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otal WYCC" r:id="rId3" sheetId="1"/>
  </sheets>
</workbook>
</file>

<file path=xl/sharedStrings.xml><?xml version="1.0" encoding="utf-8"?>
<sst xmlns="http://schemas.openxmlformats.org/spreadsheetml/2006/main" count="4171" uniqueCount="161">
  <si>
    <t>Position</t>
  </si>
  <si>
    <t>Name</t>
  </si>
  <si>
    <t>Surname</t>
  </si>
  <si>
    <t>Vessel or Corporate</t>
  </si>
  <si>
    <t>Crew Manning agency</t>
  </si>
  <si>
    <t>Period Covered
Yearly, Working Period, Private Life, On-duty+on-leave</t>
  </si>
  <si>
    <t>Single or family</t>
  </si>
  <si>
    <t>Nationality</t>
  </si>
  <si>
    <t>Country of residence</t>
  </si>
  <si>
    <t>Number of Children</t>
  </si>
  <si>
    <t>Start Date</t>
  </si>
  <si>
    <t>End Date</t>
  </si>
  <si>
    <t>Currency</t>
  </si>
  <si>
    <t>Nb of Months</t>
  </si>
  <si>
    <t>monthly salary</t>
  </si>
  <si>
    <t>nb of days</t>
  </si>
  <si>
    <t>Type of module</t>
  </si>
  <si>
    <t>Insurance company</t>
  </si>
  <si>
    <t>Formula</t>
  </si>
  <si>
    <t>Policy number</t>
  </si>
  <si>
    <t>Calculation mode</t>
  </si>
  <si>
    <t>Rate</t>
  </si>
  <si>
    <t>sum insured
(%)</t>
  </si>
  <si>
    <t>sum insured 
amount</t>
  </si>
  <si>
    <t>Cie Net Premium  without tax without com</t>
  </si>
  <si>
    <t>Discount / increase (%)</t>
  </si>
  <si>
    <t>Cie Net Premium  without tax without com with discount/increase</t>
  </si>
  <si>
    <t>Total Cie commission (%)</t>
  </si>
  <si>
    <t>Cie Premium  without tax (included com+dicount)</t>
  </si>
  <si>
    <t>Total Cie commission amount</t>
  </si>
  <si>
    <t>Broker commission included (%)</t>
  </si>
  <si>
    <t>Broker commission included amount</t>
  </si>
  <si>
    <t>WYCC commission included (%)</t>
  </si>
  <si>
    <t>WYCC commission included amount</t>
  </si>
  <si>
    <t>Tax 
(%)</t>
  </si>
  <si>
    <t>Tax 
amount</t>
  </si>
  <si>
    <t>Premium Tc</t>
  </si>
  <si>
    <t>WYCC Fees 
(%)</t>
  </si>
  <si>
    <t>WYCC Fees 
Amount or fixed sum</t>
  </si>
  <si>
    <t>Premium Tax and Fees included</t>
  </si>
  <si>
    <t>Total Surcom  
(%)</t>
  </si>
  <si>
    <t>Premium with surcom</t>
  </si>
  <si>
    <t>Total Surcom  
amount</t>
  </si>
  <si>
    <t>Broker Surcom  
(%)</t>
  </si>
  <si>
    <t>Broker Surcom  
amount</t>
  </si>
  <si>
    <t>WYCC surcom  
(%)</t>
  </si>
  <si>
    <t>WYCC surcom  
amount</t>
  </si>
  <si>
    <t>Total client Premium  without bank + broker fees</t>
  </si>
  <si>
    <t>Captain/Master</t>
  </si>
  <si>
    <t>BRISSON</t>
  </si>
  <si>
    <t>Stephane</t>
  </si>
  <si>
    <t>ENIGMA</t>
  </si>
  <si>
    <t>Annual</t>
  </si>
  <si>
    <t>NO</t>
  </si>
  <si>
    <t>French</t>
  </si>
  <si>
    <t>France</t>
  </si>
  <si>
    <t>EUR</t>
  </si>
  <si>
    <t>Healthcare Plan</t>
  </si>
  <si>
    <t>AIG Luxembourg</t>
  </si>
  <si>
    <t>PRESTIGES</t>
  </si>
  <si>
    <t>L2022479</t>
  </si>
  <si>
    <t>monthly</t>
  </si>
  <si>
    <t>not applicable</t>
  </si>
  <si>
    <t>daily</t>
  </si>
  <si>
    <t>Assistance and Repatriation</t>
  </si>
  <si>
    <t>Death Accident</t>
  </si>
  <si>
    <t>Anker Verzekeringen n.v.</t>
  </si>
  <si>
    <t>Formula 3</t>
  </si>
  <si>
    <t>Death Illness</t>
  </si>
  <si>
    <t>Permanent Disability Accident</t>
  </si>
  <si>
    <t>Permanent Disability Illness</t>
  </si>
  <si>
    <t>Temporary Disability Accident</t>
  </si>
  <si>
    <t>Temporary Disability Illness</t>
  </si>
  <si>
    <t>St�phane</t>
  </si>
  <si>
    <t xml:space="preserve"> Estate Manager</t>
  </si>
  <si>
    <t xml:space="preserve">WAN </t>
  </si>
  <si>
    <t>ANDRE</t>
  </si>
  <si>
    <t>MW MARINE - SHORE OFFICE</t>
  </si>
  <si>
    <t>Belgian</t>
  </si>
  <si>
    <t>Belgium</t>
  </si>
  <si>
    <t>Stewardess</t>
  </si>
  <si>
    <t>LINARD</t>
  </si>
  <si>
    <t>ELODIE</t>
  </si>
  <si>
    <t>COMFORTMLC S</t>
  </si>
  <si>
    <t>Chief Engineer</t>
  </si>
  <si>
    <t>LOPEZ</t>
  </si>
  <si>
    <t>MATTHIAS</t>
  </si>
  <si>
    <t>Chief officer</t>
  </si>
  <si>
    <t>LESCANFF</t>
  </si>
  <si>
    <t>ERWAN</t>
  </si>
  <si>
    <t>2nd engineer</t>
  </si>
  <si>
    <t>PRODHOMME</t>
  </si>
  <si>
    <t>DAVID</t>
  </si>
  <si>
    <t>Engineer</t>
  </si>
  <si>
    <t>CLAUDE</t>
  </si>
  <si>
    <t>ANNE-LAURE</t>
  </si>
  <si>
    <t>Deckhand</t>
  </si>
  <si>
    <t>NABTI</t>
  </si>
  <si>
    <t>BRUNO</t>
  </si>
  <si>
    <t>CRETTE</t>
  </si>
  <si>
    <t>Martin</t>
  </si>
  <si>
    <t>PRINSLOO</t>
  </si>
  <si>
    <t>Tarryn</t>
  </si>
  <si>
    <t>South African</t>
  </si>
  <si>
    <t>South Africa</t>
  </si>
  <si>
    <t>COX</t>
  </si>
  <si>
    <t>Michael</t>
  </si>
  <si>
    <t>Seasonal</t>
  </si>
  <si>
    <t>Formula 1A accident</t>
  </si>
  <si>
    <t>2nd officer</t>
  </si>
  <si>
    <t>HENSHILWOOD</t>
  </si>
  <si>
    <t>Thomas</t>
  </si>
  <si>
    <t>LIEBENBERG</t>
  </si>
  <si>
    <t>Nicolette</t>
  </si>
  <si>
    <t>JOYCE-CLARK</t>
  </si>
  <si>
    <t>John winston</t>
  </si>
  <si>
    <t>British</t>
  </si>
  <si>
    <t>United Kingdom</t>
  </si>
  <si>
    <t>LE ROUX</t>
  </si>
  <si>
    <t>Reni</t>
  </si>
  <si>
    <t>2nd cook</t>
  </si>
  <si>
    <t>BOTHA</t>
  </si>
  <si>
    <t>Simone</t>
  </si>
  <si>
    <t>DOGER DE SPEVILLE</t>
  </si>
  <si>
    <t>Damien</t>
  </si>
  <si>
    <t>SERCA</t>
  </si>
  <si>
    <t>Jean-marc</t>
  </si>
  <si>
    <t>FRITH</t>
  </si>
  <si>
    <t>Shaun</t>
  </si>
  <si>
    <t>BLANCKENSEE</t>
  </si>
  <si>
    <t>Keagan</t>
  </si>
  <si>
    <t>2nd Cook</t>
  </si>
  <si>
    <t>WILLEMAN</t>
  </si>
  <si>
    <t>Matthew</t>
  </si>
  <si>
    <t>MARAIS</t>
  </si>
  <si>
    <t>Charlize</t>
  </si>
  <si>
    <t>PROVOOST</t>
  </si>
  <si>
    <t>Jochen</t>
  </si>
  <si>
    <t>ROGNIAUX</t>
  </si>
  <si>
    <t>Laurent</t>
  </si>
  <si>
    <t>Motorman</t>
  </si>
  <si>
    <t>Chief Steward/ess</t>
  </si>
  <si>
    <t>VAN BASSELAERE</t>
  </si>
  <si>
    <t>Lien</t>
  </si>
  <si>
    <t>n/a</t>
  </si>
  <si>
    <t>BUNODIERE</t>
  </si>
  <si>
    <t>2nd captain</t>
  </si>
  <si>
    <t>GAUTIER</t>
  </si>
  <si>
    <t>Yves</t>
  </si>
  <si>
    <t>PRADINES</t>
  </si>
  <si>
    <t>Lionel</t>
  </si>
  <si>
    <t>FETAS</t>
  </si>
  <si>
    <t>Pierre Adrien</t>
  </si>
  <si>
    <t>GOW</t>
  </si>
  <si>
    <t>Aimee</t>
  </si>
  <si>
    <t>Third engineer</t>
  </si>
  <si>
    <t>BENJAMIN</t>
  </si>
  <si>
    <t>GEOFFROY</t>
  </si>
  <si>
    <t>Nicolas</t>
  </si>
  <si>
    <t>BOUTTE</t>
  </si>
  <si>
    <t>Jean Baptiste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</si>
</sst>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bgColor indexed="13"/>
      </patternFill>
    </fill>
    <fill>
      <patternFill>
        <bgColor indexed="13"/>
      </patternFill>
    </fill>
  </fills>
  <borders count="5">
    <border>
      <left/>
      <right/>
      <top/>
      <bottom/>
      <diagonal/>
    </border>
    <border/>
    <border>
      <bottom>
        <color indexed="8"/>
      </bottom>
    </border>
    <border>
      <right>
        <color indexed="8"/>
      </right>
      <bottom>
        <color indexed="8"/>
      </bottom>
    </border>
    <border>
      <left>
        <color indexed="0"/>
      </left>
      <right>
        <color indexed="8"/>
      </right>
      <bottom>
        <color indexed="8"/>
      </bottom>
    </border>
  </borders>
  <cellStyleXfs count="1">
    <xf numFmtId="0" fontId="0" fillId="0" borderId="0"/>
  </cellStyleXfs>
  <cellXfs count="33402">
    <xf numFmtId="0" fontId="0" fillId="0" borderId="0" xfId="0"/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center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center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16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3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0" fontId="0" fillId="3" borderId="4" xfId="0" applyBorder="true" applyNumberFormat="true" applyFill="true">
      <alignment horizontal="general" vertical="bottom"/>
    </xf>
    <xf numFmtId="2" fontId="0" fillId="3" borderId="4" xfId="0" applyBorder="true" applyNumberFormat="true" applyFill="true">
      <alignment horizontal="general" vertical="bottom"/>
    </xf>
    <xf numFmtId="9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10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  <xf numFmtId="4" fontId="0" fillId="3" borderId="4" xfId="0" applyBorder="true" applyNumberFormat="true" applyFill="true">
      <alignment horizontal="general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4">
      <c r="A4" t="s" s="1">
        <v>0</v>
      </c>
      <c r="B4" t="s" s="2">
        <v>1</v>
      </c>
      <c r="C4" t="s" s="3">
        <v>2</v>
      </c>
      <c r="D4" t="s" s="4">
        <v>3</v>
      </c>
      <c r="E4" t="s" s="5">
        <v>4</v>
      </c>
      <c r="F4" t="s" s="6">
        <v>5</v>
      </c>
      <c r="G4" t="s" s="7">
        <v>6</v>
      </c>
      <c r="H4" t="s" s="8">
        <v>7</v>
      </c>
      <c r="I4" t="s" s="9">
        <v>8</v>
      </c>
      <c r="J4" t="s" s="10">
        <v>9</v>
      </c>
      <c r="K4" t="s" s="11">
        <v>10</v>
      </c>
      <c r="L4" t="s" s="12">
        <v>11</v>
      </c>
      <c r="M4" t="s" s="13">
        <v>12</v>
      </c>
      <c r="N4" t="s" s="14">
        <v>13</v>
      </c>
      <c r="O4" t="s" s="15">
        <v>14</v>
      </c>
      <c r="P4" t="s" s="16">
        <v>15</v>
      </c>
      <c r="Q4" t="s" s="17">
        <v>13</v>
      </c>
      <c r="R4" t="s" s="18">
        <v>16</v>
      </c>
      <c r="S4" t="s" s="19">
        <v>17</v>
      </c>
      <c r="T4" t="s" s="20">
        <v>18</v>
      </c>
      <c r="U4" t="s" s="21">
        <v>19</v>
      </c>
      <c r="V4" t="s" s="22">
        <v>12</v>
      </c>
      <c r="W4" t="s" s="23">
        <v>20</v>
      </c>
      <c r="X4" t="s" s="24">
        <v>21</v>
      </c>
      <c r="Y4" t="s" s="25">
        <v>22</v>
      </c>
      <c r="Z4" t="s" s="26">
        <v>23</v>
      </c>
      <c r="AA4" t="s" s="27">
        <v>24</v>
      </c>
      <c r="AB4" t="s" s="28">
        <v>25</v>
      </c>
      <c r="AC4" t="s" s="29">
        <v>26</v>
      </c>
      <c r="AD4" t="s" s="30">
        <v>27</v>
      </c>
      <c r="AE4" t="s" s="31">
        <v>28</v>
      </c>
      <c r="AF4" t="s" s="32">
        <v>29</v>
      </c>
      <c r="AG4" t="s" s="33">
        <v>30</v>
      </c>
      <c r="AH4" t="s" s="34">
        <v>31</v>
      </c>
      <c r="AI4" t="s" s="35">
        <v>32</v>
      </c>
      <c r="AJ4" t="s" s="36">
        <v>33</v>
      </c>
      <c r="AK4" t="s" s="37">
        <v>34</v>
      </c>
      <c r="AL4" t="s" s="38">
        <v>35</v>
      </c>
      <c r="AM4" t="s" s="39">
        <v>36</v>
      </c>
      <c r="AN4" t="s" s="40">
        <v>37</v>
      </c>
      <c r="AO4" t="s" s="41">
        <v>38</v>
      </c>
      <c r="AP4" t="s" s="42">
        <v>39</v>
      </c>
      <c r="AQ4" t="s" s="43">
        <v>40</v>
      </c>
      <c r="AR4" t="s" s="44">
        <v>41</v>
      </c>
      <c r="AS4" t="s" s="45">
        <v>42</v>
      </c>
      <c r="AT4" t="s" s="46">
        <v>43</v>
      </c>
      <c r="AU4" t="s" s="47">
        <v>44</v>
      </c>
      <c r="AV4" t="s" s="48">
        <v>45</v>
      </c>
      <c r="AW4" t="s" s="49">
        <v>46</v>
      </c>
      <c r="AX4" t="s" s="50">
        <v>47</v>
      </c>
      <c r="AY4" t="s" s="51">
        <v>24</v>
      </c>
      <c r="AZ4" t="s" s="52">
        <v>25</v>
      </c>
      <c r="BA4" t="s" s="53">
        <v>26</v>
      </c>
      <c r="BB4" t="s" s="54">
        <v>27</v>
      </c>
      <c r="BC4" t="s" s="55">
        <v>28</v>
      </c>
      <c r="BD4" t="s" s="56">
        <v>29</v>
      </c>
      <c r="BE4" t="s" s="57">
        <v>30</v>
      </c>
      <c r="BF4" t="s" s="58">
        <v>31</v>
      </c>
      <c r="BG4" t="s" s="59">
        <v>32</v>
      </c>
      <c r="BH4" t="s" s="60">
        <v>33</v>
      </c>
      <c r="BI4" t="s" s="61">
        <v>34</v>
      </c>
      <c r="BJ4" t="s" s="62">
        <v>35</v>
      </c>
      <c r="BK4" t="s" s="63">
        <v>36</v>
      </c>
      <c r="BL4" t="s" s="64">
        <v>37</v>
      </c>
      <c r="BM4" t="s" s="65">
        <v>38</v>
      </c>
      <c r="BN4" t="s" s="66">
        <v>39</v>
      </c>
      <c r="BO4" t="s" s="67">
        <v>40</v>
      </c>
      <c r="BP4" t="s" s="68">
        <v>41</v>
      </c>
      <c r="BQ4" t="s" s="69">
        <v>42</v>
      </c>
      <c r="BR4" t="s" s="70">
        <v>43</v>
      </c>
      <c r="BS4" t="s" s="71">
        <v>44</v>
      </c>
      <c r="BT4" t="s" s="72">
        <v>45</v>
      </c>
      <c r="BU4" t="s" s="73">
        <v>46</v>
      </c>
      <c r="BW4" t="s" s="74">
        <v>16</v>
      </c>
      <c r="BX4" t="s" s="75">
        <v>17</v>
      </c>
      <c r="BY4" t="s" s="76">
        <v>18</v>
      </c>
      <c r="BZ4" t="s" s="77">
        <v>19</v>
      </c>
      <c r="CA4" t="s" s="78">
        <v>12</v>
      </c>
      <c r="CB4" t="s" s="79">
        <v>20</v>
      </c>
      <c r="CC4" t="s" s="80">
        <v>21</v>
      </c>
      <c r="CD4" t="s" s="81">
        <v>22</v>
      </c>
      <c r="CE4" t="s" s="82">
        <v>23</v>
      </c>
      <c r="CF4" t="s" s="83">
        <v>24</v>
      </c>
      <c r="CG4" t="s" s="84">
        <v>25</v>
      </c>
      <c r="CH4" t="s" s="85">
        <v>26</v>
      </c>
      <c r="CI4" t="s" s="86">
        <v>27</v>
      </c>
      <c r="CJ4" t="s" s="87">
        <v>28</v>
      </c>
      <c r="CK4" t="s" s="88">
        <v>29</v>
      </c>
      <c r="CL4" t="s" s="89">
        <v>30</v>
      </c>
      <c r="CM4" t="s" s="90">
        <v>31</v>
      </c>
      <c r="CN4" t="s" s="91">
        <v>32</v>
      </c>
      <c r="CO4" t="s" s="92">
        <v>33</v>
      </c>
      <c r="CP4" t="s" s="93">
        <v>34</v>
      </c>
      <c r="CQ4" t="s" s="94">
        <v>35</v>
      </c>
      <c r="CR4" t="s" s="95">
        <v>36</v>
      </c>
      <c r="CS4" t="s" s="96">
        <v>37</v>
      </c>
      <c r="CT4" t="s" s="97">
        <v>38</v>
      </c>
      <c r="CU4" t="s" s="98">
        <v>39</v>
      </c>
      <c r="CV4" t="s" s="99">
        <v>40</v>
      </c>
      <c r="CW4" t="s" s="100">
        <v>41</v>
      </c>
      <c r="CX4" t="s" s="101">
        <v>42</v>
      </c>
      <c r="CY4" t="s" s="102">
        <v>43</v>
      </c>
      <c r="CZ4" t="s" s="103">
        <v>44</v>
      </c>
      <c r="DA4" t="s" s="104">
        <v>45</v>
      </c>
      <c r="DB4" t="s" s="105">
        <v>46</v>
      </c>
      <c r="DC4" t="s" s="106">
        <v>47</v>
      </c>
      <c r="DD4" t="s" s="107">
        <v>24</v>
      </c>
      <c r="DE4" t="s" s="108">
        <v>25</v>
      </c>
      <c r="DF4" t="s" s="109">
        <v>26</v>
      </c>
      <c r="DG4" t="s" s="110">
        <v>27</v>
      </c>
      <c r="DH4" t="s" s="111">
        <v>28</v>
      </c>
      <c r="DI4" t="s" s="112">
        <v>29</v>
      </c>
      <c r="DJ4" t="s" s="113">
        <v>30</v>
      </c>
      <c r="DK4" t="s" s="114">
        <v>31</v>
      </c>
      <c r="DL4" t="s" s="115">
        <v>32</v>
      </c>
      <c r="DM4" t="s" s="116">
        <v>33</v>
      </c>
      <c r="DN4" t="s" s="117">
        <v>34</v>
      </c>
      <c r="DO4" t="s" s="118">
        <v>35</v>
      </c>
      <c r="DP4" t="s" s="119">
        <v>36</v>
      </c>
      <c r="DQ4" t="s" s="120">
        <v>37</v>
      </c>
      <c r="DR4" t="s" s="121">
        <v>38</v>
      </c>
      <c r="DS4" t="s" s="122">
        <v>39</v>
      </c>
      <c r="DT4" t="s" s="123">
        <v>40</v>
      </c>
      <c r="DU4" t="s" s="124">
        <v>41</v>
      </c>
      <c r="DV4" t="s" s="125">
        <v>42</v>
      </c>
      <c r="DW4" t="s" s="126">
        <v>43</v>
      </c>
      <c r="DX4" t="s" s="127">
        <v>44</v>
      </c>
      <c r="DY4" t="s" s="128">
        <v>45</v>
      </c>
      <c r="DZ4" t="s" s="129">
        <v>46</v>
      </c>
      <c r="EB4" t="s" s="130">
        <v>16</v>
      </c>
      <c r="EC4" t="s" s="131">
        <v>17</v>
      </c>
      <c r="ED4" t="s" s="132">
        <v>18</v>
      </c>
      <c r="EE4" t="s" s="133">
        <v>19</v>
      </c>
      <c r="EF4" t="s" s="134">
        <v>12</v>
      </c>
      <c r="EG4" t="s" s="135">
        <v>20</v>
      </c>
      <c r="EH4" t="s" s="136">
        <v>21</v>
      </c>
      <c r="EI4" t="s" s="137">
        <v>22</v>
      </c>
      <c r="EJ4" t="s" s="138">
        <v>23</v>
      </c>
      <c r="EK4" t="s" s="139">
        <v>24</v>
      </c>
      <c r="EL4" t="s" s="140">
        <v>25</v>
      </c>
      <c r="EM4" t="s" s="141">
        <v>26</v>
      </c>
      <c r="EN4" t="s" s="142">
        <v>27</v>
      </c>
      <c r="EO4" t="s" s="143">
        <v>28</v>
      </c>
      <c r="EP4" t="s" s="144">
        <v>29</v>
      </c>
      <c r="EQ4" t="s" s="145">
        <v>30</v>
      </c>
      <c r="ER4" t="s" s="146">
        <v>31</v>
      </c>
      <c r="ES4" t="s" s="147">
        <v>32</v>
      </c>
      <c r="ET4" t="s" s="148">
        <v>33</v>
      </c>
      <c r="EU4" t="s" s="149">
        <v>34</v>
      </c>
      <c r="EV4" t="s" s="150">
        <v>35</v>
      </c>
      <c r="EW4" t="s" s="151">
        <v>36</v>
      </c>
      <c r="EX4" t="s" s="152">
        <v>37</v>
      </c>
      <c r="EY4" t="s" s="153">
        <v>38</v>
      </c>
      <c r="EZ4" t="s" s="154">
        <v>39</v>
      </c>
      <c r="FA4" t="s" s="155">
        <v>40</v>
      </c>
      <c r="FB4" t="s" s="156">
        <v>41</v>
      </c>
      <c r="FC4" t="s" s="157">
        <v>42</v>
      </c>
      <c r="FD4" t="s" s="158">
        <v>43</v>
      </c>
      <c r="FE4" t="s" s="159">
        <v>44</v>
      </c>
      <c r="FF4" t="s" s="160">
        <v>45</v>
      </c>
      <c r="FG4" t="s" s="161">
        <v>46</v>
      </c>
      <c r="FH4" t="s" s="162">
        <v>47</v>
      </c>
      <c r="FI4" t="s" s="163">
        <v>24</v>
      </c>
      <c r="FJ4" t="s" s="164">
        <v>25</v>
      </c>
      <c r="FK4" t="s" s="165">
        <v>26</v>
      </c>
      <c r="FL4" t="s" s="166">
        <v>27</v>
      </c>
      <c r="FM4" t="s" s="167">
        <v>28</v>
      </c>
      <c r="FN4" t="s" s="168">
        <v>29</v>
      </c>
      <c r="FO4" t="s" s="169">
        <v>30</v>
      </c>
      <c r="FP4" t="s" s="170">
        <v>31</v>
      </c>
      <c r="FQ4" t="s" s="171">
        <v>32</v>
      </c>
      <c r="FR4" t="s" s="172">
        <v>33</v>
      </c>
      <c r="FS4" t="s" s="173">
        <v>34</v>
      </c>
      <c r="FT4" t="s" s="174">
        <v>35</v>
      </c>
      <c r="FU4" t="s" s="175">
        <v>36</v>
      </c>
      <c r="FV4" t="s" s="176">
        <v>37</v>
      </c>
      <c r="FW4" t="s" s="177">
        <v>38</v>
      </c>
      <c r="FX4" t="s" s="178">
        <v>39</v>
      </c>
      <c r="FY4" t="s" s="179">
        <v>40</v>
      </c>
      <c r="FZ4" t="s" s="180">
        <v>41</v>
      </c>
      <c r="GA4" t="s" s="181">
        <v>42</v>
      </c>
      <c r="GB4" t="s" s="182">
        <v>43</v>
      </c>
      <c r="GC4" t="s" s="183">
        <v>44</v>
      </c>
      <c r="GD4" t="s" s="184">
        <v>45</v>
      </c>
      <c r="GE4" t="s" s="185">
        <v>46</v>
      </c>
      <c r="GG4" t="s" s="186">
        <v>16</v>
      </c>
      <c r="GH4" t="s" s="187">
        <v>17</v>
      </c>
      <c r="GI4" t="s" s="188">
        <v>18</v>
      </c>
      <c r="GJ4" t="s" s="189">
        <v>19</v>
      </c>
      <c r="GK4" t="s" s="190">
        <v>12</v>
      </c>
      <c r="GL4" t="s" s="191">
        <v>20</v>
      </c>
      <c r="GM4" t="s" s="192">
        <v>21</v>
      </c>
      <c r="GN4" t="s" s="193">
        <v>22</v>
      </c>
      <c r="GO4" t="s" s="194">
        <v>23</v>
      </c>
      <c r="GP4" t="s" s="195">
        <v>24</v>
      </c>
      <c r="GQ4" t="s" s="196">
        <v>25</v>
      </c>
      <c r="GR4" t="s" s="197">
        <v>26</v>
      </c>
      <c r="GS4" t="s" s="198">
        <v>27</v>
      </c>
      <c r="GT4" t="s" s="199">
        <v>28</v>
      </c>
      <c r="GU4" t="s" s="200">
        <v>29</v>
      </c>
      <c r="GV4" t="s" s="201">
        <v>30</v>
      </c>
      <c r="GW4" t="s" s="202">
        <v>31</v>
      </c>
      <c r="GX4" t="s" s="203">
        <v>32</v>
      </c>
      <c r="GY4" t="s" s="204">
        <v>33</v>
      </c>
      <c r="GZ4" t="s" s="205">
        <v>34</v>
      </c>
      <c r="HA4" t="s" s="206">
        <v>35</v>
      </c>
      <c r="HB4" t="s" s="207">
        <v>36</v>
      </c>
      <c r="HC4" t="s" s="208">
        <v>37</v>
      </c>
      <c r="HD4" t="s" s="209">
        <v>38</v>
      </c>
      <c r="HE4" t="s" s="210">
        <v>39</v>
      </c>
      <c r="HF4" t="s" s="211">
        <v>40</v>
      </c>
      <c r="HG4" t="s" s="212">
        <v>41</v>
      </c>
      <c r="HH4" t="s" s="213">
        <v>42</v>
      </c>
      <c r="HI4" t="s" s="214">
        <v>43</v>
      </c>
      <c r="HJ4" t="s" s="215">
        <v>44</v>
      </c>
      <c r="HK4" t="s" s="216">
        <v>45</v>
      </c>
      <c r="HL4" t="s" s="217">
        <v>46</v>
      </c>
      <c r="HM4" t="s" s="218">
        <v>47</v>
      </c>
      <c r="HN4" t="s" s="219">
        <v>24</v>
      </c>
      <c r="HO4" t="s" s="220">
        <v>25</v>
      </c>
      <c r="HP4" t="s" s="221">
        <v>26</v>
      </c>
      <c r="HQ4" t="s" s="222">
        <v>27</v>
      </c>
      <c r="HR4" t="s" s="223">
        <v>28</v>
      </c>
      <c r="HS4" t="s" s="224">
        <v>29</v>
      </c>
      <c r="HT4" t="s" s="225">
        <v>30</v>
      </c>
      <c r="HU4" t="s" s="226">
        <v>31</v>
      </c>
      <c r="HV4" t="s" s="227">
        <v>32</v>
      </c>
      <c r="HW4" t="s" s="228">
        <v>33</v>
      </c>
      <c r="HX4" t="s" s="229">
        <v>34</v>
      </c>
      <c r="HY4" t="s" s="230">
        <v>35</v>
      </c>
      <c r="HZ4" t="s" s="231">
        <v>36</v>
      </c>
      <c r="IA4" t="s" s="232">
        <v>37</v>
      </c>
      <c r="IB4" t="s" s="233">
        <v>38</v>
      </c>
      <c r="IC4" t="s" s="234">
        <v>39</v>
      </c>
      <c r="ID4" t="s" s="235">
        <v>40</v>
      </c>
      <c r="IE4" t="s" s="236">
        <v>41</v>
      </c>
      <c r="IF4" t="s" s="237">
        <v>42</v>
      </c>
      <c r="IG4" t="s" s="238">
        <v>43</v>
      </c>
      <c r="IH4" t="s" s="239">
        <v>44</v>
      </c>
      <c r="II4" t="s" s="240">
        <v>45</v>
      </c>
      <c r="IJ4" t="s" s="241">
        <v>46</v>
      </c>
      <c r="IL4" t="s" s="242">
        <v>16</v>
      </c>
      <c r="IM4" t="s" s="243">
        <v>17</v>
      </c>
      <c r="IN4" t="s" s="244">
        <v>18</v>
      </c>
      <c r="IO4" t="s" s="245">
        <v>19</v>
      </c>
      <c r="IP4" t="s" s="246">
        <v>12</v>
      </c>
      <c r="IQ4" t="s" s="247">
        <v>20</v>
      </c>
      <c r="IR4" t="s" s="248">
        <v>21</v>
      </c>
      <c r="IS4" t="s" s="249">
        <v>22</v>
      </c>
      <c r="IT4" t="s" s="250">
        <v>23</v>
      </c>
      <c r="IU4" t="s" s="251">
        <v>24</v>
      </c>
      <c r="IV4" t="s" s="252">
        <v>25</v>
      </c>
      <c r="IW4" t="s" s="253">
        <v>26</v>
      </c>
      <c r="IX4" t="s" s="254">
        <v>27</v>
      </c>
      <c r="IY4" t="s" s="255">
        <v>28</v>
      </c>
      <c r="IZ4" t="s" s="256">
        <v>29</v>
      </c>
      <c r="JA4" t="s" s="257">
        <v>30</v>
      </c>
      <c r="JB4" t="s" s="258">
        <v>31</v>
      </c>
      <c r="JC4" t="s" s="259">
        <v>32</v>
      </c>
      <c r="JD4" t="s" s="260">
        <v>33</v>
      </c>
      <c r="JE4" t="s" s="261">
        <v>34</v>
      </c>
      <c r="JF4" t="s" s="262">
        <v>35</v>
      </c>
      <c r="JG4" t="s" s="263">
        <v>36</v>
      </c>
      <c r="JH4" t="s" s="264">
        <v>37</v>
      </c>
      <c r="JI4" t="s" s="265">
        <v>38</v>
      </c>
      <c r="JJ4" t="s" s="266">
        <v>39</v>
      </c>
      <c r="JK4" t="s" s="267">
        <v>40</v>
      </c>
      <c r="JL4" t="s" s="268">
        <v>41</v>
      </c>
      <c r="JM4" t="s" s="269">
        <v>42</v>
      </c>
      <c r="JN4" t="s" s="270">
        <v>43</v>
      </c>
      <c r="JO4" t="s" s="271">
        <v>44</v>
      </c>
      <c r="JP4" t="s" s="272">
        <v>45</v>
      </c>
      <c r="JQ4" t="s" s="273">
        <v>46</v>
      </c>
      <c r="JR4" t="s" s="274">
        <v>47</v>
      </c>
      <c r="JS4" t="s" s="275">
        <v>24</v>
      </c>
      <c r="JT4" t="s" s="276">
        <v>25</v>
      </c>
      <c r="JU4" t="s" s="277">
        <v>26</v>
      </c>
      <c r="JV4" t="s" s="278">
        <v>27</v>
      </c>
      <c r="JW4" t="s" s="279">
        <v>28</v>
      </c>
      <c r="JX4" t="s" s="280">
        <v>29</v>
      </c>
      <c r="JY4" t="s" s="281">
        <v>30</v>
      </c>
      <c r="JZ4" t="s" s="282">
        <v>31</v>
      </c>
      <c r="KA4" t="s" s="283">
        <v>32</v>
      </c>
      <c r="KB4" t="s" s="284">
        <v>33</v>
      </c>
      <c r="KC4" t="s" s="285">
        <v>34</v>
      </c>
      <c r="KD4" t="s" s="286">
        <v>35</v>
      </c>
      <c r="KE4" t="s" s="287">
        <v>36</v>
      </c>
      <c r="KF4" t="s" s="288">
        <v>37</v>
      </c>
      <c r="KG4" t="s" s="289">
        <v>38</v>
      </c>
      <c r="KH4" t="s" s="290">
        <v>39</v>
      </c>
      <c r="KI4" t="s" s="291">
        <v>40</v>
      </c>
      <c r="KJ4" t="s" s="292">
        <v>41</v>
      </c>
      <c r="KK4" t="s" s="293">
        <v>42</v>
      </c>
      <c r="KL4" t="s" s="294">
        <v>43</v>
      </c>
      <c r="KM4" t="s" s="295">
        <v>44</v>
      </c>
      <c r="KN4" t="s" s="296">
        <v>45</v>
      </c>
      <c r="KO4" t="s" s="297">
        <v>46</v>
      </c>
      <c r="KQ4" t="s" s="298">
        <v>16</v>
      </c>
      <c r="KR4" t="s" s="299">
        <v>17</v>
      </c>
      <c r="KS4" t="s" s="300">
        <v>18</v>
      </c>
      <c r="KT4" t="s" s="301">
        <v>19</v>
      </c>
      <c r="KU4" t="s" s="302">
        <v>12</v>
      </c>
      <c r="KV4" t="s" s="303">
        <v>20</v>
      </c>
      <c r="KW4" t="s" s="304">
        <v>21</v>
      </c>
      <c r="KX4" t="s" s="305">
        <v>22</v>
      </c>
      <c r="KY4" t="s" s="306">
        <v>23</v>
      </c>
      <c r="KZ4" t="s" s="307">
        <v>24</v>
      </c>
      <c r="LA4" t="s" s="308">
        <v>25</v>
      </c>
      <c r="LB4" t="s" s="309">
        <v>26</v>
      </c>
      <c r="LC4" t="s" s="310">
        <v>27</v>
      </c>
      <c r="LD4" t="s" s="311">
        <v>28</v>
      </c>
      <c r="LE4" t="s" s="312">
        <v>29</v>
      </c>
      <c r="LF4" t="s" s="313">
        <v>30</v>
      </c>
      <c r="LG4" t="s" s="314">
        <v>31</v>
      </c>
      <c r="LH4" t="s" s="315">
        <v>32</v>
      </c>
      <c r="LI4" t="s" s="316">
        <v>33</v>
      </c>
      <c r="LJ4" t="s" s="317">
        <v>34</v>
      </c>
      <c r="LK4" t="s" s="318">
        <v>35</v>
      </c>
      <c r="LL4" t="s" s="319">
        <v>36</v>
      </c>
      <c r="LM4" t="s" s="320">
        <v>37</v>
      </c>
      <c r="LN4" t="s" s="321">
        <v>38</v>
      </c>
      <c r="LO4" t="s" s="322">
        <v>39</v>
      </c>
      <c r="LP4" t="s" s="323">
        <v>40</v>
      </c>
      <c r="LQ4" t="s" s="324">
        <v>41</v>
      </c>
      <c r="LR4" t="s" s="325">
        <v>42</v>
      </c>
      <c r="LS4" t="s" s="326">
        <v>43</v>
      </c>
      <c r="LT4" t="s" s="327">
        <v>44</v>
      </c>
      <c r="LU4" t="s" s="328">
        <v>45</v>
      </c>
      <c r="LV4" t="s" s="329">
        <v>46</v>
      </c>
      <c r="LW4" t="s" s="330">
        <v>47</v>
      </c>
      <c r="LX4" t="s" s="331">
        <v>24</v>
      </c>
      <c r="LY4" t="s" s="332">
        <v>25</v>
      </c>
      <c r="LZ4" t="s" s="333">
        <v>26</v>
      </c>
      <c r="MA4" t="s" s="334">
        <v>27</v>
      </c>
      <c r="MB4" t="s" s="335">
        <v>28</v>
      </c>
      <c r="MC4" t="s" s="336">
        <v>29</v>
      </c>
      <c r="MD4" t="s" s="337">
        <v>30</v>
      </c>
      <c r="ME4" t="s" s="338">
        <v>31</v>
      </c>
      <c r="MF4" t="s" s="339">
        <v>32</v>
      </c>
      <c r="MG4" t="s" s="340">
        <v>33</v>
      </c>
      <c r="MH4" t="s" s="341">
        <v>34</v>
      </c>
      <c r="MI4" t="s" s="342">
        <v>35</v>
      </c>
      <c r="MJ4" t="s" s="343">
        <v>36</v>
      </c>
      <c r="MK4" t="s" s="344">
        <v>37</v>
      </c>
      <c r="ML4" t="s" s="345">
        <v>38</v>
      </c>
      <c r="MM4" t="s" s="346">
        <v>39</v>
      </c>
      <c r="MN4" t="s" s="347">
        <v>40</v>
      </c>
      <c r="MO4" t="s" s="348">
        <v>41</v>
      </c>
      <c r="MP4" t="s" s="349">
        <v>42</v>
      </c>
      <c r="MQ4" t="s" s="350">
        <v>43</v>
      </c>
      <c r="MR4" t="s" s="351">
        <v>44</v>
      </c>
      <c r="MS4" t="s" s="352">
        <v>45</v>
      </c>
      <c r="MT4" t="s" s="353">
        <v>46</v>
      </c>
      <c r="MV4" t="s" s="354">
        <v>16</v>
      </c>
      <c r="MW4" t="s" s="355">
        <v>17</v>
      </c>
      <c r="MX4" t="s" s="356">
        <v>18</v>
      </c>
      <c r="MY4" t="s" s="357">
        <v>19</v>
      </c>
      <c r="MZ4" t="s" s="358">
        <v>12</v>
      </c>
      <c r="NA4" t="s" s="359">
        <v>20</v>
      </c>
      <c r="NB4" t="s" s="360">
        <v>21</v>
      </c>
      <c r="NC4" t="s" s="361">
        <v>22</v>
      </c>
      <c r="ND4" t="s" s="362">
        <v>23</v>
      </c>
      <c r="NE4" t="s" s="363">
        <v>24</v>
      </c>
      <c r="NF4" t="s" s="364">
        <v>25</v>
      </c>
      <c r="NG4" t="s" s="365">
        <v>26</v>
      </c>
      <c r="NH4" t="s" s="366">
        <v>27</v>
      </c>
      <c r="NI4" t="s" s="367">
        <v>28</v>
      </c>
      <c r="NJ4" t="s" s="368">
        <v>29</v>
      </c>
      <c r="NK4" t="s" s="369">
        <v>30</v>
      </c>
      <c r="NL4" t="s" s="370">
        <v>31</v>
      </c>
      <c r="NM4" t="s" s="371">
        <v>32</v>
      </c>
      <c r="NN4" t="s" s="372">
        <v>33</v>
      </c>
      <c r="NO4" t="s" s="373">
        <v>34</v>
      </c>
      <c r="NP4" t="s" s="374">
        <v>35</v>
      </c>
      <c r="NQ4" t="s" s="375">
        <v>36</v>
      </c>
      <c r="NR4" t="s" s="376">
        <v>37</v>
      </c>
      <c r="NS4" t="s" s="377">
        <v>38</v>
      </c>
      <c r="NT4" t="s" s="378">
        <v>39</v>
      </c>
      <c r="NU4" t="s" s="379">
        <v>40</v>
      </c>
      <c r="NV4" t="s" s="380">
        <v>41</v>
      </c>
      <c r="NW4" t="s" s="381">
        <v>42</v>
      </c>
      <c r="NX4" t="s" s="382">
        <v>43</v>
      </c>
      <c r="NY4" t="s" s="383">
        <v>44</v>
      </c>
      <c r="NZ4" t="s" s="384">
        <v>45</v>
      </c>
      <c r="OA4" t="s" s="385">
        <v>46</v>
      </c>
      <c r="OB4" t="s" s="386">
        <v>47</v>
      </c>
      <c r="OC4" t="s" s="387">
        <v>24</v>
      </c>
      <c r="OD4" t="s" s="388">
        <v>25</v>
      </c>
      <c r="OE4" t="s" s="389">
        <v>26</v>
      </c>
      <c r="OF4" t="s" s="390">
        <v>27</v>
      </c>
      <c r="OG4" t="s" s="391">
        <v>28</v>
      </c>
      <c r="OH4" t="s" s="392">
        <v>29</v>
      </c>
      <c r="OI4" t="s" s="393">
        <v>30</v>
      </c>
      <c r="OJ4" t="s" s="394">
        <v>31</v>
      </c>
      <c r="OK4" t="s" s="395">
        <v>32</v>
      </c>
      <c r="OL4" t="s" s="396">
        <v>33</v>
      </c>
      <c r="OM4" t="s" s="397">
        <v>34</v>
      </c>
      <c r="ON4" t="s" s="398">
        <v>35</v>
      </c>
      <c r="OO4" t="s" s="399">
        <v>36</v>
      </c>
      <c r="OP4" t="s" s="400">
        <v>37</v>
      </c>
      <c r="OQ4" t="s" s="401">
        <v>38</v>
      </c>
      <c r="OR4" t="s" s="402">
        <v>39</v>
      </c>
      <c r="OS4" t="s" s="403">
        <v>40</v>
      </c>
      <c r="OT4" t="s" s="404">
        <v>41</v>
      </c>
      <c r="OU4" t="s" s="405">
        <v>42</v>
      </c>
      <c r="OV4" t="s" s="406">
        <v>43</v>
      </c>
      <c r="OW4" t="s" s="407">
        <v>44</v>
      </c>
      <c r="OX4" t="s" s="408">
        <v>45</v>
      </c>
      <c r="OY4" t="s" s="409">
        <v>46</v>
      </c>
      <c r="PA4" t="s" s="410">
        <v>16</v>
      </c>
      <c r="PB4" t="s" s="411">
        <v>17</v>
      </c>
      <c r="PC4" t="s" s="412">
        <v>18</v>
      </c>
      <c r="PD4" t="s" s="413">
        <v>19</v>
      </c>
      <c r="PE4" t="s" s="414">
        <v>12</v>
      </c>
      <c r="PF4" t="s" s="415">
        <v>20</v>
      </c>
      <c r="PG4" t="s" s="416">
        <v>21</v>
      </c>
      <c r="PH4" t="s" s="417">
        <v>22</v>
      </c>
      <c r="PI4" t="s" s="418">
        <v>23</v>
      </c>
      <c r="PJ4" t="s" s="419">
        <v>24</v>
      </c>
      <c r="PK4" t="s" s="420">
        <v>25</v>
      </c>
      <c r="PL4" t="s" s="421">
        <v>26</v>
      </c>
      <c r="PM4" t="s" s="422">
        <v>27</v>
      </c>
      <c r="PN4" t="s" s="423">
        <v>28</v>
      </c>
      <c r="PO4" t="s" s="424">
        <v>29</v>
      </c>
      <c r="PP4" t="s" s="425">
        <v>30</v>
      </c>
      <c r="PQ4" t="s" s="426">
        <v>31</v>
      </c>
      <c r="PR4" t="s" s="427">
        <v>32</v>
      </c>
      <c r="PS4" t="s" s="428">
        <v>33</v>
      </c>
      <c r="PT4" t="s" s="429">
        <v>34</v>
      </c>
      <c r="PU4" t="s" s="430">
        <v>35</v>
      </c>
      <c r="PV4" t="s" s="431">
        <v>36</v>
      </c>
      <c r="PW4" t="s" s="432">
        <v>37</v>
      </c>
      <c r="PX4" t="s" s="433">
        <v>38</v>
      </c>
      <c r="PY4" t="s" s="434">
        <v>39</v>
      </c>
      <c r="PZ4" t="s" s="435">
        <v>40</v>
      </c>
      <c r="QA4" t="s" s="436">
        <v>41</v>
      </c>
      <c r="QB4" t="s" s="437">
        <v>42</v>
      </c>
      <c r="QC4" t="s" s="438">
        <v>43</v>
      </c>
      <c r="QD4" t="s" s="439">
        <v>44</v>
      </c>
      <c r="QE4" t="s" s="440">
        <v>45</v>
      </c>
      <c r="QF4" t="s" s="441">
        <v>46</v>
      </c>
      <c r="QG4" t="s" s="442">
        <v>47</v>
      </c>
      <c r="QH4" t="s" s="443">
        <v>24</v>
      </c>
      <c r="QI4" t="s" s="444">
        <v>25</v>
      </c>
      <c r="QJ4" t="s" s="445">
        <v>26</v>
      </c>
      <c r="QK4" t="s" s="446">
        <v>27</v>
      </c>
      <c r="QL4" t="s" s="447">
        <v>28</v>
      </c>
      <c r="QM4" t="s" s="448">
        <v>29</v>
      </c>
      <c r="QN4" t="s" s="449">
        <v>30</v>
      </c>
      <c r="QO4" t="s" s="450">
        <v>31</v>
      </c>
      <c r="QP4" t="s" s="451">
        <v>32</v>
      </c>
      <c r="QQ4" t="s" s="452">
        <v>33</v>
      </c>
      <c r="QR4" t="s" s="453">
        <v>34</v>
      </c>
      <c r="QS4" t="s" s="454">
        <v>35</v>
      </c>
      <c r="QT4" t="s" s="455">
        <v>36</v>
      </c>
      <c r="QU4" t="s" s="456">
        <v>37</v>
      </c>
      <c r="QV4" t="s" s="457">
        <v>38</v>
      </c>
      <c r="QW4" t="s" s="458">
        <v>39</v>
      </c>
      <c r="QX4" t="s" s="459">
        <v>40</v>
      </c>
      <c r="QY4" t="s" s="460">
        <v>41</v>
      </c>
      <c r="QZ4" t="s" s="461">
        <v>42</v>
      </c>
      <c r="RA4" t="s" s="462">
        <v>43</v>
      </c>
      <c r="RB4" t="s" s="463">
        <v>44</v>
      </c>
      <c r="RC4" t="s" s="464">
        <v>45</v>
      </c>
      <c r="RD4" t="s" s="465">
        <v>46</v>
      </c>
    </row>
    <row r="5">
      <c r="A5" t="s">
        <v>48</v>
      </c>
      <c r="B5" t="s">
        <v>49</v>
      </c>
      <c r="C5" t="s">
        <v>50</v>
      </c>
      <c r="D5" t="s">
        <v>51</v>
      </c>
      <c r="F5" t="s">
        <v>52</v>
      </c>
      <c r="G5" t="s">
        <v>53</v>
      </c>
      <c r="H5" t="s">
        <v>54</v>
      </c>
      <c r="I5" t="s">
        <v>55</v>
      </c>
      <c r="J5" t="n">
        <v>0.0</v>
      </c>
      <c r="K5" t="n">
        <v>42815.0</v>
      </c>
      <c r="L5" t="n">
        <v>42387.0</v>
      </c>
      <c r="M5" t="s">
        <v>56</v>
      </c>
      <c r="N5" t="n">
        <v>-2.0</v>
      </c>
      <c r="O5" t="n">
        <v>12000.0</v>
      </c>
      <c r="P5" t="n">
        <v>-428.0</v>
      </c>
      <c r="Q5" t="n">
        <v>-1.0</v>
      </c>
      <c r="R5" t="s" s="522">
        <v>57</v>
      </c>
      <c r="S5" t="s" s="523">
        <v>58</v>
      </c>
      <c r="T5" t="s" s="524">
        <v>59</v>
      </c>
      <c r="U5" t="n" s="525">
        <v>240322.0</v>
      </c>
      <c r="V5" t="s" s="526">
        <v>56</v>
      </c>
      <c r="W5" t="s" s="527">
        <v>63</v>
      </c>
      <c r="X5" t="n" s="528">
        <v>5.009999731555581E-4</v>
      </c>
      <c r="Y5" t="n" s="529">
        <v>3.0</v>
      </c>
      <c r="Z5">
        <f>Y12*O12*12</f>
      </c>
      <c r="AA5">
        <f>X12*Z12</f>
      </c>
      <c r="AB5" t="n" s="532">
        <v>0.0</v>
      </c>
      <c r="AC5">
        <f>AA12*(1+AB12)</f>
      </c>
      <c r="AD5" t="n" s="534">
        <v>0.25</v>
      </c>
      <c r="AE5">
        <f>AC12/(1-AD12)</f>
      </c>
      <c r="AF5">
        <f>AD12*AE12</f>
      </c>
      <c r="AG5" t="n" s="537">
        <v>0.15000000596046448</v>
      </c>
      <c r="AH5">
        <f>AG12*AE12</f>
      </c>
      <c r="AI5">
        <f>AD12-AG12</f>
      </c>
      <c r="AJ5">
        <f>AF12-AH12</f>
      </c>
      <c r="AK5" t="n" s="541">
        <v>0.03999999910593033</v>
      </c>
      <c r="AL5">
        <f>AK12*AE12</f>
      </c>
      <c r="AM5">
        <f>AE12*(1+AK12)</f>
      </c>
      <c r="AN5" t="n" s="544">
        <v>0.029999999329447746</v>
      </c>
      <c r="AO5">
        <f>AN12*AM12</f>
      </c>
      <c r="AP5">
        <f>AM12+AO12</f>
      </c>
      <c r="AQ5" t="n" s="547">
        <v>0.10000000149011612</v>
      </c>
      <c r="AR5">
        <f>AP12/(1-AQ12)</f>
      </c>
      <c r="AS5">
        <f>AQ12*AR12</f>
      </c>
      <c r="AT5" t="n" s="550">
        <v>0.10000000149011612</v>
      </c>
      <c r="AU5">
        <f>AT12*AR12</f>
      </c>
      <c r="AV5">
        <f>AQ12-AT12</f>
      </c>
      <c r="AW5">
        <f>AS12-AU12</f>
      </c>
      <c r="AX5">
        <f>AR12</f>
      </c>
      <c r="AY5">
        <f>X12*Z12/365*P12</f>
      </c>
      <c r="AZ5" t="n" s="556">
        <v>0.0</v>
      </c>
      <c r="BA5">
        <f>AY12*(1+AZ12)</f>
      </c>
      <c r="BB5" t="n" s="558">
        <v>0.25</v>
      </c>
      <c r="BC5">
        <f>BA12/(1-BB12)</f>
      </c>
      <c r="BD5">
        <f>BB12*BC12</f>
      </c>
      <c r="BE5" t="n" s="561">
        <v>0.15000000596046448</v>
      </c>
      <c r="BF5">
        <f>BE12*BC12</f>
      </c>
      <c r="BG5">
        <f>BB12-BE12</f>
      </c>
      <c r="BH5">
        <f>BD12-BF12</f>
      </c>
      <c r="BI5" t="n" s="565">
        <v>0.03999999910593033</v>
      </c>
      <c r="BJ5">
        <f>BI12*BC12</f>
      </c>
      <c r="BK5">
        <f>BC12*(1+BI12)</f>
      </c>
      <c r="BL5" t="n" s="568">
        <v>0.029999999329447746</v>
      </c>
      <c r="BM5">
        <f>BL12*BK12</f>
      </c>
      <c r="BN5">
        <f>BK12+BM12</f>
      </c>
      <c r="BO5" t="n" s="571">
        <v>0.10000000149011612</v>
      </c>
      <c r="BP5">
        <f>BN12/(1-BO12)</f>
      </c>
      <c r="BQ5">
        <f>BO12*BP12</f>
      </c>
      <c r="BR5" t="n" s="574">
        <v>0.10000000149011612</v>
      </c>
      <c r="BS5">
        <f>BR12*BP12</f>
      </c>
      <c r="BT5">
        <f>BO12-BR12</f>
      </c>
      <c r="BU5">
        <f>BQ12-BS12</f>
      </c>
      <c r="BV5">
        <f>BP12</f>
      </c>
      <c r="BW5" t="s" s="635">
        <v>64</v>
      </c>
      <c r="BX5" t="s" s="636">
        <v>58</v>
      </c>
      <c r="BY5" t="s" s="637">
        <v>59</v>
      </c>
      <c r="BZ5" t="n" s="638">
        <v>240322.0</v>
      </c>
      <c r="CA5" t="s" s="639">
        <v>56</v>
      </c>
      <c r="CB5" t="s" s="640">
        <v>63</v>
      </c>
      <c r="CC5" t="n" s="641">
        <v>5.009999731555581E-4</v>
      </c>
      <c r="CD5" t="n" s="642">
        <v>3.0</v>
      </c>
      <c r="CE5">
        <f>CD12*BT12*12</f>
      </c>
      <c r="CF5">
        <f>CC12*CE12</f>
      </c>
      <c r="CG5" t="n" s="645">
        <v>0.0</v>
      </c>
      <c r="CH5">
        <f>CF12*(1+CG12)</f>
      </c>
      <c r="CI5" t="n" s="647">
        <v>0.25</v>
      </c>
      <c r="CJ5">
        <f>CH12/(1-CI12)</f>
      </c>
      <c r="CK5">
        <f>CI12*CJ12</f>
      </c>
      <c r="CL5" t="n" s="650">
        <v>0.15000000596046448</v>
      </c>
      <c r="CM5">
        <f>CL12*CJ12</f>
      </c>
      <c r="CN5">
        <f>CI12-CL12</f>
      </c>
      <c r="CO5">
        <f>CK12-CM12</f>
      </c>
      <c r="CP5" t="n" s="654">
        <v>0.03999999910593033</v>
      </c>
      <c r="CQ5">
        <f>CP12*CJ12</f>
      </c>
      <c r="CR5">
        <f>CJ12*(1+CP12)</f>
      </c>
      <c r="CS5" t="n" s="657">
        <v>0.029999999329447746</v>
      </c>
      <c r="CT5">
        <f>CS12*CR12</f>
      </c>
      <c r="CU5">
        <f>CR12+CT12</f>
      </c>
      <c r="CV5" t="n" s="660">
        <v>0.10000000149011612</v>
      </c>
      <c r="CW5">
        <f>CU12/(1-CV12)</f>
      </c>
      <c r="CX5">
        <f>CV12*CW12</f>
      </c>
      <c r="CY5" t="n" s="663">
        <v>0.10000000149011612</v>
      </c>
      <c r="CZ5">
        <f>CY12*CW12</f>
      </c>
      <c r="DA5">
        <f>CV12-CY12</f>
      </c>
      <c r="DB5">
        <f>CX12-CZ12</f>
      </c>
      <c r="DC5">
        <f>CW12</f>
      </c>
      <c r="DD5">
        <f>CC12*CE12/365*BU12</f>
      </c>
      <c r="DE5" t="n" s="669">
        <v>0.0</v>
      </c>
      <c r="DF5">
        <f>DD12*(1+DE12)</f>
      </c>
      <c r="DG5" t="n" s="671">
        <v>0.25</v>
      </c>
      <c r="DH5">
        <f>DF12/(1-DG12)</f>
      </c>
      <c r="DI5">
        <f>DG12*DH12</f>
      </c>
      <c r="DJ5" t="n" s="674">
        <v>0.15000000596046448</v>
      </c>
      <c r="DK5">
        <f>DJ12*DH12</f>
      </c>
      <c r="DL5">
        <f>DG12-DJ12</f>
      </c>
      <c r="DM5">
        <f>DI12-DK12</f>
      </c>
      <c r="DN5" t="n" s="678">
        <v>0.03999999910593033</v>
      </c>
      <c r="DO5">
        <f>DN12*DH12</f>
      </c>
      <c r="DP5">
        <f>DH12*(1+DN12)</f>
      </c>
      <c r="DQ5" t="n" s="681">
        <v>0.029999999329447746</v>
      </c>
      <c r="DR5">
        <f>DQ12*DP12</f>
      </c>
      <c r="DS5">
        <f>DP12+DR12</f>
      </c>
      <c r="DT5" t="n" s="684">
        <v>0.10000000149011612</v>
      </c>
      <c r="DU5">
        <f>DS12/(1-DT12)</f>
      </c>
      <c r="DV5">
        <f>DT12*DU12</f>
      </c>
      <c r="DW5" t="n" s="687">
        <v>0.10000000149011612</v>
      </c>
      <c r="DX5">
        <f>DW12*DU12</f>
      </c>
      <c r="DY5">
        <f>DT12-DW12</f>
      </c>
      <c r="DZ5">
        <f>DV12-DX12</f>
      </c>
      <c r="EA5">
        <f>DU12</f>
      </c>
      <c r="EB5" t="s" s="692">
        <v>65</v>
      </c>
      <c r="EC5" t="s" s="693">
        <v>66</v>
      </c>
      <c r="ED5" t="s" s="694">
        <v>67</v>
      </c>
      <c r="EE5" t="n" s="695">
        <v>240322.0</v>
      </c>
      <c r="EF5" t="s" s="696">
        <v>56</v>
      </c>
      <c r="EG5" t="s" s="697">
        <v>63</v>
      </c>
      <c r="EH5" t="n" s="698">
        <v>0.5009999871253967</v>
      </c>
      <c r="EI5" t="n" s="699">
        <v>3.0</v>
      </c>
      <c r="EJ5" t="n" s="700">
        <v>100000.0</v>
      </c>
      <c r="EK5">
        <f>EH13*EJ13</f>
      </c>
      <c r="EL5" t="n" s="702">
        <v>0.0</v>
      </c>
      <c r="EM5">
        <f>EK13*(1+EL13)</f>
      </c>
      <c r="EN5" t="n" s="704">
        <v>0.25</v>
      </c>
      <c r="EO5">
        <f>EM13/(1-EN13)</f>
      </c>
      <c r="EP5">
        <f>EN13*EO13</f>
      </c>
      <c r="EQ5" t="n" s="707">
        <v>0.15000000596046448</v>
      </c>
      <c r="ER5">
        <f>EQ13*EO13</f>
      </c>
      <c r="ES5">
        <f>EN13-EQ13</f>
      </c>
      <c r="ET5">
        <f>EP13-ER13</f>
      </c>
      <c r="EU5" t="n" s="711">
        <v>0.03999999910593033</v>
      </c>
      <c r="EV5">
        <f>EU13*EO13</f>
      </c>
      <c r="EW5">
        <f>EO13*(1+EU13)</f>
      </c>
      <c r="EX5" t="n" s="714">
        <v>0.0</v>
      </c>
      <c r="EY5" t="n" s="715">
        <v>15.0</v>
      </c>
      <c r="EZ5">
        <f>EW13+EY13</f>
      </c>
      <c r="FA5" t="n" s="717">
        <v>0.10000000149011612</v>
      </c>
      <c r="FB5">
        <f>EZ13/(1-FA13)</f>
      </c>
      <c r="FC5">
        <f>FA13*FB13</f>
      </c>
      <c r="FD5" t="n" s="720">
        <v>0.10000000149011612</v>
      </c>
      <c r="FE5">
        <f>FD13*FB13</f>
      </c>
      <c r="FF5">
        <f>FA13-FD13</f>
      </c>
      <c r="FG5">
        <f>FC13-FE13</f>
      </c>
      <c r="FH5">
        <f>FB13</f>
      </c>
      <c r="FI5">
        <f>EH13*EJ13/365*DZ13</f>
      </c>
      <c r="FJ5" t="n" s="726">
        <v>0.0</v>
      </c>
      <c r="FK5">
        <f>FI13*(1+FJ13)</f>
      </c>
      <c r="FL5" t="n" s="728">
        <v>0.25</v>
      </c>
      <c r="FM5">
        <f>FK13/(1-FL13)</f>
      </c>
      <c r="FN5">
        <f>FL13*FM13</f>
      </c>
      <c r="FO5" t="n" s="731">
        <v>0.15000000596046448</v>
      </c>
      <c r="FP5">
        <f>FO13*FM13</f>
      </c>
      <c r="FQ5">
        <f>FL13-FO13</f>
      </c>
      <c r="FR5">
        <f>FN13-FP13</f>
      </c>
      <c r="FS5" t="n" s="735">
        <v>0.03999999910593033</v>
      </c>
      <c r="FT5">
        <f>FS13*FM13</f>
      </c>
      <c r="FU5">
        <f>FM13*(1+FS13)</f>
      </c>
      <c r="FV5" t="n" s="738">
        <v>0.0</v>
      </c>
      <c r="FW5" t="n" s="739">
        <v>15.0</v>
      </c>
      <c r="FX5">
        <f>FU13+FW13</f>
      </c>
      <c r="FY5" t="n" s="741">
        <v>0.10000000149011612</v>
      </c>
      <c r="FZ5">
        <f>FX13/(1-FY13)</f>
      </c>
      <c r="GA5">
        <f>FY13*FZ13</f>
      </c>
      <c r="GB5" t="n" s="744">
        <v>0.10000000149011612</v>
      </c>
      <c r="GC5">
        <f>GB13*FZ13</f>
      </c>
      <c r="GD5">
        <f>FY13-GB13</f>
      </c>
      <c r="GE5">
        <f>GA13-GC13</f>
      </c>
      <c r="GF5">
        <f>FZ13</f>
      </c>
      <c r="GG5" t="s" s="749">
        <v>68</v>
      </c>
      <c r="GH5" t="s" s="750">
        <v>66</v>
      </c>
      <c r="GI5" t="s" s="751">
        <v>67</v>
      </c>
      <c r="GJ5" t="n" s="752">
        <v>240322.0</v>
      </c>
      <c r="GK5" t="s" s="753">
        <v>56</v>
      </c>
      <c r="GL5" t="s" s="754">
        <v>63</v>
      </c>
      <c r="GM5" t="n" s="755">
        <v>0.12530000507831573</v>
      </c>
      <c r="GN5" t="n" s="756">
        <v>3.0</v>
      </c>
      <c r="GO5" t="n" s="757">
        <v>100000.0</v>
      </c>
      <c r="GP5">
        <f>GM13*GO13</f>
      </c>
      <c r="GQ5" t="n" s="759">
        <v>0.0</v>
      </c>
      <c r="GR5">
        <f>GP13*(1+GQ13)</f>
      </c>
      <c r="GS5" t="n" s="761">
        <v>0.25</v>
      </c>
      <c r="GT5">
        <f>GR13/(1-GS13)</f>
      </c>
      <c r="GU5">
        <f>GS13*GT13</f>
      </c>
      <c r="GV5" t="n" s="764">
        <v>0.15000000596046448</v>
      </c>
      <c r="GW5">
        <f>GV13*GT13</f>
      </c>
      <c r="GX5">
        <f>GS13-GV13</f>
      </c>
      <c r="GY5">
        <f>GU13-GW13</f>
      </c>
      <c r="GZ5" t="n" s="768">
        <v>0.03999999910593033</v>
      </c>
      <c r="HA5">
        <f>GZ13*GT13</f>
      </c>
      <c r="HB5">
        <f>GT13*(1+GZ13)</f>
      </c>
      <c r="HC5" t="n" s="771">
        <v>0.0</v>
      </c>
      <c r="HD5" t="n" s="772">
        <v>15.0</v>
      </c>
      <c r="HE5">
        <f>HB13+HD13</f>
      </c>
      <c r="HF5" t="n" s="774">
        <v>0.10000000149011612</v>
      </c>
      <c r="HG5">
        <f>HE13/(1-HF13)</f>
      </c>
      <c r="HH5">
        <f>HF13*HG13</f>
      </c>
      <c r="HI5" t="n" s="777">
        <v>0.10000000149011612</v>
      </c>
      <c r="HJ5">
        <f>HI13*HG13</f>
      </c>
      <c r="HK5">
        <f>HF13-HI13</f>
      </c>
      <c r="HL5">
        <f>HH13-HJ13</f>
      </c>
      <c r="HM5">
        <f>HG13</f>
      </c>
      <c r="HN5">
        <f>GM13*GO13/365*GE13</f>
      </c>
      <c r="HO5" t="n" s="783">
        <v>0.0</v>
      </c>
      <c r="HP5">
        <f>HN13*(1+HO13)</f>
      </c>
      <c r="HQ5" t="n" s="785">
        <v>0.25</v>
      </c>
      <c r="HR5">
        <f>HP13/(1-HQ13)</f>
      </c>
      <c r="HS5">
        <f>HQ13*HR13</f>
      </c>
      <c r="HT5" t="n" s="788">
        <v>0.15000000596046448</v>
      </c>
      <c r="HU5">
        <f>HT13*HR13</f>
      </c>
      <c r="HV5">
        <f>HQ13-HT13</f>
      </c>
      <c r="HW5">
        <f>HS13-HU13</f>
      </c>
      <c r="HX5" t="n" s="792">
        <v>0.03999999910593033</v>
      </c>
      <c r="HY5">
        <f>HX13*HR13</f>
      </c>
      <c r="HZ5">
        <f>HR13*(1+HX13)</f>
      </c>
      <c r="IA5" t="n" s="795">
        <v>0.0</v>
      </c>
      <c r="IB5" t="n" s="796">
        <v>15.0</v>
      </c>
      <c r="IC5">
        <f>HZ13+IB13</f>
      </c>
      <c r="ID5" t="n" s="798">
        <v>0.10000000149011612</v>
      </c>
      <c r="IE5">
        <f>IC13/(1-ID13)</f>
      </c>
      <c r="IF5">
        <f>ID13*IE13</f>
      </c>
      <c r="IG5" t="n" s="801">
        <v>0.10000000149011612</v>
      </c>
      <c r="IH5">
        <f>IG13*IE13</f>
      </c>
      <c r="II5">
        <f>ID13-IG13</f>
      </c>
      <c r="IJ5">
        <f>IF13-IH13</f>
      </c>
      <c r="IK5">
        <f>IE13</f>
      </c>
      <c r="IL5" t="s" s="806">
        <v>69</v>
      </c>
      <c r="IM5" t="s" s="807">
        <v>66</v>
      </c>
      <c r="IN5" t="s" s="808">
        <v>67</v>
      </c>
      <c r="IO5" t="n" s="809">
        <v>240322.0</v>
      </c>
      <c r="IP5" t="s" s="810">
        <v>56</v>
      </c>
      <c r="IQ5" t="s" s="811">
        <v>63</v>
      </c>
      <c r="IR5" t="n" s="812">
        <v>0.061900001019239426</v>
      </c>
      <c r="IS5" t="n" s="813">
        <v>3.0</v>
      </c>
      <c r="IT5" t="n" s="814">
        <v>100000.0</v>
      </c>
      <c r="IU5">
        <f>IR13*IT13</f>
      </c>
      <c r="IV5" t="n" s="816">
        <v>0.0</v>
      </c>
      <c r="IW5">
        <f>IU13*(1+IV13)</f>
      </c>
      <c r="IX5" t="n" s="818">
        <v>0.25</v>
      </c>
      <c r="IY5">
        <f>IW13/(1-IX13)</f>
      </c>
      <c r="IZ5">
        <f>IX13*IY13</f>
      </c>
      <c r="JA5" t="n" s="821">
        <v>0.15000000596046448</v>
      </c>
      <c r="JB5">
        <f>JA13*IY13</f>
      </c>
      <c r="JC5">
        <f>IX13-JA13</f>
      </c>
      <c r="JD5">
        <f>IZ13-JB13</f>
      </c>
      <c r="JE5" t="n" s="825">
        <v>0.03999999910593033</v>
      </c>
      <c r="JF5">
        <f>JE13*IY13</f>
      </c>
      <c r="JG5">
        <f>IY13*(1+JE13)</f>
      </c>
      <c r="JH5" t="n" s="828">
        <v>0.0</v>
      </c>
      <c r="JI5" t="n" s="829">
        <v>15.0</v>
      </c>
      <c r="JJ5">
        <f>JG13+JI13</f>
      </c>
      <c r="JK5" t="n" s="831">
        <v>0.10000000149011612</v>
      </c>
      <c r="JL5">
        <f>JJ13/(1-JK13)</f>
      </c>
      <c r="JM5">
        <f>JK13*JL13</f>
      </c>
      <c r="JN5" t="n" s="834">
        <v>0.10000000149011612</v>
      </c>
      <c r="JO5">
        <f>JN13*JL13</f>
      </c>
      <c r="JP5">
        <f>JK13-JN13</f>
      </c>
      <c r="JQ5">
        <f>JM13-JO13</f>
      </c>
      <c r="JR5">
        <f>JL13</f>
      </c>
      <c r="JS5">
        <f>IR13*IT13/365*IJ13</f>
      </c>
      <c r="JT5" t="n" s="840">
        <v>0.0</v>
      </c>
      <c r="JU5">
        <f>JS13*(1+JT13)</f>
      </c>
      <c r="JV5" t="n" s="842">
        <v>0.25</v>
      </c>
      <c r="JW5">
        <f>JU13/(1-JV13)</f>
      </c>
      <c r="JX5">
        <f>JV13*JW13</f>
      </c>
      <c r="JY5" t="n" s="845">
        <v>0.15000000596046448</v>
      </c>
      <c r="JZ5">
        <f>JY13*JW13</f>
      </c>
      <c r="KA5">
        <f>JV13-JY13</f>
      </c>
      <c r="KB5">
        <f>JX13-JZ13</f>
      </c>
      <c r="KC5" t="n" s="849">
        <v>0.03999999910593033</v>
      </c>
      <c r="KD5">
        <f>KC13*JW13</f>
      </c>
      <c r="KE5">
        <f>JW13*(1+KC13)</f>
      </c>
      <c r="KF5" t="n" s="852">
        <v>0.0</v>
      </c>
      <c r="KG5" t="n" s="853">
        <v>15.0</v>
      </c>
      <c r="KH5">
        <f>KE13+KG13</f>
      </c>
      <c r="KI5" t="n" s="855">
        <v>0.10000000149011612</v>
      </c>
      <c r="KJ5">
        <f>KH13/(1-KI13)</f>
      </c>
      <c r="KK5">
        <f>KI13*KJ13</f>
      </c>
      <c r="KL5" t="n" s="858">
        <v>0.10000000149011612</v>
      </c>
      <c r="KM5">
        <f>KL13*KJ13</f>
      </c>
      <c r="KN5">
        <f>KI13-KL13</f>
      </c>
      <c r="KO5">
        <f>KK13-KM13</f>
      </c>
      <c r="KP5">
        <f>KJ13</f>
      </c>
      <c r="KQ5" t="s" s="863">
        <v>70</v>
      </c>
      <c r="KR5" t="s" s="864">
        <v>66</v>
      </c>
      <c r="KS5" t="s" s="865">
        <v>67</v>
      </c>
      <c r="KT5" t="n" s="866">
        <v>240322.0</v>
      </c>
      <c r="KU5" t="s" s="867">
        <v>56</v>
      </c>
      <c r="KV5" t="s" s="868">
        <v>63</v>
      </c>
      <c r="KW5" t="n" s="869">
        <v>0.21080000698566437</v>
      </c>
      <c r="KX5" t="n" s="870">
        <v>3.0</v>
      </c>
      <c r="KY5" t="n" s="871">
        <v>100000.0</v>
      </c>
      <c r="KZ5">
        <f>KW13*KY13</f>
      </c>
      <c r="LA5" t="n" s="873">
        <v>0.0</v>
      </c>
      <c r="LB5">
        <f>KZ13*(1+LA13)</f>
      </c>
      <c r="LC5" t="n" s="875">
        <v>0.25</v>
      </c>
      <c r="LD5">
        <f>LB13/(1-LC13)</f>
      </c>
      <c r="LE5">
        <f>LC13*LD13</f>
      </c>
      <c r="LF5" t="n" s="878">
        <v>0.15000000596046448</v>
      </c>
      <c r="LG5">
        <f>LF13*LD13</f>
      </c>
      <c r="LH5">
        <f>LC13-LF13</f>
      </c>
      <c r="LI5">
        <f>LE13-LG13</f>
      </c>
      <c r="LJ5" t="n" s="882">
        <v>0.03999999910593033</v>
      </c>
      <c r="LK5">
        <f>LJ13*LD13</f>
      </c>
      <c r="LL5">
        <f>LD13*(1+LJ13)</f>
      </c>
      <c r="LM5" t="n" s="885">
        <v>0.0</v>
      </c>
      <c r="LN5" t="n" s="886">
        <v>15.0</v>
      </c>
      <c r="LO5">
        <f>LL13+LN13</f>
      </c>
      <c r="LP5" t="n" s="888">
        <v>0.10000000149011612</v>
      </c>
      <c r="LQ5">
        <f>LO13/(1-LP13)</f>
      </c>
      <c r="LR5">
        <f>LP13*LQ13</f>
      </c>
      <c r="LS5" t="n" s="891">
        <v>0.10000000149011612</v>
      </c>
      <c r="LT5">
        <f>LS13*LQ13</f>
      </c>
      <c r="LU5">
        <f>LP13-LS13</f>
      </c>
      <c r="LV5">
        <f>LR13-LT13</f>
      </c>
      <c r="LW5">
        <f>LQ13</f>
      </c>
      <c r="LX5">
        <f>KW13*KY13/365*KO13</f>
      </c>
      <c r="LY5" t="n" s="897">
        <v>0.0</v>
      </c>
      <c r="LZ5">
        <f>LX13*(1+LY13)</f>
      </c>
      <c r="MA5" t="n" s="899">
        <v>0.25</v>
      </c>
      <c r="MB5">
        <f>LZ13/(1-MA13)</f>
      </c>
      <c r="MC5">
        <f>MA13*MB13</f>
      </c>
      <c r="MD5" t="n" s="902">
        <v>0.15000000596046448</v>
      </c>
      <c r="ME5">
        <f>MD13*MB13</f>
      </c>
      <c r="MF5">
        <f>MA13-MD13</f>
      </c>
      <c r="MG5">
        <f>MC13-ME13</f>
      </c>
      <c r="MH5" t="n" s="906">
        <v>0.03999999910593033</v>
      </c>
      <c r="MI5">
        <f>MH13*MB13</f>
      </c>
      <c r="MJ5">
        <f>MB13*(1+MH13)</f>
      </c>
      <c r="MK5" t="n" s="909">
        <v>0.0</v>
      </c>
      <c r="ML5" t="n" s="910">
        <v>15.0</v>
      </c>
      <c r="MM5">
        <f>MJ13+ML13</f>
      </c>
      <c r="MN5" t="n" s="912">
        <v>0.10000000149011612</v>
      </c>
      <c r="MO5">
        <f>MM13/(1-MN13)</f>
      </c>
      <c r="MP5">
        <f>MN13*MO13</f>
      </c>
      <c r="MQ5" t="n" s="915">
        <v>0.10000000149011612</v>
      </c>
      <c r="MR5">
        <f>MQ13*MO13</f>
      </c>
      <c r="MS5">
        <f>MN13-MQ13</f>
      </c>
      <c r="MT5">
        <f>MP13-MR13</f>
      </c>
      <c r="MU5">
        <f>MO13</f>
      </c>
      <c r="MV5" t="s" s="920">
        <v>71</v>
      </c>
      <c r="MW5" t="s" s="921">
        <v>66</v>
      </c>
      <c r="MX5" t="s" s="922">
        <v>67</v>
      </c>
      <c r="MY5" t="n" s="923">
        <v>240322.0</v>
      </c>
      <c r="MZ5" t="s" s="924">
        <v>56</v>
      </c>
      <c r="NA5" t="s" s="925">
        <v>63</v>
      </c>
      <c r="NB5" t="n" s="926">
        <v>0.45249998569488525</v>
      </c>
      <c r="NC5" t="n" s="927">
        <v>1.0</v>
      </c>
      <c r="ND5" t="n" s="928">
        <v>100000.0</v>
      </c>
      <c r="NE5">
        <f>NB13*ND13</f>
      </c>
      <c r="NF5" t="n" s="930">
        <v>0.0</v>
      </c>
      <c r="NG5">
        <f>NE13*(1+NF13)</f>
      </c>
      <c r="NH5" t="n" s="932">
        <v>0.25</v>
      </c>
      <c r="NI5">
        <f>NG13/(1-NH13)</f>
      </c>
      <c r="NJ5">
        <f>NH13*NI13</f>
      </c>
      <c r="NK5" t="n" s="935">
        <v>0.15000000596046448</v>
      </c>
      <c r="NL5">
        <f>NK13*NI13</f>
      </c>
      <c r="NM5">
        <f>NH13-NK13</f>
      </c>
      <c r="NN5">
        <f>NJ13-NL13</f>
      </c>
      <c r="NO5" t="n" s="939">
        <v>0.03999999910593033</v>
      </c>
      <c r="NP5">
        <f>NO13*NI13</f>
      </c>
      <c r="NQ5">
        <f>NI13*(1+NO13)</f>
      </c>
      <c r="NR5" t="n" s="942">
        <v>0.0</v>
      </c>
      <c r="NS5" t="n" s="943">
        <v>15.0</v>
      </c>
      <c r="NT5">
        <f>NQ13+NS13</f>
      </c>
      <c r="NU5" t="n" s="945">
        <v>0.10000000149011612</v>
      </c>
      <c r="NV5">
        <f>NT13/(1-NU13)</f>
      </c>
      <c r="NW5">
        <f>NU13*NV13</f>
      </c>
      <c r="NX5" t="n" s="948">
        <v>0.10000000149011612</v>
      </c>
      <c r="NY5">
        <f>NX13*NV13</f>
      </c>
      <c r="NZ5">
        <f>NU13-NX13</f>
      </c>
      <c r="OA5">
        <f>NW13-NY13</f>
      </c>
      <c r="OB5">
        <f>NV13</f>
      </c>
      <c r="OC5">
        <f>NB13*ND13/365*MT13</f>
      </c>
      <c r="OD5" t="n" s="954">
        <v>0.0</v>
      </c>
      <c r="OE5">
        <f>OC13*(1+OD13)</f>
      </c>
      <c r="OF5" t="n" s="956">
        <v>0.25</v>
      </c>
      <c r="OG5">
        <f>OE13/(1-OF13)</f>
      </c>
      <c r="OH5">
        <f>OF13*OG13</f>
      </c>
      <c r="OI5" t="n" s="959">
        <v>0.15000000596046448</v>
      </c>
      <c r="OJ5">
        <f>OI13*OG13</f>
      </c>
      <c r="OK5">
        <f>OF13-OI13</f>
      </c>
      <c r="OL5">
        <f>OH13-OJ13</f>
      </c>
      <c r="OM5" t="n" s="963">
        <v>0.03999999910593033</v>
      </c>
      <c r="ON5">
        <f>OM13*OG13</f>
      </c>
      <c r="OO5">
        <f>OG13*(1+OM13)</f>
      </c>
      <c r="OP5" t="n" s="966">
        <v>0.0</v>
      </c>
      <c r="OQ5" t="n" s="967">
        <v>15.0</v>
      </c>
      <c r="OR5">
        <f>OO13+OQ13</f>
      </c>
      <c r="OS5" t="n" s="969">
        <v>0.10000000149011612</v>
      </c>
      <c r="OT5">
        <f>OR13/(1-OS13)</f>
      </c>
      <c r="OU5">
        <f>OS13*OT13</f>
      </c>
      <c r="OV5" t="n" s="972">
        <v>0.10000000149011612</v>
      </c>
      <c r="OW5">
        <f>OV13*OT13</f>
      </c>
      <c r="OX5">
        <f>OS13-OV13</f>
      </c>
      <c r="OY5">
        <f>OU13-OW13</f>
      </c>
      <c r="OZ5">
        <f>OT13</f>
      </c>
      <c r="PA5" t="s" s="977">
        <v>72</v>
      </c>
      <c r="PB5" t="s" s="978">
        <v>66</v>
      </c>
      <c r="PC5" t="s" s="979">
        <v>67</v>
      </c>
      <c r="PD5" t="n" s="980">
        <v>240322.0</v>
      </c>
      <c r="PE5" t="s" s="981">
        <v>56</v>
      </c>
      <c r="PF5" t="s" s="982">
        <v>63</v>
      </c>
      <c r="PG5" t="n" s="983">
        <v>0.9043999910354614</v>
      </c>
      <c r="PH5" t="n" s="984">
        <v>1.0</v>
      </c>
      <c r="PI5" t="n" s="985">
        <v>100000.0</v>
      </c>
      <c r="PJ5">
        <f>PG13*PI13</f>
      </c>
      <c r="PK5" t="n" s="987">
        <v>0.0</v>
      </c>
      <c r="PL5">
        <f>PJ13*(1+PK13)</f>
      </c>
      <c r="PM5" t="n" s="989">
        <v>0.25</v>
      </c>
      <c r="PN5">
        <f>PL13/(1-PM13)</f>
      </c>
      <c r="PO5">
        <f>PM13*PN13</f>
      </c>
      <c r="PP5" t="n" s="992">
        <v>0.15000000596046448</v>
      </c>
      <c r="PQ5">
        <f>PP13*PN13</f>
      </c>
      <c r="PR5">
        <f>PM13-PP13</f>
      </c>
      <c r="PS5">
        <f>PO13-PQ13</f>
      </c>
      <c r="PT5" t="n" s="996">
        <v>0.03999999910593033</v>
      </c>
      <c r="PU5">
        <f>PT13*PN13</f>
      </c>
      <c r="PV5">
        <f>PN13*(1+PT13)</f>
      </c>
      <c r="PW5" t="n" s="999">
        <v>0.0</v>
      </c>
      <c r="PX5" t="n" s="1000">
        <v>15.0</v>
      </c>
      <c r="PY5">
        <f>PV13+PX13</f>
      </c>
      <c r="PZ5" t="n" s="1002">
        <v>0.10000000149011612</v>
      </c>
      <c r="QA5">
        <f>PY13/(1-PZ13)</f>
      </c>
      <c r="QB5">
        <f>PZ13*QA13</f>
      </c>
      <c r="QC5" t="n" s="1005">
        <v>0.10000000149011612</v>
      </c>
      <c r="QD5">
        <f>QC13*QA13</f>
      </c>
      <c r="QE5">
        <f>PZ13-QC13</f>
      </c>
      <c r="QF5">
        <f>QB13-QD13</f>
      </c>
      <c r="QG5">
        <f>QA13</f>
      </c>
      <c r="QH5">
        <f>OYG13*OYI13/365*OY13</f>
      </c>
      <c r="QI5" t="n" s="1011">
        <v>0.0</v>
      </c>
      <c r="QJ5">
        <f>QH13*(1+QI13)</f>
      </c>
      <c r="QK5" t="n" s="1013">
        <v>0.25</v>
      </c>
      <c r="QL5">
        <f>QJ13/(1-QK13)</f>
      </c>
      <c r="QM5">
        <f>QK13*QL13</f>
      </c>
      <c r="QN5" t="n" s="1016">
        <v>0.15000000596046448</v>
      </c>
      <c r="QO5">
        <f>QN13*QL13</f>
      </c>
      <c r="QP5">
        <f>QK13-QN13</f>
      </c>
      <c r="QQ5">
        <f>QM13-QO13</f>
      </c>
      <c r="QR5" t="n" s="1020">
        <v>0.03999999910593033</v>
      </c>
      <c r="QS5">
        <f>QR13*QL13</f>
      </c>
      <c r="QT5">
        <f>QL13*(1+QR13)</f>
      </c>
      <c r="QU5" t="n" s="1023">
        <v>0.0</v>
      </c>
      <c r="QV5" t="n" s="1024">
        <v>15.0</v>
      </c>
      <c r="QW5">
        <f>QT13+QV13</f>
      </c>
      <c r="QX5" t="n" s="1026">
        <v>0.10000000149011612</v>
      </c>
      <c r="QY5">
        <f>QW13/(1-QX13)</f>
      </c>
      <c r="QZ5">
        <f>QX13*QY13</f>
      </c>
      <c r="RA5" t="n" s="1029">
        <v>0.10000000149011612</v>
      </c>
      <c r="RB5">
        <f>RA13*QY13</f>
      </c>
      <c r="RC5">
        <f>QX13-RA13</f>
      </c>
      <c r="RD5">
        <f>QZ13-RB13</f>
      </c>
      <c r="RE5">
        <f>QY13</f>
      </c>
      <c r="RF5">
        <f>BV5+BV5+EA5+EA5+GF5+IK5+KP5+MU5+OZ5+RE5</f>
      </c>
    </row>
    <row r="6">
      <c r="A6" t="s">
        <v>48</v>
      </c>
      <c r="B6" t="s">
        <v>49</v>
      </c>
      <c r="C6" t="s">
        <v>73</v>
      </c>
      <c r="D6" t="s">
        <v>51</v>
      </c>
      <c r="F6" t="s">
        <v>52</v>
      </c>
      <c r="G6" t="s">
        <v>53</v>
      </c>
      <c r="H6" t="s">
        <v>54</v>
      </c>
      <c r="I6" t="s">
        <v>55</v>
      </c>
      <c r="J6" t="n">
        <v>0.0</v>
      </c>
      <c r="K6" t="n">
        <v>42815.0</v>
      </c>
      <c r="L6" t="n">
        <v>42424.0</v>
      </c>
      <c r="M6" t="s">
        <v>56</v>
      </c>
      <c r="N6" t="n">
        <v>-1.0</v>
      </c>
      <c r="O6" t="n">
        <v>12000.0</v>
      </c>
      <c r="P6" t="n">
        <v>-391.0</v>
      </c>
      <c r="Q6" t="n">
        <v>-0.20000000298023224</v>
      </c>
      <c r="R6" t="s" s="1090">
        <v>57</v>
      </c>
      <c r="S6" t="s" s="1091">
        <v>58</v>
      </c>
      <c r="T6" t="s" s="1092">
        <v>59</v>
      </c>
      <c r="U6" t="n" s="1093">
        <v>240322.0</v>
      </c>
      <c r="V6" t="s" s="1094">
        <v>56</v>
      </c>
      <c r="W6" t="s" s="1095">
        <v>63</v>
      </c>
      <c r="X6" t="n" s="1096">
        <v>5.009999731555581E-4</v>
      </c>
      <c r="Y6" t="n" s="1097">
        <v>3.0</v>
      </c>
      <c r="Z6">
        <f>Y12*O12*12</f>
      </c>
      <c r="AA6">
        <f>X12*Z12</f>
      </c>
      <c r="AB6" t="n" s="1100">
        <v>0.0</v>
      </c>
      <c r="AC6">
        <f>AA12*(1+AB12)</f>
      </c>
      <c r="AD6" t="n" s="1102">
        <v>0.25</v>
      </c>
      <c r="AE6">
        <f>AC12/(1-AD12)</f>
      </c>
      <c r="AF6">
        <f>AD12*AE12</f>
      </c>
      <c r="AG6" t="n" s="1105">
        <v>0.15000000596046448</v>
      </c>
      <c r="AH6">
        <f>AG12*AE12</f>
      </c>
      <c r="AI6">
        <f>AD12-AG12</f>
      </c>
      <c r="AJ6">
        <f>AF12-AH12</f>
      </c>
      <c r="AK6" t="n" s="1109">
        <v>0.03999999910593033</v>
      </c>
      <c r="AL6">
        <f>AK12*AE12</f>
      </c>
      <c r="AM6">
        <f>AE12*(1+AK12)</f>
      </c>
      <c r="AN6" t="n" s="1112">
        <v>0.029999999329447746</v>
      </c>
      <c r="AO6">
        <f>AN12*AM12</f>
      </c>
      <c r="AP6">
        <f>AM12+AO12</f>
      </c>
      <c r="AQ6" t="n" s="1115">
        <v>0.10000000149011612</v>
      </c>
      <c r="AR6">
        <f>AP12/(1-AQ12)</f>
      </c>
      <c r="AS6">
        <f>AQ12*AR12</f>
      </c>
      <c r="AT6" t="n" s="1118">
        <v>0.10000000149011612</v>
      </c>
      <c r="AU6">
        <f>AT12*AR12</f>
      </c>
      <c r="AV6">
        <f>AQ12-AT12</f>
      </c>
      <c r="AW6">
        <f>AS12-AU12</f>
      </c>
      <c r="AX6">
        <f>AR12</f>
      </c>
      <c r="AY6">
        <f>X12*Z12/366*P12</f>
      </c>
      <c r="AZ6" t="n" s="1124">
        <v>0.0</v>
      </c>
      <c r="BA6">
        <f>AY12*(1+AZ12)</f>
      </c>
      <c r="BB6" t="n" s="1126">
        <v>0.25</v>
      </c>
      <c r="BC6">
        <f>BA12/(1-BB12)</f>
      </c>
      <c r="BD6">
        <f>BB12*BC12</f>
      </c>
      <c r="BE6" t="n" s="1129">
        <v>0.15000000596046448</v>
      </c>
      <c r="BF6">
        <f>BE12*BC12</f>
      </c>
      <c r="BG6">
        <f>BB12-BE12</f>
      </c>
      <c r="BH6">
        <f>BD12-BF12</f>
      </c>
      <c r="BI6" t="n" s="1133">
        <v>0.03999999910593033</v>
      </c>
      <c r="BJ6">
        <f>BI12*BC12</f>
      </c>
      <c r="BK6">
        <f>BC12*(1+BI12)</f>
      </c>
      <c r="BL6" t="n" s="1136">
        <v>0.029999999329447746</v>
      </c>
      <c r="BM6">
        <f>BL12*BK12</f>
      </c>
      <c r="BN6">
        <f>BK12+BM12</f>
      </c>
      <c r="BO6" t="n" s="1139">
        <v>0.10000000149011612</v>
      </c>
      <c r="BP6">
        <f>BN12/(1-BO12)</f>
      </c>
      <c r="BQ6">
        <f>BO12*BP12</f>
      </c>
      <c r="BR6" t="n" s="1142">
        <v>0.10000000149011612</v>
      </c>
      <c r="BS6">
        <f>BR12*BP12</f>
      </c>
      <c r="BT6">
        <f>BO12-BR12</f>
      </c>
      <c r="BU6">
        <f>BQ12-BS12</f>
      </c>
      <c r="BV6">
        <f>BP12</f>
      </c>
      <c r="BW6" t="s" s="1203">
        <v>64</v>
      </c>
      <c r="BX6" t="s" s="1204">
        <v>58</v>
      </c>
      <c r="BY6" t="s" s="1205">
        <v>59</v>
      </c>
      <c r="BZ6" t="n" s="1206">
        <v>240322.0</v>
      </c>
      <c r="CA6" t="s" s="1207">
        <v>56</v>
      </c>
      <c r="CB6" t="s" s="1208">
        <v>63</v>
      </c>
      <c r="CC6" t="n" s="1209">
        <v>5.009999731555581E-4</v>
      </c>
      <c r="CD6" t="n" s="1210">
        <v>3.0</v>
      </c>
      <c r="CE6">
        <f>CD12*BT12*12</f>
      </c>
      <c r="CF6">
        <f>CC12*CE12</f>
      </c>
      <c r="CG6" t="n" s="1213">
        <v>0.0</v>
      </c>
      <c r="CH6">
        <f>CF12*(1+CG12)</f>
      </c>
      <c r="CI6" t="n" s="1215">
        <v>0.25</v>
      </c>
      <c r="CJ6">
        <f>CH12/(1-CI12)</f>
      </c>
      <c r="CK6">
        <f>CI12*CJ12</f>
      </c>
      <c r="CL6" t="n" s="1218">
        <v>0.15000000596046448</v>
      </c>
      <c r="CM6">
        <f>CL12*CJ12</f>
      </c>
      <c r="CN6">
        <f>CI12-CL12</f>
      </c>
      <c r="CO6">
        <f>CK12-CM12</f>
      </c>
      <c r="CP6" t="n" s="1222">
        <v>0.03999999910593033</v>
      </c>
      <c r="CQ6">
        <f>CP12*CJ12</f>
      </c>
      <c r="CR6">
        <f>CJ12*(1+CP12)</f>
      </c>
      <c r="CS6" t="n" s="1225">
        <v>0.029999999329447746</v>
      </c>
      <c r="CT6">
        <f>CS12*CR12</f>
      </c>
      <c r="CU6">
        <f>CR12+CT12</f>
      </c>
      <c r="CV6" t="n" s="1228">
        <v>0.10000000149011612</v>
      </c>
      <c r="CW6">
        <f>CU12/(1-CV12)</f>
      </c>
      <c r="CX6">
        <f>CV12*CW12</f>
      </c>
      <c r="CY6" t="n" s="1231">
        <v>0.10000000149011612</v>
      </c>
      <c r="CZ6">
        <f>CY12*CW12</f>
      </c>
      <c r="DA6">
        <f>CV12-CY12</f>
      </c>
      <c r="DB6">
        <f>CX12-CZ12</f>
      </c>
      <c r="DC6">
        <f>CW12</f>
      </c>
      <c r="DD6">
        <f>CC12*CE12/366*BU12</f>
      </c>
      <c r="DE6" t="n" s="1237">
        <v>0.0</v>
      </c>
      <c r="DF6">
        <f>DD12*(1+DE12)</f>
      </c>
      <c r="DG6" t="n" s="1239">
        <v>0.25</v>
      </c>
      <c r="DH6">
        <f>DF12/(1-DG12)</f>
      </c>
      <c r="DI6">
        <f>DG12*DH12</f>
      </c>
      <c r="DJ6" t="n" s="1242">
        <v>0.15000000596046448</v>
      </c>
      <c r="DK6">
        <f>DJ12*DH12</f>
      </c>
      <c r="DL6">
        <f>DG12-DJ12</f>
      </c>
      <c r="DM6">
        <f>DI12-DK12</f>
      </c>
      <c r="DN6" t="n" s="1246">
        <v>0.03999999910593033</v>
      </c>
      <c r="DO6">
        <f>DN12*DH12</f>
      </c>
      <c r="DP6">
        <f>DH12*(1+DN12)</f>
      </c>
      <c r="DQ6" t="n" s="1249">
        <v>0.029999999329447746</v>
      </c>
      <c r="DR6">
        <f>DQ12*DP12</f>
      </c>
      <c r="DS6">
        <f>DP12+DR12</f>
      </c>
      <c r="DT6" t="n" s="1252">
        <v>0.10000000149011612</v>
      </c>
      <c r="DU6">
        <f>DS12/(1-DT12)</f>
      </c>
      <c r="DV6">
        <f>DT12*DU12</f>
      </c>
      <c r="DW6" t="n" s="1255">
        <v>0.10000000149011612</v>
      </c>
      <c r="DX6">
        <f>DW12*DU12</f>
      </c>
      <c r="DY6">
        <f>DT12-DW12</f>
      </c>
      <c r="DZ6">
        <f>DV12-DX12</f>
      </c>
      <c r="EA6">
        <f>DU12</f>
      </c>
      <c r="EB6" t="s" s="1260">
        <v>65</v>
      </c>
      <c r="EC6" t="s" s="1261">
        <v>66</v>
      </c>
      <c r="ED6" t="s" s="1262">
        <v>67</v>
      </c>
      <c r="EE6" t="n" s="1263">
        <v>240322.0</v>
      </c>
      <c r="EF6" t="s" s="1264">
        <v>56</v>
      </c>
      <c r="EG6" t="s" s="1265">
        <v>63</v>
      </c>
      <c r="EH6" t="n" s="1266">
        <v>0.5009999871253967</v>
      </c>
      <c r="EI6" t="n" s="1267">
        <v>3.0</v>
      </c>
      <c r="EJ6" t="n" s="1268">
        <v>100000.0</v>
      </c>
      <c r="EK6">
        <f>EH13*EJ13</f>
      </c>
      <c r="EL6" t="n" s="1270">
        <v>0.0</v>
      </c>
      <c r="EM6">
        <f>EK13*(1+EL13)</f>
      </c>
      <c r="EN6" t="n" s="1272">
        <v>0.25</v>
      </c>
      <c r="EO6">
        <f>EM13/(1-EN13)</f>
      </c>
      <c r="EP6">
        <f>EN13*EO13</f>
      </c>
      <c r="EQ6" t="n" s="1275">
        <v>0.15000000596046448</v>
      </c>
      <c r="ER6">
        <f>EQ13*EO13</f>
      </c>
      <c r="ES6">
        <f>EN13-EQ13</f>
      </c>
      <c r="ET6">
        <f>EP13-ER13</f>
      </c>
      <c r="EU6" t="n" s="1279">
        <v>0.03999999910593033</v>
      </c>
      <c r="EV6">
        <f>EU13*EO13</f>
      </c>
      <c r="EW6">
        <f>EO13*(1+EU13)</f>
      </c>
      <c r="EX6" t="n" s="1282">
        <v>0.0</v>
      </c>
      <c r="EY6" t="n" s="1283">
        <v>15.0</v>
      </c>
      <c r="EZ6">
        <f>EW13+EY13</f>
      </c>
      <c r="FA6" t="n" s="1285">
        <v>0.10000000149011612</v>
      </c>
      <c r="FB6">
        <f>EZ13/(1-FA13)</f>
      </c>
      <c r="FC6">
        <f>FA13*FB13</f>
      </c>
      <c r="FD6" t="n" s="1288">
        <v>0.10000000149011612</v>
      </c>
      <c r="FE6">
        <f>FD13*FB13</f>
      </c>
      <c r="FF6">
        <f>FA13-FD13</f>
      </c>
      <c r="FG6">
        <f>FC13-FE13</f>
      </c>
      <c r="FH6">
        <f>FB13</f>
      </c>
      <c r="FI6">
        <f>EH13*EJ13/366*DZ13</f>
      </c>
      <c r="FJ6" t="n" s="1294">
        <v>0.0</v>
      </c>
      <c r="FK6">
        <f>FI13*(1+FJ13)</f>
      </c>
      <c r="FL6" t="n" s="1296">
        <v>0.25</v>
      </c>
      <c r="FM6">
        <f>FK13/(1-FL13)</f>
      </c>
      <c r="FN6">
        <f>FL13*FM13</f>
      </c>
      <c r="FO6" t="n" s="1299">
        <v>0.15000000596046448</v>
      </c>
      <c r="FP6">
        <f>FO13*FM13</f>
      </c>
      <c r="FQ6">
        <f>FL13-FO13</f>
      </c>
      <c r="FR6">
        <f>FN13-FP13</f>
      </c>
      <c r="FS6" t="n" s="1303">
        <v>0.03999999910593033</v>
      </c>
      <c r="FT6">
        <f>FS13*FM13</f>
      </c>
      <c r="FU6">
        <f>FM13*(1+FS13)</f>
      </c>
      <c r="FV6" t="n" s="1306">
        <v>0.0</v>
      </c>
      <c r="FW6" t="n" s="1307">
        <v>15.0</v>
      </c>
      <c r="FX6">
        <f>FU13+FW13</f>
      </c>
      <c r="FY6" t="n" s="1309">
        <v>0.10000000149011612</v>
      </c>
      <c r="FZ6">
        <f>FX13/(1-FY13)</f>
      </c>
      <c r="GA6">
        <f>FY13*FZ13</f>
      </c>
      <c r="GB6" t="n" s="1312">
        <v>0.10000000149011612</v>
      </c>
      <c r="GC6">
        <f>GB13*FZ13</f>
      </c>
      <c r="GD6">
        <f>FY13-GB13</f>
      </c>
      <c r="GE6">
        <f>GA13-GC13</f>
      </c>
      <c r="GF6">
        <f>FZ13</f>
      </c>
      <c r="GG6" t="s" s="1317">
        <v>68</v>
      </c>
      <c r="GH6" t="s" s="1318">
        <v>66</v>
      </c>
      <c r="GI6" t="s" s="1319">
        <v>67</v>
      </c>
      <c r="GJ6" t="n" s="1320">
        <v>240322.0</v>
      </c>
      <c r="GK6" t="s" s="1321">
        <v>56</v>
      </c>
      <c r="GL6" t="s" s="1322">
        <v>63</v>
      </c>
      <c r="GM6" t="n" s="1323">
        <v>0.12530000507831573</v>
      </c>
      <c r="GN6" t="n" s="1324">
        <v>3.0</v>
      </c>
      <c r="GO6" t="n" s="1325">
        <v>100000.0</v>
      </c>
      <c r="GP6">
        <f>GM13*GO13</f>
      </c>
      <c r="GQ6" t="n" s="1327">
        <v>0.0</v>
      </c>
      <c r="GR6">
        <f>GP13*(1+GQ13)</f>
      </c>
      <c r="GS6" t="n" s="1329">
        <v>0.25</v>
      </c>
      <c r="GT6">
        <f>GR13/(1-GS13)</f>
      </c>
      <c r="GU6">
        <f>GS13*GT13</f>
      </c>
      <c r="GV6" t="n" s="1332">
        <v>0.15000000596046448</v>
      </c>
      <c r="GW6">
        <f>GV13*GT13</f>
      </c>
      <c r="GX6">
        <f>GS13-GV13</f>
      </c>
      <c r="GY6">
        <f>GU13-GW13</f>
      </c>
      <c r="GZ6" t="n" s="1336">
        <v>0.03999999910593033</v>
      </c>
      <c r="HA6">
        <f>GZ13*GT13</f>
      </c>
      <c r="HB6">
        <f>GT13*(1+GZ13)</f>
      </c>
      <c r="HC6" t="n" s="1339">
        <v>0.0</v>
      </c>
      <c r="HD6" t="n" s="1340">
        <v>15.0</v>
      </c>
      <c r="HE6">
        <f>HB13+HD13</f>
      </c>
      <c r="HF6" t="n" s="1342">
        <v>0.10000000149011612</v>
      </c>
      <c r="HG6">
        <f>HE13/(1-HF13)</f>
      </c>
      <c r="HH6">
        <f>HF13*HG13</f>
      </c>
      <c r="HI6" t="n" s="1345">
        <v>0.10000000149011612</v>
      </c>
      <c r="HJ6">
        <f>HI13*HG13</f>
      </c>
      <c r="HK6">
        <f>HF13-HI13</f>
      </c>
      <c r="HL6">
        <f>HH13-HJ13</f>
      </c>
      <c r="HM6">
        <f>HG13</f>
      </c>
      <c r="HN6">
        <f>GM13*GO13/366*GE13</f>
      </c>
      <c r="HO6" t="n" s="1351">
        <v>0.0</v>
      </c>
      <c r="HP6">
        <f>HN13*(1+HO13)</f>
      </c>
      <c r="HQ6" t="n" s="1353">
        <v>0.25</v>
      </c>
      <c r="HR6">
        <f>HP13/(1-HQ13)</f>
      </c>
      <c r="HS6">
        <f>HQ13*HR13</f>
      </c>
      <c r="HT6" t="n" s="1356">
        <v>0.15000000596046448</v>
      </c>
      <c r="HU6">
        <f>HT13*HR13</f>
      </c>
      <c r="HV6">
        <f>HQ13-HT13</f>
      </c>
      <c r="HW6">
        <f>HS13-HU13</f>
      </c>
      <c r="HX6" t="n" s="1360">
        <v>0.03999999910593033</v>
      </c>
      <c r="HY6">
        <f>HX13*HR13</f>
      </c>
      <c r="HZ6">
        <f>HR13*(1+HX13)</f>
      </c>
      <c r="IA6" t="n" s="1363">
        <v>0.0</v>
      </c>
      <c r="IB6" t="n" s="1364">
        <v>15.0</v>
      </c>
      <c r="IC6">
        <f>HZ13+IB13</f>
      </c>
      <c r="ID6" t="n" s="1366">
        <v>0.10000000149011612</v>
      </c>
      <c r="IE6">
        <f>IC13/(1-ID13)</f>
      </c>
      <c r="IF6">
        <f>ID13*IE13</f>
      </c>
      <c r="IG6" t="n" s="1369">
        <v>0.10000000149011612</v>
      </c>
      <c r="IH6">
        <f>IG13*IE13</f>
      </c>
      <c r="II6">
        <f>ID13-IG13</f>
      </c>
      <c r="IJ6">
        <f>IF13-IH13</f>
      </c>
      <c r="IK6">
        <f>IE13</f>
      </c>
      <c r="IL6" t="s" s="1374">
        <v>69</v>
      </c>
      <c r="IM6" t="s" s="1375">
        <v>66</v>
      </c>
      <c r="IN6" t="s" s="1376">
        <v>67</v>
      </c>
      <c r="IO6" t="n" s="1377">
        <v>240322.0</v>
      </c>
      <c r="IP6" t="s" s="1378">
        <v>56</v>
      </c>
      <c r="IQ6" t="s" s="1379">
        <v>63</v>
      </c>
      <c r="IR6" t="n" s="1380">
        <v>0.061900001019239426</v>
      </c>
      <c r="IS6" t="n" s="1381">
        <v>3.0</v>
      </c>
      <c r="IT6" t="n" s="1382">
        <v>100000.0</v>
      </c>
      <c r="IU6">
        <f>IR13*IT13</f>
      </c>
      <c r="IV6" t="n" s="1384">
        <v>0.0</v>
      </c>
      <c r="IW6">
        <f>IU13*(1+IV13)</f>
      </c>
      <c r="IX6" t="n" s="1386">
        <v>0.25</v>
      </c>
      <c r="IY6">
        <f>IW13/(1-IX13)</f>
      </c>
      <c r="IZ6">
        <f>IX13*IY13</f>
      </c>
      <c r="JA6" t="n" s="1389">
        <v>0.15000000596046448</v>
      </c>
      <c r="JB6">
        <f>JA13*IY13</f>
      </c>
      <c r="JC6">
        <f>IX13-JA13</f>
      </c>
      <c r="JD6">
        <f>IZ13-JB13</f>
      </c>
      <c r="JE6" t="n" s="1393">
        <v>0.03999999910593033</v>
      </c>
      <c r="JF6">
        <f>JE13*IY13</f>
      </c>
      <c r="JG6">
        <f>IY13*(1+JE13)</f>
      </c>
      <c r="JH6" t="n" s="1396">
        <v>0.0</v>
      </c>
      <c r="JI6" t="n" s="1397">
        <v>15.0</v>
      </c>
      <c r="JJ6">
        <f>JG13+JI13</f>
      </c>
      <c r="JK6" t="n" s="1399">
        <v>0.10000000149011612</v>
      </c>
      <c r="JL6">
        <f>JJ13/(1-JK13)</f>
      </c>
      <c r="JM6">
        <f>JK13*JL13</f>
      </c>
      <c r="JN6" t="n" s="1402">
        <v>0.10000000149011612</v>
      </c>
      <c r="JO6">
        <f>JN13*JL13</f>
      </c>
      <c r="JP6">
        <f>JK13-JN13</f>
      </c>
      <c r="JQ6">
        <f>JM13-JO13</f>
      </c>
      <c r="JR6">
        <f>JL13</f>
      </c>
      <c r="JS6">
        <f>IR13*IT13/366*IJ13</f>
      </c>
      <c r="JT6" t="n" s="1408">
        <v>0.0</v>
      </c>
      <c r="JU6">
        <f>JS13*(1+JT13)</f>
      </c>
      <c r="JV6" t="n" s="1410">
        <v>0.25</v>
      </c>
      <c r="JW6">
        <f>JU13/(1-JV13)</f>
      </c>
      <c r="JX6">
        <f>JV13*JW13</f>
      </c>
      <c r="JY6" t="n" s="1413">
        <v>0.15000000596046448</v>
      </c>
      <c r="JZ6">
        <f>JY13*JW13</f>
      </c>
      <c r="KA6">
        <f>JV13-JY13</f>
      </c>
      <c r="KB6">
        <f>JX13-JZ13</f>
      </c>
      <c r="KC6" t="n" s="1417">
        <v>0.03999999910593033</v>
      </c>
      <c r="KD6">
        <f>KC13*JW13</f>
      </c>
      <c r="KE6">
        <f>JW13*(1+KC13)</f>
      </c>
      <c r="KF6" t="n" s="1420">
        <v>0.0</v>
      </c>
      <c r="KG6" t="n" s="1421">
        <v>15.0</v>
      </c>
      <c r="KH6">
        <f>KE13+KG13</f>
      </c>
      <c r="KI6" t="n" s="1423">
        <v>0.10000000149011612</v>
      </c>
      <c r="KJ6">
        <f>KH13/(1-KI13)</f>
      </c>
      <c r="KK6">
        <f>KI13*KJ13</f>
      </c>
      <c r="KL6" t="n" s="1426">
        <v>0.10000000149011612</v>
      </c>
      <c r="KM6">
        <f>KL13*KJ13</f>
      </c>
      <c r="KN6">
        <f>KI13-KL13</f>
      </c>
      <c r="KO6">
        <f>KK13-KM13</f>
      </c>
      <c r="KP6">
        <f>KJ13</f>
      </c>
      <c r="KQ6" t="s" s="1431">
        <v>70</v>
      </c>
      <c r="KR6" t="s" s="1432">
        <v>66</v>
      </c>
      <c r="KS6" t="s" s="1433">
        <v>67</v>
      </c>
      <c r="KT6" t="n" s="1434">
        <v>240322.0</v>
      </c>
      <c r="KU6" t="s" s="1435">
        <v>56</v>
      </c>
      <c r="KV6" t="s" s="1436">
        <v>63</v>
      </c>
      <c r="KW6" t="n" s="1437">
        <v>0.21080000698566437</v>
      </c>
      <c r="KX6" t="n" s="1438">
        <v>3.0</v>
      </c>
      <c r="KY6" t="n" s="1439">
        <v>100000.0</v>
      </c>
      <c r="KZ6">
        <f>KW13*KY13</f>
      </c>
      <c r="LA6" t="n" s="1441">
        <v>0.0</v>
      </c>
      <c r="LB6">
        <f>KZ13*(1+LA13)</f>
      </c>
      <c r="LC6" t="n" s="1443">
        <v>0.25</v>
      </c>
      <c r="LD6">
        <f>LB13/(1-LC13)</f>
      </c>
      <c r="LE6">
        <f>LC13*LD13</f>
      </c>
      <c r="LF6" t="n" s="1446">
        <v>0.15000000596046448</v>
      </c>
      <c r="LG6">
        <f>LF13*LD13</f>
      </c>
      <c r="LH6">
        <f>LC13-LF13</f>
      </c>
      <c r="LI6">
        <f>LE13-LG13</f>
      </c>
      <c r="LJ6" t="n" s="1450">
        <v>0.03999999910593033</v>
      </c>
      <c r="LK6">
        <f>LJ13*LD13</f>
      </c>
      <c r="LL6">
        <f>LD13*(1+LJ13)</f>
      </c>
      <c r="LM6" t="n" s="1453">
        <v>0.0</v>
      </c>
      <c r="LN6" t="n" s="1454">
        <v>15.0</v>
      </c>
      <c r="LO6">
        <f>LL13+LN13</f>
      </c>
      <c r="LP6" t="n" s="1456">
        <v>0.10000000149011612</v>
      </c>
      <c r="LQ6">
        <f>LO13/(1-LP13)</f>
      </c>
      <c r="LR6">
        <f>LP13*LQ13</f>
      </c>
      <c r="LS6" t="n" s="1459">
        <v>0.10000000149011612</v>
      </c>
      <c r="LT6">
        <f>LS13*LQ13</f>
      </c>
      <c r="LU6">
        <f>LP13-LS13</f>
      </c>
      <c r="LV6">
        <f>LR13-LT13</f>
      </c>
      <c r="LW6">
        <f>LQ13</f>
      </c>
      <c r="LX6">
        <f>KW13*KY13/366*KO13</f>
      </c>
      <c r="LY6" t="n" s="1465">
        <v>0.0</v>
      </c>
      <c r="LZ6">
        <f>LX13*(1+LY13)</f>
      </c>
      <c r="MA6" t="n" s="1467">
        <v>0.25</v>
      </c>
      <c r="MB6">
        <f>LZ13/(1-MA13)</f>
      </c>
      <c r="MC6">
        <f>MA13*MB13</f>
      </c>
      <c r="MD6" t="n" s="1470">
        <v>0.15000000596046448</v>
      </c>
      <c r="ME6">
        <f>MD13*MB13</f>
      </c>
      <c r="MF6">
        <f>MA13-MD13</f>
      </c>
      <c r="MG6">
        <f>MC13-ME13</f>
      </c>
      <c r="MH6" t="n" s="1474">
        <v>0.03999999910593033</v>
      </c>
      <c r="MI6">
        <f>MH13*MB13</f>
      </c>
      <c r="MJ6">
        <f>MB13*(1+MH13)</f>
      </c>
      <c r="MK6" t="n" s="1477">
        <v>0.0</v>
      </c>
      <c r="ML6" t="n" s="1478">
        <v>15.0</v>
      </c>
      <c r="MM6">
        <f>MJ13+ML13</f>
      </c>
      <c r="MN6" t="n" s="1480">
        <v>0.10000000149011612</v>
      </c>
      <c r="MO6">
        <f>MM13/(1-MN13)</f>
      </c>
      <c r="MP6">
        <f>MN13*MO13</f>
      </c>
      <c r="MQ6" t="n" s="1483">
        <v>0.10000000149011612</v>
      </c>
      <c r="MR6">
        <f>MQ13*MO13</f>
      </c>
      <c r="MS6">
        <f>MN13-MQ13</f>
      </c>
      <c r="MT6">
        <f>MP13-MR13</f>
      </c>
      <c r="MU6">
        <f>MO13</f>
      </c>
      <c r="MV6" t="s" s="1488">
        <v>71</v>
      </c>
      <c r="MW6" t="s" s="1489">
        <v>66</v>
      </c>
      <c r="MX6" t="s" s="1490">
        <v>67</v>
      </c>
      <c r="MY6" t="n" s="1491">
        <v>240322.0</v>
      </c>
      <c r="MZ6" t="s" s="1492">
        <v>56</v>
      </c>
      <c r="NA6" t="s" s="1493">
        <v>63</v>
      </c>
      <c r="NB6" t="n" s="1494">
        <v>0.45249998569488525</v>
      </c>
      <c r="NC6" t="n" s="1495">
        <v>1.0</v>
      </c>
      <c r="ND6" t="n" s="1496">
        <v>100000.0</v>
      </c>
      <c r="NE6">
        <f>NB13*ND13</f>
      </c>
      <c r="NF6" t="n" s="1498">
        <v>0.0</v>
      </c>
      <c r="NG6">
        <f>NE13*(1+NF13)</f>
      </c>
      <c r="NH6" t="n" s="1500">
        <v>0.25</v>
      </c>
      <c r="NI6">
        <f>NG13/(1-NH13)</f>
      </c>
      <c r="NJ6">
        <f>NH13*NI13</f>
      </c>
      <c r="NK6" t="n" s="1503">
        <v>0.15000000596046448</v>
      </c>
      <c r="NL6">
        <f>NK13*NI13</f>
      </c>
      <c r="NM6">
        <f>NH13-NK13</f>
      </c>
      <c r="NN6">
        <f>NJ13-NL13</f>
      </c>
      <c r="NO6" t="n" s="1507">
        <v>0.03999999910593033</v>
      </c>
      <c r="NP6">
        <f>NO13*NI13</f>
      </c>
      <c r="NQ6">
        <f>NI13*(1+NO13)</f>
      </c>
      <c r="NR6" t="n" s="1510">
        <v>0.0</v>
      </c>
      <c r="NS6" t="n" s="1511">
        <v>15.0</v>
      </c>
      <c r="NT6">
        <f>NQ13+NS13</f>
      </c>
      <c r="NU6" t="n" s="1513">
        <v>0.10000000149011612</v>
      </c>
      <c r="NV6">
        <f>NT13/(1-NU13)</f>
      </c>
      <c r="NW6">
        <f>NU13*NV13</f>
      </c>
      <c r="NX6" t="n" s="1516">
        <v>0.10000000149011612</v>
      </c>
      <c r="NY6">
        <f>NX13*NV13</f>
      </c>
      <c r="NZ6">
        <f>NU13-NX13</f>
      </c>
      <c r="OA6">
        <f>NW13-NY13</f>
      </c>
      <c r="OB6">
        <f>NV13</f>
      </c>
      <c r="OC6">
        <f>NB13*ND13/366*MT13</f>
      </c>
      <c r="OD6" t="n" s="1522">
        <v>0.0</v>
      </c>
      <c r="OE6">
        <f>OC13*(1+OD13)</f>
      </c>
      <c r="OF6" t="n" s="1524">
        <v>0.25</v>
      </c>
      <c r="OG6">
        <f>OE13/(1-OF13)</f>
      </c>
      <c r="OH6">
        <f>OF13*OG13</f>
      </c>
      <c r="OI6" t="n" s="1527">
        <v>0.15000000596046448</v>
      </c>
      <c r="OJ6">
        <f>OI13*OG13</f>
      </c>
      <c r="OK6">
        <f>OF13-OI13</f>
      </c>
      <c r="OL6">
        <f>OH13-OJ13</f>
      </c>
      <c r="OM6" t="n" s="1531">
        <v>0.03999999910593033</v>
      </c>
      <c r="ON6">
        <f>OM13*OG13</f>
      </c>
      <c r="OO6">
        <f>OG13*(1+OM13)</f>
      </c>
      <c r="OP6" t="n" s="1534">
        <v>0.0</v>
      </c>
      <c r="OQ6" t="n" s="1535">
        <v>15.0</v>
      </c>
      <c r="OR6">
        <f>OO13+OQ13</f>
      </c>
      <c r="OS6" t="n" s="1537">
        <v>0.10000000149011612</v>
      </c>
      <c r="OT6">
        <f>OR13/(1-OS13)</f>
      </c>
      <c r="OU6">
        <f>OS13*OT13</f>
      </c>
      <c r="OV6" t="n" s="1540">
        <v>0.10000000149011612</v>
      </c>
      <c r="OW6">
        <f>OV13*OT13</f>
      </c>
      <c r="OX6">
        <f>OS13-OV13</f>
      </c>
      <c r="OY6">
        <f>OU13-OW13</f>
      </c>
      <c r="OZ6">
        <f>OT13</f>
      </c>
      <c r="PA6" t="s" s="1545">
        <v>72</v>
      </c>
      <c r="PB6" t="s" s="1546">
        <v>66</v>
      </c>
      <c r="PC6" t="s" s="1547">
        <v>67</v>
      </c>
      <c r="PD6" t="n" s="1548">
        <v>240322.0</v>
      </c>
      <c r="PE6" t="s" s="1549">
        <v>56</v>
      </c>
      <c r="PF6" t="s" s="1550">
        <v>63</v>
      </c>
      <c r="PG6" t="n" s="1551">
        <v>0.9043999910354614</v>
      </c>
      <c r="PH6" t="n" s="1552">
        <v>1.0</v>
      </c>
      <c r="PI6" t="n" s="1553">
        <v>100000.0</v>
      </c>
      <c r="PJ6">
        <f>PG13*PI13</f>
      </c>
      <c r="PK6" t="n" s="1555">
        <v>0.0</v>
      </c>
      <c r="PL6">
        <f>PJ13*(1+PK13)</f>
      </c>
      <c r="PM6" t="n" s="1557">
        <v>0.25</v>
      </c>
      <c r="PN6">
        <f>PL13/(1-PM13)</f>
      </c>
      <c r="PO6">
        <f>PM13*PN13</f>
      </c>
      <c r="PP6" t="n" s="1560">
        <v>0.15000000596046448</v>
      </c>
      <c r="PQ6">
        <f>PP13*PN13</f>
      </c>
      <c r="PR6">
        <f>PM13-PP13</f>
      </c>
      <c r="PS6">
        <f>PO13-PQ13</f>
      </c>
      <c r="PT6" t="n" s="1564">
        <v>0.03999999910593033</v>
      </c>
      <c r="PU6">
        <f>PT13*PN13</f>
      </c>
      <c r="PV6">
        <f>PN13*(1+PT13)</f>
      </c>
      <c r="PW6" t="n" s="1567">
        <v>0.0</v>
      </c>
      <c r="PX6" t="n" s="1568">
        <v>15.0</v>
      </c>
      <c r="PY6">
        <f>PV13+PX13</f>
      </c>
      <c r="PZ6" t="n" s="1570">
        <v>0.10000000149011612</v>
      </c>
      <c r="QA6">
        <f>PY13/(1-PZ13)</f>
      </c>
      <c r="QB6">
        <f>PZ13*QA13</f>
      </c>
      <c r="QC6" t="n" s="1573">
        <v>0.10000000149011612</v>
      </c>
      <c r="QD6">
        <f>QC13*QA13</f>
      </c>
      <c r="QE6">
        <f>PZ13-QC13</f>
      </c>
      <c r="QF6">
        <f>QB13-QD13</f>
      </c>
      <c r="QG6">
        <f>QA13</f>
      </c>
      <c r="QH6">
        <f>OYG13*OYI13/366*OY13</f>
      </c>
      <c r="QI6" t="n" s="1579">
        <v>0.0</v>
      </c>
      <c r="QJ6">
        <f>QH13*(1+QI13)</f>
      </c>
      <c r="QK6" t="n" s="1581">
        <v>0.25</v>
      </c>
      <c r="QL6">
        <f>QJ13/(1-QK13)</f>
      </c>
      <c r="QM6">
        <f>QK13*QL13</f>
      </c>
      <c r="QN6" t="n" s="1584">
        <v>0.15000000596046448</v>
      </c>
      <c r="QO6">
        <f>QN13*QL13</f>
      </c>
      <c r="QP6">
        <f>QK13-QN13</f>
      </c>
      <c r="QQ6">
        <f>QM13-QO13</f>
      </c>
      <c r="QR6" t="n" s="1588">
        <v>0.03999999910593033</v>
      </c>
      <c r="QS6">
        <f>QR13*QL13</f>
      </c>
      <c r="QT6">
        <f>QL13*(1+QR13)</f>
      </c>
      <c r="QU6" t="n" s="1591">
        <v>0.0</v>
      </c>
      <c r="QV6" t="n" s="1592">
        <v>15.0</v>
      </c>
      <c r="QW6">
        <f>QT13+QV13</f>
      </c>
      <c r="QX6" t="n" s="1594">
        <v>0.10000000149011612</v>
      </c>
      <c r="QY6">
        <f>QW13/(1-QX13)</f>
      </c>
      <c r="QZ6">
        <f>QX13*QY13</f>
      </c>
      <c r="RA6" t="n" s="1597">
        <v>0.10000000149011612</v>
      </c>
      <c r="RB6">
        <f>RA13*QY13</f>
      </c>
      <c r="RC6">
        <f>QX13-RA13</f>
      </c>
      <c r="RD6">
        <f>QZ13-RB13</f>
      </c>
      <c r="RE6">
        <f>QY13</f>
      </c>
      <c r="RF6">
        <f>BV6+BV6+EA6+EA6+GF6+IK6+KP6+MU6+OZ6+RE6</f>
      </c>
    </row>
    <row r="7">
      <c r="A7" t="s">
        <v>48</v>
      </c>
      <c r="B7" t="s">
        <v>49</v>
      </c>
      <c r="C7" t="s">
        <v>73</v>
      </c>
      <c r="D7" t="s">
        <v>51</v>
      </c>
      <c r="F7" t="s">
        <v>52</v>
      </c>
      <c r="G7" t="s">
        <v>53</v>
      </c>
      <c r="H7" t="s">
        <v>54</v>
      </c>
      <c r="I7" t="s">
        <v>55</v>
      </c>
      <c r="J7" t="n">
        <v>0.0</v>
      </c>
      <c r="K7" t="n">
        <v>42815.0</v>
      </c>
      <c r="L7" t="n">
        <v>42753.0</v>
      </c>
      <c r="M7" t="s">
        <v>56</v>
      </c>
      <c r="N7" t="n">
        <v>-2.0</v>
      </c>
      <c r="O7" t="n">
        <v>27000.0</v>
      </c>
      <c r="P7" t="n">
        <v>-62.0</v>
      </c>
      <c r="Q7" t="n">
        <v>-2.0</v>
      </c>
      <c r="R7" t="s" s="1658">
        <v>57</v>
      </c>
      <c r="S7" t="s" s="1659">
        <v>58</v>
      </c>
      <c r="T7" t="s" s="1660">
        <v>59</v>
      </c>
      <c r="U7" t="n" s="1661">
        <v>240322.0</v>
      </c>
      <c r="V7" t="s" s="1662">
        <v>56</v>
      </c>
      <c r="W7" t="s" s="1663">
        <v>63</v>
      </c>
      <c r="X7" t="n" s="1664">
        <v>5.009999731555581E-4</v>
      </c>
      <c r="Y7" t="n" s="1665">
        <v>3.0</v>
      </c>
      <c r="Z7">
        <f>Y12*O12*12</f>
      </c>
      <c r="AA7">
        <f>X12*Z12</f>
      </c>
      <c r="AB7" t="n" s="1668">
        <v>0.0</v>
      </c>
      <c r="AC7">
        <f>AA12*(1+AB12)</f>
      </c>
      <c r="AD7" t="n" s="1670">
        <v>0.25</v>
      </c>
      <c r="AE7">
        <f>AC12/(1-AD12)</f>
      </c>
      <c r="AF7">
        <f>AD12*AE12</f>
      </c>
      <c r="AG7" t="n" s="1673">
        <v>0.15000000596046448</v>
      </c>
      <c r="AH7">
        <f>AG12*AE12</f>
      </c>
      <c r="AI7">
        <f>AD12-AG12</f>
      </c>
      <c r="AJ7">
        <f>AF12-AH12</f>
      </c>
      <c r="AK7" t="n" s="1677">
        <v>0.03999999910593033</v>
      </c>
      <c r="AL7">
        <f>AK12*AE12</f>
      </c>
      <c r="AM7">
        <f>AE12*(1+AK12)</f>
      </c>
      <c r="AN7" t="n" s="1680">
        <v>0.029999999329447746</v>
      </c>
      <c r="AO7">
        <f>AN12*AM12</f>
      </c>
      <c r="AP7">
        <f>AM12+AO12</f>
      </c>
      <c r="AQ7" t="n" s="1683">
        <v>0.10000000149011612</v>
      </c>
      <c r="AR7">
        <f>AP12/(1-AQ12)</f>
      </c>
      <c r="AS7">
        <f>AQ12*AR12</f>
      </c>
      <c r="AT7" t="n" s="1686">
        <v>0.10000000149011612</v>
      </c>
      <c r="AU7">
        <f>AT12*AR12</f>
      </c>
      <c r="AV7">
        <f>AQ12-AT12</f>
      </c>
      <c r="AW7">
        <f>AS12-AU12</f>
      </c>
      <c r="AX7">
        <f>AR12</f>
      </c>
      <c r="AY7">
        <f>X12*Z12/367*P12</f>
      </c>
      <c r="AZ7" t="n" s="1692">
        <v>0.0</v>
      </c>
      <c r="BA7">
        <f>AY12*(1+AZ12)</f>
      </c>
      <c r="BB7" t="n" s="1694">
        <v>0.25</v>
      </c>
      <c r="BC7">
        <f>BA12/(1-BB12)</f>
      </c>
      <c r="BD7">
        <f>BB12*BC12</f>
      </c>
      <c r="BE7" t="n" s="1697">
        <v>0.15000000596046448</v>
      </c>
      <c r="BF7">
        <f>BE12*BC12</f>
      </c>
      <c r="BG7">
        <f>BB12-BE12</f>
      </c>
      <c r="BH7">
        <f>BD12-BF12</f>
      </c>
      <c r="BI7" t="n" s="1701">
        <v>0.03999999910593033</v>
      </c>
      <c r="BJ7">
        <f>BI12*BC12</f>
      </c>
      <c r="BK7">
        <f>BC12*(1+BI12)</f>
      </c>
      <c r="BL7" t="n" s="1704">
        <v>0.029999999329447746</v>
      </c>
      <c r="BM7">
        <f>BL12*BK12</f>
      </c>
      <c r="BN7">
        <f>BK12+BM12</f>
      </c>
      <c r="BO7" t="n" s="1707">
        <v>0.10000000149011612</v>
      </c>
      <c r="BP7">
        <f>BN12/(1-BO12)</f>
      </c>
      <c r="BQ7">
        <f>BO12*BP12</f>
      </c>
      <c r="BR7" t="n" s="1710">
        <v>0.10000000149011612</v>
      </c>
      <c r="BS7">
        <f>BR12*BP12</f>
      </c>
      <c r="BT7">
        <f>BO12-BR12</f>
      </c>
      <c r="BU7">
        <f>BQ12-BS12</f>
      </c>
      <c r="BV7">
        <f>BP12</f>
      </c>
      <c r="BW7" t="s" s="1771">
        <v>64</v>
      </c>
      <c r="BX7" t="s" s="1772">
        <v>58</v>
      </c>
      <c r="BY7" t="s" s="1773">
        <v>59</v>
      </c>
      <c r="BZ7" t="n" s="1774">
        <v>240322.0</v>
      </c>
      <c r="CA7" t="s" s="1775">
        <v>56</v>
      </c>
      <c r="CB7" t="s" s="1776">
        <v>63</v>
      </c>
      <c r="CC7" t="n" s="1777">
        <v>5.009999731555581E-4</v>
      </c>
      <c r="CD7" t="n" s="1778">
        <v>3.0</v>
      </c>
      <c r="CE7">
        <f>CD12*BT12*12</f>
      </c>
      <c r="CF7">
        <f>CC12*CE12</f>
      </c>
      <c r="CG7" t="n" s="1781">
        <v>0.0</v>
      </c>
      <c r="CH7">
        <f>CF12*(1+CG12)</f>
      </c>
      <c r="CI7" t="n" s="1783">
        <v>0.25</v>
      </c>
      <c r="CJ7">
        <f>CH12/(1-CI12)</f>
      </c>
      <c r="CK7">
        <f>CI12*CJ12</f>
      </c>
      <c r="CL7" t="n" s="1786">
        <v>0.15000000596046448</v>
      </c>
      <c r="CM7">
        <f>CL12*CJ12</f>
      </c>
      <c r="CN7">
        <f>CI12-CL12</f>
      </c>
      <c r="CO7">
        <f>CK12-CM12</f>
      </c>
      <c r="CP7" t="n" s="1790">
        <v>0.03999999910593033</v>
      </c>
      <c r="CQ7">
        <f>CP12*CJ12</f>
      </c>
      <c r="CR7">
        <f>CJ12*(1+CP12)</f>
      </c>
      <c r="CS7" t="n" s="1793">
        <v>0.029999999329447746</v>
      </c>
      <c r="CT7">
        <f>CS12*CR12</f>
      </c>
      <c r="CU7">
        <f>CR12+CT12</f>
      </c>
      <c r="CV7" t="n" s="1796">
        <v>0.10000000149011612</v>
      </c>
      <c r="CW7">
        <f>CU12/(1-CV12)</f>
      </c>
      <c r="CX7">
        <f>CV12*CW12</f>
      </c>
      <c r="CY7" t="n" s="1799">
        <v>0.10000000149011612</v>
      </c>
      <c r="CZ7">
        <f>CY12*CW12</f>
      </c>
      <c r="DA7">
        <f>CV12-CY12</f>
      </c>
      <c r="DB7">
        <f>CX12-CZ12</f>
      </c>
      <c r="DC7">
        <f>CW12</f>
      </c>
      <c r="DD7">
        <f>CC12*CE12/367*BU12</f>
      </c>
      <c r="DE7" t="n" s="1805">
        <v>0.0</v>
      </c>
      <c r="DF7">
        <f>DD12*(1+DE12)</f>
      </c>
      <c r="DG7" t="n" s="1807">
        <v>0.25</v>
      </c>
      <c r="DH7">
        <f>DF12/(1-DG12)</f>
      </c>
      <c r="DI7">
        <f>DG12*DH12</f>
      </c>
      <c r="DJ7" t="n" s="1810">
        <v>0.15000000596046448</v>
      </c>
      <c r="DK7">
        <f>DJ12*DH12</f>
      </c>
      <c r="DL7">
        <f>DG12-DJ12</f>
      </c>
      <c r="DM7">
        <f>DI12-DK12</f>
      </c>
      <c r="DN7" t="n" s="1814">
        <v>0.03999999910593033</v>
      </c>
      <c r="DO7">
        <f>DN12*DH12</f>
      </c>
      <c r="DP7">
        <f>DH12*(1+DN12)</f>
      </c>
      <c r="DQ7" t="n" s="1817">
        <v>0.029999999329447746</v>
      </c>
      <c r="DR7">
        <f>DQ12*DP12</f>
      </c>
      <c r="DS7">
        <f>DP12+DR12</f>
      </c>
      <c r="DT7" t="n" s="1820">
        <v>0.10000000149011612</v>
      </c>
      <c r="DU7">
        <f>DS12/(1-DT12)</f>
      </c>
      <c r="DV7">
        <f>DT12*DU12</f>
      </c>
      <c r="DW7" t="n" s="1823">
        <v>0.10000000149011612</v>
      </c>
      <c r="DX7">
        <f>DW12*DU12</f>
      </c>
      <c r="DY7">
        <f>DT12-DW12</f>
      </c>
      <c r="DZ7">
        <f>DV12-DX12</f>
      </c>
      <c r="EA7">
        <f>DU12</f>
      </c>
      <c r="EB7" t="s" s="1828">
        <v>65</v>
      </c>
      <c r="EC7" t="s" s="1829">
        <v>66</v>
      </c>
      <c r="ED7" t="s" s="1830">
        <v>67</v>
      </c>
      <c r="EE7" t="n" s="1831">
        <v>240322.0</v>
      </c>
      <c r="EF7" t="s" s="1832">
        <v>56</v>
      </c>
      <c r="EG7" t="s" s="1833">
        <v>63</v>
      </c>
      <c r="EH7" t="n" s="1834">
        <v>0.5009999871253967</v>
      </c>
      <c r="EI7" t="n" s="1835">
        <v>3.0</v>
      </c>
      <c r="EJ7" t="n" s="1836">
        <v>100000.0</v>
      </c>
      <c r="EK7">
        <f>EH13*EJ13</f>
      </c>
      <c r="EL7" t="n" s="1838">
        <v>0.0</v>
      </c>
      <c r="EM7">
        <f>EK13*(1+EL13)</f>
      </c>
      <c r="EN7" t="n" s="1840">
        <v>0.25</v>
      </c>
      <c r="EO7">
        <f>EM13/(1-EN13)</f>
      </c>
      <c r="EP7">
        <f>EN13*EO13</f>
      </c>
      <c r="EQ7" t="n" s="1843">
        <v>0.15000000596046448</v>
      </c>
      <c r="ER7">
        <f>EQ13*EO13</f>
      </c>
      <c r="ES7">
        <f>EN13-EQ13</f>
      </c>
      <c r="ET7">
        <f>EP13-ER13</f>
      </c>
      <c r="EU7" t="n" s="1847">
        <v>0.03999999910593033</v>
      </c>
      <c r="EV7">
        <f>EU13*EO13</f>
      </c>
      <c r="EW7">
        <f>EO13*(1+EU13)</f>
      </c>
      <c r="EX7" t="n" s="1850">
        <v>0.0</v>
      </c>
      <c r="EY7" t="n" s="1851">
        <v>15.0</v>
      </c>
      <c r="EZ7">
        <f>EW13+EY13</f>
      </c>
      <c r="FA7" t="n" s="1853">
        <v>0.10000000149011612</v>
      </c>
      <c r="FB7">
        <f>EZ13/(1-FA13)</f>
      </c>
      <c r="FC7">
        <f>FA13*FB13</f>
      </c>
      <c r="FD7" t="n" s="1856">
        <v>0.10000000149011612</v>
      </c>
      <c r="FE7">
        <f>FD13*FB13</f>
      </c>
      <c r="FF7">
        <f>FA13-FD13</f>
      </c>
      <c r="FG7">
        <f>FC13-FE13</f>
      </c>
      <c r="FH7">
        <f>FB13</f>
      </c>
      <c r="FI7">
        <f>EH13*EJ13/367*DZ13</f>
      </c>
      <c r="FJ7" t="n" s="1862">
        <v>0.0</v>
      </c>
      <c r="FK7">
        <f>FI13*(1+FJ13)</f>
      </c>
      <c r="FL7" t="n" s="1864">
        <v>0.25</v>
      </c>
      <c r="FM7">
        <f>FK13/(1-FL13)</f>
      </c>
      <c r="FN7">
        <f>FL13*FM13</f>
      </c>
      <c r="FO7" t="n" s="1867">
        <v>0.15000000596046448</v>
      </c>
      <c r="FP7">
        <f>FO13*FM13</f>
      </c>
      <c r="FQ7">
        <f>FL13-FO13</f>
      </c>
      <c r="FR7">
        <f>FN13-FP13</f>
      </c>
      <c r="FS7" t="n" s="1871">
        <v>0.03999999910593033</v>
      </c>
      <c r="FT7">
        <f>FS13*FM13</f>
      </c>
      <c r="FU7">
        <f>FM13*(1+FS13)</f>
      </c>
      <c r="FV7" t="n" s="1874">
        <v>0.0</v>
      </c>
      <c r="FW7" t="n" s="1875">
        <v>15.0</v>
      </c>
      <c r="FX7">
        <f>FU13+FW13</f>
      </c>
      <c r="FY7" t="n" s="1877">
        <v>0.10000000149011612</v>
      </c>
      <c r="FZ7">
        <f>FX13/(1-FY13)</f>
      </c>
      <c r="GA7">
        <f>FY13*FZ13</f>
      </c>
      <c r="GB7" t="n" s="1880">
        <v>0.10000000149011612</v>
      </c>
      <c r="GC7">
        <f>GB13*FZ13</f>
      </c>
      <c r="GD7">
        <f>FY13-GB13</f>
      </c>
      <c r="GE7">
        <f>GA13-GC13</f>
      </c>
      <c r="GF7">
        <f>FZ13</f>
      </c>
      <c r="GG7" t="s" s="1885">
        <v>68</v>
      </c>
      <c r="GH7" t="s" s="1886">
        <v>66</v>
      </c>
      <c r="GI7" t="s" s="1887">
        <v>67</v>
      </c>
      <c r="GJ7" t="n" s="1888">
        <v>240322.0</v>
      </c>
      <c r="GK7" t="s" s="1889">
        <v>56</v>
      </c>
      <c r="GL7" t="s" s="1890">
        <v>63</v>
      </c>
      <c r="GM7" t="n" s="1891">
        <v>0.12530000507831573</v>
      </c>
      <c r="GN7" t="n" s="1892">
        <v>3.0</v>
      </c>
      <c r="GO7" t="n" s="1893">
        <v>100000.0</v>
      </c>
      <c r="GP7">
        <f>GM13*GO13</f>
      </c>
      <c r="GQ7" t="n" s="1895">
        <v>0.0</v>
      </c>
      <c r="GR7">
        <f>GP13*(1+GQ13)</f>
      </c>
      <c r="GS7" t="n" s="1897">
        <v>0.25</v>
      </c>
      <c r="GT7">
        <f>GR13/(1-GS13)</f>
      </c>
      <c r="GU7">
        <f>GS13*GT13</f>
      </c>
      <c r="GV7" t="n" s="1900">
        <v>0.15000000596046448</v>
      </c>
      <c r="GW7">
        <f>GV13*GT13</f>
      </c>
      <c r="GX7">
        <f>GS13-GV13</f>
      </c>
      <c r="GY7">
        <f>GU13-GW13</f>
      </c>
      <c r="GZ7" t="n" s="1904">
        <v>0.03999999910593033</v>
      </c>
      <c r="HA7">
        <f>GZ13*GT13</f>
      </c>
      <c r="HB7">
        <f>GT13*(1+GZ13)</f>
      </c>
      <c r="HC7" t="n" s="1907">
        <v>0.0</v>
      </c>
      <c r="HD7" t="n" s="1908">
        <v>15.0</v>
      </c>
      <c r="HE7">
        <f>HB13+HD13</f>
      </c>
      <c r="HF7" t="n" s="1910">
        <v>0.10000000149011612</v>
      </c>
      <c r="HG7">
        <f>HE13/(1-HF13)</f>
      </c>
      <c r="HH7">
        <f>HF13*HG13</f>
      </c>
      <c r="HI7" t="n" s="1913">
        <v>0.10000000149011612</v>
      </c>
      <c r="HJ7">
        <f>HI13*HG13</f>
      </c>
      <c r="HK7">
        <f>HF13-HI13</f>
      </c>
      <c r="HL7">
        <f>HH13-HJ13</f>
      </c>
      <c r="HM7">
        <f>HG13</f>
      </c>
      <c r="HN7">
        <f>GM13*GO13/367*GE13</f>
      </c>
      <c r="HO7" t="n" s="1919">
        <v>0.0</v>
      </c>
      <c r="HP7">
        <f>HN13*(1+HO13)</f>
      </c>
      <c r="HQ7" t="n" s="1921">
        <v>0.25</v>
      </c>
      <c r="HR7">
        <f>HP13/(1-HQ13)</f>
      </c>
      <c r="HS7">
        <f>HQ13*HR13</f>
      </c>
      <c r="HT7" t="n" s="1924">
        <v>0.15000000596046448</v>
      </c>
      <c r="HU7">
        <f>HT13*HR13</f>
      </c>
      <c r="HV7">
        <f>HQ13-HT13</f>
      </c>
      <c r="HW7">
        <f>HS13-HU13</f>
      </c>
      <c r="HX7" t="n" s="1928">
        <v>0.03999999910593033</v>
      </c>
      <c r="HY7">
        <f>HX13*HR13</f>
      </c>
      <c r="HZ7">
        <f>HR13*(1+HX13)</f>
      </c>
      <c r="IA7" t="n" s="1931">
        <v>0.0</v>
      </c>
      <c r="IB7" t="n" s="1932">
        <v>15.0</v>
      </c>
      <c r="IC7">
        <f>HZ13+IB13</f>
      </c>
      <c r="ID7" t="n" s="1934">
        <v>0.10000000149011612</v>
      </c>
      <c r="IE7">
        <f>IC13/(1-ID13)</f>
      </c>
      <c r="IF7">
        <f>ID13*IE13</f>
      </c>
      <c r="IG7" t="n" s="1937">
        <v>0.10000000149011612</v>
      </c>
      <c r="IH7">
        <f>IG13*IE13</f>
      </c>
      <c r="II7">
        <f>ID13-IG13</f>
      </c>
      <c r="IJ7">
        <f>IF13-IH13</f>
      </c>
      <c r="IK7">
        <f>IE13</f>
      </c>
      <c r="IL7" t="s" s="1942">
        <v>69</v>
      </c>
      <c r="IM7" t="s" s="1943">
        <v>66</v>
      </c>
      <c r="IN7" t="s" s="1944">
        <v>67</v>
      </c>
      <c r="IO7" t="n" s="1945">
        <v>240322.0</v>
      </c>
      <c r="IP7" t="s" s="1946">
        <v>56</v>
      </c>
      <c r="IQ7" t="s" s="1947">
        <v>63</v>
      </c>
      <c r="IR7" t="n" s="1948">
        <v>0.061900001019239426</v>
      </c>
      <c r="IS7" t="n" s="1949">
        <v>3.0</v>
      </c>
      <c r="IT7" t="n" s="1950">
        <v>100000.0</v>
      </c>
      <c r="IU7">
        <f>IR13*IT13</f>
      </c>
      <c r="IV7" t="n" s="1952">
        <v>0.0</v>
      </c>
      <c r="IW7">
        <f>IU13*(1+IV13)</f>
      </c>
      <c r="IX7" t="n" s="1954">
        <v>0.25</v>
      </c>
      <c r="IY7">
        <f>IW13/(1-IX13)</f>
      </c>
      <c r="IZ7">
        <f>IX13*IY13</f>
      </c>
      <c r="JA7" t="n" s="1957">
        <v>0.15000000596046448</v>
      </c>
      <c r="JB7">
        <f>JA13*IY13</f>
      </c>
      <c r="JC7">
        <f>IX13-JA13</f>
      </c>
      <c r="JD7">
        <f>IZ13-JB13</f>
      </c>
      <c r="JE7" t="n" s="1961">
        <v>0.03999999910593033</v>
      </c>
      <c r="JF7">
        <f>JE13*IY13</f>
      </c>
      <c r="JG7">
        <f>IY13*(1+JE13)</f>
      </c>
      <c r="JH7" t="n" s="1964">
        <v>0.0</v>
      </c>
      <c r="JI7" t="n" s="1965">
        <v>15.0</v>
      </c>
      <c r="JJ7">
        <f>JG13+JI13</f>
      </c>
      <c r="JK7" t="n" s="1967">
        <v>0.10000000149011612</v>
      </c>
      <c r="JL7">
        <f>JJ13/(1-JK13)</f>
      </c>
      <c r="JM7">
        <f>JK13*JL13</f>
      </c>
      <c r="JN7" t="n" s="1970">
        <v>0.10000000149011612</v>
      </c>
      <c r="JO7">
        <f>JN13*JL13</f>
      </c>
      <c r="JP7">
        <f>JK13-JN13</f>
      </c>
      <c r="JQ7">
        <f>JM13-JO13</f>
      </c>
      <c r="JR7">
        <f>JL13</f>
      </c>
      <c r="JS7">
        <f>IR13*IT13/367*IJ13</f>
      </c>
      <c r="JT7" t="n" s="1976">
        <v>0.0</v>
      </c>
      <c r="JU7">
        <f>JS13*(1+JT13)</f>
      </c>
      <c r="JV7" t="n" s="1978">
        <v>0.25</v>
      </c>
      <c r="JW7">
        <f>JU13/(1-JV13)</f>
      </c>
      <c r="JX7">
        <f>JV13*JW13</f>
      </c>
      <c r="JY7" t="n" s="1981">
        <v>0.15000000596046448</v>
      </c>
      <c r="JZ7">
        <f>JY13*JW13</f>
      </c>
      <c r="KA7">
        <f>JV13-JY13</f>
      </c>
      <c r="KB7">
        <f>JX13-JZ13</f>
      </c>
      <c r="KC7" t="n" s="1985">
        <v>0.03999999910593033</v>
      </c>
      <c r="KD7">
        <f>KC13*JW13</f>
      </c>
      <c r="KE7">
        <f>JW13*(1+KC13)</f>
      </c>
      <c r="KF7" t="n" s="1988">
        <v>0.0</v>
      </c>
      <c r="KG7" t="n" s="1989">
        <v>15.0</v>
      </c>
      <c r="KH7">
        <f>KE13+KG13</f>
      </c>
      <c r="KI7" t="n" s="1991">
        <v>0.10000000149011612</v>
      </c>
      <c r="KJ7">
        <f>KH13/(1-KI13)</f>
      </c>
      <c r="KK7">
        <f>KI13*KJ13</f>
      </c>
      <c r="KL7" t="n" s="1994">
        <v>0.10000000149011612</v>
      </c>
      <c r="KM7">
        <f>KL13*KJ13</f>
      </c>
      <c r="KN7">
        <f>KI13-KL13</f>
      </c>
      <c r="KO7">
        <f>KK13-KM13</f>
      </c>
      <c r="KP7">
        <f>KJ13</f>
      </c>
      <c r="KQ7" t="s" s="1999">
        <v>70</v>
      </c>
      <c r="KR7" t="s" s="2000">
        <v>66</v>
      </c>
      <c r="KS7" t="s" s="2001">
        <v>67</v>
      </c>
      <c r="KT7" t="n" s="2002">
        <v>240322.0</v>
      </c>
      <c r="KU7" t="s" s="2003">
        <v>56</v>
      </c>
      <c r="KV7" t="s" s="2004">
        <v>63</v>
      </c>
      <c r="KW7" t="n" s="2005">
        <v>0.21080000698566437</v>
      </c>
      <c r="KX7" t="n" s="2006">
        <v>3.0</v>
      </c>
      <c r="KY7" t="n" s="2007">
        <v>100000.0</v>
      </c>
      <c r="KZ7">
        <f>KW13*KY13</f>
      </c>
      <c r="LA7" t="n" s="2009">
        <v>0.0</v>
      </c>
      <c r="LB7">
        <f>KZ13*(1+LA13)</f>
      </c>
      <c r="LC7" t="n" s="2011">
        <v>0.25</v>
      </c>
      <c r="LD7">
        <f>LB13/(1-LC13)</f>
      </c>
      <c r="LE7">
        <f>LC13*LD13</f>
      </c>
      <c r="LF7" t="n" s="2014">
        <v>0.15000000596046448</v>
      </c>
      <c r="LG7">
        <f>LF13*LD13</f>
      </c>
      <c r="LH7">
        <f>LC13-LF13</f>
      </c>
      <c r="LI7">
        <f>LE13-LG13</f>
      </c>
      <c r="LJ7" t="n" s="2018">
        <v>0.03999999910593033</v>
      </c>
      <c r="LK7">
        <f>LJ13*LD13</f>
      </c>
      <c r="LL7">
        <f>LD13*(1+LJ13)</f>
      </c>
      <c r="LM7" t="n" s="2021">
        <v>0.0</v>
      </c>
      <c r="LN7" t="n" s="2022">
        <v>15.0</v>
      </c>
      <c r="LO7">
        <f>LL13+LN13</f>
      </c>
      <c r="LP7" t="n" s="2024">
        <v>0.10000000149011612</v>
      </c>
      <c r="LQ7">
        <f>LO13/(1-LP13)</f>
      </c>
      <c r="LR7">
        <f>LP13*LQ13</f>
      </c>
      <c r="LS7" t="n" s="2027">
        <v>0.10000000149011612</v>
      </c>
      <c r="LT7">
        <f>LS13*LQ13</f>
      </c>
      <c r="LU7">
        <f>LP13-LS13</f>
      </c>
      <c r="LV7">
        <f>LR13-LT13</f>
      </c>
      <c r="LW7">
        <f>LQ13</f>
      </c>
      <c r="LX7">
        <f>KW13*KY13/367*KO13</f>
      </c>
      <c r="LY7" t="n" s="2033">
        <v>0.0</v>
      </c>
      <c r="LZ7">
        <f>LX13*(1+LY13)</f>
      </c>
      <c r="MA7" t="n" s="2035">
        <v>0.25</v>
      </c>
      <c r="MB7">
        <f>LZ13/(1-MA13)</f>
      </c>
      <c r="MC7">
        <f>MA13*MB13</f>
      </c>
      <c r="MD7" t="n" s="2038">
        <v>0.15000000596046448</v>
      </c>
      <c r="ME7">
        <f>MD13*MB13</f>
      </c>
      <c r="MF7">
        <f>MA13-MD13</f>
      </c>
      <c r="MG7">
        <f>MC13-ME13</f>
      </c>
      <c r="MH7" t="n" s="2042">
        <v>0.03999999910593033</v>
      </c>
      <c r="MI7">
        <f>MH13*MB13</f>
      </c>
      <c r="MJ7">
        <f>MB13*(1+MH13)</f>
      </c>
      <c r="MK7" t="n" s="2045">
        <v>0.0</v>
      </c>
      <c r="ML7" t="n" s="2046">
        <v>15.0</v>
      </c>
      <c r="MM7">
        <f>MJ13+ML13</f>
      </c>
      <c r="MN7" t="n" s="2048">
        <v>0.10000000149011612</v>
      </c>
      <c r="MO7">
        <f>MM13/(1-MN13)</f>
      </c>
      <c r="MP7">
        <f>MN13*MO13</f>
      </c>
      <c r="MQ7" t="n" s="2051">
        <v>0.10000000149011612</v>
      </c>
      <c r="MR7">
        <f>MQ13*MO13</f>
      </c>
      <c r="MS7">
        <f>MN13-MQ13</f>
      </c>
      <c r="MT7">
        <f>MP13-MR13</f>
      </c>
      <c r="MU7">
        <f>MO13</f>
      </c>
      <c r="MV7" t="s" s="2056">
        <v>71</v>
      </c>
      <c r="MW7" t="s" s="2057">
        <v>66</v>
      </c>
      <c r="MX7" t="s" s="2058">
        <v>67</v>
      </c>
      <c r="MY7" t="n" s="2059">
        <v>240322.0</v>
      </c>
      <c r="MZ7" t="s" s="2060">
        <v>56</v>
      </c>
      <c r="NA7" t="s" s="2061">
        <v>63</v>
      </c>
      <c r="NB7" t="n" s="2062">
        <v>0.45249998569488525</v>
      </c>
      <c r="NC7" t="n" s="2063">
        <v>1.0</v>
      </c>
      <c r="ND7" t="n" s="2064">
        <v>100000.0</v>
      </c>
      <c r="NE7">
        <f>NB13*ND13</f>
      </c>
      <c r="NF7" t="n" s="2066">
        <v>0.0</v>
      </c>
      <c r="NG7">
        <f>NE13*(1+NF13)</f>
      </c>
      <c r="NH7" t="n" s="2068">
        <v>0.25</v>
      </c>
      <c r="NI7">
        <f>NG13/(1-NH13)</f>
      </c>
      <c r="NJ7">
        <f>NH13*NI13</f>
      </c>
      <c r="NK7" t="n" s="2071">
        <v>0.15000000596046448</v>
      </c>
      <c r="NL7">
        <f>NK13*NI13</f>
      </c>
      <c r="NM7">
        <f>NH13-NK13</f>
      </c>
      <c r="NN7">
        <f>NJ13-NL13</f>
      </c>
      <c r="NO7" t="n" s="2075">
        <v>0.03999999910593033</v>
      </c>
      <c r="NP7">
        <f>NO13*NI13</f>
      </c>
      <c r="NQ7">
        <f>NI13*(1+NO13)</f>
      </c>
      <c r="NR7" t="n" s="2078">
        <v>0.0</v>
      </c>
      <c r="NS7" t="n" s="2079">
        <v>15.0</v>
      </c>
      <c r="NT7">
        <f>NQ13+NS13</f>
      </c>
      <c r="NU7" t="n" s="2081">
        <v>0.10000000149011612</v>
      </c>
      <c r="NV7">
        <f>NT13/(1-NU13)</f>
      </c>
      <c r="NW7">
        <f>NU13*NV13</f>
      </c>
      <c r="NX7" t="n" s="2084">
        <v>0.10000000149011612</v>
      </c>
      <c r="NY7">
        <f>NX13*NV13</f>
      </c>
      <c r="NZ7">
        <f>NU13-NX13</f>
      </c>
      <c r="OA7">
        <f>NW13-NY13</f>
      </c>
      <c r="OB7">
        <f>NV13</f>
      </c>
      <c r="OC7">
        <f>NB13*ND13/367*MT13</f>
      </c>
      <c r="OD7" t="n" s="2090">
        <v>0.0</v>
      </c>
      <c r="OE7">
        <f>OC13*(1+OD13)</f>
      </c>
      <c r="OF7" t="n" s="2092">
        <v>0.25</v>
      </c>
      <c r="OG7">
        <f>OE13/(1-OF13)</f>
      </c>
      <c r="OH7">
        <f>OF13*OG13</f>
      </c>
      <c r="OI7" t="n" s="2095">
        <v>0.15000000596046448</v>
      </c>
      <c r="OJ7">
        <f>OI13*OG13</f>
      </c>
      <c r="OK7">
        <f>OF13-OI13</f>
      </c>
      <c r="OL7">
        <f>OH13-OJ13</f>
      </c>
      <c r="OM7" t="n" s="2099">
        <v>0.03999999910593033</v>
      </c>
      <c r="ON7">
        <f>OM13*OG13</f>
      </c>
      <c r="OO7">
        <f>OG13*(1+OM13)</f>
      </c>
      <c r="OP7" t="n" s="2102">
        <v>0.0</v>
      </c>
      <c r="OQ7" t="n" s="2103">
        <v>15.0</v>
      </c>
      <c r="OR7">
        <f>OO13+OQ13</f>
      </c>
      <c r="OS7" t="n" s="2105">
        <v>0.10000000149011612</v>
      </c>
      <c r="OT7">
        <f>OR13/(1-OS13)</f>
      </c>
      <c r="OU7">
        <f>OS13*OT13</f>
      </c>
      <c r="OV7" t="n" s="2108">
        <v>0.10000000149011612</v>
      </c>
      <c r="OW7">
        <f>OV13*OT13</f>
      </c>
      <c r="OX7">
        <f>OS13-OV13</f>
      </c>
      <c r="OY7">
        <f>OU13-OW13</f>
      </c>
      <c r="OZ7">
        <f>OT13</f>
      </c>
      <c r="PA7" t="s" s="2113">
        <v>72</v>
      </c>
      <c r="PB7" t="s" s="2114">
        <v>66</v>
      </c>
      <c r="PC7" t="s" s="2115">
        <v>67</v>
      </c>
      <c r="PD7" t="n" s="2116">
        <v>240322.0</v>
      </c>
      <c r="PE7" t="s" s="2117">
        <v>56</v>
      </c>
      <c r="PF7" t="s" s="2118">
        <v>63</v>
      </c>
      <c r="PG7" t="n" s="2119">
        <v>0.9043999910354614</v>
      </c>
      <c r="PH7" t="n" s="2120">
        <v>1.0</v>
      </c>
      <c r="PI7" t="n" s="2121">
        <v>100000.0</v>
      </c>
      <c r="PJ7">
        <f>PG13*PI13</f>
      </c>
      <c r="PK7" t="n" s="2123">
        <v>0.0</v>
      </c>
      <c r="PL7">
        <f>PJ13*(1+PK13)</f>
      </c>
      <c r="PM7" t="n" s="2125">
        <v>0.25</v>
      </c>
      <c r="PN7">
        <f>PL13/(1-PM13)</f>
      </c>
      <c r="PO7">
        <f>PM13*PN13</f>
      </c>
      <c r="PP7" t="n" s="2128">
        <v>0.15000000596046448</v>
      </c>
      <c r="PQ7">
        <f>PP13*PN13</f>
      </c>
      <c r="PR7">
        <f>PM13-PP13</f>
      </c>
      <c r="PS7">
        <f>PO13-PQ13</f>
      </c>
      <c r="PT7" t="n" s="2132">
        <v>0.03999999910593033</v>
      </c>
      <c r="PU7">
        <f>PT13*PN13</f>
      </c>
      <c r="PV7">
        <f>PN13*(1+PT13)</f>
      </c>
      <c r="PW7" t="n" s="2135">
        <v>0.0</v>
      </c>
      <c r="PX7" t="n" s="2136">
        <v>15.0</v>
      </c>
      <c r="PY7">
        <f>PV13+PX13</f>
      </c>
      <c r="PZ7" t="n" s="2138">
        <v>0.10000000149011612</v>
      </c>
      <c r="QA7">
        <f>PY13/(1-PZ13)</f>
      </c>
      <c r="QB7">
        <f>PZ13*QA13</f>
      </c>
      <c r="QC7" t="n" s="2141">
        <v>0.10000000149011612</v>
      </c>
      <c r="QD7">
        <f>QC13*QA13</f>
      </c>
      <c r="QE7">
        <f>PZ13-QC13</f>
      </c>
      <c r="QF7">
        <f>QB13-QD13</f>
      </c>
      <c r="QG7">
        <f>QA13</f>
      </c>
      <c r="QH7">
        <f>OYG13*OYI13/367*OY13</f>
      </c>
      <c r="QI7" t="n" s="2147">
        <v>0.0</v>
      </c>
      <c r="QJ7">
        <f>QH13*(1+QI13)</f>
      </c>
      <c r="QK7" t="n" s="2149">
        <v>0.25</v>
      </c>
      <c r="QL7">
        <f>QJ13/(1-QK13)</f>
      </c>
      <c r="QM7">
        <f>QK13*QL13</f>
      </c>
      <c r="QN7" t="n" s="2152">
        <v>0.15000000596046448</v>
      </c>
      <c r="QO7">
        <f>QN13*QL13</f>
      </c>
      <c r="QP7">
        <f>QK13-QN13</f>
      </c>
      <c r="QQ7">
        <f>QM13-QO13</f>
      </c>
      <c r="QR7" t="n" s="2156">
        <v>0.03999999910593033</v>
      </c>
      <c r="QS7">
        <f>QR13*QL13</f>
      </c>
      <c r="QT7">
        <f>QL13*(1+QR13)</f>
      </c>
      <c r="QU7" t="n" s="2159">
        <v>0.0</v>
      </c>
      <c r="QV7" t="n" s="2160">
        <v>15.0</v>
      </c>
      <c r="QW7">
        <f>QT13+QV13</f>
      </c>
      <c r="QX7" t="n" s="2162">
        <v>0.10000000149011612</v>
      </c>
      <c r="QY7">
        <f>QW13/(1-QX13)</f>
      </c>
      <c r="QZ7">
        <f>QX13*QY13</f>
      </c>
      <c r="RA7" t="n" s="2165">
        <v>0.10000000149011612</v>
      </c>
      <c r="RB7">
        <f>RA13*QY13</f>
      </c>
      <c r="RC7">
        <f>QX13-RA13</f>
      </c>
      <c r="RD7">
        <f>QZ13-RB13</f>
      </c>
      <c r="RE7">
        <f>QY13</f>
      </c>
      <c r="RF7">
        <f>BV7+BV7+EA7+EA7+GF7+IK7+KP7+MU7+OZ7+RE7</f>
      </c>
    </row>
    <row r="8">
      <c r="A8" t="s">
        <v>74</v>
      </c>
      <c r="B8" t="s">
        <v>75</v>
      </c>
      <c r="C8" t="s">
        <v>76</v>
      </c>
      <c r="D8" t="s">
        <v>77</v>
      </c>
      <c r="F8" t="s">
        <v>52</v>
      </c>
      <c r="G8" t="s">
        <v>53</v>
      </c>
      <c r="H8" t="s">
        <v>78</v>
      </c>
      <c r="I8" t="s">
        <v>79</v>
      </c>
      <c r="J8" t="n">
        <v>0.0</v>
      </c>
      <c r="K8" t="n">
        <v>42815.0</v>
      </c>
      <c r="L8" t="n">
        <v>42556.0</v>
      </c>
      <c r="M8" t="s">
        <v>56</v>
      </c>
      <c r="N8" t="n">
        <v>4.0</v>
      </c>
      <c r="O8" t="n">
        <v>48000.0</v>
      </c>
      <c r="P8" t="n">
        <v>-259.0</v>
      </c>
      <c r="Q8" t="n">
        <v>5.0</v>
      </c>
      <c r="R8" t="s" s="2226">
        <v>57</v>
      </c>
      <c r="S8" t="s" s="2227">
        <v>58</v>
      </c>
      <c r="T8" t="s" s="2228">
        <v>59</v>
      </c>
      <c r="U8" t="n" s="2229">
        <v>240322.0</v>
      </c>
      <c r="V8" t="s" s="2230">
        <v>56</v>
      </c>
      <c r="W8" t="s" s="2231">
        <v>63</v>
      </c>
      <c r="X8" t="n" s="2232">
        <v>5.009999731555581E-4</v>
      </c>
      <c r="Y8" t="n" s="2233">
        <v>3.0</v>
      </c>
      <c r="Z8">
        <f>Y12*O12*12</f>
      </c>
      <c r="AA8">
        <f>X12*Z12</f>
      </c>
      <c r="AB8" t="n" s="2236">
        <v>0.0</v>
      </c>
      <c r="AC8">
        <f>AA12*(1+AB12)</f>
      </c>
      <c r="AD8" t="n" s="2238">
        <v>0.25</v>
      </c>
      <c r="AE8">
        <f>AC12/(1-AD12)</f>
      </c>
      <c r="AF8">
        <f>AD12*AE12</f>
      </c>
      <c r="AG8" t="n" s="2241">
        <v>0.15000000596046448</v>
      </c>
      <c r="AH8">
        <f>AG12*AE12</f>
      </c>
      <c r="AI8">
        <f>AD12-AG12</f>
      </c>
      <c r="AJ8">
        <f>AF12-AH12</f>
      </c>
      <c r="AK8" t="n" s="2245">
        <v>0.03999999910593033</v>
      </c>
      <c r="AL8">
        <f>AK12*AE12</f>
      </c>
      <c r="AM8">
        <f>AE12*(1+AK12)</f>
      </c>
      <c r="AN8" t="n" s="2248">
        <v>0.029999999329447746</v>
      </c>
      <c r="AO8">
        <f>AN12*AM12</f>
      </c>
      <c r="AP8">
        <f>AM12+AO12</f>
      </c>
      <c r="AQ8" t="n" s="2251">
        <v>0.10000000149011612</v>
      </c>
      <c r="AR8">
        <f>AP12/(1-AQ12)</f>
      </c>
      <c r="AS8">
        <f>AQ12*AR12</f>
      </c>
      <c r="AT8" t="n" s="2254">
        <v>0.10000000149011612</v>
      </c>
      <c r="AU8">
        <f>AT12*AR12</f>
      </c>
      <c r="AV8">
        <f>AQ12-AT12</f>
      </c>
      <c r="AW8">
        <f>AS12-AU12</f>
      </c>
      <c r="AX8">
        <f>AR12</f>
      </c>
      <c r="AY8">
        <f>X12*Z12/368*P12</f>
      </c>
      <c r="AZ8" t="n" s="2260">
        <v>0.0</v>
      </c>
      <c r="BA8">
        <f>AY12*(1+AZ12)</f>
      </c>
      <c r="BB8" t="n" s="2262">
        <v>0.25</v>
      </c>
      <c r="BC8">
        <f>BA12/(1-BB12)</f>
      </c>
      <c r="BD8">
        <f>BB12*BC12</f>
      </c>
      <c r="BE8" t="n" s="2265">
        <v>0.15000000596046448</v>
      </c>
      <c r="BF8">
        <f>BE12*BC12</f>
      </c>
      <c r="BG8">
        <f>BB12-BE12</f>
      </c>
      <c r="BH8">
        <f>BD12-BF12</f>
      </c>
      <c r="BI8" t="n" s="2269">
        <v>0.03999999910593033</v>
      </c>
      <c r="BJ8">
        <f>BI12*BC12</f>
      </c>
      <c r="BK8">
        <f>BC12*(1+BI12)</f>
      </c>
      <c r="BL8" t="n" s="2272">
        <v>0.029999999329447746</v>
      </c>
      <c r="BM8">
        <f>BL12*BK12</f>
      </c>
      <c r="BN8">
        <f>BK12+BM12</f>
      </c>
      <c r="BO8" t="n" s="2275">
        <v>0.10000000149011612</v>
      </c>
      <c r="BP8">
        <f>BN12/(1-BO12)</f>
      </c>
      <c r="BQ8">
        <f>BO12*BP12</f>
      </c>
      <c r="BR8" t="n" s="2278">
        <v>0.10000000149011612</v>
      </c>
      <c r="BS8">
        <f>BR12*BP12</f>
      </c>
      <c r="BT8">
        <f>BO12-BR12</f>
      </c>
      <c r="BU8">
        <f>BQ12-BS12</f>
      </c>
      <c r="BV8">
        <f>BP12</f>
      </c>
      <c r="BW8" t="s" s="2339">
        <v>64</v>
      </c>
      <c r="BX8" t="s" s="2340">
        <v>58</v>
      </c>
      <c r="BY8" t="s" s="2341">
        <v>59</v>
      </c>
      <c r="BZ8" t="n" s="2342">
        <v>240322.0</v>
      </c>
      <c r="CA8" t="s" s="2343">
        <v>56</v>
      </c>
      <c r="CB8" t="s" s="2344">
        <v>63</v>
      </c>
      <c r="CC8" t="n" s="2345">
        <v>5.009999731555581E-4</v>
      </c>
      <c r="CD8" t="n" s="2346">
        <v>3.0</v>
      </c>
      <c r="CE8">
        <f>CD12*BT12*12</f>
      </c>
      <c r="CF8">
        <f>CC12*CE12</f>
      </c>
      <c r="CG8" t="n" s="2349">
        <v>0.0</v>
      </c>
      <c r="CH8">
        <f>CF12*(1+CG12)</f>
      </c>
      <c r="CI8" t="n" s="2351">
        <v>0.25</v>
      </c>
      <c r="CJ8">
        <f>CH12/(1-CI12)</f>
      </c>
      <c r="CK8">
        <f>CI12*CJ12</f>
      </c>
      <c r="CL8" t="n" s="2354">
        <v>0.15000000596046448</v>
      </c>
      <c r="CM8">
        <f>CL12*CJ12</f>
      </c>
      <c r="CN8">
        <f>CI12-CL12</f>
      </c>
      <c r="CO8">
        <f>CK12-CM12</f>
      </c>
      <c r="CP8" t="n" s="2358">
        <v>0.03999999910593033</v>
      </c>
      <c r="CQ8">
        <f>CP12*CJ12</f>
      </c>
      <c r="CR8">
        <f>CJ12*(1+CP12)</f>
      </c>
      <c r="CS8" t="n" s="2361">
        <v>0.029999999329447746</v>
      </c>
      <c r="CT8">
        <f>CS12*CR12</f>
      </c>
      <c r="CU8">
        <f>CR12+CT12</f>
      </c>
      <c r="CV8" t="n" s="2364">
        <v>0.10000000149011612</v>
      </c>
      <c r="CW8">
        <f>CU12/(1-CV12)</f>
      </c>
      <c r="CX8">
        <f>CV12*CW12</f>
      </c>
      <c r="CY8" t="n" s="2367">
        <v>0.10000000149011612</v>
      </c>
      <c r="CZ8">
        <f>CY12*CW12</f>
      </c>
      <c r="DA8">
        <f>CV12-CY12</f>
      </c>
      <c r="DB8">
        <f>CX12-CZ12</f>
      </c>
      <c r="DC8">
        <f>CW12</f>
      </c>
      <c r="DD8">
        <f>CC12*CE12/368*BU12</f>
      </c>
      <c r="DE8" t="n" s="2373">
        <v>0.0</v>
      </c>
      <c r="DF8">
        <f>DD12*(1+DE12)</f>
      </c>
      <c r="DG8" t="n" s="2375">
        <v>0.25</v>
      </c>
      <c r="DH8">
        <f>DF12/(1-DG12)</f>
      </c>
      <c r="DI8">
        <f>DG12*DH12</f>
      </c>
      <c r="DJ8" t="n" s="2378">
        <v>0.15000000596046448</v>
      </c>
      <c r="DK8">
        <f>DJ12*DH12</f>
      </c>
      <c r="DL8">
        <f>DG12-DJ12</f>
      </c>
      <c r="DM8">
        <f>DI12-DK12</f>
      </c>
      <c r="DN8" t="n" s="2382">
        <v>0.03999999910593033</v>
      </c>
      <c r="DO8">
        <f>DN12*DH12</f>
      </c>
      <c r="DP8">
        <f>DH12*(1+DN12)</f>
      </c>
      <c r="DQ8" t="n" s="2385">
        <v>0.029999999329447746</v>
      </c>
      <c r="DR8">
        <f>DQ12*DP12</f>
      </c>
      <c r="DS8">
        <f>DP12+DR12</f>
      </c>
      <c r="DT8" t="n" s="2388">
        <v>0.10000000149011612</v>
      </c>
      <c r="DU8">
        <f>DS12/(1-DT12)</f>
      </c>
      <c r="DV8">
        <f>DT12*DU12</f>
      </c>
      <c r="DW8" t="n" s="2391">
        <v>0.10000000149011612</v>
      </c>
      <c r="DX8">
        <f>DW12*DU12</f>
      </c>
      <c r="DY8">
        <f>DT12-DW12</f>
      </c>
      <c r="DZ8">
        <f>DV12-DX12</f>
      </c>
      <c r="EA8">
        <f>DU12</f>
      </c>
      <c r="EB8" t="s" s="2396">
        <v>65</v>
      </c>
      <c r="EC8" t="s" s="2397">
        <v>66</v>
      </c>
      <c r="ED8" t="s" s="2398">
        <v>67</v>
      </c>
      <c r="EE8" t="n" s="2399">
        <v>240322.0</v>
      </c>
      <c r="EF8" t="s" s="2400">
        <v>56</v>
      </c>
      <c r="EG8" t="s" s="2401">
        <v>63</v>
      </c>
      <c r="EH8" t="n" s="2402">
        <v>0.5009999871253967</v>
      </c>
      <c r="EI8" t="n" s="2403">
        <v>3.0</v>
      </c>
      <c r="EJ8" t="n" s="2404">
        <v>100000.0</v>
      </c>
      <c r="EK8">
        <f>EH13*EJ13</f>
      </c>
      <c r="EL8" t="n" s="2406">
        <v>0.0</v>
      </c>
      <c r="EM8">
        <f>EK13*(1+EL13)</f>
      </c>
      <c r="EN8" t="n" s="2408">
        <v>0.25</v>
      </c>
      <c r="EO8">
        <f>EM13/(1-EN13)</f>
      </c>
      <c r="EP8">
        <f>EN13*EO13</f>
      </c>
      <c r="EQ8" t="n" s="2411">
        <v>0.15000000596046448</v>
      </c>
      <c r="ER8">
        <f>EQ13*EO13</f>
      </c>
      <c r="ES8">
        <f>EN13-EQ13</f>
      </c>
      <c r="ET8">
        <f>EP13-ER13</f>
      </c>
      <c r="EU8" t="n" s="2415">
        <v>0.03999999910593033</v>
      </c>
      <c r="EV8">
        <f>EU13*EO13</f>
      </c>
      <c r="EW8">
        <f>EO13*(1+EU13)</f>
      </c>
      <c r="EX8" t="n" s="2418">
        <v>0.0</v>
      </c>
      <c r="EY8" t="n" s="2419">
        <v>15.0</v>
      </c>
      <c r="EZ8">
        <f>EW13+EY13</f>
      </c>
      <c r="FA8" t="n" s="2421">
        <v>0.10000000149011612</v>
      </c>
      <c r="FB8">
        <f>EZ13/(1-FA13)</f>
      </c>
      <c r="FC8">
        <f>FA13*FB13</f>
      </c>
      <c r="FD8" t="n" s="2424">
        <v>0.10000000149011612</v>
      </c>
      <c r="FE8">
        <f>FD13*FB13</f>
      </c>
      <c r="FF8">
        <f>FA13-FD13</f>
      </c>
      <c r="FG8">
        <f>FC13-FE13</f>
      </c>
      <c r="FH8">
        <f>FB13</f>
      </c>
      <c r="FI8">
        <f>EH13*EJ13/368*DZ13</f>
      </c>
      <c r="FJ8" t="n" s="2430">
        <v>0.0</v>
      </c>
      <c r="FK8">
        <f>FI13*(1+FJ13)</f>
      </c>
      <c r="FL8" t="n" s="2432">
        <v>0.25</v>
      </c>
      <c r="FM8">
        <f>FK13/(1-FL13)</f>
      </c>
      <c r="FN8">
        <f>FL13*FM13</f>
      </c>
      <c r="FO8" t="n" s="2435">
        <v>0.15000000596046448</v>
      </c>
      <c r="FP8">
        <f>FO13*FM13</f>
      </c>
      <c r="FQ8">
        <f>FL13-FO13</f>
      </c>
      <c r="FR8">
        <f>FN13-FP13</f>
      </c>
      <c r="FS8" t="n" s="2439">
        <v>0.03999999910593033</v>
      </c>
      <c r="FT8">
        <f>FS13*FM13</f>
      </c>
      <c r="FU8">
        <f>FM13*(1+FS13)</f>
      </c>
      <c r="FV8" t="n" s="2442">
        <v>0.0</v>
      </c>
      <c r="FW8" t="n" s="2443">
        <v>15.0</v>
      </c>
      <c r="FX8">
        <f>FU13+FW13</f>
      </c>
      <c r="FY8" t="n" s="2445">
        <v>0.10000000149011612</v>
      </c>
      <c r="FZ8">
        <f>FX13/(1-FY13)</f>
      </c>
      <c r="GA8">
        <f>FY13*FZ13</f>
      </c>
      <c r="GB8" t="n" s="2448">
        <v>0.10000000149011612</v>
      </c>
      <c r="GC8">
        <f>GB13*FZ13</f>
      </c>
      <c r="GD8">
        <f>FY13-GB13</f>
      </c>
      <c r="GE8">
        <f>GA13-GC13</f>
      </c>
      <c r="GF8">
        <f>FZ13</f>
      </c>
      <c r="GG8" t="s" s="2453">
        <v>68</v>
      </c>
      <c r="GH8" t="s" s="2454">
        <v>66</v>
      </c>
      <c r="GI8" t="s" s="2455">
        <v>67</v>
      </c>
      <c r="GJ8" t="n" s="2456">
        <v>240322.0</v>
      </c>
      <c r="GK8" t="s" s="2457">
        <v>56</v>
      </c>
      <c r="GL8" t="s" s="2458">
        <v>63</v>
      </c>
      <c r="GM8" t="n" s="2459">
        <v>0.12530000507831573</v>
      </c>
      <c r="GN8" t="n" s="2460">
        <v>3.0</v>
      </c>
      <c r="GO8" t="n" s="2461">
        <v>100000.0</v>
      </c>
      <c r="GP8">
        <f>GM13*GO13</f>
      </c>
      <c r="GQ8" t="n" s="2463">
        <v>0.0</v>
      </c>
      <c r="GR8">
        <f>GP13*(1+GQ13)</f>
      </c>
      <c r="GS8" t="n" s="2465">
        <v>0.25</v>
      </c>
      <c r="GT8">
        <f>GR13/(1-GS13)</f>
      </c>
      <c r="GU8">
        <f>GS13*GT13</f>
      </c>
      <c r="GV8" t="n" s="2468">
        <v>0.15000000596046448</v>
      </c>
      <c r="GW8">
        <f>GV13*GT13</f>
      </c>
      <c r="GX8">
        <f>GS13-GV13</f>
      </c>
      <c r="GY8">
        <f>GU13-GW13</f>
      </c>
      <c r="GZ8" t="n" s="2472">
        <v>0.03999999910593033</v>
      </c>
      <c r="HA8">
        <f>GZ13*GT13</f>
      </c>
      <c r="HB8">
        <f>GT13*(1+GZ13)</f>
      </c>
      <c r="HC8" t="n" s="2475">
        <v>0.0</v>
      </c>
      <c r="HD8" t="n" s="2476">
        <v>15.0</v>
      </c>
      <c r="HE8">
        <f>HB13+HD13</f>
      </c>
      <c r="HF8" t="n" s="2478">
        <v>0.10000000149011612</v>
      </c>
      <c r="HG8">
        <f>HE13/(1-HF13)</f>
      </c>
      <c r="HH8">
        <f>HF13*HG13</f>
      </c>
      <c r="HI8" t="n" s="2481">
        <v>0.10000000149011612</v>
      </c>
      <c r="HJ8">
        <f>HI13*HG13</f>
      </c>
      <c r="HK8">
        <f>HF13-HI13</f>
      </c>
      <c r="HL8">
        <f>HH13-HJ13</f>
      </c>
      <c r="HM8">
        <f>HG13</f>
      </c>
      <c r="HN8">
        <f>GM13*GO13/368*GE13</f>
      </c>
      <c r="HO8" t="n" s="2487">
        <v>0.0</v>
      </c>
      <c r="HP8">
        <f>HN13*(1+HO13)</f>
      </c>
      <c r="HQ8" t="n" s="2489">
        <v>0.25</v>
      </c>
      <c r="HR8">
        <f>HP13/(1-HQ13)</f>
      </c>
      <c r="HS8">
        <f>HQ13*HR13</f>
      </c>
      <c r="HT8" t="n" s="2492">
        <v>0.15000000596046448</v>
      </c>
      <c r="HU8">
        <f>HT13*HR13</f>
      </c>
      <c r="HV8">
        <f>HQ13-HT13</f>
      </c>
      <c r="HW8">
        <f>HS13-HU13</f>
      </c>
      <c r="HX8" t="n" s="2496">
        <v>0.03999999910593033</v>
      </c>
      <c r="HY8">
        <f>HX13*HR13</f>
      </c>
      <c r="HZ8">
        <f>HR13*(1+HX13)</f>
      </c>
      <c r="IA8" t="n" s="2499">
        <v>0.0</v>
      </c>
      <c r="IB8" t="n" s="2500">
        <v>15.0</v>
      </c>
      <c r="IC8">
        <f>HZ13+IB13</f>
      </c>
      <c r="ID8" t="n" s="2502">
        <v>0.10000000149011612</v>
      </c>
      <c r="IE8">
        <f>IC13/(1-ID13)</f>
      </c>
      <c r="IF8">
        <f>ID13*IE13</f>
      </c>
      <c r="IG8" t="n" s="2505">
        <v>0.10000000149011612</v>
      </c>
      <c r="IH8">
        <f>IG13*IE13</f>
      </c>
      <c r="II8">
        <f>ID13-IG13</f>
      </c>
      <c r="IJ8">
        <f>IF13-IH13</f>
      </c>
      <c r="IK8">
        <f>IE13</f>
      </c>
      <c r="IL8" t="s" s="2510">
        <v>69</v>
      </c>
      <c r="IM8" t="s" s="2511">
        <v>66</v>
      </c>
      <c r="IN8" t="s" s="2512">
        <v>67</v>
      </c>
      <c r="IO8" t="n" s="2513">
        <v>240322.0</v>
      </c>
      <c r="IP8" t="s" s="2514">
        <v>56</v>
      </c>
      <c r="IQ8" t="s" s="2515">
        <v>63</v>
      </c>
      <c r="IR8" t="n" s="2516">
        <v>0.061900001019239426</v>
      </c>
      <c r="IS8" t="n" s="2517">
        <v>3.0</v>
      </c>
      <c r="IT8" t="n" s="2518">
        <v>100000.0</v>
      </c>
      <c r="IU8">
        <f>IR13*IT13</f>
      </c>
      <c r="IV8" t="n" s="2520">
        <v>0.0</v>
      </c>
      <c r="IW8">
        <f>IU13*(1+IV13)</f>
      </c>
      <c r="IX8" t="n" s="2522">
        <v>0.25</v>
      </c>
      <c r="IY8">
        <f>IW13/(1-IX13)</f>
      </c>
      <c r="IZ8">
        <f>IX13*IY13</f>
      </c>
      <c r="JA8" t="n" s="2525">
        <v>0.15000000596046448</v>
      </c>
      <c r="JB8">
        <f>JA13*IY13</f>
      </c>
      <c r="JC8">
        <f>IX13-JA13</f>
      </c>
      <c r="JD8">
        <f>IZ13-JB13</f>
      </c>
      <c r="JE8" t="n" s="2529">
        <v>0.03999999910593033</v>
      </c>
      <c r="JF8">
        <f>JE13*IY13</f>
      </c>
      <c r="JG8">
        <f>IY13*(1+JE13)</f>
      </c>
      <c r="JH8" t="n" s="2532">
        <v>0.0</v>
      </c>
      <c r="JI8" t="n" s="2533">
        <v>15.0</v>
      </c>
      <c r="JJ8">
        <f>JG13+JI13</f>
      </c>
      <c r="JK8" t="n" s="2535">
        <v>0.10000000149011612</v>
      </c>
      <c r="JL8">
        <f>JJ13/(1-JK13)</f>
      </c>
      <c r="JM8">
        <f>JK13*JL13</f>
      </c>
      <c r="JN8" t="n" s="2538">
        <v>0.10000000149011612</v>
      </c>
      <c r="JO8">
        <f>JN13*JL13</f>
      </c>
      <c r="JP8">
        <f>JK13-JN13</f>
      </c>
      <c r="JQ8">
        <f>JM13-JO13</f>
      </c>
      <c r="JR8">
        <f>JL13</f>
      </c>
      <c r="JS8">
        <f>IR13*IT13/368*IJ13</f>
      </c>
      <c r="JT8" t="n" s="2544">
        <v>0.0</v>
      </c>
      <c r="JU8">
        <f>JS13*(1+JT13)</f>
      </c>
      <c r="JV8" t="n" s="2546">
        <v>0.25</v>
      </c>
      <c r="JW8">
        <f>JU13/(1-JV13)</f>
      </c>
      <c r="JX8">
        <f>JV13*JW13</f>
      </c>
      <c r="JY8" t="n" s="2549">
        <v>0.15000000596046448</v>
      </c>
      <c r="JZ8">
        <f>JY13*JW13</f>
      </c>
      <c r="KA8">
        <f>JV13-JY13</f>
      </c>
      <c r="KB8">
        <f>JX13-JZ13</f>
      </c>
      <c r="KC8" t="n" s="2553">
        <v>0.03999999910593033</v>
      </c>
      <c r="KD8">
        <f>KC13*JW13</f>
      </c>
      <c r="KE8">
        <f>JW13*(1+KC13)</f>
      </c>
      <c r="KF8" t="n" s="2556">
        <v>0.0</v>
      </c>
      <c r="KG8" t="n" s="2557">
        <v>15.0</v>
      </c>
      <c r="KH8">
        <f>KE13+KG13</f>
      </c>
      <c r="KI8" t="n" s="2559">
        <v>0.10000000149011612</v>
      </c>
      <c r="KJ8">
        <f>KH13/(1-KI13)</f>
      </c>
      <c r="KK8">
        <f>KI13*KJ13</f>
      </c>
      <c r="KL8" t="n" s="2562">
        <v>0.10000000149011612</v>
      </c>
      <c r="KM8">
        <f>KL13*KJ13</f>
      </c>
      <c r="KN8">
        <f>KI13-KL13</f>
      </c>
      <c r="KO8">
        <f>KK13-KM13</f>
      </c>
      <c r="KP8">
        <f>KJ13</f>
      </c>
      <c r="KQ8" t="s" s="2567">
        <v>70</v>
      </c>
      <c r="KR8" t="s" s="2568">
        <v>66</v>
      </c>
      <c r="KS8" t="s" s="2569">
        <v>67</v>
      </c>
      <c r="KT8" t="n" s="2570">
        <v>240322.0</v>
      </c>
      <c r="KU8" t="s" s="2571">
        <v>56</v>
      </c>
      <c r="KV8" t="s" s="2572">
        <v>63</v>
      </c>
      <c r="KW8" t="n" s="2573">
        <v>0.21080000698566437</v>
      </c>
      <c r="KX8" t="n" s="2574">
        <v>3.0</v>
      </c>
      <c r="KY8" t="n" s="2575">
        <v>100000.0</v>
      </c>
      <c r="KZ8">
        <f>KW13*KY13</f>
      </c>
      <c r="LA8" t="n" s="2577">
        <v>0.0</v>
      </c>
      <c r="LB8">
        <f>KZ13*(1+LA13)</f>
      </c>
      <c r="LC8" t="n" s="2579">
        <v>0.25</v>
      </c>
      <c r="LD8">
        <f>LB13/(1-LC13)</f>
      </c>
      <c r="LE8">
        <f>LC13*LD13</f>
      </c>
      <c r="LF8" t="n" s="2582">
        <v>0.15000000596046448</v>
      </c>
      <c r="LG8">
        <f>LF13*LD13</f>
      </c>
      <c r="LH8">
        <f>LC13-LF13</f>
      </c>
      <c r="LI8">
        <f>LE13-LG13</f>
      </c>
      <c r="LJ8" t="n" s="2586">
        <v>0.03999999910593033</v>
      </c>
      <c r="LK8">
        <f>LJ13*LD13</f>
      </c>
      <c r="LL8">
        <f>LD13*(1+LJ13)</f>
      </c>
      <c r="LM8" t="n" s="2589">
        <v>0.0</v>
      </c>
      <c r="LN8" t="n" s="2590">
        <v>15.0</v>
      </c>
      <c r="LO8">
        <f>LL13+LN13</f>
      </c>
      <c r="LP8" t="n" s="2592">
        <v>0.10000000149011612</v>
      </c>
      <c r="LQ8">
        <f>LO13/(1-LP13)</f>
      </c>
      <c r="LR8">
        <f>LP13*LQ13</f>
      </c>
      <c r="LS8" t="n" s="2595">
        <v>0.10000000149011612</v>
      </c>
      <c r="LT8">
        <f>LS13*LQ13</f>
      </c>
      <c r="LU8">
        <f>LP13-LS13</f>
      </c>
      <c r="LV8">
        <f>LR13-LT13</f>
      </c>
      <c r="LW8">
        <f>LQ13</f>
      </c>
      <c r="LX8">
        <f>KW13*KY13/368*KO13</f>
      </c>
      <c r="LY8" t="n" s="2601">
        <v>0.0</v>
      </c>
      <c r="LZ8">
        <f>LX13*(1+LY13)</f>
      </c>
      <c r="MA8" t="n" s="2603">
        <v>0.25</v>
      </c>
      <c r="MB8">
        <f>LZ13/(1-MA13)</f>
      </c>
      <c r="MC8">
        <f>MA13*MB13</f>
      </c>
      <c r="MD8" t="n" s="2606">
        <v>0.15000000596046448</v>
      </c>
      <c r="ME8">
        <f>MD13*MB13</f>
      </c>
      <c r="MF8">
        <f>MA13-MD13</f>
      </c>
      <c r="MG8">
        <f>MC13-ME13</f>
      </c>
      <c r="MH8" t="n" s="2610">
        <v>0.03999999910593033</v>
      </c>
      <c r="MI8">
        <f>MH13*MB13</f>
      </c>
      <c r="MJ8">
        <f>MB13*(1+MH13)</f>
      </c>
      <c r="MK8" t="n" s="2613">
        <v>0.0</v>
      </c>
      <c r="ML8" t="n" s="2614">
        <v>15.0</v>
      </c>
      <c r="MM8">
        <f>MJ13+ML13</f>
      </c>
      <c r="MN8" t="n" s="2616">
        <v>0.10000000149011612</v>
      </c>
      <c r="MO8">
        <f>MM13/(1-MN13)</f>
      </c>
      <c r="MP8">
        <f>MN13*MO13</f>
      </c>
      <c r="MQ8" t="n" s="2619">
        <v>0.10000000149011612</v>
      </c>
      <c r="MR8">
        <f>MQ13*MO13</f>
      </c>
      <c r="MS8">
        <f>MN13-MQ13</f>
      </c>
      <c r="MT8">
        <f>MP13-MR13</f>
      </c>
      <c r="MU8">
        <f>MO13</f>
      </c>
      <c r="MV8" t="s" s="2624">
        <v>71</v>
      </c>
      <c r="MW8" t="s" s="2625">
        <v>66</v>
      </c>
      <c r="MX8" t="s" s="2626">
        <v>67</v>
      </c>
      <c r="MY8" t="n" s="2627">
        <v>240322.0</v>
      </c>
      <c r="MZ8" t="s" s="2628">
        <v>56</v>
      </c>
      <c r="NA8" t="s" s="2629">
        <v>63</v>
      </c>
      <c r="NB8" t="n" s="2630">
        <v>0.45249998569488525</v>
      </c>
      <c r="NC8" t="n" s="2631">
        <v>1.0</v>
      </c>
      <c r="ND8" t="n" s="2632">
        <v>100000.0</v>
      </c>
      <c r="NE8">
        <f>NB13*ND13</f>
      </c>
      <c r="NF8" t="n" s="2634">
        <v>0.0</v>
      </c>
      <c r="NG8">
        <f>NE13*(1+NF13)</f>
      </c>
      <c r="NH8" t="n" s="2636">
        <v>0.25</v>
      </c>
      <c r="NI8">
        <f>NG13/(1-NH13)</f>
      </c>
      <c r="NJ8">
        <f>NH13*NI13</f>
      </c>
      <c r="NK8" t="n" s="2639">
        <v>0.15000000596046448</v>
      </c>
      <c r="NL8">
        <f>NK13*NI13</f>
      </c>
      <c r="NM8">
        <f>NH13-NK13</f>
      </c>
      <c r="NN8">
        <f>NJ13-NL13</f>
      </c>
      <c r="NO8" t="n" s="2643">
        <v>0.03999999910593033</v>
      </c>
      <c r="NP8">
        <f>NO13*NI13</f>
      </c>
      <c r="NQ8">
        <f>NI13*(1+NO13)</f>
      </c>
      <c r="NR8" t="n" s="2646">
        <v>0.0</v>
      </c>
      <c r="NS8" t="n" s="2647">
        <v>15.0</v>
      </c>
      <c r="NT8">
        <f>NQ13+NS13</f>
      </c>
      <c r="NU8" t="n" s="2649">
        <v>0.10000000149011612</v>
      </c>
      <c r="NV8">
        <f>NT13/(1-NU13)</f>
      </c>
      <c r="NW8">
        <f>NU13*NV13</f>
      </c>
      <c r="NX8" t="n" s="2652">
        <v>0.10000000149011612</v>
      </c>
      <c r="NY8">
        <f>NX13*NV13</f>
      </c>
      <c r="NZ8">
        <f>NU13-NX13</f>
      </c>
      <c r="OA8">
        <f>NW13-NY13</f>
      </c>
      <c r="OB8">
        <f>NV13</f>
      </c>
      <c r="OC8">
        <f>NB13*ND13/368*MT13</f>
      </c>
      <c r="OD8" t="n" s="2658">
        <v>0.0</v>
      </c>
      <c r="OE8">
        <f>OC13*(1+OD13)</f>
      </c>
      <c r="OF8" t="n" s="2660">
        <v>0.25</v>
      </c>
      <c r="OG8">
        <f>OE13/(1-OF13)</f>
      </c>
      <c r="OH8">
        <f>OF13*OG13</f>
      </c>
      <c r="OI8" t="n" s="2663">
        <v>0.15000000596046448</v>
      </c>
      <c r="OJ8">
        <f>OI13*OG13</f>
      </c>
      <c r="OK8">
        <f>OF13-OI13</f>
      </c>
      <c r="OL8">
        <f>OH13-OJ13</f>
      </c>
      <c r="OM8" t="n" s="2667">
        <v>0.03999999910593033</v>
      </c>
      <c r="ON8">
        <f>OM13*OG13</f>
      </c>
      <c r="OO8">
        <f>OG13*(1+OM13)</f>
      </c>
      <c r="OP8" t="n" s="2670">
        <v>0.0</v>
      </c>
      <c r="OQ8" t="n" s="2671">
        <v>15.0</v>
      </c>
      <c r="OR8">
        <f>OO13+OQ13</f>
      </c>
      <c r="OS8" t="n" s="2673">
        <v>0.10000000149011612</v>
      </c>
      <c r="OT8">
        <f>OR13/(1-OS13)</f>
      </c>
      <c r="OU8">
        <f>OS13*OT13</f>
      </c>
      <c r="OV8" t="n" s="2676">
        <v>0.10000000149011612</v>
      </c>
      <c r="OW8">
        <f>OV13*OT13</f>
      </c>
      <c r="OX8">
        <f>OS13-OV13</f>
      </c>
      <c r="OY8">
        <f>OU13-OW13</f>
      </c>
      <c r="OZ8">
        <f>OT13</f>
      </c>
      <c r="PA8" t="s" s="2681">
        <v>72</v>
      </c>
      <c r="PB8" t="s" s="2682">
        <v>66</v>
      </c>
      <c r="PC8" t="s" s="2683">
        <v>67</v>
      </c>
      <c r="PD8" t="n" s="2684">
        <v>240322.0</v>
      </c>
      <c r="PE8" t="s" s="2685">
        <v>56</v>
      </c>
      <c r="PF8" t="s" s="2686">
        <v>63</v>
      </c>
      <c r="PG8" t="n" s="2687">
        <v>0.9043999910354614</v>
      </c>
      <c r="PH8" t="n" s="2688">
        <v>1.0</v>
      </c>
      <c r="PI8" t="n" s="2689">
        <v>100000.0</v>
      </c>
      <c r="PJ8">
        <f>PG13*PI13</f>
      </c>
      <c r="PK8" t="n" s="2691">
        <v>0.0</v>
      </c>
      <c r="PL8">
        <f>PJ13*(1+PK13)</f>
      </c>
      <c r="PM8" t="n" s="2693">
        <v>0.25</v>
      </c>
      <c r="PN8">
        <f>PL13/(1-PM13)</f>
      </c>
      <c r="PO8">
        <f>PM13*PN13</f>
      </c>
      <c r="PP8" t="n" s="2696">
        <v>0.15000000596046448</v>
      </c>
      <c r="PQ8">
        <f>PP13*PN13</f>
      </c>
      <c r="PR8">
        <f>PM13-PP13</f>
      </c>
      <c r="PS8">
        <f>PO13-PQ13</f>
      </c>
      <c r="PT8" t="n" s="2700">
        <v>0.03999999910593033</v>
      </c>
      <c r="PU8">
        <f>PT13*PN13</f>
      </c>
      <c r="PV8">
        <f>PN13*(1+PT13)</f>
      </c>
      <c r="PW8" t="n" s="2703">
        <v>0.0</v>
      </c>
      <c r="PX8" t="n" s="2704">
        <v>15.0</v>
      </c>
      <c r="PY8">
        <f>PV13+PX13</f>
      </c>
      <c r="PZ8" t="n" s="2706">
        <v>0.10000000149011612</v>
      </c>
      <c r="QA8">
        <f>PY13/(1-PZ13)</f>
      </c>
      <c r="QB8">
        <f>PZ13*QA13</f>
      </c>
      <c r="QC8" t="n" s="2709">
        <v>0.10000000149011612</v>
      </c>
      <c r="QD8">
        <f>QC13*QA13</f>
      </c>
      <c r="QE8">
        <f>PZ13-QC13</f>
      </c>
      <c r="QF8">
        <f>QB13-QD13</f>
      </c>
      <c r="QG8">
        <f>QA13</f>
      </c>
      <c r="QH8">
        <f>OYG13*OYI13/368*OY13</f>
      </c>
      <c r="QI8" t="n" s="2715">
        <v>0.0</v>
      </c>
      <c r="QJ8">
        <f>QH13*(1+QI13)</f>
      </c>
      <c r="QK8" t="n" s="2717">
        <v>0.25</v>
      </c>
      <c r="QL8">
        <f>QJ13/(1-QK13)</f>
      </c>
      <c r="QM8">
        <f>QK13*QL13</f>
      </c>
      <c r="QN8" t="n" s="2720">
        <v>0.15000000596046448</v>
      </c>
      <c r="QO8">
        <f>QN13*QL13</f>
      </c>
      <c r="QP8">
        <f>QK13-QN13</f>
      </c>
      <c r="QQ8">
        <f>QM13-QO13</f>
      </c>
      <c r="QR8" t="n" s="2724">
        <v>0.03999999910593033</v>
      </c>
      <c r="QS8">
        <f>QR13*QL13</f>
      </c>
      <c r="QT8">
        <f>QL13*(1+QR13)</f>
      </c>
      <c r="QU8" t="n" s="2727">
        <v>0.0</v>
      </c>
      <c r="QV8" t="n" s="2728">
        <v>15.0</v>
      </c>
      <c r="QW8">
        <f>QT13+QV13</f>
      </c>
      <c r="QX8" t="n" s="2730">
        <v>0.10000000149011612</v>
      </c>
      <c r="QY8">
        <f>QW13/(1-QX13)</f>
      </c>
      <c r="QZ8">
        <f>QX13*QY13</f>
      </c>
      <c r="RA8" t="n" s="2733">
        <v>0.10000000149011612</v>
      </c>
      <c r="RB8">
        <f>RA13*QY13</f>
      </c>
      <c r="RC8">
        <f>QX13-RA13</f>
      </c>
      <c r="RD8">
        <f>QZ13-RB13</f>
      </c>
      <c r="RE8">
        <f>QY13</f>
      </c>
      <c r="RF8">
        <f>BV8+BV8+EA8+EA8+GF8+IK8+KP8+MU8+OZ8+RE8</f>
      </c>
    </row>
    <row r="9">
      <c r="A9" t="s">
        <v>80</v>
      </c>
      <c r="B9" t="s">
        <v>81</v>
      </c>
      <c r="C9" t="s">
        <v>82</v>
      </c>
      <c r="D9" t="s">
        <v>51</v>
      </c>
      <c r="F9" t="s">
        <v>52</v>
      </c>
      <c r="G9" t="s">
        <v>53</v>
      </c>
      <c r="H9" t="s">
        <v>54</v>
      </c>
      <c r="I9" t="s">
        <v>55</v>
      </c>
      <c r="J9" t="n">
        <v>0.0</v>
      </c>
      <c r="K9" t="n">
        <v>42815.0</v>
      </c>
      <c r="L9" t="n">
        <v>42424.0</v>
      </c>
      <c r="M9" t="s">
        <v>56</v>
      </c>
      <c r="N9" t="n">
        <v>-1.0</v>
      </c>
      <c r="O9" t="n">
        <v>3400.0</v>
      </c>
      <c r="P9" t="n">
        <v>-391.0</v>
      </c>
      <c r="Q9" t="n">
        <v>0.0</v>
      </c>
      <c r="R9" t="s" s="2794">
        <v>57</v>
      </c>
      <c r="S9" t="s" s="2795">
        <v>58</v>
      </c>
      <c r="T9" t="s" s="2796">
        <v>59</v>
      </c>
      <c r="U9" t="n" s="2797">
        <v>240322.0</v>
      </c>
      <c r="V9" t="s" s="2798">
        <v>56</v>
      </c>
      <c r="W9" t="s" s="2799">
        <v>63</v>
      </c>
      <c r="X9" t="n" s="2800">
        <v>5.009999731555581E-4</v>
      </c>
      <c r="Y9" t="n" s="2801">
        <v>3.0</v>
      </c>
      <c r="Z9">
        <f>Y12*O12*12</f>
      </c>
      <c r="AA9">
        <f>X12*Z12</f>
      </c>
      <c r="AB9" t="n" s="2804">
        <v>0.0</v>
      </c>
      <c r="AC9">
        <f>AA12*(1+AB12)</f>
      </c>
      <c r="AD9" t="n" s="2806">
        <v>0.25</v>
      </c>
      <c r="AE9">
        <f>AC12/(1-AD12)</f>
      </c>
      <c r="AF9">
        <f>AD12*AE12</f>
      </c>
      <c r="AG9" t="n" s="2809">
        <v>0.15000000596046448</v>
      </c>
      <c r="AH9">
        <f>AG12*AE12</f>
      </c>
      <c r="AI9">
        <f>AD12-AG12</f>
      </c>
      <c r="AJ9">
        <f>AF12-AH12</f>
      </c>
      <c r="AK9" t="n" s="2813">
        <v>0.03999999910593033</v>
      </c>
      <c r="AL9">
        <f>AK12*AE12</f>
      </c>
      <c r="AM9">
        <f>AE12*(1+AK12)</f>
      </c>
      <c r="AN9" t="n" s="2816">
        <v>0.029999999329447746</v>
      </c>
      <c r="AO9">
        <f>AN12*AM12</f>
      </c>
      <c r="AP9">
        <f>AM12+AO12</f>
      </c>
      <c r="AQ9" t="n" s="2819">
        <v>0.10000000149011612</v>
      </c>
      <c r="AR9">
        <f>AP12/(1-AQ12)</f>
      </c>
      <c r="AS9">
        <f>AQ12*AR12</f>
      </c>
      <c r="AT9" t="n" s="2822">
        <v>0.10000000149011612</v>
      </c>
      <c r="AU9">
        <f>AT12*AR12</f>
      </c>
      <c r="AV9">
        <f>AQ12-AT12</f>
      </c>
      <c r="AW9">
        <f>AS12-AU12</f>
      </c>
      <c r="AX9">
        <f>AR12</f>
      </c>
      <c r="AY9">
        <f>X12*Z12/369*P12</f>
      </c>
      <c r="AZ9" t="n" s="2828">
        <v>0.0</v>
      </c>
      <c r="BA9">
        <f>AY12*(1+AZ12)</f>
      </c>
      <c r="BB9" t="n" s="2830">
        <v>0.25</v>
      </c>
      <c r="BC9">
        <f>BA12/(1-BB12)</f>
      </c>
      <c r="BD9">
        <f>BB12*BC12</f>
      </c>
      <c r="BE9" t="n" s="2833">
        <v>0.15000000596046448</v>
      </c>
      <c r="BF9">
        <f>BE12*BC12</f>
      </c>
      <c r="BG9">
        <f>BB12-BE12</f>
      </c>
      <c r="BH9">
        <f>BD12-BF12</f>
      </c>
      <c r="BI9" t="n" s="2837">
        <v>0.03999999910593033</v>
      </c>
      <c r="BJ9">
        <f>BI12*BC12</f>
      </c>
      <c r="BK9">
        <f>BC12*(1+BI12)</f>
      </c>
      <c r="BL9" t="n" s="2840">
        <v>0.029999999329447746</v>
      </c>
      <c r="BM9">
        <f>BL12*BK12</f>
      </c>
      <c r="BN9">
        <f>BK12+BM12</f>
      </c>
      <c r="BO9" t="n" s="2843">
        <v>0.10000000149011612</v>
      </c>
      <c r="BP9">
        <f>BN12/(1-BO12)</f>
      </c>
      <c r="BQ9">
        <f>BO12*BP12</f>
      </c>
      <c r="BR9" t="n" s="2846">
        <v>0.10000000149011612</v>
      </c>
      <c r="BS9">
        <f>BR12*BP12</f>
      </c>
      <c r="BT9">
        <f>BO12-BR12</f>
      </c>
      <c r="BU9">
        <f>BQ12-BS12</f>
      </c>
      <c r="BV9">
        <f>BP12</f>
      </c>
      <c r="BW9" t="s" s="2907">
        <v>64</v>
      </c>
      <c r="BX9" t="s" s="2908">
        <v>58</v>
      </c>
      <c r="BY9" t="s" s="2909">
        <v>59</v>
      </c>
      <c r="BZ9" t="n" s="2910">
        <v>240322.0</v>
      </c>
      <c r="CA9" t="s" s="2911">
        <v>56</v>
      </c>
      <c r="CB9" t="s" s="2912">
        <v>63</v>
      </c>
      <c r="CC9" t="n" s="2913">
        <v>5.009999731555581E-4</v>
      </c>
      <c r="CD9" t="n" s="2914">
        <v>3.0</v>
      </c>
      <c r="CE9">
        <f>CD12*BT12*12</f>
      </c>
      <c r="CF9">
        <f>CC12*CE12</f>
      </c>
      <c r="CG9" t="n" s="2917">
        <v>0.0</v>
      </c>
      <c r="CH9">
        <f>CF12*(1+CG12)</f>
      </c>
      <c r="CI9" t="n" s="2919">
        <v>0.25</v>
      </c>
      <c r="CJ9">
        <f>CH12/(1-CI12)</f>
      </c>
      <c r="CK9">
        <f>CI12*CJ12</f>
      </c>
      <c r="CL9" t="n" s="2922">
        <v>0.15000000596046448</v>
      </c>
      <c r="CM9">
        <f>CL12*CJ12</f>
      </c>
      <c r="CN9">
        <f>CI12-CL12</f>
      </c>
      <c r="CO9">
        <f>CK12-CM12</f>
      </c>
      <c r="CP9" t="n" s="2926">
        <v>0.03999999910593033</v>
      </c>
      <c r="CQ9">
        <f>CP12*CJ12</f>
      </c>
      <c r="CR9">
        <f>CJ12*(1+CP12)</f>
      </c>
      <c r="CS9" t="n" s="2929">
        <v>0.029999999329447746</v>
      </c>
      <c r="CT9">
        <f>CS12*CR12</f>
      </c>
      <c r="CU9">
        <f>CR12+CT12</f>
      </c>
      <c r="CV9" t="n" s="2932">
        <v>0.10000000149011612</v>
      </c>
      <c r="CW9">
        <f>CU12/(1-CV12)</f>
      </c>
      <c r="CX9">
        <f>CV12*CW12</f>
      </c>
      <c r="CY9" t="n" s="2935">
        <v>0.10000000149011612</v>
      </c>
      <c r="CZ9">
        <f>CY12*CW12</f>
      </c>
      <c r="DA9">
        <f>CV12-CY12</f>
      </c>
      <c r="DB9">
        <f>CX12-CZ12</f>
      </c>
      <c r="DC9">
        <f>CW12</f>
      </c>
      <c r="DD9">
        <f>CC12*CE12/369*BU12</f>
      </c>
      <c r="DE9" t="n" s="2941">
        <v>0.0</v>
      </c>
      <c r="DF9">
        <f>DD12*(1+DE12)</f>
      </c>
      <c r="DG9" t="n" s="2943">
        <v>0.25</v>
      </c>
      <c r="DH9">
        <f>DF12/(1-DG12)</f>
      </c>
      <c r="DI9">
        <f>DG12*DH12</f>
      </c>
      <c r="DJ9" t="n" s="2946">
        <v>0.15000000596046448</v>
      </c>
      <c r="DK9">
        <f>DJ12*DH12</f>
      </c>
      <c r="DL9">
        <f>DG12-DJ12</f>
      </c>
      <c r="DM9">
        <f>DI12-DK12</f>
      </c>
      <c r="DN9" t="n" s="2950">
        <v>0.03999999910593033</v>
      </c>
      <c r="DO9">
        <f>DN12*DH12</f>
      </c>
      <c r="DP9">
        <f>DH12*(1+DN12)</f>
      </c>
      <c r="DQ9" t="n" s="2953">
        <v>0.029999999329447746</v>
      </c>
      <c r="DR9">
        <f>DQ12*DP12</f>
      </c>
      <c r="DS9">
        <f>DP12+DR12</f>
      </c>
      <c r="DT9" t="n" s="2956">
        <v>0.10000000149011612</v>
      </c>
      <c r="DU9">
        <f>DS12/(1-DT12)</f>
      </c>
      <c r="DV9">
        <f>DT12*DU12</f>
      </c>
      <c r="DW9" t="n" s="2959">
        <v>0.10000000149011612</v>
      </c>
      <c r="DX9">
        <f>DW12*DU12</f>
      </c>
      <c r="DY9">
        <f>DT12-DW12</f>
      </c>
      <c r="DZ9">
        <f>DV12-DX12</f>
      </c>
      <c r="EA9">
        <f>DU12</f>
      </c>
      <c r="EB9" t="s" s="2964">
        <v>65</v>
      </c>
      <c r="EC9" t="s" s="2965">
        <v>66</v>
      </c>
      <c r="ED9" t="s" s="2966">
        <v>67</v>
      </c>
      <c r="EE9" t="n" s="2967">
        <v>240322.0</v>
      </c>
      <c r="EF9" t="s" s="2968">
        <v>56</v>
      </c>
      <c r="EG9" t="s" s="2969">
        <v>63</v>
      </c>
      <c r="EH9" t="n" s="2970">
        <v>0.5009999871253967</v>
      </c>
      <c r="EI9" t="n" s="2971">
        <v>3.0</v>
      </c>
      <c r="EJ9" t="n" s="2972">
        <v>100000.0</v>
      </c>
      <c r="EK9">
        <f>EH13*EJ13</f>
      </c>
      <c r="EL9" t="n" s="2974">
        <v>0.0</v>
      </c>
      <c r="EM9">
        <f>EK13*(1+EL13)</f>
      </c>
      <c r="EN9" t="n" s="2976">
        <v>0.25</v>
      </c>
      <c r="EO9">
        <f>EM13/(1-EN13)</f>
      </c>
      <c r="EP9">
        <f>EN13*EO13</f>
      </c>
      <c r="EQ9" t="n" s="2979">
        <v>0.15000000596046448</v>
      </c>
      <c r="ER9">
        <f>EQ13*EO13</f>
      </c>
      <c r="ES9">
        <f>EN13-EQ13</f>
      </c>
      <c r="ET9">
        <f>EP13-ER13</f>
      </c>
      <c r="EU9" t="n" s="2983">
        <v>0.03999999910593033</v>
      </c>
      <c r="EV9">
        <f>EU13*EO13</f>
      </c>
      <c r="EW9">
        <f>EO13*(1+EU13)</f>
      </c>
      <c r="EX9" t="n" s="2986">
        <v>0.0</v>
      </c>
      <c r="EY9" t="n" s="2987">
        <v>15.0</v>
      </c>
      <c r="EZ9">
        <f>EW13+EY13</f>
      </c>
      <c r="FA9" t="n" s="2989">
        <v>0.10000000149011612</v>
      </c>
      <c r="FB9">
        <f>EZ13/(1-FA13)</f>
      </c>
      <c r="FC9">
        <f>FA13*FB13</f>
      </c>
      <c r="FD9" t="n" s="2992">
        <v>0.10000000149011612</v>
      </c>
      <c r="FE9">
        <f>FD13*FB13</f>
      </c>
      <c r="FF9">
        <f>FA13-FD13</f>
      </c>
      <c r="FG9">
        <f>FC13-FE13</f>
      </c>
      <c r="FH9">
        <f>FB13</f>
      </c>
      <c r="FI9">
        <f>EH13*EJ13/369*DZ13</f>
      </c>
      <c r="FJ9" t="n" s="2998">
        <v>0.0</v>
      </c>
      <c r="FK9">
        <f>FI13*(1+FJ13)</f>
      </c>
      <c r="FL9" t="n" s="3000">
        <v>0.25</v>
      </c>
      <c r="FM9">
        <f>FK13/(1-FL13)</f>
      </c>
      <c r="FN9">
        <f>FL13*FM13</f>
      </c>
      <c r="FO9" t="n" s="3003">
        <v>0.15000000596046448</v>
      </c>
      <c r="FP9">
        <f>FO13*FM13</f>
      </c>
      <c r="FQ9">
        <f>FL13-FO13</f>
      </c>
      <c r="FR9">
        <f>FN13-FP13</f>
      </c>
      <c r="FS9" t="n" s="3007">
        <v>0.03999999910593033</v>
      </c>
      <c r="FT9">
        <f>FS13*FM13</f>
      </c>
      <c r="FU9">
        <f>FM13*(1+FS13)</f>
      </c>
      <c r="FV9" t="n" s="3010">
        <v>0.0</v>
      </c>
      <c r="FW9" t="n" s="3011">
        <v>15.0</v>
      </c>
      <c r="FX9">
        <f>FU13+FW13</f>
      </c>
      <c r="FY9" t="n" s="3013">
        <v>0.10000000149011612</v>
      </c>
      <c r="FZ9">
        <f>FX13/(1-FY13)</f>
      </c>
      <c r="GA9">
        <f>FY13*FZ13</f>
      </c>
      <c r="GB9" t="n" s="3016">
        <v>0.10000000149011612</v>
      </c>
      <c r="GC9">
        <f>GB13*FZ13</f>
      </c>
      <c r="GD9">
        <f>FY13-GB13</f>
      </c>
      <c r="GE9">
        <f>GA13-GC13</f>
      </c>
      <c r="GF9">
        <f>FZ13</f>
      </c>
      <c r="GG9" t="s" s="3021">
        <v>68</v>
      </c>
      <c r="GH9" t="s" s="3022">
        <v>66</v>
      </c>
      <c r="GI9" t="s" s="3023">
        <v>67</v>
      </c>
      <c r="GJ9" t="n" s="3024">
        <v>240322.0</v>
      </c>
      <c r="GK9" t="s" s="3025">
        <v>56</v>
      </c>
      <c r="GL9" t="s" s="3026">
        <v>63</v>
      </c>
      <c r="GM9" t="n" s="3027">
        <v>0.12530000507831573</v>
      </c>
      <c r="GN9" t="n" s="3028">
        <v>3.0</v>
      </c>
      <c r="GO9" t="n" s="3029">
        <v>100000.0</v>
      </c>
      <c r="GP9">
        <f>GM13*GO13</f>
      </c>
      <c r="GQ9" t="n" s="3031">
        <v>0.0</v>
      </c>
      <c r="GR9">
        <f>GP13*(1+GQ13)</f>
      </c>
      <c r="GS9" t="n" s="3033">
        <v>0.25</v>
      </c>
      <c r="GT9">
        <f>GR13/(1-GS13)</f>
      </c>
      <c r="GU9">
        <f>GS13*GT13</f>
      </c>
      <c r="GV9" t="n" s="3036">
        <v>0.15000000596046448</v>
      </c>
      <c r="GW9">
        <f>GV13*GT13</f>
      </c>
      <c r="GX9">
        <f>GS13-GV13</f>
      </c>
      <c r="GY9">
        <f>GU13-GW13</f>
      </c>
      <c r="GZ9" t="n" s="3040">
        <v>0.03999999910593033</v>
      </c>
      <c r="HA9">
        <f>GZ13*GT13</f>
      </c>
      <c r="HB9">
        <f>GT13*(1+GZ13)</f>
      </c>
      <c r="HC9" t="n" s="3043">
        <v>0.0</v>
      </c>
      <c r="HD9" t="n" s="3044">
        <v>15.0</v>
      </c>
      <c r="HE9">
        <f>HB13+HD13</f>
      </c>
      <c r="HF9" t="n" s="3046">
        <v>0.10000000149011612</v>
      </c>
      <c r="HG9">
        <f>HE13/(1-HF13)</f>
      </c>
      <c r="HH9">
        <f>HF13*HG13</f>
      </c>
      <c r="HI9" t="n" s="3049">
        <v>0.10000000149011612</v>
      </c>
      <c r="HJ9">
        <f>HI13*HG13</f>
      </c>
      <c r="HK9">
        <f>HF13-HI13</f>
      </c>
      <c r="HL9">
        <f>HH13-HJ13</f>
      </c>
      <c r="HM9">
        <f>HG13</f>
      </c>
      <c r="HN9">
        <f>GM13*GO13/369*GE13</f>
      </c>
      <c r="HO9" t="n" s="3055">
        <v>0.0</v>
      </c>
      <c r="HP9">
        <f>HN13*(1+HO13)</f>
      </c>
      <c r="HQ9" t="n" s="3057">
        <v>0.25</v>
      </c>
      <c r="HR9">
        <f>HP13/(1-HQ13)</f>
      </c>
      <c r="HS9">
        <f>HQ13*HR13</f>
      </c>
      <c r="HT9" t="n" s="3060">
        <v>0.15000000596046448</v>
      </c>
      <c r="HU9">
        <f>HT13*HR13</f>
      </c>
      <c r="HV9">
        <f>HQ13-HT13</f>
      </c>
      <c r="HW9">
        <f>HS13-HU13</f>
      </c>
      <c r="HX9" t="n" s="3064">
        <v>0.03999999910593033</v>
      </c>
      <c r="HY9">
        <f>HX13*HR13</f>
      </c>
      <c r="HZ9">
        <f>HR13*(1+HX13)</f>
      </c>
      <c r="IA9" t="n" s="3067">
        <v>0.0</v>
      </c>
      <c r="IB9" t="n" s="3068">
        <v>15.0</v>
      </c>
      <c r="IC9">
        <f>HZ13+IB13</f>
      </c>
      <c r="ID9" t="n" s="3070">
        <v>0.10000000149011612</v>
      </c>
      <c r="IE9">
        <f>IC13/(1-ID13)</f>
      </c>
      <c r="IF9">
        <f>ID13*IE13</f>
      </c>
      <c r="IG9" t="n" s="3073">
        <v>0.10000000149011612</v>
      </c>
      <c r="IH9">
        <f>IG13*IE13</f>
      </c>
      <c r="II9">
        <f>ID13-IG13</f>
      </c>
      <c r="IJ9">
        <f>IF13-IH13</f>
      </c>
      <c r="IK9">
        <f>IE13</f>
      </c>
      <c r="IL9" t="s" s="3078">
        <v>69</v>
      </c>
      <c r="IM9" t="s" s="3079">
        <v>66</v>
      </c>
      <c r="IN9" t="s" s="3080">
        <v>67</v>
      </c>
      <c r="IO9" t="n" s="3081">
        <v>240322.0</v>
      </c>
      <c r="IP9" t="s" s="3082">
        <v>56</v>
      </c>
      <c r="IQ9" t="s" s="3083">
        <v>63</v>
      </c>
      <c r="IR9" t="n" s="3084">
        <v>0.061900001019239426</v>
      </c>
      <c r="IS9" t="n" s="3085">
        <v>3.0</v>
      </c>
      <c r="IT9" t="n" s="3086">
        <v>100000.0</v>
      </c>
      <c r="IU9">
        <f>IR13*IT13</f>
      </c>
      <c r="IV9" t="n" s="3088">
        <v>0.0</v>
      </c>
      <c r="IW9">
        <f>IU13*(1+IV13)</f>
      </c>
      <c r="IX9" t="n" s="3090">
        <v>0.25</v>
      </c>
      <c r="IY9">
        <f>IW13/(1-IX13)</f>
      </c>
      <c r="IZ9">
        <f>IX13*IY13</f>
      </c>
      <c r="JA9" t="n" s="3093">
        <v>0.15000000596046448</v>
      </c>
      <c r="JB9">
        <f>JA13*IY13</f>
      </c>
      <c r="JC9">
        <f>IX13-JA13</f>
      </c>
      <c r="JD9">
        <f>IZ13-JB13</f>
      </c>
      <c r="JE9" t="n" s="3097">
        <v>0.03999999910593033</v>
      </c>
      <c r="JF9">
        <f>JE13*IY13</f>
      </c>
      <c r="JG9">
        <f>IY13*(1+JE13)</f>
      </c>
      <c r="JH9" t="n" s="3100">
        <v>0.0</v>
      </c>
      <c r="JI9" t="n" s="3101">
        <v>15.0</v>
      </c>
      <c r="JJ9">
        <f>JG13+JI13</f>
      </c>
      <c r="JK9" t="n" s="3103">
        <v>0.10000000149011612</v>
      </c>
      <c r="JL9">
        <f>JJ13/(1-JK13)</f>
      </c>
      <c r="JM9">
        <f>JK13*JL13</f>
      </c>
      <c r="JN9" t="n" s="3106">
        <v>0.10000000149011612</v>
      </c>
      <c r="JO9">
        <f>JN13*JL13</f>
      </c>
      <c r="JP9">
        <f>JK13-JN13</f>
      </c>
      <c r="JQ9">
        <f>JM13-JO13</f>
      </c>
      <c r="JR9">
        <f>JL13</f>
      </c>
      <c r="JS9">
        <f>IR13*IT13/369*IJ13</f>
      </c>
      <c r="JT9" t="n" s="3112">
        <v>0.0</v>
      </c>
      <c r="JU9">
        <f>JS13*(1+JT13)</f>
      </c>
      <c r="JV9" t="n" s="3114">
        <v>0.25</v>
      </c>
      <c r="JW9">
        <f>JU13/(1-JV13)</f>
      </c>
      <c r="JX9">
        <f>JV13*JW13</f>
      </c>
      <c r="JY9" t="n" s="3117">
        <v>0.15000000596046448</v>
      </c>
      <c r="JZ9">
        <f>JY13*JW13</f>
      </c>
      <c r="KA9">
        <f>JV13-JY13</f>
      </c>
      <c r="KB9">
        <f>JX13-JZ13</f>
      </c>
      <c r="KC9" t="n" s="3121">
        <v>0.03999999910593033</v>
      </c>
      <c r="KD9">
        <f>KC13*JW13</f>
      </c>
      <c r="KE9">
        <f>JW13*(1+KC13)</f>
      </c>
      <c r="KF9" t="n" s="3124">
        <v>0.0</v>
      </c>
      <c r="KG9" t="n" s="3125">
        <v>15.0</v>
      </c>
      <c r="KH9">
        <f>KE13+KG13</f>
      </c>
      <c r="KI9" t="n" s="3127">
        <v>0.10000000149011612</v>
      </c>
      <c r="KJ9">
        <f>KH13/(1-KI13)</f>
      </c>
      <c r="KK9">
        <f>KI13*KJ13</f>
      </c>
      <c r="KL9" t="n" s="3130">
        <v>0.10000000149011612</v>
      </c>
      <c r="KM9">
        <f>KL13*KJ13</f>
      </c>
      <c r="KN9">
        <f>KI13-KL13</f>
      </c>
      <c r="KO9">
        <f>KK13-KM13</f>
      </c>
      <c r="KP9">
        <f>KJ13</f>
      </c>
      <c r="KQ9" t="s" s="3135">
        <v>70</v>
      </c>
      <c r="KR9" t="s" s="3136">
        <v>66</v>
      </c>
      <c r="KS9" t="s" s="3137">
        <v>67</v>
      </c>
      <c r="KT9" t="n" s="3138">
        <v>240322.0</v>
      </c>
      <c r="KU9" t="s" s="3139">
        <v>56</v>
      </c>
      <c r="KV9" t="s" s="3140">
        <v>63</v>
      </c>
      <c r="KW9" t="n" s="3141">
        <v>0.21080000698566437</v>
      </c>
      <c r="KX9" t="n" s="3142">
        <v>3.0</v>
      </c>
      <c r="KY9" t="n" s="3143">
        <v>100000.0</v>
      </c>
      <c r="KZ9">
        <f>KW13*KY13</f>
      </c>
      <c r="LA9" t="n" s="3145">
        <v>0.0</v>
      </c>
      <c r="LB9">
        <f>KZ13*(1+LA13)</f>
      </c>
      <c r="LC9" t="n" s="3147">
        <v>0.25</v>
      </c>
      <c r="LD9">
        <f>LB13/(1-LC13)</f>
      </c>
      <c r="LE9">
        <f>LC13*LD13</f>
      </c>
      <c r="LF9" t="n" s="3150">
        <v>0.15000000596046448</v>
      </c>
      <c r="LG9">
        <f>LF13*LD13</f>
      </c>
      <c r="LH9">
        <f>LC13-LF13</f>
      </c>
      <c r="LI9">
        <f>LE13-LG13</f>
      </c>
      <c r="LJ9" t="n" s="3154">
        <v>0.03999999910593033</v>
      </c>
      <c r="LK9">
        <f>LJ13*LD13</f>
      </c>
      <c r="LL9">
        <f>LD13*(1+LJ13)</f>
      </c>
      <c r="LM9" t="n" s="3157">
        <v>0.0</v>
      </c>
      <c r="LN9" t="n" s="3158">
        <v>15.0</v>
      </c>
      <c r="LO9">
        <f>LL13+LN13</f>
      </c>
      <c r="LP9" t="n" s="3160">
        <v>0.10000000149011612</v>
      </c>
      <c r="LQ9">
        <f>LO13/(1-LP13)</f>
      </c>
      <c r="LR9">
        <f>LP13*LQ13</f>
      </c>
      <c r="LS9" t="n" s="3163">
        <v>0.10000000149011612</v>
      </c>
      <c r="LT9">
        <f>LS13*LQ13</f>
      </c>
      <c r="LU9">
        <f>LP13-LS13</f>
      </c>
      <c r="LV9">
        <f>LR13-LT13</f>
      </c>
      <c r="LW9">
        <f>LQ13</f>
      </c>
      <c r="LX9">
        <f>KW13*KY13/369*KO13</f>
      </c>
      <c r="LY9" t="n" s="3169">
        <v>0.0</v>
      </c>
      <c r="LZ9">
        <f>LX13*(1+LY13)</f>
      </c>
      <c r="MA9" t="n" s="3171">
        <v>0.25</v>
      </c>
      <c r="MB9">
        <f>LZ13/(1-MA13)</f>
      </c>
      <c r="MC9">
        <f>MA13*MB13</f>
      </c>
      <c r="MD9" t="n" s="3174">
        <v>0.15000000596046448</v>
      </c>
      <c r="ME9">
        <f>MD13*MB13</f>
      </c>
      <c r="MF9">
        <f>MA13-MD13</f>
      </c>
      <c r="MG9">
        <f>MC13-ME13</f>
      </c>
      <c r="MH9" t="n" s="3178">
        <v>0.03999999910593033</v>
      </c>
      <c r="MI9">
        <f>MH13*MB13</f>
      </c>
      <c r="MJ9">
        <f>MB13*(1+MH13)</f>
      </c>
      <c r="MK9" t="n" s="3181">
        <v>0.0</v>
      </c>
      <c r="ML9" t="n" s="3182">
        <v>15.0</v>
      </c>
      <c r="MM9">
        <f>MJ13+ML13</f>
      </c>
      <c r="MN9" t="n" s="3184">
        <v>0.10000000149011612</v>
      </c>
      <c r="MO9">
        <f>MM13/(1-MN13)</f>
      </c>
      <c r="MP9">
        <f>MN13*MO13</f>
      </c>
      <c r="MQ9" t="n" s="3187">
        <v>0.10000000149011612</v>
      </c>
      <c r="MR9">
        <f>MQ13*MO13</f>
      </c>
      <c r="MS9">
        <f>MN13-MQ13</f>
      </c>
      <c r="MT9">
        <f>MP13-MR13</f>
      </c>
      <c r="MU9">
        <f>MO13</f>
      </c>
      <c r="MV9" t="s" s="3192">
        <v>71</v>
      </c>
      <c r="MW9" t="s" s="3193">
        <v>66</v>
      </c>
      <c r="MX9" t="s" s="3194">
        <v>67</v>
      </c>
      <c r="MY9" t="n" s="3195">
        <v>240322.0</v>
      </c>
      <c r="MZ9" t="s" s="3196">
        <v>56</v>
      </c>
      <c r="NA9" t="s" s="3197">
        <v>63</v>
      </c>
      <c r="NB9" t="n" s="3198">
        <v>0.45249998569488525</v>
      </c>
      <c r="NC9" t="n" s="3199">
        <v>1.0</v>
      </c>
      <c r="ND9" t="n" s="3200">
        <v>100000.0</v>
      </c>
      <c r="NE9">
        <f>NB13*ND13</f>
      </c>
      <c r="NF9" t="n" s="3202">
        <v>0.0</v>
      </c>
      <c r="NG9">
        <f>NE13*(1+NF13)</f>
      </c>
      <c r="NH9" t="n" s="3204">
        <v>0.25</v>
      </c>
      <c r="NI9">
        <f>NG13/(1-NH13)</f>
      </c>
      <c r="NJ9">
        <f>NH13*NI13</f>
      </c>
      <c r="NK9" t="n" s="3207">
        <v>0.15000000596046448</v>
      </c>
      <c r="NL9">
        <f>NK13*NI13</f>
      </c>
      <c r="NM9">
        <f>NH13-NK13</f>
      </c>
      <c r="NN9">
        <f>NJ13-NL13</f>
      </c>
      <c r="NO9" t="n" s="3211">
        <v>0.03999999910593033</v>
      </c>
      <c r="NP9">
        <f>NO13*NI13</f>
      </c>
      <c r="NQ9">
        <f>NI13*(1+NO13)</f>
      </c>
      <c r="NR9" t="n" s="3214">
        <v>0.0</v>
      </c>
      <c r="NS9" t="n" s="3215">
        <v>15.0</v>
      </c>
      <c r="NT9">
        <f>NQ13+NS13</f>
      </c>
      <c r="NU9" t="n" s="3217">
        <v>0.10000000149011612</v>
      </c>
      <c r="NV9">
        <f>NT13/(1-NU13)</f>
      </c>
      <c r="NW9">
        <f>NU13*NV13</f>
      </c>
      <c r="NX9" t="n" s="3220">
        <v>0.10000000149011612</v>
      </c>
      <c r="NY9">
        <f>NX13*NV13</f>
      </c>
      <c r="NZ9">
        <f>NU13-NX13</f>
      </c>
      <c r="OA9">
        <f>NW13-NY13</f>
      </c>
      <c r="OB9">
        <f>NV13</f>
      </c>
      <c r="OC9">
        <f>NB13*ND13/369*MT13</f>
      </c>
      <c r="OD9" t="n" s="3226">
        <v>0.0</v>
      </c>
      <c r="OE9">
        <f>OC13*(1+OD13)</f>
      </c>
      <c r="OF9" t="n" s="3228">
        <v>0.25</v>
      </c>
      <c r="OG9">
        <f>OE13/(1-OF13)</f>
      </c>
      <c r="OH9">
        <f>OF13*OG13</f>
      </c>
      <c r="OI9" t="n" s="3231">
        <v>0.15000000596046448</v>
      </c>
      <c r="OJ9">
        <f>OI13*OG13</f>
      </c>
      <c r="OK9">
        <f>OF13-OI13</f>
      </c>
      <c r="OL9">
        <f>OH13-OJ13</f>
      </c>
      <c r="OM9" t="n" s="3235">
        <v>0.03999999910593033</v>
      </c>
      <c r="ON9">
        <f>OM13*OG13</f>
      </c>
      <c r="OO9">
        <f>OG13*(1+OM13)</f>
      </c>
      <c r="OP9" t="n" s="3238">
        <v>0.0</v>
      </c>
      <c r="OQ9" t="n" s="3239">
        <v>15.0</v>
      </c>
      <c r="OR9">
        <f>OO13+OQ13</f>
      </c>
      <c r="OS9" t="n" s="3241">
        <v>0.10000000149011612</v>
      </c>
      <c r="OT9">
        <f>OR13/(1-OS13)</f>
      </c>
      <c r="OU9">
        <f>OS13*OT13</f>
      </c>
      <c r="OV9" t="n" s="3244">
        <v>0.10000000149011612</v>
      </c>
      <c r="OW9">
        <f>OV13*OT13</f>
      </c>
      <c r="OX9">
        <f>OS13-OV13</f>
      </c>
      <c r="OY9">
        <f>OU13-OW13</f>
      </c>
      <c r="OZ9">
        <f>OT13</f>
      </c>
      <c r="PA9" t="s" s="3249">
        <v>72</v>
      </c>
      <c r="PB9" t="s" s="3250">
        <v>66</v>
      </c>
      <c r="PC9" t="s" s="3251">
        <v>67</v>
      </c>
      <c r="PD9" t="n" s="3252">
        <v>240322.0</v>
      </c>
      <c r="PE9" t="s" s="3253">
        <v>56</v>
      </c>
      <c r="PF9" t="s" s="3254">
        <v>63</v>
      </c>
      <c r="PG9" t="n" s="3255">
        <v>0.9043999910354614</v>
      </c>
      <c r="PH9" t="n" s="3256">
        <v>1.0</v>
      </c>
      <c r="PI9" t="n" s="3257">
        <v>100000.0</v>
      </c>
      <c r="PJ9">
        <f>PG13*PI13</f>
      </c>
      <c r="PK9" t="n" s="3259">
        <v>0.0</v>
      </c>
      <c r="PL9">
        <f>PJ13*(1+PK13)</f>
      </c>
      <c r="PM9" t="n" s="3261">
        <v>0.25</v>
      </c>
      <c r="PN9">
        <f>PL13/(1-PM13)</f>
      </c>
      <c r="PO9">
        <f>PM13*PN13</f>
      </c>
      <c r="PP9" t="n" s="3264">
        <v>0.15000000596046448</v>
      </c>
      <c r="PQ9">
        <f>PP13*PN13</f>
      </c>
      <c r="PR9">
        <f>PM13-PP13</f>
      </c>
      <c r="PS9">
        <f>PO13-PQ13</f>
      </c>
      <c r="PT9" t="n" s="3268">
        <v>0.03999999910593033</v>
      </c>
      <c r="PU9">
        <f>PT13*PN13</f>
      </c>
      <c r="PV9">
        <f>PN13*(1+PT13)</f>
      </c>
      <c r="PW9" t="n" s="3271">
        <v>0.0</v>
      </c>
      <c r="PX9" t="n" s="3272">
        <v>15.0</v>
      </c>
      <c r="PY9">
        <f>PV13+PX13</f>
      </c>
      <c r="PZ9" t="n" s="3274">
        <v>0.10000000149011612</v>
      </c>
      <c r="QA9">
        <f>PY13/(1-PZ13)</f>
      </c>
      <c r="QB9">
        <f>PZ13*QA13</f>
      </c>
      <c r="QC9" t="n" s="3277">
        <v>0.10000000149011612</v>
      </c>
      <c r="QD9">
        <f>QC13*QA13</f>
      </c>
      <c r="QE9">
        <f>PZ13-QC13</f>
      </c>
      <c r="QF9">
        <f>QB13-QD13</f>
      </c>
      <c r="QG9">
        <f>QA13</f>
      </c>
      <c r="QH9">
        <f>OYG13*OYI13/369*OY13</f>
      </c>
      <c r="QI9" t="n" s="3283">
        <v>0.0</v>
      </c>
      <c r="QJ9">
        <f>QH13*(1+QI13)</f>
      </c>
      <c r="QK9" t="n" s="3285">
        <v>0.25</v>
      </c>
      <c r="QL9">
        <f>QJ13/(1-QK13)</f>
      </c>
      <c r="QM9">
        <f>QK13*QL13</f>
      </c>
      <c r="QN9" t="n" s="3288">
        <v>0.15000000596046448</v>
      </c>
      <c r="QO9">
        <f>QN13*QL13</f>
      </c>
      <c r="QP9">
        <f>QK13-QN13</f>
      </c>
      <c r="QQ9">
        <f>QM13-QO13</f>
      </c>
      <c r="QR9" t="n" s="3292">
        <v>0.03999999910593033</v>
      </c>
      <c r="QS9">
        <f>QR13*QL13</f>
      </c>
      <c r="QT9">
        <f>QL13*(1+QR13)</f>
      </c>
      <c r="QU9" t="n" s="3295">
        <v>0.0</v>
      </c>
      <c r="QV9" t="n" s="3296">
        <v>15.0</v>
      </c>
      <c r="QW9">
        <f>QT13+QV13</f>
      </c>
      <c r="QX9" t="n" s="3298">
        <v>0.10000000149011612</v>
      </c>
      <c r="QY9">
        <f>QW13/(1-QX13)</f>
      </c>
      <c r="QZ9">
        <f>QX13*QY13</f>
      </c>
      <c r="RA9" t="n" s="3301">
        <v>0.10000000149011612</v>
      </c>
      <c r="RB9">
        <f>RA13*QY13</f>
      </c>
      <c r="RC9">
        <f>QX13-RA13</f>
      </c>
      <c r="RD9">
        <f>QZ13-RB13</f>
      </c>
      <c r="RE9">
        <f>QY13</f>
      </c>
      <c r="RF9">
        <f>BV9+BV9+EA9+EA9+GF9+IK9+KP9+MU9+OZ9+RE9</f>
      </c>
    </row>
    <row r="10">
      <c r="A10" t="s">
        <v>80</v>
      </c>
      <c r="B10" t="s">
        <v>81</v>
      </c>
      <c r="C10" t="s">
        <v>82</v>
      </c>
      <c r="D10" t="s">
        <v>51</v>
      </c>
      <c r="F10" t="s">
        <v>52</v>
      </c>
      <c r="G10" t="s">
        <v>53</v>
      </c>
      <c r="H10" t="s">
        <v>54</v>
      </c>
      <c r="I10" t="s">
        <v>55</v>
      </c>
      <c r="J10" t="n">
        <v>0.0</v>
      </c>
      <c r="K10" t="n">
        <v>42815.0</v>
      </c>
      <c r="L10" t="n">
        <v>42460.0</v>
      </c>
      <c r="M10" t="s">
        <v>56</v>
      </c>
      <c r="N10" t="n">
        <v>0.0</v>
      </c>
      <c r="O10" t="n">
        <v>3332.0</v>
      </c>
      <c r="P10" t="n">
        <v>-355.0</v>
      </c>
      <c r="Q10" t="n">
        <v>1.0</v>
      </c>
      <c r="R10" t="s" s="3362">
        <v>57</v>
      </c>
      <c r="S10" t="s" s="3363">
        <v>58</v>
      </c>
      <c r="T10" t="s" s="3364">
        <v>59</v>
      </c>
      <c r="U10" t="n" s="3365">
        <v>240322.0</v>
      </c>
      <c r="V10" t="s" s="3366">
        <v>56</v>
      </c>
      <c r="W10" t="s" s="3367">
        <v>63</v>
      </c>
      <c r="X10" t="n" s="3368">
        <v>5.009999731555581E-4</v>
      </c>
      <c r="Y10" t="n" s="3369">
        <v>3.0</v>
      </c>
      <c r="Z10">
        <f>Y12*O12*12</f>
      </c>
      <c r="AA10">
        <f>X12*Z12</f>
      </c>
      <c r="AB10" t="n" s="3372">
        <v>0.0</v>
      </c>
      <c r="AC10">
        <f>AA12*(1+AB12)</f>
      </c>
      <c r="AD10" t="n" s="3374">
        <v>0.25</v>
      </c>
      <c r="AE10">
        <f>AC12/(1-AD12)</f>
      </c>
      <c r="AF10">
        <f>AD12*AE12</f>
      </c>
      <c r="AG10" t="n" s="3377">
        <v>0.15000000596046448</v>
      </c>
      <c r="AH10">
        <f>AG12*AE12</f>
      </c>
      <c r="AI10">
        <f>AD12-AG12</f>
      </c>
      <c r="AJ10">
        <f>AF12-AH12</f>
      </c>
      <c r="AK10" t="n" s="3381">
        <v>0.03999999910593033</v>
      </c>
      <c r="AL10">
        <f>AK12*AE12</f>
      </c>
      <c r="AM10">
        <f>AE12*(1+AK12)</f>
      </c>
      <c r="AN10" t="n" s="3384">
        <v>0.029999999329447746</v>
      </c>
      <c r="AO10">
        <f>AN12*AM12</f>
      </c>
      <c r="AP10">
        <f>AM12+AO12</f>
      </c>
      <c r="AQ10" t="n" s="3387">
        <v>0.10000000149011612</v>
      </c>
      <c r="AR10">
        <f>AP12/(1-AQ12)</f>
      </c>
      <c r="AS10">
        <f>AQ12*AR12</f>
      </c>
      <c r="AT10" t="n" s="3390">
        <v>0.10000000149011612</v>
      </c>
      <c r="AU10">
        <f>AT12*AR12</f>
      </c>
      <c r="AV10">
        <f>AQ12-AT12</f>
      </c>
      <c r="AW10">
        <f>AS12-AU12</f>
      </c>
      <c r="AX10">
        <f>AR12</f>
      </c>
      <c r="AY10">
        <f>X12*Z12/3610*P12</f>
      </c>
      <c r="AZ10" t="n" s="3396">
        <v>0.0</v>
      </c>
      <c r="BA10">
        <f>AY12*(1+AZ12)</f>
      </c>
      <c r="BB10" t="n" s="3398">
        <v>0.25</v>
      </c>
      <c r="BC10">
        <f>BA12/(1-BB12)</f>
      </c>
      <c r="BD10">
        <f>BB12*BC12</f>
      </c>
      <c r="BE10" t="n" s="3401">
        <v>0.15000000596046448</v>
      </c>
      <c r="BF10">
        <f>BE12*BC12</f>
      </c>
      <c r="BG10">
        <f>BB12-BE12</f>
      </c>
      <c r="BH10">
        <f>BD12-BF12</f>
      </c>
      <c r="BI10" t="n" s="3405">
        <v>0.03999999910593033</v>
      </c>
      <c r="BJ10">
        <f>BI12*BC12</f>
      </c>
      <c r="BK10">
        <f>BC12*(1+BI12)</f>
      </c>
      <c r="BL10" t="n" s="3408">
        <v>0.029999999329447746</v>
      </c>
      <c r="BM10">
        <f>BL12*BK12</f>
      </c>
      <c r="BN10">
        <f>BK12+BM12</f>
      </c>
      <c r="BO10" t="n" s="3411">
        <v>0.10000000149011612</v>
      </c>
      <c r="BP10">
        <f>BN12/(1-BO12)</f>
      </c>
      <c r="BQ10">
        <f>BO12*BP12</f>
      </c>
      <c r="BR10" t="n" s="3414">
        <v>0.10000000149011612</v>
      </c>
      <c r="BS10">
        <f>BR12*BP12</f>
      </c>
      <c r="BT10">
        <f>BO12-BR12</f>
      </c>
      <c r="BU10">
        <f>BQ12-BS12</f>
      </c>
      <c r="BV10">
        <f>BP12</f>
      </c>
      <c r="BW10" t="s" s="3475">
        <v>64</v>
      </c>
      <c r="BX10" t="s" s="3476">
        <v>58</v>
      </c>
      <c r="BY10" t="s" s="3477">
        <v>59</v>
      </c>
      <c r="BZ10" t="n" s="3478">
        <v>240322.0</v>
      </c>
      <c r="CA10" t="s" s="3479">
        <v>56</v>
      </c>
      <c r="CB10" t="s" s="3480">
        <v>63</v>
      </c>
      <c r="CC10" t="n" s="3481">
        <v>5.009999731555581E-4</v>
      </c>
      <c r="CD10" t="n" s="3482">
        <v>3.0</v>
      </c>
      <c r="CE10">
        <f>CD12*BT12*12</f>
      </c>
      <c r="CF10">
        <f>CC12*CE12</f>
      </c>
      <c r="CG10" t="n" s="3485">
        <v>0.0</v>
      </c>
      <c r="CH10">
        <f>CF12*(1+CG12)</f>
      </c>
      <c r="CI10" t="n" s="3487">
        <v>0.25</v>
      </c>
      <c r="CJ10">
        <f>CH12/(1-CI12)</f>
      </c>
      <c r="CK10">
        <f>CI12*CJ12</f>
      </c>
      <c r="CL10" t="n" s="3490">
        <v>0.15000000596046448</v>
      </c>
      <c r="CM10">
        <f>CL12*CJ12</f>
      </c>
      <c r="CN10">
        <f>CI12-CL12</f>
      </c>
      <c r="CO10">
        <f>CK12-CM12</f>
      </c>
      <c r="CP10" t="n" s="3494">
        <v>0.03999999910593033</v>
      </c>
      <c r="CQ10">
        <f>CP12*CJ12</f>
      </c>
      <c r="CR10">
        <f>CJ12*(1+CP12)</f>
      </c>
      <c r="CS10" t="n" s="3497">
        <v>0.029999999329447746</v>
      </c>
      <c r="CT10">
        <f>CS12*CR12</f>
      </c>
      <c r="CU10">
        <f>CR12+CT12</f>
      </c>
      <c r="CV10" t="n" s="3500">
        <v>0.10000000149011612</v>
      </c>
      <c r="CW10">
        <f>CU12/(1-CV12)</f>
      </c>
      <c r="CX10">
        <f>CV12*CW12</f>
      </c>
      <c r="CY10" t="n" s="3503">
        <v>0.10000000149011612</v>
      </c>
      <c r="CZ10">
        <f>CY12*CW12</f>
      </c>
      <c r="DA10">
        <f>CV12-CY12</f>
      </c>
      <c r="DB10">
        <f>CX12-CZ12</f>
      </c>
      <c r="DC10">
        <f>CW12</f>
      </c>
      <c r="DD10">
        <f>CC12*CE12/3610*BU12</f>
      </c>
      <c r="DE10" t="n" s="3509">
        <v>0.0</v>
      </c>
      <c r="DF10">
        <f>DD12*(1+DE12)</f>
      </c>
      <c r="DG10" t="n" s="3511">
        <v>0.25</v>
      </c>
      <c r="DH10">
        <f>DF12/(1-DG12)</f>
      </c>
      <c r="DI10">
        <f>DG12*DH12</f>
      </c>
      <c r="DJ10" t="n" s="3514">
        <v>0.15000000596046448</v>
      </c>
      <c r="DK10">
        <f>DJ12*DH12</f>
      </c>
      <c r="DL10">
        <f>DG12-DJ12</f>
      </c>
      <c r="DM10">
        <f>DI12-DK12</f>
      </c>
      <c r="DN10" t="n" s="3518">
        <v>0.03999999910593033</v>
      </c>
      <c r="DO10">
        <f>DN12*DH12</f>
      </c>
      <c r="DP10">
        <f>DH12*(1+DN12)</f>
      </c>
      <c r="DQ10" t="n" s="3521">
        <v>0.029999999329447746</v>
      </c>
      <c r="DR10">
        <f>DQ12*DP12</f>
      </c>
      <c r="DS10">
        <f>DP12+DR12</f>
      </c>
      <c r="DT10" t="n" s="3524">
        <v>0.10000000149011612</v>
      </c>
      <c r="DU10">
        <f>DS12/(1-DT12)</f>
      </c>
      <c r="DV10">
        <f>DT12*DU12</f>
      </c>
      <c r="DW10" t="n" s="3527">
        <v>0.10000000149011612</v>
      </c>
      <c r="DX10">
        <f>DW12*DU12</f>
      </c>
      <c r="DY10">
        <f>DT12-DW12</f>
      </c>
      <c r="DZ10">
        <f>DV12-DX12</f>
      </c>
      <c r="EA10">
        <f>DU12</f>
      </c>
      <c r="EB10" t="s" s="3532">
        <v>65</v>
      </c>
      <c r="EC10" t="s" s="3533">
        <v>66</v>
      </c>
      <c r="ED10" t="s" s="3534">
        <v>67</v>
      </c>
      <c r="EE10" t="n" s="3535">
        <v>240322.0</v>
      </c>
      <c r="EF10" t="s" s="3536">
        <v>56</v>
      </c>
      <c r="EG10" t="s" s="3537">
        <v>63</v>
      </c>
      <c r="EH10" t="n" s="3538">
        <v>0.5009999871253967</v>
      </c>
      <c r="EI10" t="n" s="3539">
        <v>3.0</v>
      </c>
      <c r="EJ10" t="n" s="3540">
        <v>100000.0</v>
      </c>
      <c r="EK10">
        <f>EH13*EJ13</f>
      </c>
      <c r="EL10" t="n" s="3542">
        <v>0.0</v>
      </c>
      <c r="EM10">
        <f>EK13*(1+EL13)</f>
      </c>
      <c r="EN10" t="n" s="3544">
        <v>0.25</v>
      </c>
      <c r="EO10">
        <f>EM13/(1-EN13)</f>
      </c>
      <c r="EP10">
        <f>EN13*EO13</f>
      </c>
      <c r="EQ10" t="n" s="3547">
        <v>0.15000000596046448</v>
      </c>
      <c r="ER10">
        <f>EQ13*EO13</f>
      </c>
      <c r="ES10">
        <f>EN13-EQ13</f>
      </c>
      <c r="ET10">
        <f>EP13-ER13</f>
      </c>
      <c r="EU10" t="n" s="3551">
        <v>0.03999999910593033</v>
      </c>
      <c r="EV10">
        <f>EU13*EO13</f>
      </c>
      <c r="EW10">
        <f>EO13*(1+EU13)</f>
      </c>
      <c r="EX10" t="n" s="3554">
        <v>0.0</v>
      </c>
      <c r="EY10" t="n" s="3555">
        <v>15.0</v>
      </c>
      <c r="EZ10">
        <f>EW13+EY13</f>
      </c>
      <c r="FA10" t="n" s="3557">
        <v>0.10000000149011612</v>
      </c>
      <c r="FB10">
        <f>EZ13/(1-FA13)</f>
      </c>
      <c r="FC10">
        <f>FA13*FB13</f>
      </c>
      <c r="FD10" t="n" s="3560">
        <v>0.10000000149011612</v>
      </c>
      <c r="FE10">
        <f>FD13*FB13</f>
      </c>
      <c r="FF10">
        <f>FA13-FD13</f>
      </c>
      <c r="FG10">
        <f>FC13-FE13</f>
      </c>
      <c r="FH10">
        <f>FB13</f>
      </c>
      <c r="FI10">
        <f>EH13*EJ13/3610*DZ13</f>
      </c>
      <c r="FJ10" t="n" s="3566">
        <v>0.0</v>
      </c>
      <c r="FK10">
        <f>FI13*(1+FJ13)</f>
      </c>
      <c r="FL10" t="n" s="3568">
        <v>0.25</v>
      </c>
      <c r="FM10">
        <f>FK13/(1-FL13)</f>
      </c>
      <c r="FN10">
        <f>FL13*FM13</f>
      </c>
      <c r="FO10" t="n" s="3571">
        <v>0.15000000596046448</v>
      </c>
      <c r="FP10">
        <f>FO13*FM13</f>
      </c>
      <c r="FQ10">
        <f>FL13-FO13</f>
      </c>
      <c r="FR10">
        <f>FN13-FP13</f>
      </c>
      <c r="FS10" t="n" s="3575">
        <v>0.03999999910593033</v>
      </c>
      <c r="FT10">
        <f>FS13*FM13</f>
      </c>
      <c r="FU10">
        <f>FM13*(1+FS13)</f>
      </c>
      <c r="FV10" t="n" s="3578">
        <v>0.0</v>
      </c>
      <c r="FW10" t="n" s="3579">
        <v>15.0</v>
      </c>
      <c r="FX10">
        <f>FU13+FW13</f>
      </c>
      <c r="FY10" t="n" s="3581">
        <v>0.10000000149011612</v>
      </c>
      <c r="FZ10">
        <f>FX13/(1-FY13)</f>
      </c>
      <c r="GA10">
        <f>FY13*FZ13</f>
      </c>
      <c r="GB10" t="n" s="3584">
        <v>0.10000000149011612</v>
      </c>
      <c r="GC10">
        <f>GB13*FZ13</f>
      </c>
      <c r="GD10">
        <f>FY13-GB13</f>
      </c>
      <c r="GE10">
        <f>GA13-GC13</f>
      </c>
      <c r="GF10">
        <f>FZ13</f>
      </c>
      <c r="GG10" t="s" s="3589">
        <v>68</v>
      </c>
      <c r="GH10" t="s" s="3590">
        <v>66</v>
      </c>
      <c r="GI10" t="s" s="3591">
        <v>67</v>
      </c>
      <c r="GJ10" t="n" s="3592">
        <v>240322.0</v>
      </c>
      <c r="GK10" t="s" s="3593">
        <v>56</v>
      </c>
      <c r="GL10" t="s" s="3594">
        <v>63</v>
      </c>
      <c r="GM10" t="n" s="3595">
        <v>0.12530000507831573</v>
      </c>
      <c r="GN10" t="n" s="3596">
        <v>3.0</v>
      </c>
      <c r="GO10" t="n" s="3597">
        <v>100000.0</v>
      </c>
      <c r="GP10">
        <f>GM13*GO13</f>
      </c>
      <c r="GQ10" t="n" s="3599">
        <v>0.0</v>
      </c>
      <c r="GR10">
        <f>GP13*(1+GQ13)</f>
      </c>
      <c r="GS10" t="n" s="3601">
        <v>0.25</v>
      </c>
      <c r="GT10">
        <f>GR13/(1-GS13)</f>
      </c>
      <c r="GU10">
        <f>GS13*GT13</f>
      </c>
      <c r="GV10" t="n" s="3604">
        <v>0.15000000596046448</v>
      </c>
      <c r="GW10">
        <f>GV13*GT13</f>
      </c>
      <c r="GX10">
        <f>GS13-GV13</f>
      </c>
      <c r="GY10">
        <f>GU13-GW13</f>
      </c>
      <c r="GZ10" t="n" s="3608">
        <v>0.03999999910593033</v>
      </c>
      <c r="HA10">
        <f>GZ13*GT13</f>
      </c>
      <c r="HB10">
        <f>GT13*(1+GZ13)</f>
      </c>
      <c r="HC10" t="n" s="3611">
        <v>0.0</v>
      </c>
      <c r="HD10" t="n" s="3612">
        <v>15.0</v>
      </c>
      <c r="HE10">
        <f>HB13+HD13</f>
      </c>
      <c r="HF10" t="n" s="3614">
        <v>0.10000000149011612</v>
      </c>
      <c r="HG10">
        <f>HE13/(1-HF13)</f>
      </c>
      <c r="HH10">
        <f>HF13*HG13</f>
      </c>
      <c r="HI10" t="n" s="3617">
        <v>0.10000000149011612</v>
      </c>
      <c r="HJ10">
        <f>HI13*HG13</f>
      </c>
      <c r="HK10">
        <f>HF13-HI13</f>
      </c>
      <c r="HL10">
        <f>HH13-HJ13</f>
      </c>
      <c r="HM10">
        <f>HG13</f>
      </c>
      <c r="HN10">
        <f>GM13*GO13/3610*GE13</f>
      </c>
      <c r="HO10" t="n" s="3623">
        <v>0.0</v>
      </c>
      <c r="HP10">
        <f>HN13*(1+HO13)</f>
      </c>
      <c r="HQ10" t="n" s="3625">
        <v>0.25</v>
      </c>
      <c r="HR10">
        <f>HP13/(1-HQ13)</f>
      </c>
      <c r="HS10">
        <f>HQ13*HR13</f>
      </c>
      <c r="HT10" t="n" s="3628">
        <v>0.15000000596046448</v>
      </c>
      <c r="HU10">
        <f>HT13*HR13</f>
      </c>
      <c r="HV10">
        <f>HQ13-HT13</f>
      </c>
      <c r="HW10">
        <f>HS13-HU13</f>
      </c>
      <c r="HX10" t="n" s="3632">
        <v>0.03999999910593033</v>
      </c>
      <c r="HY10">
        <f>HX13*HR13</f>
      </c>
      <c r="HZ10">
        <f>HR13*(1+HX13)</f>
      </c>
      <c r="IA10" t="n" s="3635">
        <v>0.0</v>
      </c>
      <c r="IB10" t="n" s="3636">
        <v>15.0</v>
      </c>
      <c r="IC10">
        <f>HZ13+IB13</f>
      </c>
      <c r="ID10" t="n" s="3638">
        <v>0.10000000149011612</v>
      </c>
      <c r="IE10">
        <f>IC13/(1-ID13)</f>
      </c>
      <c r="IF10">
        <f>ID13*IE13</f>
      </c>
      <c r="IG10" t="n" s="3641">
        <v>0.10000000149011612</v>
      </c>
      <c r="IH10">
        <f>IG13*IE13</f>
      </c>
      <c r="II10">
        <f>ID13-IG13</f>
      </c>
      <c r="IJ10">
        <f>IF13-IH13</f>
      </c>
      <c r="IK10">
        <f>IE13</f>
      </c>
      <c r="IL10" t="s" s="3646">
        <v>69</v>
      </c>
      <c r="IM10" t="s" s="3647">
        <v>66</v>
      </c>
      <c r="IN10" t="s" s="3648">
        <v>67</v>
      </c>
      <c r="IO10" t="n" s="3649">
        <v>240322.0</v>
      </c>
      <c r="IP10" t="s" s="3650">
        <v>56</v>
      </c>
      <c r="IQ10" t="s" s="3651">
        <v>63</v>
      </c>
      <c r="IR10" t="n" s="3652">
        <v>0.061900001019239426</v>
      </c>
      <c r="IS10" t="n" s="3653">
        <v>3.0</v>
      </c>
      <c r="IT10" t="n" s="3654">
        <v>100000.0</v>
      </c>
      <c r="IU10">
        <f>IR13*IT13</f>
      </c>
      <c r="IV10" t="n" s="3656">
        <v>0.0</v>
      </c>
      <c r="IW10">
        <f>IU13*(1+IV13)</f>
      </c>
      <c r="IX10" t="n" s="3658">
        <v>0.25</v>
      </c>
      <c r="IY10">
        <f>IW13/(1-IX13)</f>
      </c>
      <c r="IZ10">
        <f>IX13*IY13</f>
      </c>
      <c r="JA10" t="n" s="3661">
        <v>0.15000000596046448</v>
      </c>
      <c r="JB10">
        <f>JA13*IY13</f>
      </c>
      <c r="JC10">
        <f>IX13-JA13</f>
      </c>
      <c r="JD10">
        <f>IZ13-JB13</f>
      </c>
      <c r="JE10" t="n" s="3665">
        <v>0.03999999910593033</v>
      </c>
      <c r="JF10">
        <f>JE13*IY13</f>
      </c>
      <c r="JG10">
        <f>IY13*(1+JE13)</f>
      </c>
      <c r="JH10" t="n" s="3668">
        <v>0.0</v>
      </c>
      <c r="JI10" t="n" s="3669">
        <v>15.0</v>
      </c>
      <c r="JJ10">
        <f>JG13+JI13</f>
      </c>
      <c r="JK10" t="n" s="3671">
        <v>0.10000000149011612</v>
      </c>
      <c r="JL10">
        <f>JJ13/(1-JK13)</f>
      </c>
      <c r="JM10">
        <f>JK13*JL13</f>
      </c>
      <c r="JN10" t="n" s="3674">
        <v>0.10000000149011612</v>
      </c>
      <c r="JO10">
        <f>JN13*JL13</f>
      </c>
      <c r="JP10">
        <f>JK13-JN13</f>
      </c>
      <c r="JQ10">
        <f>JM13-JO13</f>
      </c>
      <c r="JR10">
        <f>JL13</f>
      </c>
      <c r="JS10">
        <f>IR13*IT13/3610*IJ13</f>
      </c>
      <c r="JT10" t="n" s="3680">
        <v>0.0</v>
      </c>
      <c r="JU10">
        <f>JS13*(1+JT13)</f>
      </c>
      <c r="JV10" t="n" s="3682">
        <v>0.25</v>
      </c>
      <c r="JW10">
        <f>JU13/(1-JV13)</f>
      </c>
      <c r="JX10">
        <f>JV13*JW13</f>
      </c>
      <c r="JY10" t="n" s="3685">
        <v>0.15000000596046448</v>
      </c>
      <c r="JZ10">
        <f>JY13*JW13</f>
      </c>
      <c r="KA10">
        <f>JV13-JY13</f>
      </c>
      <c r="KB10">
        <f>JX13-JZ13</f>
      </c>
      <c r="KC10" t="n" s="3689">
        <v>0.03999999910593033</v>
      </c>
      <c r="KD10">
        <f>KC13*JW13</f>
      </c>
      <c r="KE10">
        <f>JW13*(1+KC13)</f>
      </c>
      <c r="KF10" t="n" s="3692">
        <v>0.0</v>
      </c>
      <c r="KG10" t="n" s="3693">
        <v>15.0</v>
      </c>
      <c r="KH10">
        <f>KE13+KG13</f>
      </c>
      <c r="KI10" t="n" s="3695">
        <v>0.10000000149011612</v>
      </c>
      <c r="KJ10">
        <f>KH13/(1-KI13)</f>
      </c>
      <c r="KK10">
        <f>KI13*KJ13</f>
      </c>
      <c r="KL10" t="n" s="3698">
        <v>0.10000000149011612</v>
      </c>
      <c r="KM10">
        <f>KL13*KJ13</f>
      </c>
      <c r="KN10">
        <f>KI13-KL13</f>
      </c>
      <c r="KO10">
        <f>KK13-KM13</f>
      </c>
      <c r="KP10">
        <f>KJ13</f>
      </c>
      <c r="KQ10" t="s" s="3703">
        <v>70</v>
      </c>
      <c r="KR10" t="s" s="3704">
        <v>66</v>
      </c>
      <c r="KS10" t="s" s="3705">
        <v>67</v>
      </c>
      <c r="KT10" t="n" s="3706">
        <v>240322.0</v>
      </c>
      <c r="KU10" t="s" s="3707">
        <v>56</v>
      </c>
      <c r="KV10" t="s" s="3708">
        <v>63</v>
      </c>
      <c r="KW10" t="n" s="3709">
        <v>0.21080000698566437</v>
      </c>
      <c r="KX10" t="n" s="3710">
        <v>3.0</v>
      </c>
      <c r="KY10" t="n" s="3711">
        <v>100000.0</v>
      </c>
      <c r="KZ10">
        <f>KW13*KY13</f>
      </c>
      <c r="LA10" t="n" s="3713">
        <v>0.0</v>
      </c>
      <c r="LB10">
        <f>KZ13*(1+LA13)</f>
      </c>
      <c r="LC10" t="n" s="3715">
        <v>0.25</v>
      </c>
      <c r="LD10">
        <f>LB13/(1-LC13)</f>
      </c>
      <c r="LE10">
        <f>LC13*LD13</f>
      </c>
      <c r="LF10" t="n" s="3718">
        <v>0.15000000596046448</v>
      </c>
      <c r="LG10">
        <f>LF13*LD13</f>
      </c>
      <c r="LH10">
        <f>LC13-LF13</f>
      </c>
      <c r="LI10">
        <f>LE13-LG13</f>
      </c>
      <c r="LJ10" t="n" s="3722">
        <v>0.03999999910593033</v>
      </c>
      <c r="LK10">
        <f>LJ13*LD13</f>
      </c>
      <c r="LL10">
        <f>LD13*(1+LJ13)</f>
      </c>
      <c r="LM10" t="n" s="3725">
        <v>0.0</v>
      </c>
      <c r="LN10" t="n" s="3726">
        <v>15.0</v>
      </c>
      <c r="LO10">
        <f>LL13+LN13</f>
      </c>
      <c r="LP10" t="n" s="3728">
        <v>0.10000000149011612</v>
      </c>
      <c r="LQ10">
        <f>LO13/(1-LP13)</f>
      </c>
      <c r="LR10">
        <f>LP13*LQ13</f>
      </c>
      <c r="LS10" t="n" s="3731">
        <v>0.10000000149011612</v>
      </c>
      <c r="LT10">
        <f>LS13*LQ13</f>
      </c>
      <c r="LU10">
        <f>LP13-LS13</f>
      </c>
      <c r="LV10">
        <f>LR13-LT13</f>
      </c>
      <c r="LW10">
        <f>LQ13</f>
      </c>
      <c r="LX10">
        <f>KW13*KY13/3610*KO13</f>
      </c>
      <c r="LY10" t="n" s="3737">
        <v>0.0</v>
      </c>
      <c r="LZ10">
        <f>LX13*(1+LY13)</f>
      </c>
      <c r="MA10" t="n" s="3739">
        <v>0.25</v>
      </c>
      <c r="MB10">
        <f>LZ13/(1-MA13)</f>
      </c>
      <c r="MC10">
        <f>MA13*MB13</f>
      </c>
      <c r="MD10" t="n" s="3742">
        <v>0.15000000596046448</v>
      </c>
      <c r="ME10">
        <f>MD13*MB13</f>
      </c>
      <c r="MF10">
        <f>MA13-MD13</f>
      </c>
      <c r="MG10">
        <f>MC13-ME13</f>
      </c>
      <c r="MH10" t="n" s="3746">
        <v>0.03999999910593033</v>
      </c>
      <c r="MI10">
        <f>MH13*MB13</f>
      </c>
      <c r="MJ10">
        <f>MB13*(1+MH13)</f>
      </c>
      <c r="MK10" t="n" s="3749">
        <v>0.0</v>
      </c>
      <c r="ML10" t="n" s="3750">
        <v>15.0</v>
      </c>
      <c r="MM10">
        <f>MJ13+ML13</f>
      </c>
      <c r="MN10" t="n" s="3752">
        <v>0.10000000149011612</v>
      </c>
      <c r="MO10">
        <f>MM13/(1-MN13)</f>
      </c>
      <c r="MP10">
        <f>MN13*MO13</f>
      </c>
      <c r="MQ10" t="n" s="3755">
        <v>0.10000000149011612</v>
      </c>
      <c r="MR10">
        <f>MQ13*MO13</f>
      </c>
      <c r="MS10">
        <f>MN13-MQ13</f>
      </c>
      <c r="MT10">
        <f>MP13-MR13</f>
      </c>
      <c r="MU10">
        <f>MO13</f>
      </c>
      <c r="MV10" t="s" s="3760">
        <v>71</v>
      </c>
      <c r="MW10" t="s" s="3761">
        <v>66</v>
      </c>
      <c r="MX10" t="s" s="3762">
        <v>67</v>
      </c>
      <c r="MY10" t="n" s="3763">
        <v>240322.0</v>
      </c>
      <c r="MZ10" t="s" s="3764">
        <v>56</v>
      </c>
      <c r="NA10" t="s" s="3765">
        <v>63</v>
      </c>
      <c r="NB10" t="n" s="3766">
        <v>0.45249998569488525</v>
      </c>
      <c r="NC10" t="n" s="3767">
        <v>1.0</v>
      </c>
      <c r="ND10" t="n" s="3768">
        <v>100000.0</v>
      </c>
      <c r="NE10">
        <f>NB13*ND13</f>
      </c>
      <c r="NF10" t="n" s="3770">
        <v>0.0</v>
      </c>
      <c r="NG10">
        <f>NE13*(1+NF13)</f>
      </c>
      <c r="NH10" t="n" s="3772">
        <v>0.25</v>
      </c>
      <c r="NI10">
        <f>NG13/(1-NH13)</f>
      </c>
      <c r="NJ10">
        <f>NH13*NI13</f>
      </c>
      <c r="NK10" t="n" s="3775">
        <v>0.15000000596046448</v>
      </c>
      <c r="NL10">
        <f>NK13*NI13</f>
      </c>
      <c r="NM10">
        <f>NH13-NK13</f>
      </c>
      <c r="NN10">
        <f>NJ13-NL13</f>
      </c>
      <c r="NO10" t="n" s="3779">
        <v>0.03999999910593033</v>
      </c>
      <c r="NP10">
        <f>NO13*NI13</f>
      </c>
      <c r="NQ10">
        <f>NI13*(1+NO13)</f>
      </c>
      <c r="NR10" t="n" s="3782">
        <v>0.0</v>
      </c>
      <c r="NS10" t="n" s="3783">
        <v>15.0</v>
      </c>
      <c r="NT10">
        <f>NQ13+NS13</f>
      </c>
      <c r="NU10" t="n" s="3785">
        <v>0.10000000149011612</v>
      </c>
      <c r="NV10">
        <f>NT13/(1-NU13)</f>
      </c>
      <c r="NW10">
        <f>NU13*NV13</f>
      </c>
      <c r="NX10" t="n" s="3788">
        <v>0.10000000149011612</v>
      </c>
      <c r="NY10">
        <f>NX13*NV13</f>
      </c>
      <c r="NZ10">
        <f>NU13-NX13</f>
      </c>
      <c r="OA10">
        <f>NW13-NY13</f>
      </c>
      <c r="OB10">
        <f>NV13</f>
      </c>
      <c r="OC10">
        <f>NB13*ND13/3610*MT13</f>
      </c>
      <c r="OD10" t="n" s="3794">
        <v>0.0</v>
      </c>
      <c r="OE10">
        <f>OC13*(1+OD13)</f>
      </c>
      <c r="OF10" t="n" s="3796">
        <v>0.25</v>
      </c>
      <c r="OG10">
        <f>OE13/(1-OF13)</f>
      </c>
      <c r="OH10">
        <f>OF13*OG13</f>
      </c>
      <c r="OI10" t="n" s="3799">
        <v>0.15000000596046448</v>
      </c>
      <c r="OJ10">
        <f>OI13*OG13</f>
      </c>
      <c r="OK10">
        <f>OF13-OI13</f>
      </c>
      <c r="OL10">
        <f>OH13-OJ13</f>
      </c>
      <c r="OM10" t="n" s="3803">
        <v>0.03999999910593033</v>
      </c>
      <c r="ON10">
        <f>OM13*OG13</f>
      </c>
      <c r="OO10">
        <f>OG13*(1+OM13)</f>
      </c>
      <c r="OP10" t="n" s="3806">
        <v>0.0</v>
      </c>
      <c r="OQ10" t="n" s="3807">
        <v>15.0</v>
      </c>
      <c r="OR10">
        <f>OO13+OQ13</f>
      </c>
      <c r="OS10" t="n" s="3809">
        <v>0.10000000149011612</v>
      </c>
      <c r="OT10">
        <f>OR13/(1-OS13)</f>
      </c>
      <c r="OU10">
        <f>OS13*OT13</f>
      </c>
      <c r="OV10" t="n" s="3812">
        <v>0.10000000149011612</v>
      </c>
      <c r="OW10">
        <f>OV13*OT13</f>
      </c>
      <c r="OX10">
        <f>OS13-OV13</f>
      </c>
      <c r="OY10">
        <f>OU13-OW13</f>
      </c>
      <c r="OZ10">
        <f>OT13</f>
      </c>
      <c r="PA10" t="s" s="3817">
        <v>72</v>
      </c>
      <c r="PB10" t="s" s="3818">
        <v>66</v>
      </c>
      <c r="PC10" t="s" s="3819">
        <v>67</v>
      </c>
      <c r="PD10" t="n" s="3820">
        <v>240322.0</v>
      </c>
      <c r="PE10" t="s" s="3821">
        <v>56</v>
      </c>
      <c r="PF10" t="s" s="3822">
        <v>63</v>
      </c>
      <c r="PG10" t="n" s="3823">
        <v>0.9043999910354614</v>
      </c>
      <c r="PH10" t="n" s="3824">
        <v>1.0</v>
      </c>
      <c r="PI10" t="n" s="3825">
        <v>100000.0</v>
      </c>
      <c r="PJ10">
        <f>PG13*PI13</f>
      </c>
      <c r="PK10" t="n" s="3827">
        <v>0.0</v>
      </c>
      <c r="PL10">
        <f>PJ13*(1+PK13)</f>
      </c>
      <c r="PM10" t="n" s="3829">
        <v>0.25</v>
      </c>
      <c r="PN10">
        <f>PL13/(1-PM13)</f>
      </c>
      <c r="PO10">
        <f>PM13*PN13</f>
      </c>
      <c r="PP10" t="n" s="3832">
        <v>0.15000000596046448</v>
      </c>
      <c r="PQ10">
        <f>PP13*PN13</f>
      </c>
      <c r="PR10">
        <f>PM13-PP13</f>
      </c>
      <c r="PS10">
        <f>PO13-PQ13</f>
      </c>
      <c r="PT10" t="n" s="3836">
        <v>0.03999999910593033</v>
      </c>
      <c r="PU10">
        <f>PT13*PN13</f>
      </c>
      <c r="PV10">
        <f>PN13*(1+PT13)</f>
      </c>
      <c r="PW10" t="n" s="3839">
        <v>0.0</v>
      </c>
      <c r="PX10" t="n" s="3840">
        <v>15.0</v>
      </c>
      <c r="PY10">
        <f>PV13+PX13</f>
      </c>
      <c r="PZ10" t="n" s="3842">
        <v>0.10000000149011612</v>
      </c>
      <c r="QA10">
        <f>PY13/(1-PZ13)</f>
      </c>
      <c r="QB10">
        <f>PZ13*QA13</f>
      </c>
      <c r="QC10" t="n" s="3845">
        <v>0.10000000149011612</v>
      </c>
      <c r="QD10">
        <f>QC13*QA13</f>
      </c>
      <c r="QE10">
        <f>PZ13-QC13</f>
      </c>
      <c r="QF10">
        <f>QB13-QD13</f>
      </c>
      <c r="QG10">
        <f>QA13</f>
      </c>
      <c r="QH10">
        <f>OYG13*OYI13/3610*OY13</f>
      </c>
      <c r="QI10" t="n" s="3851">
        <v>0.0</v>
      </c>
      <c r="QJ10">
        <f>QH13*(1+QI13)</f>
      </c>
      <c r="QK10" t="n" s="3853">
        <v>0.25</v>
      </c>
      <c r="QL10">
        <f>QJ13/(1-QK13)</f>
      </c>
      <c r="QM10">
        <f>QK13*QL13</f>
      </c>
      <c r="QN10" t="n" s="3856">
        <v>0.15000000596046448</v>
      </c>
      <c r="QO10">
        <f>QN13*QL13</f>
      </c>
      <c r="QP10">
        <f>QK13-QN13</f>
      </c>
      <c r="QQ10">
        <f>QM13-QO13</f>
      </c>
      <c r="QR10" t="n" s="3860">
        <v>0.03999999910593033</v>
      </c>
      <c r="QS10">
        <f>QR13*QL13</f>
      </c>
      <c r="QT10">
        <f>QL13*(1+QR13)</f>
      </c>
      <c r="QU10" t="n" s="3863">
        <v>0.0</v>
      </c>
      <c r="QV10" t="n" s="3864">
        <v>15.0</v>
      </c>
      <c r="QW10">
        <f>QT13+QV13</f>
      </c>
      <c r="QX10" t="n" s="3866">
        <v>0.10000000149011612</v>
      </c>
      <c r="QY10">
        <f>QW13/(1-QX13)</f>
      </c>
      <c r="QZ10">
        <f>QX13*QY13</f>
      </c>
      <c r="RA10" t="n" s="3869">
        <v>0.10000000149011612</v>
      </c>
      <c r="RB10">
        <f>RA13*QY13</f>
      </c>
      <c r="RC10">
        <f>QX13-RA13</f>
      </c>
      <c r="RD10">
        <f>QZ13-RB13</f>
      </c>
      <c r="RE10">
        <f>QY13</f>
      </c>
      <c r="RF10">
        <f>BV10+BV10+EA10+EA10+GF10+IK10+KP10+MU10+OZ10+RE10</f>
      </c>
    </row>
    <row r="11">
      <c r="A11" t="s">
        <v>80</v>
      </c>
      <c r="B11" t="s">
        <v>81</v>
      </c>
      <c r="C11" t="s">
        <v>82</v>
      </c>
      <c r="D11" t="s">
        <v>51</v>
      </c>
      <c r="F11" t="s">
        <v>52</v>
      </c>
      <c r="G11" t="s">
        <v>53</v>
      </c>
      <c r="H11" t="s">
        <v>54</v>
      </c>
      <c r="I11" t="s">
        <v>55</v>
      </c>
      <c r="J11" t="n">
        <v>0.0</v>
      </c>
      <c r="K11" t="n">
        <v>42815.0</v>
      </c>
      <c r="L11" t="n">
        <v>42551.0</v>
      </c>
      <c r="M11" t="s">
        <v>56</v>
      </c>
      <c r="N11" t="n">
        <v>3.0</v>
      </c>
      <c r="O11" t="n">
        <v>1666.0</v>
      </c>
      <c r="P11" t="n">
        <v>-264.0</v>
      </c>
      <c r="Q11" t="n">
        <v>4.0</v>
      </c>
      <c r="R11" t="s" s="3930">
        <v>57</v>
      </c>
      <c r="S11" t="s" s="3931">
        <v>58</v>
      </c>
      <c r="T11" t="s" s="3932">
        <v>83</v>
      </c>
      <c r="U11" t="n" s="3933">
        <v>240322.0</v>
      </c>
      <c r="V11" t="s" s="3934">
        <v>56</v>
      </c>
      <c r="W11" t="s" s="3935">
        <v>63</v>
      </c>
      <c r="X11" t="n" s="3936">
        <v>5.009999731555581E-4</v>
      </c>
      <c r="Y11" t="n" s="3937">
        <v>3.0</v>
      </c>
      <c r="Z11">
        <f>Y12*O12*12</f>
      </c>
      <c r="AA11">
        <f>X12*Z12</f>
      </c>
      <c r="AB11" t="n" s="3940">
        <v>0.0</v>
      </c>
      <c r="AC11">
        <f>AA12*(1+AB12)</f>
      </c>
      <c r="AD11" t="n" s="3942">
        <v>0.25</v>
      </c>
      <c r="AE11">
        <f>AC12/(1-AD12)</f>
      </c>
      <c r="AF11">
        <f>AD12*AE12</f>
      </c>
      <c r="AG11" t="n" s="3945">
        <v>0.15000000596046448</v>
      </c>
      <c r="AH11">
        <f>AG12*AE12</f>
      </c>
      <c r="AI11">
        <f>AD12-AG12</f>
      </c>
      <c r="AJ11">
        <f>AF12-AH12</f>
      </c>
      <c r="AK11" t="n" s="3949">
        <v>0.03999999910593033</v>
      </c>
      <c r="AL11">
        <f>AK12*AE12</f>
      </c>
      <c r="AM11">
        <f>AE12*(1+AK12)</f>
      </c>
      <c r="AN11" t="n" s="3952">
        <v>0.029999999329447746</v>
      </c>
      <c r="AO11">
        <f>AN12*AM12</f>
      </c>
      <c r="AP11">
        <f>AM12+AO12</f>
      </c>
      <c r="AQ11" t="n" s="3955">
        <v>0.10000000149011612</v>
      </c>
      <c r="AR11">
        <f>AP12/(1-AQ12)</f>
      </c>
      <c r="AS11">
        <f>AQ12*AR12</f>
      </c>
      <c r="AT11" t="n" s="3958">
        <v>0.10000000149011612</v>
      </c>
      <c r="AU11">
        <f>AT12*AR12</f>
      </c>
      <c r="AV11">
        <f>AQ12-AT12</f>
      </c>
      <c r="AW11">
        <f>AS12-AU12</f>
      </c>
      <c r="AX11">
        <f>AR12</f>
      </c>
      <c r="AY11">
        <f>X12*Z12/3611*P12</f>
      </c>
      <c r="AZ11" t="n" s="3964">
        <v>0.0</v>
      </c>
      <c r="BA11">
        <f>AY12*(1+AZ12)</f>
      </c>
      <c r="BB11" t="n" s="3966">
        <v>0.25</v>
      </c>
      <c r="BC11">
        <f>BA12/(1-BB12)</f>
      </c>
      <c r="BD11">
        <f>BB12*BC12</f>
      </c>
      <c r="BE11" t="n" s="3969">
        <v>0.15000000596046448</v>
      </c>
      <c r="BF11">
        <f>BE12*BC12</f>
      </c>
      <c r="BG11">
        <f>BB12-BE12</f>
      </c>
      <c r="BH11">
        <f>BD12-BF12</f>
      </c>
      <c r="BI11" t="n" s="3973">
        <v>0.03999999910593033</v>
      </c>
      <c r="BJ11">
        <f>BI12*BC12</f>
      </c>
      <c r="BK11">
        <f>BC12*(1+BI12)</f>
      </c>
      <c r="BL11" t="n" s="3976">
        <v>0.029999999329447746</v>
      </c>
      <c r="BM11">
        <f>BL12*BK12</f>
      </c>
      <c r="BN11">
        <f>BK12+BM12</f>
      </c>
      <c r="BO11" t="n" s="3979">
        <v>0.10000000149011612</v>
      </c>
      <c r="BP11">
        <f>BN12/(1-BO12)</f>
      </c>
      <c r="BQ11">
        <f>BO12*BP12</f>
      </c>
      <c r="BR11" t="n" s="3982">
        <v>0.10000000149011612</v>
      </c>
      <c r="BS11">
        <f>BR12*BP12</f>
      </c>
      <c r="BT11">
        <f>BO12-BR12</f>
      </c>
      <c r="BU11">
        <f>BQ12-BS12</f>
      </c>
      <c r="BV11">
        <f>BP12</f>
      </c>
      <c r="BW11" t="s" s="4043">
        <v>64</v>
      </c>
      <c r="BX11" t="s" s="4044">
        <v>58</v>
      </c>
      <c r="BY11" t="s" s="4045">
        <v>83</v>
      </c>
      <c r="BZ11" t="n" s="4046">
        <v>240322.0</v>
      </c>
      <c r="CA11" t="s" s="4047">
        <v>56</v>
      </c>
      <c r="CB11" t="s" s="4048">
        <v>63</v>
      </c>
      <c r="CC11" t="n" s="4049">
        <v>5.009999731555581E-4</v>
      </c>
      <c r="CD11" t="n" s="4050">
        <v>3.0</v>
      </c>
      <c r="CE11">
        <f>CD12*BT12*12</f>
      </c>
      <c r="CF11">
        <f>CC12*CE12</f>
      </c>
      <c r="CG11" t="n" s="4053">
        <v>0.0</v>
      </c>
      <c r="CH11">
        <f>CF12*(1+CG12)</f>
      </c>
      <c r="CI11" t="n" s="4055">
        <v>0.25</v>
      </c>
      <c r="CJ11">
        <f>CH12/(1-CI12)</f>
      </c>
      <c r="CK11">
        <f>CI12*CJ12</f>
      </c>
      <c r="CL11" t="n" s="4058">
        <v>0.15000000596046448</v>
      </c>
      <c r="CM11">
        <f>CL12*CJ12</f>
      </c>
      <c r="CN11">
        <f>CI12-CL12</f>
      </c>
      <c r="CO11">
        <f>CK12-CM12</f>
      </c>
      <c r="CP11" t="n" s="4062">
        <v>0.03999999910593033</v>
      </c>
      <c r="CQ11">
        <f>CP12*CJ12</f>
      </c>
      <c r="CR11">
        <f>CJ12*(1+CP12)</f>
      </c>
      <c r="CS11" t="n" s="4065">
        <v>0.029999999329447746</v>
      </c>
      <c r="CT11">
        <f>CS12*CR12</f>
      </c>
      <c r="CU11">
        <f>CR12+CT12</f>
      </c>
      <c r="CV11" t="n" s="4068">
        <v>0.10000000149011612</v>
      </c>
      <c r="CW11">
        <f>CU12/(1-CV12)</f>
      </c>
      <c r="CX11">
        <f>CV12*CW12</f>
      </c>
      <c r="CY11" t="n" s="4071">
        <v>0.10000000149011612</v>
      </c>
      <c r="CZ11">
        <f>CY12*CW12</f>
      </c>
      <c r="DA11">
        <f>CV12-CY12</f>
      </c>
      <c r="DB11">
        <f>CX12-CZ12</f>
      </c>
      <c r="DC11">
        <f>CW12</f>
      </c>
      <c r="DD11">
        <f>CC12*CE12/3611*BU12</f>
      </c>
      <c r="DE11" t="n" s="4077">
        <v>0.0</v>
      </c>
      <c r="DF11">
        <f>DD12*(1+DE12)</f>
      </c>
      <c r="DG11" t="n" s="4079">
        <v>0.25</v>
      </c>
      <c r="DH11">
        <f>DF12/(1-DG12)</f>
      </c>
      <c r="DI11">
        <f>DG12*DH12</f>
      </c>
      <c r="DJ11" t="n" s="4082">
        <v>0.15000000596046448</v>
      </c>
      <c r="DK11">
        <f>DJ12*DH12</f>
      </c>
      <c r="DL11">
        <f>DG12-DJ12</f>
      </c>
      <c r="DM11">
        <f>DI12-DK12</f>
      </c>
      <c r="DN11" t="n" s="4086">
        <v>0.03999999910593033</v>
      </c>
      <c r="DO11">
        <f>DN12*DH12</f>
      </c>
      <c r="DP11">
        <f>DH12*(1+DN12)</f>
      </c>
      <c r="DQ11" t="n" s="4089">
        <v>0.029999999329447746</v>
      </c>
      <c r="DR11">
        <f>DQ12*DP12</f>
      </c>
      <c r="DS11">
        <f>DP12+DR12</f>
      </c>
      <c r="DT11" t="n" s="4092">
        <v>0.10000000149011612</v>
      </c>
      <c r="DU11">
        <f>DS12/(1-DT12)</f>
      </c>
      <c r="DV11">
        <f>DT12*DU12</f>
      </c>
      <c r="DW11" t="n" s="4095">
        <v>0.10000000149011612</v>
      </c>
      <c r="DX11">
        <f>DW12*DU12</f>
      </c>
      <c r="DY11">
        <f>DT12-DW12</f>
      </c>
      <c r="DZ11">
        <f>DV12-DX12</f>
      </c>
      <c r="EA11">
        <f>DU12</f>
      </c>
      <c r="EB11" t="s" s="4100">
        <v>65</v>
      </c>
      <c r="EC11" t="s" s="4101">
        <v>66</v>
      </c>
      <c r="ED11" t="s" s="4102">
        <v>67</v>
      </c>
      <c r="EE11" t="n" s="4103">
        <v>240322.0</v>
      </c>
      <c r="EF11" t="s" s="4104">
        <v>56</v>
      </c>
      <c r="EG11" t="s" s="4105">
        <v>63</v>
      </c>
      <c r="EH11" t="n" s="4106">
        <v>0.5009999871253967</v>
      </c>
      <c r="EI11" t="n" s="4107">
        <v>3.0</v>
      </c>
      <c r="EJ11" t="n" s="4108">
        <v>100000.0</v>
      </c>
      <c r="EK11">
        <f>EH13*EJ13</f>
      </c>
      <c r="EL11" t="n" s="4110">
        <v>0.0</v>
      </c>
      <c r="EM11">
        <f>EK13*(1+EL13)</f>
      </c>
      <c r="EN11" t="n" s="4112">
        <v>0.25</v>
      </c>
      <c r="EO11">
        <f>EM13/(1-EN13)</f>
      </c>
      <c r="EP11">
        <f>EN13*EO13</f>
      </c>
      <c r="EQ11" t="n" s="4115">
        <v>0.15000000596046448</v>
      </c>
      <c r="ER11">
        <f>EQ13*EO13</f>
      </c>
      <c r="ES11">
        <f>EN13-EQ13</f>
      </c>
      <c r="ET11">
        <f>EP13-ER13</f>
      </c>
      <c r="EU11" t="n" s="4119">
        <v>0.03999999910593033</v>
      </c>
      <c r="EV11">
        <f>EU13*EO13</f>
      </c>
      <c r="EW11">
        <f>EO13*(1+EU13)</f>
      </c>
      <c r="EX11" t="n" s="4122">
        <v>0.0</v>
      </c>
      <c r="EY11" t="n" s="4123">
        <v>15.0</v>
      </c>
      <c r="EZ11">
        <f>EW13+EY13</f>
      </c>
      <c r="FA11" t="n" s="4125">
        <v>0.10000000149011612</v>
      </c>
      <c r="FB11">
        <f>EZ13/(1-FA13)</f>
      </c>
      <c r="FC11">
        <f>FA13*FB13</f>
      </c>
      <c r="FD11" t="n" s="4128">
        <v>0.10000000149011612</v>
      </c>
      <c r="FE11">
        <f>FD13*FB13</f>
      </c>
      <c r="FF11">
        <f>FA13-FD13</f>
      </c>
      <c r="FG11">
        <f>FC13-FE13</f>
      </c>
      <c r="FH11">
        <f>FB13</f>
      </c>
      <c r="FI11">
        <f>EH13*EJ13/3611*DZ13</f>
      </c>
      <c r="FJ11" t="n" s="4134">
        <v>0.0</v>
      </c>
      <c r="FK11">
        <f>FI13*(1+FJ13)</f>
      </c>
      <c r="FL11" t="n" s="4136">
        <v>0.25</v>
      </c>
      <c r="FM11">
        <f>FK13/(1-FL13)</f>
      </c>
      <c r="FN11">
        <f>FL13*FM13</f>
      </c>
      <c r="FO11" t="n" s="4139">
        <v>0.15000000596046448</v>
      </c>
      <c r="FP11">
        <f>FO13*FM13</f>
      </c>
      <c r="FQ11">
        <f>FL13-FO13</f>
      </c>
      <c r="FR11">
        <f>FN13-FP13</f>
      </c>
      <c r="FS11" t="n" s="4143">
        <v>0.03999999910593033</v>
      </c>
      <c r="FT11">
        <f>FS13*FM13</f>
      </c>
      <c r="FU11">
        <f>FM13*(1+FS13)</f>
      </c>
      <c r="FV11" t="n" s="4146">
        <v>0.0</v>
      </c>
      <c r="FW11" t="n" s="4147">
        <v>15.0</v>
      </c>
      <c r="FX11">
        <f>FU13+FW13</f>
      </c>
      <c r="FY11" t="n" s="4149">
        <v>0.10000000149011612</v>
      </c>
      <c r="FZ11">
        <f>FX13/(1-FY13)</f>
      </c>
      <c r="GA11">
        <f>FY13*FZ13</f>
      </c>
      <c r="GB11" t="n" s="4152">
        <v>0.10000000149011612</v>
      </c>
      <c r="GC11">
        <f>GB13*FZ13</f>
      </c>
      <c r="GD11">
        <f>FY13-GB13</f>
      </c>
      <c r="GE11">
        <f>GA13-GC13</f>
      </c>
      <c r="GF11">
        <f>FZ13</f>
      </c>
      <c r="GG11" t="s" s="4157">
        <v>68</v>
      </c>
      <c r="GH11" t="s" s="4158">
        <v>66</v>
      </c>
      <c r="GI11" t="s" s="4159">
        <v>67</v>
      </c>
      <c r="GJ11" t="n" s="4160">
        <v>240322.0</v>
      </c>
      <c r="GK11" t="s" s="4161">
        <v>56</v>
      </c>
      <c r="GL11" t="s" s="4162">
        <v>63</v>
      </c>
      <c r="GM11" t="n" s="4163">
        <v>0.12530000507831573</v>
      </c>
      <c r="GN11" t="n" s="4164">
        <v>3.0</v>
      </c>
      <c r="GO11" t="n" s="4165">
        <v>100000.0</v>
      </c>
      <c r="GP11">
        <f>GM13*GO13</f>
      </c>
      <c r="GQ11" t="n" s="4167">
        <v>0.0</v>
      </c>
      <c r="GR11">
        <f>GP13*(1+GQ13)</f>
      </c>
      <c r="GS11" t="n" s="4169">
        <v>0.25</v>
      </c>
      <c r="GT11">
        <f>GR13/(1-GS13)</f>
      </c>
      <c r="GU11">
        <f>GS13*GT13</f>
      </c>
      <c r="GV11" t="n" s="4172">
        <v>0.15000000596046448</v>
      </c>
      <c r="GW11">
        <f>GV13*GT13</f>
      </c>
      <c r="GX11">
        <f>GS13-GV13</f>
      </c>
      <c r="GY11">
        <f>GU13-GW13</f>
      </c>
      <c r="GZ11" t="n" s="4176">
        <v>0.03999999910593033</v>
      </c>
      <c r="HA11">
        <f>GZ13*GT13</f>
      </c>
      <c r="HB11">
        <f>GT13*(1+GZ13)</f>
      </c>
      <c r="HC11" t="n" s="4179">
        <v>0.0</v>
      </c>
      <c r="HD11" t="n" s="4180">
        <v>15.0</v>
      </c>
      <c r="HE11">
        <f>HB13+HD13</f>
      </c>
      <c r="HF11" t="n" s="4182">
        <v>0.10000000149011612</v>
      </c>
      <c r="HG11">
        <f>HE13/(1-HF13)</f>
      </c>
      <c r="HH11">
        <f>HF13*HG13</f>
      </c>
      <c r="HI11" t="n" s="4185">
        <v>0.10000000149011612</v>
      </c>
      <c r="HJ11">
        <f>HI13*HG13</f>
      </c>
      <c r="HK11">
        <f>HF13-HI13</f>
      </c>
      <c r="HL11">
        <f>HH13-HJ13</f>
      </c>
      <c r="HM11">
        <f>HG13</f>
      </c>
      <c r="HN11">
        <f>GM13*GO13/3611*GE13</f>
      </c>
      <c r="HO11" t="n" s="4191">
        <v>0.0</v>
      </c>
      <c r="HP11">
        <f>HN13*(1+HO13)</f>
      </c>
      <c r="HQ11" t="n" s="4193">
        <v>0.25</v>
      </c>
      <c r="HR11">
        <f>HP13/(1-HQ13)</f>
      </c>
      <c r="HS11">
        <f>HQ13*HR13</f>
      </c>
      <c r="HT11" t="n" s="4196">
        <v>0.15000000596046448</v>
      </c>
      <c r="HU11">
        <f>HT13*HR13</f>
      </c>
      <c r="HV11">
        <f>HQ13-HT13</f>
      </c>
      <c r="HW11">
        <f>HS13-HU13</f>
      </c>
      <c r="HX11" t="n" s="4200">
        <v>0.03999999910593033</v>
      </c>
      <c r="HY11">
        <f>HX13*HR13</f>
      </c>
      <c r="HZ11">
        <f>HR13*(1+HX13)</f>
      </c>
      <c r="IA11" t="n" s="4203">
        <v>0.0</v>
      </c>
      <c r="IB11" t="n" s="4204">
        <v>15.0</v>
      </c>
      <c r="IC11">
        <f>HZ13+IB13</f>
      </c>
      <c r="ID11" t="n" s="4206">
        <v>0.10000000149011612</v>
      </c>
      <c r="IE11">
        <f>IC13/(1-ID13)</f>
      </c>
      <c r="IF11">
        <f>ID13*IE13</f>
      </c>
      <c r="IG11" t="n" s="4209">
        <v>0.10000000149011612</v>
      </c>
      <c r="IH11">
        <f>IG13*IE13</f>
      </c>
      <c r="II11">
        <f>ID13-IG13</f>
      </c>
      <c r="IJ11">
        <f>IF13-IH13</f>
      </c>
      <c r="IK11">
        <f>IE13</f>
      </c>
      <c r="IL11" t="s" s="4214">
        <v>69</v>
      </c>
      <c r="IM11" t="s" s="4215">
        <v>66</v>
      </c>
      <c r="IN11" t="s" s="4216">
        <v>67</v>
      </c>
      <c r="IO11" t="n" s="4217">
        <v>240322.0</v>
      </c>
      <c r="IP11" t="s" s="4218">
        <v>56</v>
      </c>
      <c r="IQ11" t="s" s="4219">
        <v>63</v>
      </c>
      <c r="IR11" t="n" s="4220">
        <v>0.061900001019239426</v>
      </c>
      <c r="IS11" t="n" s="4221">
        <v>3.0</v>
      </c>
      <c r="IT11" t="n" s="4222">
        <v>100000.0</v>
      </c>
      <c r="IU11">
        <f>IR13*IT13</f>
      </c>
      <c r="IV11" t="n" s="4224">
        <v>0.0</v>
      </c>
      <c r="IW11">
        <f>IU13*(1+IV13)</f>
      </c>
      <c r="IX11" t="n" s="4226">
        <v>0.25</v>
      </c>
      <c r="IY11">
        <f>IW13/(1-IX13)</f>
      </c>
      <c r="IZ11">
        <f>IX13*IY13</f>
      </c>
      <c r="JA11" t="n" s="4229">
        <v>0.15000000596046448</v>
      </c>
      <c r="JB11">
        <f>JA13*IY13</f>
      </c>
      <c r="JC11">
        <f>IX13-JA13</f>
      </c>
      <c r="JD11">
        <f>IZ13-JB13</f>
      </c>
      <c r="JE11" t="n" s="4233">
        <v>0.03999999910593033</v>
      </c>
      <c r="JF11">
        <f>JE13*IY13</f>
      </c>
      <c r="JG11">
        <f>IY13*(1+JE13)</f>
      </c>
      <c r="JH11" t="n" s="4236">
        <v>0.0</v>
      </c>
      <c r="JI11" t="n" s="4237">
        <v>15.0</v>
      </c>
      <c r="JJ11">
        <f>JG13+JI13</f>
      </c>
      <c r="JK11" t="n" s="4239">
        <v>0.10000000149011612</v>
      </c>
      <c r="JL11">
        <f>JJ13/(1-JK13)</f>
      </c>
      <c r="JM11">
        <f>JK13*JL13</f>
      </c>
      <c r="JN11" t="n" s="4242">
        <v>0.10000000149011612</v>
      </c>
      <c r="JO11">
        <f>JN13*JL13</f>
      </c>
      <c r="JP11">
        <f>JK13-JN13</f>
      </c>
      <c r="JQ11">
        <f>JM13-JO13</f>
      </c>
      <c r="JR11">
        <f>JL13</f>
      </c>
      <c r="JS11">
        <f>IR13*IT13/3611*IJ13</f>
      </c>
      <c r="JT11" t="n" s="4248">
        <v>0.0</v>
      </c>
      <c r="JU11">
        <f>JS13*(1+JT13)</f>
      </c>
      <c r="JV11" t="n" s="4250">
        <v>0.25</v>
      </c>
      <c r="JW11">
        <f>JU13/(1-JV13)</f>
      </c>
      <c r="JX11">
        <f>JV13*JW13</f>
      </c>
      <c r="JY11" t="n" s="4253">
        <v>0.15000000596046448</v>
      </c>
      <c r="JZ11">
        <f>JY13*JW13</f>
      </c>
      <c r="KA11">
        <f>JV13-JY13</f>
      </c>
      <c r="KB11">
        <f>JX13-JZ13</f>
      </c>
      <c r="KC11" t="n" s="4257">
        <v>0.03999999910593033</v>
      </c>
      <c r="KD11">
        <f>KC13*JW13</f>
      </c>
      <c r="KE11">
        <f>JW13*(1+KC13)</f>
      </c>
      <c r="KF11" t="n" s="4260">
        <v>0.0</v>
      </c>
      <c r="KG11" t="n" s="4261">
        <v>15.0</v>
      </c>
      <c r="KH11">
        <f>KE13+KG13</f>
      </c>
      <c r="KI11" t="n" s="4263">
        <v>0.10000000149011612</v>
      </c>
      <c r="KJ11">
        <f>KH13/(1-KI13)</f>
      </c>
      <c r="KK11">
        <f>KI13*KJ13</f>
      </c>
      <c r="KL11" t="n" s="4266">
        <v>0.10000000149011612</v>
      </c>
      <c r="KM11">
        <f>KL13*KJ13</f>
      </c>
      <c r="KN11">
        <f>KI13-KL13</f>
      </c>
      <c r="KO11">
        <f>KK13-KM13</f>
      </c>
      <c r="KP11">
        <f>KJ13</f>
      </c>
      <c r="KQ11" t="s" s="4271">
        <v>70</v>
      </c>
      <c r="KR11" t="s" s="4272">
        <v>66</v>
      </c>
      <c r="KS11" t="s" s="4273">
        <v>67</v>
      </c>
      <c r="KT11" t="n" s="4274">
        <v>240322.0</v>
      </c>
      <c r="KU11" t="s" s="4275">
        <v>56</v>
      </c>
      <c r="KV11" t="s" s="4276">
        <v>63</v>
      </c>
      <c r="KW11" t="n" s="4277">
        <v>0.21080000698566437</v>
      </c>
      <c r="KX11" t="n" s="4278">
        <v>3.0</v>
      </c>
      <c r="KY11" t="n" s="4279">
        <v>100000.0</v>
      </c>
      <c r="KZ11">
        <f>KW13*KY13</f>
      </c>
      <c r="LA11" t="n" s="4281">
        <v>0.0</v>
      </c>
      <c r="LB11">
        <f>KZ13*(1+LA13)</f>
      </c>
      <c r="LC11" t="n" s="4283">
        <v>0.25</v>
      </c>
      <c r="LD11">
        <f>LB13/(1-LC13)</f>
      </c>
      <c r="LE11">
        <f>LC13*LD13</f>
      </c>
      <c r="LF11" t="n" s="4286">
        <v>0.15000000596046448</v>
      </c>
      <c r="LG11">
        <f>LF13*LD13</f>
      </c>
      <c r="LH11">
        <f>LC13-LF13</f>
      </c>
      <c r="LI11">
        <f>LE13-LG13</f>
      </c>
      <c r="LJ11" t="n" s="4290">
        <v>0.03999999910593033</v>
      </c>
      <c r="LK11">
        <f>LJ13*LD13</f>
      </c>
      <c r="LL11">
        <f>LD13*(1+LJ13)</f>
      </c>
      <c r="LM11" t="n" s="4293">
        <v>0.0</v>
      </c>
      <c r="LN11" t="n" s="4294">
        <v>15.0</v>
      </c>
      <c r="LO11">
        <f>LL13+LN13</f>
      </c>
      <c r="LP11" t="n" s="4296">
        <v>0.10000000149011612</v>
      </c>
      <c r="LQ11">
        <f>LO13/(1-LP13)</f>
      </c>
      <c r="LR11">
        <f>LP13*LQ13</f>
      </c>
      <c r="LS11" t="n" s="4299">
        <v>0.10000000149011612</v>
      </c>
      <c r="LT11">
        <f>LS13*LQ13</f>
      </c>
      <c r="LU11">
        <f>LP13-LS13</f>
      </c>
      <c r="LV11">
        <f>LR13-LT13</f>
      </c>
      <c r="LW11">
        <f>LQ13</f>
      </c>
      <c r="LX11">
        <f>KW13*KY13/3611*KO13</f>
      </c>
      <c r="LY11" t="n" s="4305">
        <v>0.0</v>
      </c>
      <c r="LZ11">
        <f>LX13*(1+LY13)</f>
      </c>
      <c r="MA11" t="n" s="4307">
        <v>0.25</v>
      </c>
      <c r="MB11">
        <f>LZ13/(1-MA13)</f>
      </c>
      <c r="MC11">
        <f>MA13*MB13</f>
      </c>
      <c r="MD11" t="n" s="4310">
        <v>0.15000000596046448</v>
      </c>
      <c r="ME11">
        <f>MD13*MB13</f>
      </c>
      <c r="MF11">
        <f>MA13-MD13</f>
      </c>
      <c r="MG11">
        <f>MC13-ME13</f>
      </c>
      <c r="MH11" t="n" s="4314">
        <v>0.03999999910593033</v>
      </c>
      <c r="MI11">
        <f>MH13*MB13</f>
      </c>
      <c r="MJ11">
        <f>MB13*(1+MH13)</f>
      </c>
      <c r="MK11" t="n" s="4317">
        <v>0.0</v>
      </c>
      <c r="ML11" t="n" s="4318">
        <v>15.0</v>
      </c>
      <c r="MM11">
        <f>MJ13+ML13</f>
      </c>
      <c r="MN11" t="n" s="4320">
        <v>0.10000000149011612</v>
      </c>
      <c r="MO11">
        <f>MM13/(1-MN13)</f>
      </c>
      <c r="MP11">
        <f>MN13*MO13</f>
      </c>
      <c r="MQ11" t="n" s="4323">
        <v>0.10000000149011612</v>
      </c>
      <c r="MR11">
        <f>MQ13*MO13</f>
      </c>
      <c r="MS11">
        <f>MN13-MQ13</f>
      </c>
      <c r="MT11">
        <f>MP13-MR13</f>
      </c>
      <c r="MU11">
        <f>MO13</f>
      </c>
      <c r="MV11" t="s" s="4328">
        <v>71</v>
      </c>
      <c r="MW11" t="s" s="4329">
        <v>66</v>
      </c>
      <c r="MX11" t="s" s="4330">
        <v>67</v>
      </c>
      <c r="MY11" t="n" s="4331">
        <v>240322.0</v>
      </c>
      <c r="MZ11" t="s" s="4332">
        <v>56</v>
      </c>
      <c r="NA11" t="s" s="4333">
        <v>63</v>
      </c>
      <c r="NB11" t="n" s="4334">
        <v>0.45249998569488525</v>
      </c>
      <c r="NC11" t="n" s="4335">
        <v>1.0</v>
      </c>
      <c r="ND11" t="n" s="4336">
        <v>100000.0</v>
      </c>
      <c r="NE11">
        <f>NB13*ND13</f>
      </c>
      <c r="NF11" t="n" s="4338">
        <v>0.0</v>
      </c>
      <c r="NG11">
        <f>NE13*(1+NF13)</f>
      </c>
      <c r="NH11" t="n" s="4340">
        <v>0.25</v>
      </c>
      <c r="NI11">
        <f>NG13/(1-NH13)</f>
      </c>
      <c r="NJ11">
        <f>NH13*NI13</f>
      </c>
      <c r="NK11" t="n" s="4343">
        <v>0.15000000596046448</v>
      </c>
      <c r="NL11">
        <f>NK13*NI13</f>
      </c>
      <c r="NM11">
        <f>NH13-NK13</f>
      </c>
      <c r="NN11">
        <f>NJ13-NL13</f>
      </c>
      <c r="NO11" t="n" s="4347">
        <v>0.03999999910593033</v>
      </c>
      <c r="NP11">
        <f>NO13*NI13</f>
      </c>
      <c r="NQ11">
        <f>NI13*(1+NO13)</f>
      </c>
      <c r="NR11" t="n" s="4350">
        <v>0.0</v>
      </c>
      <c r="NS11" t="n" s="4351">
        <v>15.0</v>
      </c>
      <c r="NT11">
        <f>NQ13+NS13</f>
      </c>
      <c r="NU11" t="n" s="4353">
        <v>0.10000000149011612</v>
      </c>
      <c r="NV11">
        <f>NT13/(1-NU13)</f>
      </c>
      <c r="NW11">
        <f>NU13*NV13</f>
      </c>
      <c r="NX11" t="n" s="4356">
        <v>0.10000000149011612</v>
      </c>
      <c r="NY11">
        <f>NX13*NV13</f>
      </c>
      <c r="NZ11">
        <f>NU13-NX13</f>
      </c>
      <c r="OA11">
        <f>NW13-NY13</f>
      </c>
      <c r="OB11">
        <f>NV13</f>
      </c>
      <c r="OC11">
        <f>NB13*ND13/3611*MT13</f>
      </c>
      <c r="OD11" t="n" s="4362">
        <v>0.0</v>
      </c>
      <c r="OE11">
        <f>OC13*(1+OD13)</f>
      </c>
      <c r="OF11" t="n" s="4364">
        <v>0.25</v>
      </c>
      <c r="OG11">
        <f>OE13/(1-OF13)</f>
      </c>
      <c r="OH11">
        <f>OF13*OG13</f>
      </c>
      <c r="OI11" t="n" s="4367">
        <v>0.15000000596046448</v>
      </c>
      <c r="OJ11">
        <f>OI13*OG13</f>
      </c>
      <c r="OK11">
        <f>OF13-OI13</f>
      </c>
      <c r="OL11">
        <f>OH13-OJ13</f>
      </c>
      <c r="OM11" t="n" s="4371">
        <v>0.03999999910593033</v>
      </c>
      <c r="ON11">
        <f>OM13*OG13</f>
      </c>
      <c r="OO11">
        <f>OG13*(1+OM13)</f>
      </c>
      <c r="OP11" t="n" s="4374">
        <v>0.0</v>
      </c>
      <c r="OQ11" t="n" s="4375">
        <v>15.0</v>
      </c>
      <c r="OR11">
        <f>OO13+OQ13</f>
      </c>
      <c r="OS11" t="n" s="4377">
        <v>0.10000000149011612</v>
      </c>
      <c r="OT11">
        <f>OR13/(1-OS13)</f>
      </c>
      <c r="OU11">
        <f>OS13*OT13</f>
      </c>
      <c r="OV11" t="n" s="4380">
        <v>0.10000000149011612</v>
      </c>
      <c r="OW11">
        <f>OV13*OT13</f>
      </c>
      <c r="OX11">
        <f>OS13-OV13</f>
      </c>
      <c r="OY11">
        <f>OU13-OW13</f>
      </c>
      <c r="OZ11">
        <f>OT13</f>
      </c>
      <c r="PA11" t="s" s="4385">
        <v>72</v>
      </c>
      <c r="PB11" t="s" s="4386">
        <v>66</v>
      </c>
      <c r="PC11" t="s" s="4387">
        <v>67</v>
      </c>
      <c r="PD11" t="n" s="4388">
        <v>240322.0</v>
      </c>
      <c r="PE11" t="s" s="4389">
        <v>56</v>
      </c>
      <c r="PF11" t="s" s="4390">
        <v>63</v>
      </c>
      <c r="PG11" t="n" s="4391">
        <v>0.9043999910354614</v>
      </c>
      <c r="PH11" t="n" s="4392">
        <v>1.0</v>
      </c>
      <c r="PI11" t="n" s="4393">
        <v>100000.0</v>
      </c>
      <c r="PJ11">
        <f>PG13*PI13</f>
      </c>
      <c r="PK11" t="n" s="4395">
        <v>0.0</v>
      </c>
      <c r="PL11">
        <f>PJ13*(1+PK13)</f>
      </c>
      <c r="PM11" t="n" s="4397">
        <v>0.25</v>
      </c>
      <c r="PN11">
        <f>PL13/(1-PM13)</f>
      </c>
      <c r="PO11">
        <f>PM13*PN13</f>
      </c>
      <c r="PP11" t="n" s="4400">
        <v>0.15000000596046448</v>
      </c>
      <c r="PQ11">
        <f>PP13*PN13</f>
      </c>
      <c r="PR11">
        <f>PM13-PP13</f>
      </c>
      <c r="PS11">
        <f>PO13-PQ13</f>
      </c>
      <c r="PT11" t="n" s="4404">
        <v>0.03999999910593033</v>
      </c>
      <c r="PU11">
        <f>PT13*PN13</f>
      </c>
      <c r="PV11">
        <f>PN13*(1+PT13)</f>
      </c>
      <c r="PW11" t="n" s="4407">
        <v>0.0</v>
      </c>
      <c r="PX11" t="n" s="4408">
        <v>15.0</v>
      </c>
      <c r="PY11">
        <f>PV13+PX13</f>
      </c>
      <c r="PZ11" t="n" s="4410">
        <v>0.10000000149011612</v>
      </c>
      <c r="QA11">
        <f>PY13/(1-PZ13)</f>
      </c>
      <c r="QB11">
        <f>PZ13*QA13</f>
      </c>
      <c r="QC11" t="n" s="4413">
        <v>0.10000000149011612</v>
      </c>
      <c r="QD11">
        <f>QC13*QA13</f>
      </c>
      <c r="QE11">
        <f>PZ13-QC13</f>
      </c>
      <c r="QF11">
        <f>QB13-QD13</f>
      </c>
      <c r="QG11">
        <f>QA13</f>
      </c>
      <c r="QH11">
        <f>OYG13*OYI13/3611*OY13</f>
      </c>
      <c r="QI11" t="n" s="4419">
        <v>0.0</v>
      </c>
      <c r="QJ11">
        <f>QH13*(1+QI13)</f>
      </c>
      <c r="QK11" t="n" s="4421">
        <v>0.25</v>
      </c>
      <c r="QL11">
        <f>QJ13/(1-QK13)</f>
      </c>
      <c r="QM11">
        <f>QK13*QL13</f>
      </c>
      <c r="QN11" t="n" s="4424">
        <v>0.15000000596046448</v>
      </c>
      <c r="QO11">
        <f>QN13*QL13</f>
      </c>
      <c r="QP11">
        <f>QK13-QN13</f>
      </c>
      <c r="QQ11">
        <f>QM13-QO13</f>
      </c>
      <c r="QR11" t="n" s="4428">
        <v>0.03999999910593033</v>
      </c>
      <c r="QS11">
        <f>QR13*QL13</f>
      </c>
      <c r="QT11">
        <f>QL13*(1+QR13)</f>
      </c>
      <c r="QU11" t="n" s="4431">
        <v>0.0</v>
      </c>
      <c r="QV11" t="n" s="4432">
        <v>15.0</v>
      </c>
      <c r="QW11">
        <f>QT13+QV13</f>
      </c>
      <c r="QX11" t="n" s="4434">
        <v>0.10000000149011612</v>
      </c>
      <c r="QY11">
        <f>QW13/(1-QX13)</f>
      </c>
      <c r="QZ11">
        <f>QX13*QY13</f>
      </c>
      <c r="RA11" t="n" s="4437">
        <v>0.10000000149011612</v>
      </c>
      <c r="RB11">
        <f>RA13*QY13</f>
      </c>
      <c r="RC11">
        <f>QX13-RA13</f>
      </c>
      <c r="RD11">
        <f>QZ13-RB13</f>
      </c>
      <c r="RE11">
        <f>QY13</f>
      </c>
      <c r="RF11">
        <f>BV11+BV11+EA11+EA11+GF11+IK11+KP11+MU11+OZ11+RE11</f>
      </c>
    </row>
    <row r="12">
      <c r="A12" t="s">
        <v>80</v>
      </c>
      <c r="B12" t="s">
        <v>81</v>
      </c>
      <c r="C12" t="s">
        <v>82</v>
      </c>
      <c r="D12" t="s">
        <v>51</v>
      </c>
      <c r="F12" t="s">
        <v>52</v>
      </c>
      <c r="G12" t="s">
        <v>53</v>
      </c>
      <c r="H12" t="s">
        <v>54</v>
      </c>
      <c r="I12" t="s">
        <v>55</v>
      </c>
      <c r="J12" t="n">
        <v>0.0</v>
      </c>
      <c r="K12" t="n">
        <v>42815.0</v>
      </c>
      <c r="L12" t="n">
        <v>42753.0</v>
      </c>
      <c r="M12" t="s">
        <v>56</v>
      </c>
      <c r="N12" t="n">
        <v>-2.0</v>
      </c>
      <c r="O12" t="n">
        <v>2000.0</v>
      </c>
      <c r="P12" t="n">
        <v>-62.0</v>
      </c>
      <c r="Q12" t="n">
        <v>-2.0</v>
      </c>
      <c r="R12" t="s" s="4498">
        <v>57</v>
      </c>
      <c r="S12" t="s" s="4499">
        <v>58</v>
      </c>
      <c r="T12" t="s" s="4500">
        <v>83</v>
      </c>
      <c r="U12" t="n" s="4501">
        <v>240322.0</v>
      </c>
      <c r="V12" t="s" s="4502">
        <v>56</v>
      </c>
      <c r="W12" t="s" s="4503">
        <v>63</v>
      </c>
      <c r="X12" t="n" s="4504">
        <v>5.009999731555581E-4</v>
      </c>
      <c r="Y12" t="n" s="4505">
        <v>3.0</v>
      </c>
      <c r="Z12">
        <f>Y12*O12*12</f>
      </c>
      <c r="AA12">
        <f>X12*Z12</f>
      </c>
      <c r="AB12" t="n" s="4508">
        <v>0.0</v>
      </c>
      <c r="AC12">
        <f>AA12*(1+AB12)</f>
      </c>
      <c r="AD12" t="n" s="4510">
        <v>0.25</v>
      </c>
      <c r="AE12">
        <f>AC12/(1-AD12)</f>
      </c>
      <c r="AF12">
        <f>AD12*AE12</f>
      </c>
      <c r="AG12" t="n" s="4513">
        <v>0.15000000596046448</v>
      </c>
      <c r="AH12">
        <f>AG12*AE12</f>
      </c>
      <c r="AI12">
        <f>AD12-AG12</f>
      </c>
      <c r="AJ12">
        <f>AF12-AH12</f>
      </c>
      <c r="AK12" t="n" s="4517">
        <v>0.03999999910593033</v>
      </c>
      <c r="AL12">
        <f>AK12*AE12</f>
      </c>
      <c r="AM12">
        <f>AE12*(1+AK12)</f>
      </c>
      <c r="AN12" t="n" s="4520">
        <v>0.029999999329447746</v>
      </c>
      <c r="AO12">
        <f>AN12*AM12</f>
      </c>
      <c r="AP12">
        <f>AM12+AO12</f>
      </c>
      <c r="AQ12" t="n" s="4523">
        <v>0.10000000149011612</v>
      </c>
      <c r="AR12">
        <f>AP12/(1-AQ12)</f>
      </c>
      <c r="AS12">
        <f>AQ12*AR12</f>
      </c>
      <c r="AT12" t="n" s="4526">
        <v>0.10000000149011612</v>
      </c>
      <c r="AU12">
        <f>AT12*AR12</f>
      </c>
      <c r="AV12">
        <f>AQ12-AT12</f>
      </c>
      <c r="AW12">
        <f>AS12-AU12</f>
      </c>
      <c r="AX12">
        <f>AR12</f>
      </c>
      <c r="AY12">
        <f>X12*Z12/3612*P12</f>
      </c>
      <c r="AZ12" t="n" s="4532">
        <v>0.0</v>
      </c>
      <c r="BA12">
        <f>AY12*(1+AZ12)</f>
      </c>
      <c r="BB12" t="n" s="4534">
        <v>0.25</v>
      </c>
      <c r="BC12">
        <f>BA12/(1-BB12)</f>
      </c>
      <c r="BD12">
        <f>BB12*BC12</f>
      </c>
      <c r="BE12" t="n" s="4537">
        <v>0.15000000596046448</v>
      </c>
      <c r="BF12">
        <f>BE12*BC12</f>
      </c>
      <c r="BG12">
        <f>BB12-BE12</f>
      </c>
      <c r="BH12">
        <f>BD12-BF12</f>
      </c>
      <c r="BI12" t="n" s="4541">
        <v>0.03999999910593033</v>
      </c>
      <c r="BJ12">
        <f>BI12*BC12</f>
      </c>
      <c r="BK12">
        <f>BC12*(1+BI12)</f>
      </c>
      <c r="BL12" t="n" s="4544">
        <v>0.029999999329447746</v>
      </c>
      <c r="BM12">
        <f>BL12*BK12</f>
      </c>
      <c r="BN12">
        <f>BK12+BM12</f>
      </c>
      <c r="BO12" t="n" s="4547">
        <v>0.10000000149011612</v>
      </c>
      <c r="BP12">
        <f>BN12/(1-BO12)</f>
      </c>
      <c r="BQ12">
        <f>BO12*BP12</f>
      </c>
      <c r="BR12" t="n" s="4550">
        <v>0.10000000149011612</v>
      </c>
      <c r="BS12">
        <f>BR12*BP12</f>
      </c>
      <c r="BT12">
        <f>BO12-BR12</f>
      </c>
      <c r="BU12">
        <f>BQ12-BS12</f>
      </c>
      <c r="BV12">
        <f>BP12</f>
      </c>
      <c r="BW12" t="s" s="4611">
        <v>64</v>
      </c>
      <c r="BX12" t="s" s="4612">
        <v>58</v>
      </c>
      <c r="BY12" t="s" s="4613">
        <v>83</v>
      </c>
      <c r="BZ12" t="n" s="4614">
        <v>240322.0</v>
      </c>
      <c r="CA12" t="s" s="4615">
        <v>56</v>
      </c>
      <c r="CB12" t="s" s="4616">
        <v>63</v>
      </c>
      <c r="CC12" t="n" s="4617">
        <v>5.009999731555581E-4</v>
      </c>
      <c r="CD12" t="n" s="4618">
        <v>3.0</v>
      </c>
      <c r="CE12">
        <f>CD12*BT12*12</f>
      </c>
      <c r="CF12">
        <f>CC12*CE12</f>
      </c>
      <c r="CG12" t="n" s="4621">
        <v>0.0</v>
      </c>
      <c r="CH12">
        <f>CF12*(1+CG12)</f>
      </c>
      <c r="CI12" t="n" s="4623">
        <v>0.25</v>
      </c>
      <c r="CJ12">
        <f>CH12/(1-CI12)</f>
      </c>
      <c r="CK12">
        <f>CI12*CJ12</f>
      </c>
      <c r="CL12" t="n" s="4626">
        <v>0.15000000596046448</v>
      </c>
      <c r="CM12">
        <f>CL12*CJ12</f>
      </c>
      <c r="CN12">
        <f>CI12-CL12</f>
      </c>
      <c r="CO12">
        <f>CK12-CM12</f>
      </c>
      <c r="CP12" t="n" s="4630">
        <v>0.03999999910593033</v>
      </c>
      <c r="CQ12">
        <f>CP12*CJ12</f>
      </c>
      <c r="CR12">
        <f>CJ12*(1+CP12)</f>
      </c>
      <c r="CS12" t="n" s="4633">
        <v>0.029999999329447746</v>
      </c>
      <c r="CT12">
        <f>CS12*CR12</f>
      </c>
      <c r="CU12">
        <f>CR12+CT12</f>
      </c>
      <c r="CV12" t="n" s="4636">
        <v>0.10000000149011612</v>
      </c>
      <c r="CW12">
        <f>CU12/(1-CV12)</f>
      </c>
      <c r="CX12">
        <f>CV12*CW12</f>
      </c>
      <c r="CY12" t="n" s="4639">
        <v>0.10000000149011612</v>
      </c>
      <c r="CZ12">
        <f>CY12*CW12</f>
      </c>
      <c r="DA12">
        <f>CV12-CY12</f>
      </c>
      <c r="DB12">
        <f>CX12-CZ12</f>
      </c>
      <c r="DC12">
        <f>CW12</f>
      </c>
      <c r="DD12">
        <f>CC12*CE12/3612*BU12</f>
      </c>
      <c r="DE12" t="n" s="4645">
        <v>0.0</v>
      </c>
      <c r="DF12">
        <f>DD12*(1+DE12)</f>
      </c>
      <c r="DG12" t="n" s="4647">
        <v>0.25</v>
      </c>
      <c r="DH12">
        <f>DF12/(1-DG12)</f>
      </c>
      <c r="DI12">
        <f>DG12*DH12</f>
      </c>
      <c r="DJ12" t="n" s="4650">
        <v>0.15000000596046448</v>
      </c>
      <c r="DK12">
        <f>DJ12*DH12</f>
      </c>
      <c r="DL12">
        <f>DG12-DJ12</f>
      </c>
      <c r="DM12">
        <f>DI12-DK12</f>
      </c>
      <c r="DN12" t="n" s="4654">
        <v>0.03999999910593033</v>
      </c>
      <c r="DO12">
        <f>DN12*DH12</f>
      </c>
      <c r="DP12">
        <f>DH12*(1+DN12)</f>
      </c>
      <c r="DQ12" t="n" s="4657">
        <v>0.029999999329447746</v>
      </c>
      <c r="DR12">
        <f>DQ12*DP12</f>
      </c>
      <c r="DS12">
        <f>DP12+DR12</f>
      </c>
      <c r="DT12" t="n" s="4660">
        <v>0.10000000149011612</v>
      </c>
      <c r="DU12">
        <f>DS12/(1-DT12)</f>
      </c>
      <c r="DV12">
        <f>DT12*DU12</f>
      </c>
      <c r="DW12" t="n" s="4663">
        <v>0.10000000149011612</v>
      </c>
      <c r="DX12">
        <f>DW12*DU12</f>
      </c>
      <c r="DY12">
        <f>DT12-DW12</f>
      </c>
      <c r="DZ12">
        <f>DV12-DX12</f>
      </c>
      <c r="EA12">
        <f>DU12</f>
      </c>
      <c r="EB12" t="s" s="4668">
        <v>65</v>
      </c>
      <c r="EC12" t="s" s="4669">
        <v>66</v>
      </c>
      <c r="ED12" t="s" s="4670">
        <v>67</v>
      </c>
      <c r="EE12" t="n" s="4671">
        <v>240322.0</v>
      </c>
      <c r="EF12" t="s" s="4672">
        <v>56</v>
      </c>
      <c r="EG12" t="s" s="4673">
        <v>63</v>
      </c>
      <c r="EH12" t="n" s="4674">
        <v>0.5009999871253967</v>
      </c>
      <c r="EI12" t="n" s="4675">
        <v>3.0</v>
      </c>
      <c r="EJ12" t="n" s="4676">
        <v>100000.0</v>
      </c>
      <c r="EK12">
        <f>EH13*EJ13</f>
      </c>
      <c r="EL12" t="n" s="4678">
        <v>0.0</v>
      </c>
      <c r="EM12">
        <f>EK13*(1+EL13)</f>
      </c>
      <c r="EN12" t="n" s="4680">
        <v>0.25</v>
      </c>
      <c r="EO12">
        <f>EM13/(1-EN13)</f>
      </c>
      <c r="EP12">
        <f>EN13*EO13</f>
      </c>
      <c r="EQ12" t="n" s="4683">
        <v>0.15000000596046448</v>
      </c>
      <c r="ER12">
        <f>EQ13*EO13</f>
      </c>
      <c r="ES12">
        <f>EN13-EQ13</f>
      </c>
      <c r="ET12">
        <f>EP13-ER13</f>
      </c>
      <c r="EU12" t="n" s="4687">
        <v>0.03999999910593033</v>
      </c>
      <c r="EV12">
        <f>EU13*EO13</f>
      </c>
      <c r="EW12">
        <f>EO13*(1+EU13)</f>
      </c>
      <c r="EX12" t="n" s="4690">
        <v>0.0</v>
      </c>
      <c r="EY12" t="n" s="4691">
        <v>15.0</v>
      </c>
      <c r="EZ12">
        <f>EW13+EY13</f>
      </c>
      <c r="FA12" t="n" s="4693">
        <v>0.10000000149011612</v>
      </c>
      <c r="FB12">
        <f>EZ13/(1-FA13)</f>
      </c>
      <c r="FC12">
        <f>FA13*FB13</f>
      </c>
      <c r="FD12" t="n" s="4696">
        <v>0.10000000149011612</v>
      </c>
      <c r="FE12">
        <f>FD13*FB13</f>
      </c>
      <c r="FF12">
        <f>FA13-FD13</f>
      </c>
      <c r="FG12">
        <f>FC13-FE13</f>
      </c>
      <c r="FH12">
        <f>FB13</f>
      </c>
      <c r="FI12">
        <f>EH13*EJ13/3612*DZ13</f>
      </c>
      <c r="FJ12" t="n" s="4702">
        <v>0.0</v>
      </c>
      <c r="FK12">
        <f>FI13*(1+FJ13)</f>
      </c>
      <c r="FL12" t="n" s="4704">
        <v>0.25</v>
      </c>
      <c r="FM12">
        <f>FK13/(1-FL13)</f>
      </c>
      <c r="FN12">
        <f>FL13*FM13</f>
      </c>
      <c r="FO12" t="n" s="4707">
        <v>0.15000000596046448</v>
      </c>
      <c r="FP12">
        <f>FO13*FM13</f>
      </c>
      <c r="FQ12">
        <f>FL13-FO13</f>
      </c>
      <c r="FR12">
        <f>FN13-FP13</f>
      </c>
      <c r="FS12" t="n" s="4711">
        <v>0.03999999910593033</v>
      </c>
      <c r="FT12">
        <f>FS13*FM13</f>
      </c>
      <c r="FU12">
        <f>FM13*(1+FS13)</f>
      </c>
      <c r="FV12" t="n" s="4714">
        <v>0.0</v>
      </c>
      <c r="FW12" t="n" s="4715">
        <v>15.0</v>
      </c>
      <c r="FX12">
        <f>FU13+FW13</f>
      </c>
      <c r="FY12" t="n" s="4717">
        <v>0.10000000149011612</v>
      </c>
      <c r="FZ12">
        <f>FX13/(1-FY13)</f>
      </c>
      <c r="GA12">
        <f>FY13*FZ13</f>
      </c>
      <c r="GB12" t="n" s="4720">
        <v>0.10000000149011612</v>
      </c>
      <c r="GC12">
        <f>GB13*FZ13</f>
      </c>
      <c r="GD12">
        <f>FY13-GB13</f>
      </c>
      <c r="GE12">
        <f>GA13-GC13</f>
      </c>
      <c r="GF12">
        <f>FZ13</f>
      </c>
      <c r="GG12" t="s" s="4725">
        <v>68</v>
      </c>
      <c r="GH12" t="s" s="4726">
        <v>66</v>
      </c>
      <c r="GI12" t="s" s="4727">
        <v>67</v>
      </c>
      <c r="GJ12" t="n" s="4728">
        <v>240322.0</v>
      </c>
      <c r="GK12" t="s" s="4729">
        <v>56</v>
      </c>
      <c r="GL12" t="s" s="4730">
        <v>63</v>
      </c>
      <c r="GM12" t="n" s="4731">
        <v>0.12530000507831573</v>
      </c>
      <c r="GN12" t="n" s="4732">
        <v>3.0</v>
      </c>
      <c r="GO12" t="n" s="4733">
        <v>100000.0</v>
      </c>
      <c r="GP12">
        <f>GM13*GO13</f>
      </c>
      <c r="GQ12" t="n" s="4735">
        <v>0.0</v>
      </c>
      <c r="GR12">
        <f>GP13*(1+GQ13)</f>
      </c>
      <c r="GS12" t="n" s="4737">
        <v>0.25</v>
      </c>
      <c r="GT12">
        <f>GR13/(1-GS13)</f>
      </c>
      <c r="GU12">
        <f>GS13*GT13</f>
      </c>
      <c r="GV12" t="n" s="4740">
        <v>0.15000000596046448</v>
      </c>
      <c r="GW12">
        <f>GV13*GT13</f>
      </c>
      <c r="GX12">
        <f>GS13-GV13</f>
      </c>
      <c r="GY12">
        <f>GU13-GW13</f>
      </c>
      <c r="GZ12" t="n" s="4744">
        <v>0.03999999910593033</v>
      </c>
      <c r="HA12">
        <f>GZ13*GT13</f>
      </c>
      <c r="HB12">
        <f>GT13*(1+GZ13)</f>
      </c>
      <c r="HC12" t="n" s="4747">
        <v>0.0</v>
      </c>
      <c r="HD12" t="n" s="4748">
        <v>15.0</v>
      </c>
      <c r="HE12">
        <f>HB13+HD13</f>
      </c>
      <c r="HF12" t="n" s="4750">
        <v>0.10000000149011612</v>
      </c>
      <c r="HG12">
        <f>HE13/(1-HF13)</f>
      </c>
      <c r="HH12">
        <f>HF13*HG13</f>
      </c>
      <c r="HI12" t="n" s="4753">
        <v>0.10000000149011612</v>
      </c>
      <c r="HJ12">
        <f>HI13*HG13</f>
      </c>
      <c r="HK12">
        <f>HF13-HI13</f>
      </c>
      <c r="HL12">
        <f>HH13-HJ13</f>
      </c>
      <c r="HM12">
        <f>HG13</f>
      </c>
      <c r="HN12">
        <f>GM13*GO13/3612*GE13</f>
      </c>
      <c r="HO12" t="n" s="4759">
        <v>0.0</v>
      </c>
      <c r="HP12">
        <f>HN13*(1+HO13)</f>
      </c>
      <c r="HQ12" t="n" s="4761">
        <v>0.25</v>
      </c>
      <c r="HR12">
        <f>HP13/(1-HQ13)</f>
      </c>
      <c r="HS12">
        <f>HQ13*HR13</f>
      </c>
      <c r="HT12" t="n" s="4764">
        <v>0.15000000596046448</v>
      </c>
      <c r="HU12">
        <f>HT13*HR13</f>
      </c>
      <c r="HV12">
        <f>HQ13-HT13</f>
      </c>
      <c r="HW12">
        <f>HS13-HU13</f>
      </c>
      <c r="HX12" t="n" s="4768">
        <v>0.03999999910593033</v>
      </c>
      <c r="HY12">
        <f>HX13*HR13</f>
      </c>
      <c r="HZ12">
        <f>HR13*(1+HX13)</f>
      </c>
      <c r="IA12" t="n" s="4771">
        <v>0.0</v>
      </c>
      <c r="IB12" t="n" s="4772">
        <v>15.0</v>
      </c>
      <c r="IC12">
        <f>HZ13+IB13</f>
      </c>
      <c r="ID12" t="n" s="4774">
        <v>0.10000000149011612</v>
      </c>
      <c r="IE12">
        <f>IC13/(1-ID13)</f>
      </c>
      <c r="IF12">
        <f>ID13*IE13</f>
      </c>
      <c r="IG12" t="n" s="4777">
        <v>0.10000000149011612</v>
      </c>
      <c r="IH12">
        <f>IG13*IE13</f>
      </c>
      <c r="II12">
        <f>ID13-IG13</f>
      </c>
      <c r="IJ12">
        <f>IF13-IH13</f>
      </c>
      <c r="IK12">
        <f>IE13</f>
      </c>
      <c r="IL12" t="s" s="4782">
        <v>69</v>
      </c>
      <c r="IM12" t="s" s="4783">
        <v>66</v>
      </c>
      <c r="IN12" t="s" s="4784">
        <v>67</v>
      </c>
      <c r="IO12" t="n" s="4785">
        <v>240322.0</v>
      </c>
      <c r="IP12" t="s" s="4786">
        <v>56</v>
      </c>
      <c r="IQ12" t="s" s="4787">
        <v>63</v>
      </c>
      <c r="IR12" t="n" s="4788">
        <v>0.061900001019239426</v>
      </c>
      <c r="IS12" t="n" s="4789">
        <v>3.0</v>
      </c>
      <c r="IT12" t="n" s="4790">
        <v>100000.0</v>
      </c>
      <c r="IU12">
        <f>IR13*IT13</f>
      </c>
      <c r="IV12" t="n" s="4792">
        <v>0.0</v>
      </c>
      <c r="IW12">
        <f>IU13*(1+IV13)</f>
      </c>
      <c r="IX12" t="n" s="4794">
        <v>0.25</v>
      </c>
      <c r="IY12">
        <f>IW13/(1-IX13)</f>
      </c>
      <c r="IZ12">
        <f>IX13*IY13</f>
      </c>
      <c r="JA12" t="n" s="4797">
        <v>0.15000000596046448</v>
      </c>
      <c r="JB12">
        <f>JA13*IY13</f>
      </c>
      <c r="JC12">
        <f>IX13-JA13</f>
      </c>
      <c r="JD12">
        <f>IZ13-JB13</f>
      </c>
      <c r="JE12" t="n" s="4801">
        <v>0.03999999910593033</v>
      </c>
      <c r="JF12">
        <f>JE13*IY13</f>
      </c>
      <c r="JG12">
        <f>IY13*(1+JE13)</f>
      </c>
      <c r="JH12" t="n" s="4804">
        <v>0.0</v>
      </c>
      <c r="JI12" t="n" s="4805">
        <v>15.0</v>
      </c>
      <c r="JJ12">
        <f>JG13+JI13</f>
      </c>
      <c r="JK12" t="n" s="4807">
        <v>0.10000000149011612</v>
      </c>
      <c r="JL12">
        <f>JJ13/(1-JK13)</f>
      </c>
      <c r="JM12">
        <f>JK13*JL13</f>
      </c>
      <c r="JN12" t="n" s="4810">
        <v>0.10000000149011612</v>
      </c>
      <c r="JO12">
        <f>JN13*JL13</f>
      </c>
      <c r="JP12">
        <f>JK13-JN13</f>
      </c>
      <c r="JQ12">
        <f>JM13-JO13</f>
      </c>
      <c r="JR12">
        <f>JL13</f>
      </c>
      <c r="JS12">
        <f>IR13*IT13/3612*IJ13</f>
      </c>
      <c r="JT12" t="n" s="4816">
        <v>0.0</v>
      </c>
      <c r="JU12">
        <f>JS13*(1+JT13)</f>
      </c>
      <c r="JV12" t="n" s="4818">
        <v>0.25</v>
      </c>
      <c r="JW12">
        <f>JU13/(1-JV13)</f>
      </c>
      <c r="JX12">
        <f>JV13*JW13</f>
      </c>
      <c r="JY12" t="n" s="4821">
        <v>0.15000000596046448</v>
      </c>
      <c r="JZ12">
        <f>JY13*JW13</f>
      </c>
      <c r="KA12">
        <f>JV13-JY13</f>
      </c>
      <c r="KB12">
        <f>JX13-JZ13</f>
      </c>
      <c r="KC12" t="n" s="4825">
        <v>0.03999999910593033</v>
      </c>
      <c r="KD12">
        <f>KC13*JW13</f>
      </c>
      <c r="KE12">
        <f>JW13*(1+KC13)</f>
      </c>
      <c r="KF12" t="n" s="4828">
        <v>0.0</v>
      </c>
      <c r="KG12" t="n" s="4829">
        <v>15.0</v>
      </c>
      <c r="KH12">
        <f>KE13+KG13</f>
      </c>
      <c r="KI12" t="n" s="4831">
        <v>0.10000000149011612</v>
      </c>
      <c r="KJ12">
        <f>KH13/(1-KI13)</f>
      </c>
      <c r="KK12">
        <f>KI13*KJ13</f>
      </c>
      <c r="KL12" t="n" s="4834">
        <v>0.10000000149011612</v>
      </c>
      <c r="KM12">
        <f>KL13*KJ13</f>
      </c>
      <c r="KN12">
        <f>KI13-KL13</f>
      </c>
      <c r="KO12">
        <f>KK13-KM13</f>
      </c>
      <c r="KP12">
        <f>KJ13</f>
      </c>
      <c r="KQ12" t="s" s="4839">
        <v>70</v>
      </c>
      <c r="KR12" t="s" s="4840">
        <v>66</v>
      </c>
      <c r="KS12" t="s" s="4841">
        <v>67</v>
      </c>
      <c r="KT12" t="n" s="4842">
        <v>240322.0</v>
      </c>
      <c r="KU12" t="s" s="4843">
        <v>56</v>
      </c>
      <c r="KV12" t="s" s="4844">
        <v>63</v>
      </c>
      <c r="KW12" t="n" s="4845">
        <v>0.21080000698566437</v>
      </c>
      <c r="KX12" t="n" s="4846">
        <v>3.0</v>
      </c>
      <c r="KY12" t="n" s="4847">
        <v>100000.0</v>
      </c>
      <c r="KZ12">
        <f>KW13*KY13</f>
      </c>
      <c r="LA12" t="n" s="4849">
        <v>0.0</v>
      </c>
      <c r="LB12">
        <f>KZ13*(1+LA13)</f>
      </c>
      <c r="LC12" t="n" s="4851">
        <v>0.25</v>
      </c>
      <c r="LD12">
        <f>LB13/(1-LC13)</f>
      </c>
      <c r="LE12">
        <f>LC13*LD13</f>
      </c>
      <c r="LF12" t="n" s="4854">
        <v>0.15000000596046448</v>
      </c>
      <c r="LG12">
        <f>LF13*LD13</f>
      </c>
      <c r="LH12">
        <f>LC13-LF13</f>
      </c>
      <c r="LI12">
        <f>LE13-LG13</f>
      </c>
      <c r="LJ12" t="n" s="4858">
        <v>0.03999999910593033</v>
      </c>
      <c r="LK12">
        <f>LJ13*LD13</f>
      </c>
      <c r="LL12">
        <f>LD13*(1+LJ13)</f>
      </c>
      <c r="LM12" t="n" s="4861">
        <v>0.0</v>
      </c>
      <c r="LN12" t="n" s="4862">
        <v>15.0</v>
      </c>
      <c r="LO12">
        <f>LL13+LN13</f>
      </c>
      <c r="LP12" t="n" s="4864">
        <v>0.10000000149011612</v>
      </c>
      <c r="LQ12">
        <f>LO13/(1-LP13)</f>
      </c>
      <c r="LR12">
        <f>LP13*LQ13</f>
      </c>
      <c r="LS12" t="n" s="4867">
        <v>0.10000000149011612</v>
      </c>
      <c r="LT12">
        <f>LS13*LQ13</f>
      </c>
      <c r="LU12">
        <f>LP13-LS13</f>
      </c>
      <c r="LV12">
        <f>LR13-LT13</f>
      </c>
      <c r="LW12">
        <f>LQ13</f>
      </c>
      <c r="LX12">
        <f>KW13*KY13/3612*KO13</f>
      </c>
      <c r="LY12" t="n" s="4873">
        <v>0.0</v>
      </c>
      <c r="LZ12">
        <f>LX13*(1+LY13)</f>
      </c>
      <c r="MA12" t="n" s="4875">
        <v>0.25</v>
      </c>
      <c r="MB12">
        <f>LZ13/(1-MA13)</f>
      </c>
      <c r="MC12">
        <f>MA13*MB13</f>
      </c>
      <c r="MD12" t="n" s="4878">
        <v>0.15000000596046448</v>
      </c>
      <c r="ME12">
        <f>MD13*MB13</f>
      </c>
      <c r="MF12">
        <f>MA13-MD13</f>
      </c>
      <c r="MG12">
        <f>MC13-ME13</f>
      </c>
      <c r="MH12" t="n" s="4882">
        <v>0.03999999910593033</v>
      </c>
      <c r="MI12">
        <f>MH13*MB13</f>
      </c>
      <c r="MJ12">
        <f>MB13*(1+MH13)</f>
      </c>
      <c r="MK12" t="n" s="4885">
        <v>0.0</v>
      </c>
      <c r="ML12" t="n" s="4886">
        <v>15.0</v>
      </c>
      <c r="MM12">
        <f>MJ13+ML13</f>
      </c>
      <c r="MN12" t="n" s="4888">
        <v>0.10000000149011612</v>
      </c>
      <c r="MO12">
        <f>MM13/(1-MN13)</f>
      </c>
      <c r="MP12">
        <f>MN13*MO13</f>
      </c>
      <c r="MQ12" t="n" s="4891">
        <v>0.10000000149011612</v>
      </c>
      <c r="MR12">
        <f>MQ13*MO13</f>
      </c>
      <c r="MS12">
        <f>MN13-MQ13</f>
      </c>
      <c r="MT12">
        <f>MP13-MR13</f>
      </c>
      <c r="MU12">
        <f>MO13</f>
      </c>
      <c r="MV12" t="s" s="4896">
        <v>71</v>
      </c>
      <c r="MW12" t="s" s="4897">
        <v>66</v>
      </c>
      <c r="MX12" t="s" s="4898">
        <v>67</v>
      </c>
      <c r="MY12" t="n" s="4899">
        <v>240322.0</v>
      </c>
      <c r="MZ12" t="s" s="4900">
        <v>56</v>
      </c>
      <c r="NA12" t="s" s="4901">
        <v>63</v>
      </c>
      <c r="NB12" t="n" s="4902">
        <v>0.45249998569488525</v>
      </c>
      <c r="NC12" t="n" s="4903">
        <v>1.0</v>
      </c>
      <c r="ND12" t="n" s="4904">
        <v>100000.0</v>
      </c>
      <c r="NE12">
        <f>NB13*ND13</f>
      </c>
      <c r="NF12" t="n" s="4906">
        <v>0.0</v>
      </c>
      <c r="NG12">
        <f>NE13*(1+NF13)</f>
      </c>
      <c r="NH12" t="n" s="4908">
        <v>0.25</v>
      </c>
      <c r="NI12">
        <f>NG13/(1-NH13)</f>
      </c>
      <c r="NJ12">
        <f>NH13*NI13</f>
      </c>
      <c r="NK12" t="n" s="4911">
        <v>0.15000000596046448</v>
      </c>
      <c r="NL12">
        <f>NK13*NI13</f>
      </c>
      <c r="NM12">
        <f>NH13-NK13</f>
      </c>
      <c r="NN12">
        <f>NJ13-NL13</f>
      </c>
      <c r="NO12" t="n" s="4915">
        <v>0.03999999910593033</v>
      </c>
      <c r="NP12">
        <f>NO13*NI13</f>
      </c>
      <c r="NQ12">
        <f>NI13*(1+NO13)</f>
      </c>
      <c r="NR12" t="n" s="4918">
        <v>0.0</v>
      </c>
      <c r="NS12" t="n" s="4919">
        <v>15.0</v>
      </c>
      <c r="NT12">
        <f>NQ13+NS13</f>
      </c>
      <c r="NU12" t="n" s="4921">
        <v>0.10000000149011612</v>
      </c>
      <c r="NV12">
        <f>NT13/(1-NU13)</f>
      </c>
      <c r="NW12">
        <f>NU13*NV13</f>
      </c>
      <c r="NX12" t="n" s="4924">
        <v>0.10000000149011612</v>
      </c>
      <c r="NY12">
        <f>NX13*NV13</f>
      </c>
      <c r="NZ12">
        <f>NU13-NX13</f>
      </c>
      <c r="OA12">
        <f>NW13-NY13</f>
      </c>
      <c r="OB12">
        <f>NV13</f>
      </c>
      <c r="OC12">
        <f>NB13*ND13/3612*MT13</f>
      </c>
      <c r="OD12" t="n" s="4930">
        <v>0.0</v>
      </c>
      <c r="OE12">
        <f>OC13*(1+OD13)</f>
      </c>
      <c r="OF12" t="n" s="4932">
        <v>0.25</v>
      </c>
      <c r="OG12">
        <f>OE13/(1-OF13)</f>
      </c>
      <c r="OH12">
        <f>OF13*OG13</f>
      </c>
      <c r="OI12" t="n" s="4935">
        <v>0.15000000596046448</v>
      </c>
      <c r="OJ12">
        <f>OI13*OG13</f>
      </c>
      <c r="OK12">
        <f>OF13-OI13</f>
      </c>
      <c r="OL12">
        <f>OH13-OJ13</f>
      </c>
      <c r="OM12" t="n" s="4939">
        <v>0.03999999910593033</v>
      </c>
      <c r="ON12">
        <f>OM13*OG13</f>
      </c>
      <c r="OO12">
        <f>OG13*(1+OM13)</f>
      </c>
      <c r="OP12" t="n" s="4942">
        <v>0.0</v>
      </c>
      <c r="OQ12" t="n" s="4943">
        <v>15.0</v>
      </c>
      <c r="OR12">
        <f>OO13+OQ13</f>
      </c>
      <c r="OS12" t="n" s="4945">
        <v>0.10000000149011612</v>
      </c>
      <c r="OT12">
        <f>OR13/(1-OS13)</f>
      </c>
      <c r="OU12">
        <f>OS13*OT13</f>
      </c>
      <c r="OV12" t="n" s="4948">
        <v>0.10000000149011612</v>
      </c>
      <c r="OW12">
        <f>OV13*OT13</f>
      </c>
      <c r="OX12">
        <f>OS13-OV13</f>
      </c>
      <c r="OY12">
        <f>OU13-OW13</f>
      </c>
      <c r="OZ12">
        <f>OT13</f>
      </c>
      <c r="PA12" t="s" s="4953">
        <v>72</v>
      </c>
      <c r="PB12" t="s" s="4954">
        <v>66</v>
      </c>
      <c r="PC12" t="s" s="4955">
        <v>67</v>
      </c>
      <c r="PD12" t="n" s="4956">
        <v>240322.0</v>
      </c>
      <c r="PE12" t="s" s="4957">
        <v>56</v>
      </c>
      <c r="PF12" t="s" s="4958">
        <v>63</v>
      </c>
      <c r="PG12" t="n" s="4959">
        <v>0.9043999910354614</v>
      </c>
      <c r="PH12" t="n" s="4960">
        <v>1.0</v>
      </c>
      <c r="PI12" t="n" s="4961">
        <v>100000.0</v>
      </c>
      <c r="PJ12">
        <f>PG13*PI13</f>
      </c>
      <c r="PK12" t="n" s="4963">
        <v>0.0</v>
      </c>
      <c r="PL12">
        <f>PJ13*(1+PK13)</f>
      </c>
      <c r="PM12" t="n" s="4965">
        <v>0.25</v>
      </c>
      <c r="PN12">
        <f>PL13/(1-PM13)</f>
      </c>
      <c r="PO12">
        <f>PM13*PN13</f>
      </c>
      <c r="PP12" t="n" s="4968">
        <v>0.15000000596046448</v>
      </c>
      <c r="PQ12">
        <f>PP13*PN13</f>
      </c>
      <c r="PR12">
        <f>PM13-PP13</f>
      </c>
      <c r="PS12">
        <f>PO13-PQ13</f>
      </c>
      <c r="PT12" t="n" s="4972">
        <v>0.03999999910593033</v>
      </c>
      <c r="PU12">
        <f>PT13*PN13</f>
      </c>
      <c r="PV12">
        <f>PN13*(1+PT13)</f>
      </c>
      <c r="PW12" t="n" s="4975">
        <v>0.0</v>
      </c>
      <c r="PX12" t="n" s="4976">
        <v>15.0</v>
      </c>
      <c r="PY12">
        <f>PV13+PX13</f>
      </c>
      <c r="PZ12" t="n" s="4978">
        <v>0.10000000149011612</v>
      </c>
      <c r="QA12">
        <f>PY13/(1-PZ13)</f>
      </c>
      <c r="QB12">
        <f>PZ13*QA13</f>
      </c>
      <c r="QC12" t="n" s="4981">
        <v>0.10000000149011612</v>
      </c>
      <c r="QD12">
        <f>QC13*QA13</f>
      </c>
      <c r="QE12">
        <f>PZ13-QC13</f>
      </c>
      <c r="QF12">
        <f>QB13-QD13</f>
      </c>
      <c r="QG12">
        <f>QA13</f>
      </c>
      <c r="QH12">
        <f>OYG13*OYI13/3612*OY13</f>
      </c>
      <c r="QI12" t="n" s="4987">
        <v>0.0</v>
      </c>
      <c r="QJ12">
        <f>QH13*(1+QI13)</f>
      </c>
      <c r="QK12" t="n" s="4989">
        <v>0.25</v>
      </c>
      <c r="QL12">
        <f>QJ13/(1-QK13)</f>
      </c>
      <c r="QM12">
        <f>QK13*QL13</f>
      </c>
      <c r="QN12" t="n" s="4992">
        <v>0.15000000596046448</v>
      </c>
      <c r="QO12">
        <f>QN13*QL13</f>
      </c>
      <c r="QP12">
        <f>QK13-QN13</f>
      </c>
      <c r="QQ12">
        <f>QM13-QO13</f>
      </c>
      <c r="QR12" t="n" s="4996">
        <v>0.03999999910593033</v>
      </c>
      <c r="QS12">
        <f>QR13*QL13</f>
      </c>
      <c r="QT12">
        <f>QL13*(1+QR13)</f>
      </c>
      <c r="QU12" t="n" s="4999">
        <v>0.0</v>
      </c>
      <c r="QV12" t="n" s="5000">
        <v>15.0</v>
      </c>
      <c r="QW12">
        <f>QT13+QV13</f>
      </c>
      <c r="QX12" t="n" s="5002">
        <v>0.10000000149011612</v>
      </c>
      <c r="QY12">
        <f>QW13/(1-QX13)</f>
      </c>
      <c r="QZ12">
        <f>QX13*QY13</f>
      </c>
      <c r="RA12" t="n" s="5005">
        <v>0.10000000149011612</v>
      </c>
      <c r="RB12">
        <f>RA13*QY13</f>
      </c>
      <c r="RC12">
        <f>QX13-RA13</f>
      </c>
      <c r="RD12">
        <f>QZ13-RB13</f>
      </c>
      <c r="RE12">
        <f>QY13</f>
      </c>
      <c r="RF12">
        <f>BV12+BV12+EA12+EA12+GF12+IK12+KP12+MU12+OZ12+RE12</f>
      </c>
    </row>
    <row r="13">
      <c r="A13" t="s">
        <v>84</v>
      </c>
      <c r="B13" t="s">
        <v>85</v>
      </c>
      <c r="C13" t="s">
        <v>86</v>
      </c>
      <c r="D13" t="s">
        <v>51</v>
      </c>
      <c r="F13" t="s">
        <v>52</v>
      </c>
      <c r="G13" t="s">
        <v>53</v>
      </c>
      <c r="H13" t="s">
        <v>54</v>
      </c>
      <c r="I13" t="s">
        <v>55</v>
      </c>
      <c r="J13" t="n">
        <v>0.0</v>
      </c>
      <c r="K13" t="n">
        <v>42815.0</v>
      </c>
      <c r="L13" t="n">
        <v>42753.0</v>
      </c>
      <c r="M13" t="s">
        <v>56</v>
      </c>
      <c r="N13" t="n">
        <v>-2.0</v>
      </c>
      <c r="O13" t="n">
        <v>36000.0</v>
      </c>
      <c r="P13" t="n">
        <v>-62.0</v>
      </c>
      <c r="Q13" t="n">
        <v>-1.0</v>
      </c>
      <c r="R13" t="s" s="5066">
        <v>57</v>
      </c>
      <c r="S13" t="s" s="5067">
        <v>58</v>
      </c>
      <c r="T13" t="s" s="5068">
        <v>59</v>
      </c>
      <c r="U13" t="n" s="5069">
        <v>240322.0</v>
      </c>
      <c r="V13" t="s" s="5070">
        <v>56</v>
      </c>
      <c r="W13" t="s" s="5071">
        <v>63</v>
      </c>
      <c r="X13" t="n" s="5072">
        <v>5.009999731555581E-4</v>
      </c>
      <c r="Y13" t="n" s="5073">
        <v>3.0</v>
      </c>
      <c r="Z13">
        <f>Y12*O12*12</f>
      </c>
      <c r="AA13">
        <f>X12*Z12</f>
      </c>
      <c r="AB13" t="n" s="5076">
        <v>0.0</v>
      </c>
      <c r="AC13">
        <f>AA12*(1+AB12)</f>
      </c>
      <c r="AD13" t="n" s="5078">
        <v>0.25</v>
      </c>
      <c r="AE13">
        <f>AC12/(1-AD12)</f>
      </c>
      <c r="AF13">
        <f>AD12*AE12</f>
      </c>
      <c r="AG13" t="n" s="5081">
        <v>0.15000000596046448</v>
      </c>
      <c r="AH13">
        <f>AG12*AE12</f>
      </c>
      <c r="AI13">
        <f>AD12-AG12</f>
      </c>
      <c r="AJ13">
        <f>AF12-AH12</f>
      </c>
      <c r="AK13" t="n" s="5085">
        <v>0.03999999910593033</v>
      </c>
      <c r="AL13">
        <f>AK12*AE12</f>
      </c>
      <c r="AM13">
        <f>AE12*(1+AK12)</f>
      </c>
      <c r="AN13" t="n" s="5088">
        <v>0.029999999329447746</v>
      </c>
      <c r="AO13">
        <f>AN12*AM12</f>
      </c>
      <c r="AP13">
        <f>AM12+AO12</f>
      </c>
      <c r="AQ13" t="n" s="5091">
        <v>0.10000000149011612</v>
      </c>
      <c r="AR13">
        <f>AP12/(1-AQ12)</f>
      </c>
      <c r="AS13">
        <f>AQ12*AR12</f>
      </c>
      <c r="AT13" t="n" s="5094">
        <v>0.10000000149011612</v>
      </c>
      <c r="AU13">
        <f>AT12*AR12</f>
      </c>
      <c r="AV13">
        <f>AQ12-AT12</f>
      </c>
      <c r="AW13">
        <f>AS12-AU12</f>
      </c>
      <c r="AX13">
        <f>AR12</f>
      </c>
      <c r="AY13">
        <f>X12*Z12/3613*P12</f>
      </c>
      <c r="AZ13" t="n" s="5100">
        <v>0.0</v>
      </c>
      <c r="BA13">
        <f>AY12*(1+AZ12)</f>
      </c>
      <c r="BB13" t="n" s="5102">
        <v>0.25</v>
      </c>
      <c r="BC13">
        <f>BA12/(1-BB12)</f>
      </c>
      <c r="BD13">
        <f>BB12*BC12</f>
      </c>
      <c r="BE13" t="n" s="5105">
        <v>0.15000000596046448</v>
      </c>
      <c r="BF13">
        <f>BE12*BC12</f>
      </c>
      <c r="BG13">
        <f>BB12-BE12</f>
      </c>
      <c r="BH13">
        <f>BD12-BF12</f>
      </c>
      <c r="BI13" t="n" s="5109">
        <v>0.03999999910593033</v>
      </c>
      <c r="BJ13">
        <f>BI12*BC12</f>
      </c>
      <c r="BK13">
        <f>BC12*(1+BI12)</f>
      </c>
      <c r="BL13" t="n" s="5112">
        <v>0.029999999329447746</v>
      </c>
      <c r="BM13">
        <f>BL12*BK12</f>
      </c>
      <c r="BN13">
        <f>BK12+BM12</f>
      </c>
      <c r="BO13" t="n" s="5115">
        <v>0.10000000149011612</v>
      </c>
      <c r="BP13">
        <f>BN12/(1-BO12)</f>
      </c>
      <c r="BQ13">
        <f>BO12*BP12</f>
      </c>
      <c r="BR13" t="n" s="5118">
        <v>0.10000000149011612</v>
      </c>
      <c r="BS13">
        <f>BR12*BP12</f>
      </c>
      <c r="BT13">
        <f>BO12-BR12</f>
      </c>
      <c r="BU13">
        <f>BQ12-BS12</f>
      </c>
      <c r="BV13">
        <f>BP12</f>
      </c>
      <c r="BW13" t="s" s="5179">
        <v>64</v>
      </c>
      <c r="BX13" t="s" s="5180">
        <v>58</v>
      </c>
      <c r="BY13" t="s" s="5181">
        <v>59</v>
      </c>
      <c r="BZ13" t="n" s="5182">
        <v>240322.0</v>
      </c>
      <c r="CA13" t="s" s="5183">
        <v>56</v>
      </c>
      <c r="CB13" t="s" s="5184">
        <v>63</v>
      </c>
      <c r="CC13" t="n" s="5185">
        <v>5.009999731555581E-4</v>
      </c>
      <c r="CD13" t="n" s="5186">
        <v>3.0</v>
      </c>
      <c r="CE13">
        <f>CD12*BT12*12</f>
      </c>
      <c r="CF13">
        <f>CC12*CE12</f>
      </c>
      <c r="CG13" t="n" s="5189">
        <v>0.0</v>
      </c>
      <c r="CH13">
        <f>CF12*(1+CG12)</f>
      </c>
      <c r="CI13" t="n" s="5191">
        <v>0.25</v>
      </c>
      <c r="CJ13">
        <f>CH12/(1-CI12)</f>
      </c>
      <c r="CK13">
        <f>CI12*CJ12</f>
      </c>
      <c r="CL13" t="n" s="5194">
        <v>0.15000000596046448</v>
      </c>
      <c r="CM13">
        <f>CL12*CJ12</f>
      </c>
      <c r="CN13">
        <f>CI12-CL12</f>
      </c>
      <c r="CO13">
        <f>CK12-CM12</f>
      </c>
      <c r="CP13" t="n" s="5198">
        <v>0.03999999910593033</v>
      </c>
      <c r="CQ13">
        <f>CP12*CJ12</f>
      </c>
      <c r="CR13">
        <f>CJ12*(1+CP12)</f>
      </c>
      <c r="CS13" t="n" s="5201">
        <v>0.029999999329447746</v>
      </c>
      <c r="CT13">
        <f>CS12*CR12</f>
      </c>
      <c r="CU13">
        <f>CR12+CT12</f>
      </c>
      <c r="CV13" t="n" s="5204">
        <v>0.10000000149011612</v>
      </c>
      <c r="CW13">
        <f>CU12/(1-CV12)</f>
      </c>
      <c r="CX13">
        <f>CV12*CW12</f>
      </c>
      <c r="CY13" t="n" s="5207">
        <v>0.10000000149011612</v>
      </c>
      <c r="CZ13">
        <f>CY12*CW12</f>
      </c>
      <c r="DA13">
        <f>CV12-CY12</f>
      </c>
      <c r="DB13">
        <f>CX12-CZ12</f>
      </c>
      <c r="DC13">
        <f>CW12</f>
      </c>
      <c r="DD13">
        <f>CC12*CE12/3613*BU12</f>
      </c>
      <c r="DE13" t="n" s="5213">
        <v>0.0</v>
      </c>
      <c r="DF13">
        <f>DD12*(1+DE12)</f>
      </c>
      <c r="DG13" t="n" s="5215">
        <v>0.25</v>
      </c>
      <c r="DH13">
        <f>DF12/(1-DG12)</f>
      </c>
      <c r="DI13">
        <f>DG12*DH12</f>
      </c>
      <c r="DJ13" t="n" s="5218">
        <v>0.15000000596046448</v>
      </c>
      <c r="DK13">
        <f>DJ12*DH12</f>
      </c>
      <c r="DL13">
        <f>DG12-DJ12</f>
      </c>
      <c r="DM13">
        <f>DI12-DK12</f>
      </c>
      <c r="DN13" t="n" s="5222">
        <v>0.03999999910593033</v>
      </c>
      <c r="DO13">
        <f>DN12*DH12</f>
      </c>
      <c r="DP13">
        <f>DH12*(1+DN12)</f>
      </c>
      <c r="DQ13" t="n" s="5225">
        <v>0.029999999329447746</v>
      </c>
      <c r="DR13">
        <f>DQ12*DP12</f>
      </c>
      <c r="DS13">
        <f>DP12+DR12</f>
      </c>
      <c r="DT13" t="n" s="5228">
        <v>0.10000000149011612</v>
      </c>
      <c r="DU13">
        <f>DS12/(1-DT12)</f>
      </c>
      <c r="DV13">
        <f>DT12*DU12</f>
      </c>
      <c r="DW13" t="n" s="5231">
        <v>0.10000000149011612</v>
      </c>
      <c r="DX13">
        <f>DW12*DU12</f>
      </c>
      <c r="DY13">
        <f>DT12-DW12</f>
      </c>
      <c r="DZ13">
        <f>DV12-DX12</f>
      </c>
      <c r="EA13">
        <f>DU12</f>
      </c>
      <c r="EB13" t="s" s="5236">
        <v>65</v>
      </c>
      <c r="EC13" t="s" s="5237">
        <v>66</v>
      </c>
      <c r="ED13" t="s" s="5238">
        <v>67</v>
      </c>
      <c r="EE13" t="n" s="5239">
        <v>240322.0</v>
      </c>
      <c r="EF13" t="s" s="5240">
        <v>56</v>
      </c>
      <c r="EG13" t="s" s="5241">
        <v>63</v>
      </c>
      <c r="EH13" t="n" s="5242">
        <v>0.5009999871253967</v>
      </c>
      <c r="EI13" t="n" s="5243">
        <v>3.0</v>
      </c>
      <c r="EJ13" t="n" s="5244">
        <v>100000.0</v>
      </c>
      <c r="EK13">
        <f>EH13*EJ13</f>
      </c>
      <c r="EL13" t="n" s="5246">
        <v>0.0</v>
      </c>
      <c r="EM13">
        <f>EK13*(1+EL13)</f>
      </c>
      <c r="EN13" t="n" s="5248">
        <v>0.25</v>
      </c>
      <c r="EO13">
        <f>EM13/(1-EN13)</f>
      </c>
      <c r="EP13">
        <f>EN13*EO13</f>
      </c>
      <c r="EQ13" t="n" s="5251">
        <v>0.15000000596046448</v>
      </c>
      <c r="ER13">
        <f>EQ13*EO13</f>
      </c>
      <c r="ES13">
        <f>EN13-EQ13</f>
      </c>
      <c r="ET13">
        <f>EP13-ER13</f>
      </c>
      <c r="EU13" t="n" s="5255">
        <v>0.03999999910593033</v>
      </c>
      <c r="EV13">
        <f>EU13*EO13</f>
      </c>
      <c r="EW13">
        <f>EO13*(1+EU13)</f>
      </c>
      <c r="EX13" t="n" s="5258">
        <v>0.0</v>
      </c>
      <c r="EY13" t="n" s="5259">
        <v>15.0</v>
      </c>
      <c r="EZ13">
        <f>EW13+EY13</f>
      </c>
      <c r="FA13" t="n" s="5261">
        <v>0.10000000149011612</v>
      </c>
      <c r="FB13">
        <f>EZ13/(1-FA13)</f>
      </c>
      <c r="FC13">
        <f>FA13*FB13</f>
      </c>
      <c r="FD13" t="n" s="5264">
        <v>0.10000000149011612</v>
      </c>
      <c r="FE13">
        <f>FD13*FB13</f>
      </c>
      <c r="FF13">
        <f>FA13-FD13</f>
      </c>
      <c r="FG13">
        <f>FC13-FE13</f>
      </c>
      <c r="FH13">
        <f>FB13</f>
      </c>
      <c r="FI13">
        <f>EH13*EJ13/3613*DZ13</f>
      </c>
      <c r="FJ13" t="n" s="5270">
        <v>0.0</v>
      </c>
      <c r="FK13">
        <f>FI13*(1+FJ13)</f>
      </c>
      <c r="FL13" t="n" s="5272">
        <v>0.25</v>
      </c>
      <c r="FM13">
        <f>FK13/(1-FL13)</f>
      </c>
      <c r="FN13">
        <f>FL13*FM13</f>
      </c>
      <c r="FO13" t="n" s="5275">
        <v>0.15000000596046448</v>
      </c>
      <c r="FP13">
        <f>FO13*FM13</f>
      </c>
      <c r="FQ13">
        <f>FL13-FO13</f>
      </c>
      <c r="FR13">
        <f>FN13-FP13</f>
      </c>
      <c r="FS13" t="n" s="5279">
        <v>0.03999999910593033</v>
      </c>
      <c r="FT13">
        <f>FS13*FM13</f>
      </c>
      <c r="FU13">
        <f>FM13*(1+FS13)</f>
      </c>
      <c r="FV13" t="n" s="5282">
        <v>0.0</v>
      </c>
      <c r="FW13" t="n" s="5283">
        <v>15.0</v>
      </c>
      <c r="FX13">
        <f>FU13+FW13</f>
      </c>
      <c r="FY13" t="n" s="5285">
        <v>0.10000000149011612</v>
      </c>
      <c r="FZ13">
        <f>FX13/(1-FY13)</f>
      </c>
      <c r="GA13">
        <f>FY13*FZ13</f>
      </c>
      <c r="GB13" t="n" s="5288">
        <v>0.10000000149011612</v>
      </c>
      <c r="GC13">
        <f>GB13*FZ13</f>
      </c>
      <c r="GD13">
        <f>FY13-GB13</f>
      </c>
      <c r="GE13">
        <f>GA13-GC13</f>
      </c>
      <c r="GF13">
        <f>FZ13</f>
      </c>
      <c r="GG13" t="s" s="5293">
        <v>68</v>
      </c>
      <c r="GH13" t="s" s="5294">
        <v>66</v>
      </c>
      <c r="GI13" t="s" s="5295">
        <v>67</v>
      </c>
      <c r="GJ13" t="n" s="5296">
        <v>240322.0</v>
      </c>
      <c r="GK13" t="s" s="5297">
        <v>56</v>
      </c>
      <c r="GL13" t="s" s="5298">
        <v>63</v>
      </c>
      <c r="GM13" t="n" s="5299">
        <v>0.12530000507831573</v>
      </c>
      <c r="GN13" t="n" s="5300">
        <v>3.0</v>
      </c>
      <c r="GO13" t="n" s="5301">
        <v>100000.0</v>
      </c>
      <c r="GP13">
        <f>GM13*GO13</f>
      </c>
      <c r="GQ13" t="n" s="5303">
        <v>0.0</v>
      </c>
      <c r="GR13">
        <f>GP13*(1+GQ13)</f>
      </c>
      <c r="GS13" t="n" s="5305">
        <v>0.25</v>
      </c>
      <c r="GT13">
        <f>GR13/(1-GS13)</f>
      </c>
      <c r="GU13">
        <f>GS13*GT13</f>
      </c>
      <c r="GV13" t="n" s="5308">
        <v>0.15000000596046448</v>
      </c>
      <c r="GW13">
        <f>GV13*GT13</f>
      </c>
      <c r="GX13">
        <f>GS13-GV13</f>
      </c>
      <c r="GY13">
        <f>GU13-GW13</f>
      </c>
      <c r="GZ13" t="n" s="5312">
        <v>0.03999999910593033</v>
      </c>
      <c r="HA13">
        <f>GZ13*GT13</f>
      </c>
      <c r="HB13">
        <f>GT13*(1+GZ13)</f>
      </c>
      <c r="HC13" t="n" s="5315">
        <v>0.0</v>
      </c>
      <c r="HD13" t="n" s="5316">
        <v>15.0</v>
      </c>
      <c r="HE13">
        <f>HB13+HD13</f>
      </c>
      <c r="HF13" t="n" s="5318">
        <v>0.10000000149011612</v>
      </c>
      <c r="HG13">
        <f>HE13/(1-HF13)</f>
      </c>
      <c r="HH13">
        <f>HF13*HG13</f>
      </c>
      <c r="HI13" t="n" s="5321">
        <v>0.10000000149011612</v>
      </c>
      <c r="HJ13">
        <f>HI13*HG13</f>
      </c>
      <c r="HK13">
        <f>HF13-HI13</f>
      </c>
      <c r="HL13">
        <f>HH13-HJ13</f>
      </c>
      <c r="HM13">
        <f>HG13</f>
      </c>
      <c r="HN13">
        <f>GM13*GO13/3613*GE13</f>
      </c>
      <c r="HO13" t="n" s="5327">
        <v>0.0</v>
      </c>
      <c r="HP13">
        <f>HN13*(1+HO13)</f>
      </c>
      <c r="HQ13" t="n" s="5329">
        <v>0.25</v>
      </c>
      <c r="HR13">
        <f>HP13/(1-HQ13)</f>
      </c>
      <c r="HS13">
        <f>HQ13*HR13</f>
      </c>
      <c r="HT13" t="n" s="5332">
        <v>0.15000000596046448</v>
      </c>
      <c r="HU13">
        <f>HT13*HR13</f>
      </c>
      <c r="HV13">
        <f>HQ13-HT13</f>
      </c>
      <c r="HW13">
        <f>HS13-HU13</f>
      </c>
      <c r="HX13" t="n" s="5336">
        <v>0.03999999910593033</v>
      </c>
      <c r="HY13">
        <f>HX13*HR13</f>
      </c>
      <c r="HZ13">
        <f>HR13*(1+HX13)</f>
      </c>
      <c r="IA13" t="n" s="5339">
        <v>0.0</v>
      </c>
      <c r="IB13" t="n" s="5340">
        <v>15.0</v>
      </c>
      <c r="IC13">
        <f>HZ13+IB13</f>
      </c>
      <c r="ID13" t="n" s="5342">
        <v>0.10000000149011612</v>
      </c>
      <c r="IE13">
        <f>IC13/(1-ID13)</f>
      </c>
      <c r="IF13">
        <f>ID13*IE13</f>
      </c>
      <c r="IG13" t="n" s="5345">
        <v>0.10000000149011612</v>
      </c>
      <c r="IH13">
        <f>IG13*IE13</f>
      </c>
      <c r="II13">
        <f>ID13-IG13</f>
      </c>
      <c r="IJ13">
        <f>IF13-IH13</f>
      </c>
      <c r="IK13">
        <f>IE13</f>
      </c>
      <c r="IL13" t="s" s="5350">
        <v>69</v>
      </c>
      <c r="IM13" t="s" s="5351">
        <v>66</v>
      </c>
      <c r="IN13" t="s" s="5352">
        <v>67</v>
      </c>
      <c r="IO13" t="n" s="5353">
        <v>240322.0</v>
      </c>
      <c r="IP13" t="s" s="5354">
        <v>56</v>
      </c>
      <c r="IQ13" t="s" s="5355">
        <v>63</v>
      </c>
      <c r="IR13" t="n" s="5356">
        <v>0.061900001019239426</v>
      </c>
      <c r="IS13" t="n" s="5357">
        <v>3.0</v>
      </c>
      <c r="IT13" t="n" s="5358">
        <v>100000.0</v>
      </c>
      <c r="IU13">
        <f>IR13*IT13</f>
      </c>
      <c r="IV13" t="n" s="5360">
        <v>0.0</v>
      </c>
      <c r="IW13">
        <f>IU13*(1+IV13)</f>
      </c>
      <c r="IX13" t="n" s="5362">
        <v>0.25</v>
      </c>
      <c r="IY13">
        <f>IW13/(1-IX13)</f>
      </c>
      <c r="IZ13">
        <f>IX13*IY13</f>
      </c>
      <c r="JA13" t="n" s="5365">
        <v>0.15000000596046448</v>
      </c>
      <c r="JB13">
        <f>JA13*IY13</f>
      </c>
      <c r="JC13">
        <f>IX13-JA13</f>
      </c>
      <c r="JD13">
        <f>IZ13-JB13</f>
      </c>
      <c r="JE13" t="n" s="5369">
        <v>0.03999999910593033</v>
      </c>
      <c r="JF13">
        <f>JE13*IY13</f>
      </c>
      <c r="JG13">
        <f>IY13*(1+JE13)</f>
      </c>
      <c r="JH13" t="n" s="5372">
        <v>0.0</v>
      </c>
      <c r="JI13" t="n" s="5373">
        <v>15.0</v>
      </c>
      <c r="JJ13">
        <f>JG13+JI13</f>
      </c>
      <c r="JK13" t="n" s="5375">
        <v>0.10000000149011612</v>
      </c>
      <c r="JL13">
        <f>JJ13/(1-JK13)</f>
      </c>
      <c r="JM13">
        <f>JK13*JL13</f>
      </c>
      <c r="JN13" t="n" s="5378">
        <v>0.10000000149011612</v>
      </c>
      <c r="JO13">
        <f>JN13*JL13</f>
      </c>
      <c r="JP13">
        <f>JK13-JN13</f>
      </c>
      <c r="JQ13">
        <f>JM13-JO13</f>
      </c>
      <c r="JR13">
        <f>JL13</f>
      </c>
      <c r="JS13">
        <f>IR13*IT13/3613*IJ13</f>
      </c>
      <c r="JT13" t="n" s="5384">
        <v>0.0</v>
      </c>
      <c r="JU13">
        <f>JS13*(1+JT13)</f>
      </c>
      <c r="JV13" t="n" s="5386">
        <v>0.25</v>
      </c>
      <c r="JW13">
        <f>JU13/(1-JV13)</f>
      </c>
      <c r="JX13">
        <f>JV13*JW13</f>
      </c>
      <c r="JY13" t="n" s="5389">
        <v>0.15000000596046448</v>
      </c>
      <c r="JZ13">
        <f>JY13*JW13</f>
      </c>
      <c r="KA13">
        <f>JV13-JY13</f>
      </c>
      <c r="KB13">
        <f>JX13-JZ13</f>
      </c>
      <c r="KC13" t="n" s="5393">
        <v>0.03999999910593033</v>
      </c>
      <c r="KD13">
        <f>KC13*JW13</f>
      </c>
      <c r="KE13">
        <f>JW13*(1+KC13)</f>
      </c>
      <c r="KF13" t="n" s="5396">
        <v>0.0</v>
      </c>
      <c r="KG13" t="n" s="5397">
        <v>15.0</v>
      </c>
      <c r="KH13">
        <f>KE13+KG13</f>
      </c>
      <c r="KI13" t="n" s="5399">
        <v>0.10000000149011612</v>
      </c>
      <c r="KJ13">
        <f>KH13/(1-KI13)</f>
      </c>
      <c r="KK13">
        <f>KI13*KJ13</f>
      </c>
      <c r="KL13" t="n" s="5402">
        <v>0.10000000149011612</v>
      </c>
      <c r="KM13">
        <f>KL13*KJ13</f>
      </c>
      <c r="KN13">
        <f>KI13-KL13</f>
      </c>
      <c r="KO13">
        <f>KK13-KM13</f>
      </c>
      <c r="KP13">
        <f>KJ13</f>
      </c>
      <c r="KQ13" t="s" s="5407">
        <v>70</v>
      </c>
      <c r="KR13" t="s" s="5408">
        <v>66</v>
      </c>
      <c r="KS13" t="s" s="5409">
        <v>67</v>
      </c>
      <c r="KT13" t="n" s="5410">
        <v>240322.0</v>
      </c>
      <c r="KU13" t="s" s="5411">
        <v>56</v>
      </c>
      <c r="KV13" t="s" s="5412">
        <v>63</v>
      </c>
      <c r="KW13" t="n" s="5413">
        <v>0.21080000698566437</v>
      </c>
      <c r="KX13" t="n" s="5414">
        <v>3.0</v>
      </c>
      <c r="KY13" t="n" s="5415">
        <v>100000.0</v>
      </c>
      <c r="KZ13">
        <f>KW13*KY13</f>
      </c>
      <c r="LA13" t="n" s="5417">
        <v>0.0</v>
      </c>
      <c r="LB13">
        <f>KZ13*(1+LA13)</f>
      </c>
      <c r="LC13" t="n" s="5419">
        <v>0.25</v>
      </c>
      <c r="LD13">
        <f>LB13/(1-LC13)</f>
      </c>
      <c r="LE13">
        <f>LC13*LD13</f>
      </c>
      <c r="LF13" t="n" s="5422">
        <v>0.15000000596046448</v>
      </c>
      <c r="LG13">
        <f>LF13*LD13</f>
      </c>
      <c r="LH13">
        <f>LC13-LF13</f>
      </c>
      <c r="LI13">
        <f>LE13-LG13</f>
      </c>
      <c r="LJ13" t="n" s="5426">
        <v>0.03999999910593033</v>
      </c>
      <c r="LK13">
        <f>LJ13*LD13</f>
      </c>
      <c r="LL13">
        <f>LD13*(1+LJ13)</f>
      </c>
      <c r="LM13" t="n" s="5429">
        <v>0.0</v>
      </c>
      <c r="LN13" t="n" s="5430">
        <v>15.0</v>
      </c>
      <c r="LO13">
        <f>LL13+LN13</f>
      </c>
      <c r="LP13" t="n" s="5432">
        <v>0.10000000149011612</v>
      </c>
      <c r="LQ13">
        <f>LO13/(1-LP13)</f>
      </c>
      <c r="LR13">
        <f>LP13*LQ13</f>
      </c>
      <c r="LS13" t="n" s="5435">
        <v>0.10000000149011612</v>
      </c>
      <c r="LT13">
        <f>LS13*LQ13</f>
      </c>
      <c r="LU13">
        <f>LP13-LS13</f>
      </c>
      <c r="LV13">
        <f>LR13-LT13</f>
      </c>
      <c r="LW13">
        <f>LQ13</f>
      </c>
      <c r="LX13">
        <f>KW13*KY13/3613*KO13</f>
      </c>
      <c r="LY13" t="n" s="5441">
        <v>0.0</v>
      </c>
      <c r="LZ13">
        <f>LX13*(1+LY13)</f>
      </c>
      <c r="MA13" t="n" s="5443">
        <v>0.25</v>
      </c>
      <c r="MB13">
        <f>LZ13/(1-MA13)</f>
      </c>
      <c r="MC13">
        <f>MA13*MB13</f>
      </c>
      <c r="MD13" t="n" s="5446">
        <v>0.15000000596046448</v>
      </c>
      <c r="ME13">
        <f>MD13*MB13</f>
      </c>
      <c r="MF13">
        <f>MA13-MD13</f>
      </c>
      <c r="MG13">
        <f>MC13-ME13</f>
      </c>
      <c r="MH13" t="n" s="5450">
        <v>0.03999999910593033</v>
      </c>
      <c r="MI13">
        <f>MH13*MB13</f>
      </c>
      <c r="MJ13">
        <f>MB13*(1+MH13)</f>
      </c>
      <c r="MK13" t="n" s="5453">
        <v>0.0</v>
      </c>
      <c r="ML13" t="n" s="5454">
        <v>15.0</v>
      </c>
      <c r="MM13">
        <f>MJ13+ML13</f>
      </c>
      <c r="MN13" t="n" s="5456">
        <v>0.10000000149011612</v>
      </c>
      <c r="MO13">
        <f>MM13/(1-MN13)</f>
      </c>
      <c r="MP13">
        <f>MN13*MO13</f>
      </c>
      <c r="MQ13" t="n" s="5459">
        <v>0.10000000149011612</v>
      </c>
      <c r="MR13">
        <f>MQ13*MO13</f>
      </c>
      <c r="MS13">
        <f>MN13-MQ13</f>
      </c>
      <c r="MT13">
        <f>MP13-MR13</f>
      </c>
      <c r="MU13">
        <f>MO13</f>
      </c>
      <c r="MV13" t="s" s="5464">
        <v>71</v>
      </c>
      <c r="MW13" t="s" s="5465">
        <v>66</v>
      </c>
      <c r="MX13" t="s" s="5466">
        <v>67</v>
      </c>
      <c r="MY13" t="n" s="5467">
        <v>240322.0</v>
      </c>
      <c r="MZ13" t="s" s="5468">
        <v>56</v>
      </c>
      <c r="NA13" t="s" s="5469">
        <v>63</v>
      </c>
      <c r="NB13" t="n" s="5470">
        <v>0.45249998569488525</v>
      </c>
      <c r="NC13" t="n" s="5471">
        <v>1.0</v>
      </c>
      <c r="ND13" t="n" s="5472">
        <v>100000.0</v>
      </c>
      <c r="NE13">
        <f>NB13*ND13</f>
      </c>
      <c r="NF13" t="n" s="5474">
        <v>0.0</v>
      </c>
      <c r="NG13">
        <f>NE13*(1+NF13)</f>
      </c>
      <c r="NH13" t="n" s="5476">
        <v>0.25</v>
      </c>
      <c r="NI13">
        <f>NG13/(1-NH13)</f>
      </c>
      <c r="NJ13">
        <f>NH13*NI13</f>
      </c>
      <c r="NK13" t="n" s="5479">
        <v>0.15000000596046448</v>
      </c>
      <c r="NL13">
        <f>NK13*NI13</f>
      </c>
      <c r="NM13">
        <f>NH13-NK13</f>
      </c>
      <c r="NN13">
        <f>NJ13-NL13</f>
      </c>
      <c r="NO13" t="n" s="5483">
        <v>0.03999999910593033</v>
      </c>
      <c r="NP13">
        <f>NO13*NI13</f>
      </c>
      <c r="NQ13">
        <f>NI13*(1+NO13)</f>
      </c>
      <c r="NR13" t="n" s="5486">
        <v>0.0</v>
      </c>
      <c r="NS13" t="n" s="5487">
        <v>15.0</v>
      </c>
      <c r="NT13">
        <f>NQ13+NS13</f>
      </c>
      <c r="NU13" t="n" s="5489">
        <v>0.10000000149011612</v>
      </c>
      <c r="NV13">
        <f>NT13/(1-NU13)</f>
      </c>
      <c r="NW13">
        <f>NU13*NV13</f>
      </c>
      <c r="NX13" t="n" s="5492">
        <v>0.10000000149011612</v>
      </c>
      <c r="NY13">
        <f>NX13*NV13</f>
      </c>
      <c r="NZ13">
        <f>NU13-NX13</f>
      </c>
      <c r="OA13">
        <f>NW13-NY13</f>
      </c>
      <c r="OB13">
        <f>NV13</f>
      </c>
      <c r="OC13">
        <f>NB13*ND13/3613*MT13</f>
      </c>
      <c r="OD13" t="n" s="5498">
        <v>0.0</v>
      </c>
      <c r="OE13">
        <f>OC13*(1+OD13)</f>
      </c>
      <c r="OF13" t="n" s="5500">
        <v>0.25</v>
      </c>
      <c r="OG13">
        <f>OE13/(1-OF13)</f>
      </c>
      <c r="OH13">
        <f>OF13*OG13</f>
      </c>
      <c r="OI13" t="n" s="5503">
        <v>0.15000000596046448</v>
      </c>
      <c r="OJ13">
        <f>OI13*OG13</f>
      </c>
      <c r="OK13">
        <f>OF13-OI13</f>
      </c>
      <c r="OL13">
        <f>OH13-OJ13</f>
      </c>
      <c r="OM13" t="n" s="5507">
        <v>0.03999999910593033</v>
      </c>
      <c r="ON13">
        <f>OM13*OG13</f>
      </c>
      <c r="OO13">
        <f>OG13*(1+OM13)</f>
      </c>
      <c r="OP13" t="n" s="5510">
        <v>0.0</v>
      </c>
      <c r="OQ13" t="n" s="5511">
        <v>15.0</v>
      </c>
      <c r="OR13">
        <f>OO13+OQ13</f>
      </c>
      <c r="OS13" t="n" s="5513">
        <v>0.10000000149011612</v>
      </c>
      <c r="OT13">
        <f>OR13/(1-OS13)</f>
      </c>
      <c r="OU13">
        <f>OS13*OT13</f>
      </c>
      <c r="OV13" t="n" s="5516">
        <v>0.10000000149011612</v>
      </c>
      <c r="OW13">
        <f>OV13*OT13</f>
      </c>
      <c r="OX13">
        <f>OS13-OV13</f>
      </c>
      <c r="OY13">
        <f>OU13-OW13</f>
      </c>
      <c r="OZ13">
        <f>OT13</f>
      </c>
      <c r="PA13" t="s" s="5521">
        <v>72</v>
      </c>
      <c r="PB13" t="s" s="5522">
        <v>66</v>
      </c>
      <c r="PC13" t="s" s="5523">
        <v>67</v>
      </c>
      <c r="PD13" t="n" s="5524">
        <v>240322.0</v>
      </c>
      <c r="PE13" t="s" s="5525">
        <v>56</v>
      </c>
      <c r="PF13" t="s" s="5526">
        <v>63</v>
      </c>
      <c r="PG13" t="n" s="5527">
        <v>0.9043999910354614</v>
      </c>
      <c r="PH13" t="n" s="5528">
        <v>1.0</v>
      </c>
      <c r="PI13" t="n" s="5529">
        <v>100000.0</v>
      </c>
      <c r="PJ13">
        <f>PG13*PI13</f>
      </c>
      <c r="PK13" t="n" s="5531">
        <v>0.0</v>
      </c>
      <c r="PL13">
        <f>PJ13*(1+PK13)</f>
      </c>
      <c r="PM13" t="n" s="5533">
        <v>0.25</v>
      </c>
      <c r="PN13">
        <f>PL13/(1-PM13)</f>
      </c>
      <c r="PO13">
        <f>PM13*PN13</f>
      </c>
      <c r="PP13" t="n" s="5536">
        <v>0.15000000596046448</v>
      </c>
      <c r="PQ13">
        <f>PP13*PN13</f>
      </c>
      <c r="PR13">
        <f>PM13-PP13</f>
      </c>
      <c r="PS13">
        <f>PO13-PQ13</f>
      </c>
      <c r="PT13" t="n" s="5540">
        <v>0.03999999910593033</v>
      </c>
      <c r="PU13">
        <f>PT13*PN13</f>
      </c>
      <c r="PV13">
        <f>PN13*(1+PT13)</f>
      </c>
      <c r="PW13" t="n" s="5543">
        <v>0.0</v>
      </c>
      <c r="PX13" t="n" s="5544">
        <v>15.0</v>
      </c>
      <c r="PY13">
        <f>PV13+PX13</f>
      </c>
      <c r="PZ13" t="n" s="5546">
        <v>0.10000000149011612</v>
      </c>
      <c r="QA13">
        <f>PY13/(1-PZ13)</f>
      </c>
      <c r="QB13">
        <f>PZ13*QA13</f>
      </c>
      <c r="QC13" t="n" s="5549">
        <v>0.10000000149011612</v>
      </c>
      <c r="QD13">
        <f>QC13*QA13</f>
      </c>
      <c r="QE13">
        <f>PZ13-QC13</f>
      </c>
      <c r="QF13">
        <f>QB13-QD13</f>
      </c>
      <c r="QG13">
        <f>QA13</f>
      </c>
      <c r="QH13">
        <f>OYG13*OYI13/3613*OY13</f>
      </c>
      <c r="QI13" t="n" s="5555">
        <v>0.0</v>
      </c>
      <c r="QJ13">
        <f>QH13*(1+QI13)</f>
      </c>
      <c r="QK13" t="n" s="5557">
        <v>0.25</v>
      </c>
      <c r="QL13">
        <f>QJ13/(1-QK13)</f>
      </c>
      <c r="QM13">
        <f>QK13*QL13</f>
      </c>
      <c r="QN13" t="n" s="5560">
        <v>0.15000000596046448</v>
      </c>
      <c r="QO13">
        <f>QN13*QL13</f>
      </c>
      <c r="QP13">
        <f>QK13-QN13</f>
      </c>
      <c r="QQ13">
        <f>QM13-QO13</f>
      </c>
      <c r="QR13" t="n" s="5564">
        <v>0.03999999910593033</v>
      </c>
      <c r="QS13">
        <f>QR13*QL13</f>
      </c>
      <c r="QT13">
        <f>QL13*(1+QR13)</f>
      </c>
      <c r="QU13" t="n" s="5567">
        <v>0.0</v>
      </c>
      <c r="QV13" t="n" s="5568">
        <v>15.0</v>
      </c>
      <c r="QW13">
        <f>QT13+QV13</f>
      </c>
      <c r="QX13" t="n" s="5570">
        <v>0.10000000149011612</v>
      </c>
      <c r="QY13">
        <f>QW13/(1-QX13)</f>
      </c>
      <c r="QZ13">
        <f>QX13*QY13</f>
      </c>
      <c r="RA13" t="n" s="5573">
        <v>0.10000000149011612</v>
      </c>
      <c r="RB13">
        <f>RA13*QY13</f>
      </c>
      <c r="RC13">
        <f>QX13-RA13</f>
      </c>
      <c r="RD13">
        <f>QZ13-RB13</f>
      </c>
      <c r="RE13">
        <f>QY13</f>
      </c>
      <c r="RF13">
        <f>BV13+BV13+EA13+EA13+GF13+IK13+KP13+MU13+OZ13+RE13</f>
      </c>
    </row>
    <row r="14">
      <c r="A14" t="s">
        <v>87</v>
      </c>
      <c r="B14" t="s">
        <v>88</v>
      </c>
      <c r="C14" t="s">
        <v>89</v>
      </c>
      <c r="D14" t="s">
        <v>51</v>
      </c>
      <c r="F14" t="s">
        <v>52</v>
      </c>
      <c r="G14" t="s">
        <v>53</v>
      </c>
      <c r="H14" t="s">
        <v>54</v>
      </c>
      <c r="I14" t="s">
        <v>55</v>
      </c>
      <c r="J14" t="n">
        <v>0.0</v>
      </c>
      <c r="K14" t="n">
        <v>42815.0</v>
      </c>
      <c r="L14" t="n">
        <v>42424.0</v>
      </c>
      <c r="M14" t="s">
        <v>56</v>
      </c>
      <c r="N14" t="n">
        <v>-1.0</v>
      </c>
      <c r="O14" t="n">
        <v>16000.0</v>
      </c>
      <c r="P14" t="n">
        <v>-391.0</v>
      </c>
      <c r="Q14" t="n">
        <v>0.0</v>
      </c>
      <c r="R14" t="s" s="5634">
        <v>57</v>
      </c>
      <c r="S14" t="s" s="5635">
        <v>58</v>
      </c>
      <c r="T14" t="s" s="5636">
        <v>59</v>
      </c>
      <c r="U14" t="n" s="5637">
        <v>240322.0</v>
      </c>
      <c r="V14" t="s" s="5638">
        <v>56</v>
      </c>
      <c r="W14" t="s" s="5639">
        <v>63</v>
      </c>
      <c r="X14" t="n" s="5640">
        <v>5.009999731555581E-4</v>
      </c>
      <c r="Y14" t="n" s="5641">
        <v>3.0</v>
      </c>
      <c r="Z14">
        <f>Y12*O12*12</f>
      </c>
      <c r="AA14">
        <f>X12*Z12</f>
      </c>
      <c r="AB14" t="n" s="5644">
        <v>0.0</v>
      </c>
      <c r="AC14">
        <f>AA12*(1+AB12)</f>
      </c>
      <c r="AD14" t="n" s="5646">
        <v>0.25</v>
      </c>
      <c r="AE14">
        <f>AC12/(1-AD12)</f>
      </c>
      <c r="AF14">
        <f>AD12*AE12</f>
      </c>
      <c r="AG14" t="n" s="5649">
        <v>0.15000000596046448</v>
      </c>
      <c r="AH14">
        <f>AG12*AE12</f>
      </c>
      <c r="AI14">
        <f>AD12-AG12</f>
      </c>
      <c r="AJ14">
        <f>AF12-AH12</f>
      </c>
      <c r="AK14" t="n" s="5653">
        <v>0.03999999910593033</v>
      </c>
      <c r="AL14">
        <f>AK12*AE12</f>
      </c>
      <c r="AM14">
        <f>AE12*(1+AK12)</f>
      </c>
      <c r="AN14" t="n" s="5656">
        <v>0.029999999329447746</v>
      </c>
      <c r="AO14">
        <f>AN12*AM12</f>
      </c>
      <c r="AP14">
        <f>AM12+AO12</f>
      </c>
      <c r="AQ14" t="n" s="5659">
        <v>0.10000000149011612</v>
      </c>
      <c r="AR14">
        <f>AP12/(1-AQ12)</f>
      </c>
      <c r="AS14">
        <f>AQ12*AR12</f>
      </c>
      <c r="AT14" t="n" s="5662">
        <v>0.10000000149011612</v>
      </c>
      <c r="AU14">
        <f>AT12*AR12</f>
      </c>
      <c r="AV14">
        <f>AQ12-AT12</f>
      </c>
      <c r="AW14">
        <f>AS12-AU12</f>
      </c>
      <c r="AX14">
        <f>AR12</f>
      </c>
      <c r="AY14">
        <f>X12*Z12/3614*P12</f>
      </c>
      <c r="AZ14" t="n" s="5668">
        <v>0.0</v>
      </c>
      <c r="BA14">
        <f>AY12*(1+AZ12)</f>
      </c>
      <c r="BB14" t="n" s="5670">
        <v>0.25</v>
      </c>
      <c r="BC14">
        <f>BA12/(1-BB12)</f>
      </c>
      <c r="BD14">
        <f>BB12*BC12</f>
      </c>
      <c r="BE14" t="n" s="5673">
        <v>0.15000000596046448</v>
      </c>
      <c r="BF14">
        <f>BE12*BC12</f>
      </c>
      <c r="BG14">
        <f>BB12-BE12</f>
      </c>
      <c r="BH14">
        <f>BD12-BF12</f>
      </c>
      <c r="BI14" t="n" s="5677">
        <v>0.03999999910593033</v>
      </c>
      <c r="BJ14">
        <f>BI12*BC12</f>
      </c>
      <c r="BK14">
        <f>BC12*(1+BI12)</f>
      </c>
      <c r="BL14" t="n" s="5680">
        <v>0.029999999329447746</v>
      </c>
      <c r="BM14">
        <f>BL12*BK12</f>
      </c>
      <c r="BN14">
        <f>BK12+BM12</f>
      </c>
      <c r="BO14" t="n" s="5683">
        <v>0.10000000149011612</v>
      </c>
      <c r="BP14">
        <f>BN12/(1-BO12)</f>
      </c>
      <c r="BQ14">
        <f>BO12*BP12</f>
      </c>
      <c r="BR14" t="n" s="5686">
        <v>0.10000000149011612</v>
      </c>
      <c r="BS14">
        <f>BR12*BP12</f>
      </c>
      <c r="BT14">
        <f>BO12-BR12</f>
      </c>
      <c r="BU14">
        <f>BQ12-BS12</f>
      </c>
      <c r="BV14">
        <f>BP12</f>
      </c>
      <c r="BW14" t="s" s="5747">
        <v>64</v>
      </c>
      <c r="BX14" t="s" s="5748">
        <v>58</v>
      </c>
      <c r="BY14" t="s" s="5749">
        <v>59</v>
      </c>
      <c r="BZ14" t="n" s="5750">
        <v>240322.0</v>
      </c>
      <c r="CA14" t="s" s="5751">
        <v>56</v>
      </c>
      <c r="CB14" t="s" s="5752">
        <v>63</v>
      </c>
      <c r="CC14" t="n" s="5753">
        <v>5.009999731555581E-4</v>
      </c>
      <c r="CD14" t="n" s="5754">
        <v>3.0</v>
      </c>
      <c r="CE14">
        <f>CD12*BT12*12</f>
      </c>
      <c r="CF14">
        <f>CC12*CE12</f>
      </c>
      <c r="CG14" t="n" s="5757">
        <v>0.0</v>
      </c>
      <c r="CH14">
        <f>CF12*(1+CG12)</f>
      </c>
      <c r="CI14" t="n" s="5759">
        <v>0.25</v>
      </c>
      <c r="CJ14">
        <f>CH12/(1-CI12)</f>
      </c>
      <c r="CK14">
        <f>CI12*CJ12</f>
      </c>
      <c r="CL14" t="n" s="5762">
        <v>0.15000000596046448</v>
      </c>
      <c r="CM14">
        <f>CL12*CJ12</f>
      </c>
      <c r="CN14">
        <f>CI12-CL12</f>
      </c>
      <c r="CO14">
        <f>CK12-CM12</f>
      </c>
      <c r="CP14" t="n" s="5766">
        <v>0.03999999910593033</v>
      </c>
      <c r="CQ14">
        <f>CP12*CJ12</f>
      </c>
      <c r="CR14">
        <f>CJ12*(1+CP12)</f>
      </c>
      <c r="CS14" t="n" s="5769">
        <v>0.029999999329447746</v>
      </c>
      <c r="CT14">
        <f>CS12*CR12</f>
      </c>
      <c r="CU14">
        <f>CR12+CT12</f>
      </c>
      <c r="CV14" t="n" s="5772">
        <v>0.10000000149011612</v>
      </c>
      <c r="CW14">
        <f>CU12/(1-CV12)</f>
      </c>
      <c r="CX14">
        <f>CV12*CW12</f>
      </c>
      <c r="CY14" t="n" s="5775">
        <v>0.10000000149011612</v>
      </c>
      <c r="CZ14">
        <f>CY12*CW12</f>
      </c>
      <c r="DA14">
        <f>CV12-CY12</f>
      </c>
      <c r="DB14">
        <f>CX12-CZ12</f>
      </c>
      <c r="DC14">
        <f>CW12</f>
      </c>
      <c r="DD14">
        <f>CC12*CE12/3614*BU12</f>
      </c>
      <c r="DE14" t="n" s="5781">
        <v>0.0</v>
      </c>
      <c r="DF14">
        <f>DD12*(1+DE12)</f>
      </c>
      <c r="DG14" t="n" s="5783">
        <v>0.25</v>
      </c>
      <c r="DH14">
        <f>DF12/(1-DG12)</f>
      </c>
      <c r="DI14">
        <f>DG12*DH12</f>
      </c>
      <c r="DJ14" t="n" s="5786">
        <v>0.15000000596046448</v>
      </c>
      <c r="DK14">
        <f>DJ12*DH12</f>
      </c>
      <c r="DL14">
        <f>DG12-DJ12</f>
      </c>
      <c r="DM14">
        <f>DI12-DK12</f>
      </c>
      <c r="DN14" t="n" s="5790">
        <v>0.03999999910593033</v>
      </c>
      <c r="DO14">
        <f>DN12*DH12</f>
      </c>
      <c r="DP14">
        <f>DH12*(1+DN12)</f>
      </c>
      <c r="DQ14" t="n" s="5793">
        <v>0.029999999329447746</v>
      </c>
      <c r="DR14">
        <f>DQ12*DP12</f>
      </c>
      <c r="DS14">
        <f>DP12+DR12</f>
      </c>
      <c r="DT14" t="n" s="5796">
        <v>0.10000000149011612</v>
      </c>
      <c r="DU14">
        <f>DS12/(1-DT12)</f>
      </c>
      <c r="DV14">
        <f>DT12*DU12</f>
      </c>
      <c r="DW14" t="n" s="5799">
        <v>0.10000000149011612</v>
      </c>
      <c r="DX14">
        <f>DW12*DU12</f>
      </c>
      <c r="DY14">
        <f>DT12-DW12</f>
      </c>
      <c r="DZ14">
        <f>DV12-DX12</f>
      </c>
      <c r="EA14">
        <f>DU12</f>
      </c>
      <c r="EB14" t="s" s="5804">
        <v>65</v>
      </c>
      <c r="EC14" t="s" s="5805">
        <v>66</v>
      </c>
      <c r="ED14" t="s" s="5806">
        <v>67</v>
      </c>
      <c r="EE14" t="n" s="5807">
        <v>240322.0</v>
      </c>
      <c r="EF14" t="s" s="5808">
        <v>56</v>
      </c>
      <c r="EG14" t="s" s="5809">
        <v>63</v>
      </c>
      <c r="EH14" t="n" s="5810">
        <v>0.5009999871253967</v>
      </c>
      <c r="EI14" t="n" s="5811">
        <v>3.0</v>
      </c>
      <c r="EJ14" t="n" s="5812">
        <v>100000.0</v>
      </c>
      <c r="EK14">
        <f>EH13*EJ13</f>
      </c>
      <c r="EL14" t="n" s="5814">
        <v>0.0</v>
      </c>
      <c r="EM14">
        <f>EK13*(1+EL13)</f>
      </c>
      <c r="EN14" t="n" s="5816">
        <v>0.25</v>
      </c>
      <c r="EO14">
        <f>EM13/(1-EN13)</f>
      </c>
      <c r="EP14">
        <f>EN13*EO13</f>
      </c>
      <c r="EQ14" t="n" s="5819">
        <v>0.15000000596046448</v>
      </c>
      <c r="ER14">
        <f>EQ13*EO13</f>
      </c>
      <c r="ES14">
        <f>EN13-EQ13</f>
      </c>
      <c r="ET14">
        <f>EP13-ER13</f>
      </c>
      <c r="EU14" t="n" s="5823">
        <v>0.03999999910593033</v>
      </c>
      <c r="EV14">
        <f>EU13*EO13</f>
      </c>
      <c r="EW14">
        <f>EO13*(1+EU13)</f>
      </c>
      <c r="EX14" t="n" s="5826">
        <v>0.0</v>
      </c>
      <c r="EY14" t="n" s="5827">
        <v>15.0</v>
      </c>
      <c r="EZ14">
        <f>EW13+EY13</f>
      </c>
      <c r="FA14" t="n" s="5829">
        <v>0.10000000149011612</v>
      </c>
      <c r="FB14">
        <f>EZ13/(1-FA13)</f>
      </c>
      <c r="FC14">
        <f>FA13*FB13</f>
      </c>
      <c r="FD14" t="n" s="5832">
        <v>0.10000000149011612</v>
      </c>
      <c r="FE14">
        <f>FD13*FB13</f>
      </c>
      <c r="FF14">
        <f>FA13-FD13</f>
      </c>
      <c r="FG14">
        <f>FC13-FE13</f>
      </c>
      <c r="FH14">
        <f>FB13</f>
      </c>
      <c r="FI14">
        <f>EH13*EJ13/3614*DZ13</f>
      </c>
      <c r="FJ14" t="n" s="5838">
        <v>0.0</v>
      </c>
      <c r="FK14">
        <f>FI13*(1+FJ13)</f>
      </c>
      <c r="FL14" t="n" s="5840">
        <v>0.25</v>
      </c>
      <c r="FM14">
        <f>FK13/(1-FL13)</f>
      </c>
      <c r="FN14">
        <f>FL13*FM13</f>
      </c>
      <c r="FO14" t="n" s="5843">
        <v>0.15000000596046448</v>
      </c>
      <c r="FP14">
        <f>FO13*FM13</f>
      </c>
      <c r="FQ14">
        <f>FL13-FO13</f>
      </c>
      <c r="FR14">
        <f>FN13-FP13</f>
      </c>
      <c r="FS14" t="n" s="5847">
        <v>0.03999999910593033</v>
      </c>
      <c r="FT14">
        <f>FS13*FM13</f>
      </c>
      <c r="FU14">
        <f>FM13*(1+FS13)</f>
      </c>
      <c r="FV14" t="n" s="5850">
        <v>0.0</v>
      </c>
      <c r="FW14" t="n" s="5851">
        <v>15.0</v>
      </c>
      <c r="FX14">
        <f>FU13+FW13</f>
      </c>
      <c r="FY14" t="n" s="5853">
        <v>0.10000000149011612</v>
      </c>
      <c r="FZ14">
        <f>FX13/(1-FY13)</f>
      </c>
      <c r="GA14">
        <f>FY13*FZ13</f>
      </c>
      <c r="GB14" t="n" s="5856">
        <v>0.10000000149011612</v>
      </c>
      <c r="GC14">
        <f>GB13*FZ13</f>
      </c>
      <c r="GD14">
        <f>FY13-GB13</f>
      </c>
      <c r="GE14">
        <f>GA13-GC13</f>
      </c>
      <c r="GF14">
        <f>FZ13</f>
      </c>
      <c r="GG14" t="s" s="5861">
        <v>68</v>
      </c>
      <c r="GH14" t="s" s="5862">
        <v>66</v>
      </c>
      <c r="GI14" t="s" s="5863">
        <v>67</v>
      </c>
      <c r="GJ14" t="n" s="5864">
        <v>240322.0</v>
      </c>
      <c r="GK14" t="s" s="5865">
        <v>56</v>
      </c>
      <c r="GL14" t="s" s="5866">
        <v>63</v>
      </c>
      <c r="GM14" t="n" s="5867">
        <v>0.12530000507831573</v>
      </c>
      <c r="GN14" t="n" s="5868">
        <v>3.0</v>
      </c>
      <c r="GO14" t="n" s="5869">
        <v>100000.0</v>
      </c>
      <c r="GP14">
        <f>GM13*GO13</f>
      </c>
      <c r="GQ14" t="n" s="5871">
        <v>0.0</v>
      </c>
      <c r="GR14">
        <f>GP13*(1+GQ13)</f>
      </c>
      <c r="GS14" t="n" s="5873">
        <v>0.25</v>
      </c>
      <c r="GT14">
        <f>GR13/(1-GS13)</f>
      </c>
      <c r="GU14">
        <f>GS13*GT13</f>
      </c>
      <c r="GV14" t="n" s="5876">
        <v>0.15000000596046448</v>
      </c>
      <c r="GW14">
        <f>GV13*GT13</f>
      </c>
      <c r="GX14">
        <f>GS13-GV13</f>
      </c>
      <c r="GY14">
        <f>GU13-GW13</f>
      </c>
      <c r="GZ14" t="n" s="5880">
        <v>0.03999999910593033</v>
      </c>
      <c r="HA14">
        <f>GZ13*GT13</f>
      </c>
      <c r="HB14">
        <f>GT13*(1+GZ13)</f>
      </c>
      <c r="HC14" t="n" s="5883">
        <v>0.0</v>
      </c>
      <c r="HD14" t="n" s="5884">
        <v>15.0</v>
      </c>
      <c r="HE14">
        <f>HB13+HD13</f>
      </c>
      <c r="HF14" t="n" s="5886">
        <v>0.10000000149011612</v>
      </c>
      <c r="HG14">
        <f>HE13/(1-HF13)</f>
      </c>
      <c r="HH14">
        <f>HF13*HG13</f>
      </c>
      <c r="HI14" t="n" s="5889">
        <v>0.10000000149011612</v>
      </c>
      <c r="HJ14">
        <f>HI13*HG13</f>
      </c>
      <c r="HK14">
        <f>HF13-HI13</f>
      </c>
      <c r="HL14">
        <f>HH13-HJ13</f>
      </c>
      <c r="HM14">
        <f>HG13</f>
      </c>
      <c r="HN14">
        <f>GM13*GO13/3614*GE13</f>
      </c>
      <c r="HO14" t="n" s="5895">
        <v>0.0</v>
      </c>
      <c r="HP14">
        <f>HN13*(1+HO13)</f>
      </c>
      <c r="HQ14" t="n" s="5897">
        <v>0.25</v>
      </c>
      <c r="HR14">
        <f>HP13/(1-HQ13)</f>
      </c>
      <c r="HS14">
        <f>HQ13*HR13</f>
      </c>
      <c r="HT14" t="n" s="5900">
        <v>0.15000000596046448</v>
      </c>
      <c r="HU14">
        <f>HT13*HR13</f>
      </c>
      <c r="HV14">
        <f>HQ13-HT13</f>
      </c>
      <c r="HW14">
        <f>HS13-HU13</f>
      </c>
      <c r="HX14" t="n" s="5904">
        <v>0.03999999910593033</v>
      </c>
      <c r="HY14">
        <f>HX13*HR13</f>
      </c>
      <c r="HZ14">
        <f>HR13*(1+HX13)</f>
      </c>
      <c r="IA14" t="n" s="5907">
        <v>0.0</v>
      </c>
      <c r="IB14" t="n" s="5908">
        <v>15.0</v>
      </c>
      <c r="IC14">
        <f>HZ13+IB13</f>
      </c>
      <c r="ID14" t="n" s="5910">
        <v>0.10000000149011612</v>
      </c>
      <c r="IE14">
        <f>IC13/(1-ID13)</f>
      </c>
      <c r="IF14">
        <f>ID13*IE13</f>
      </c>
      <c r="IG14" t="n" s="5913">
        <v>0.10000000149011612</v>
      </c>
      <c r="IH14">
        <f>IG13*IE13</f>
      </c>
      <c r="II14">
        <f>ID13-IG13</f>
      </c>
      <c r="IJ14">
        <f>IF13-IH13</f>
      </c>
      <c r="IK14">
        <f>IE13</f>
      </c>
      <c r="IL14" t="s" s="5918">
        <v>69</v>
      </c>
      <c r="IM14" t="s" s="5919">
        <v>66</v>
      </c>
      <c r="IN14" t="s" s="5920">
        <v>67</v>
      </c>
      <c r="IO14" t="n" s="5921">
        <v>240322.0</v>
      </c>
      <c r="IP14" t="s" s="5922">
        <v>56</v>
      </c>
      <c r="IQ14" t="s" s="5923">
        <v>63</v>
      </c>
      <c r="IR14" t="n" s="5924">
        <v>0.061900001019239426</v>
      </c>
      <c r="IS14" t="n" s="5925">
        <v>3.0</v>
      </c>
      <c r="IT14" t="n" s="5926">
        <v>100000.0</v>
      </c>
      <c r="IU14">
        <f>IR13*IT13</f>
      </c>
      <c r="IV14" t="n" s="5928">
        <v>0.0</v>
      </c>
      <c r="IW14">
        <f>IU13*(1+IV13)</f>
      </c>
      <c r="IX14" t="n" s="5930">
        <v>0.25</v>
      </c>
      <c r="IY14">
        <f>IW13/(1-IX13)</f>
      </c>
      <c r="IZ14">
        <f>IX13*IY13</f>
      </c>
      <c r="JA14" t="n" s="5933">
        <v>0.15000000596046448</v>
      </c>
      <c r="JB14">
        <f>JA13*IY13</f>
      </c>
      <c r="JC14">
        <f>IX13-JA13</f>
      </c>
      <c r="JD14">
        <f>IZ13-JB13</f>
      </c>
      <c r="JE14" t="n" s="5937">
        <v>0.03999999910593033</v>
      </c>
      <c r="JF14">
        <f>JE13*IY13</f>
      </c>
      <c r="JG14">
        <f>IY13*(1+JE13)</f>
      </c>
      <c r="JH14" t="n" s="5940">
        <v>0.0</v>
      </c>
      <c r="JI14" t="n" s="5941">
        <v>15.0</v>
      </c>
      <c r="JJ14">
        <f>JG13+JI13</f>
      </c>
      <c r="JK14" t="n" s="5943">
        <v>0.10000000149011612</v>
      </c>
      <c r="JL14">
        <f>JJ13/(1-JK13)</f>
      </c>
      <c r="JM14">
        <f>JK13*JL13</f>
      </c>
      <c r="JN14" t="n" s="5946">
        <v>0.10000000149011612</v>
      </c>
      <c r="JO14">
        <f>JN13*JL13</f>
      </c>
      <c r="JP14">
        <f>JK13-JN13</f>
      </c>
      <c r="JQ14">
        <f>JM13-JO13</f>
      </c>
      <c r="JR14">
        <f>JL13</f>
      </c>
      <c r="JS14">
        <f>IR13*IT13/3614*IJ13</f>
      </c>
      <c r="JT14" t="n" s="5952">
        <v>0.0</v>
      </c>
      <c r="JU14">
        <f>JS13*(1+JT13)</f>
      </c>
      <c r="JV14" t="n" s="5954">
        <v>0.25</v>
      </c>
      <c r="JW14">
        <f>JU13/(1-JV13)</f>
      </c>
      <c r="JX14">
        <f>JV13*JW13</f>
      </c>
      <c r="JY14" t="n" s="5957">
        <v>0.15000000596046448</v>
      </c>
      <c r="JZ14">
        <f>JY13*JW13</f>
      </c>
      <c r="KA14">
        <f>JV13-JY13</f>
      </c>
      <c r="KB14">
        <f>JX13-JZ13</f>
      </c>
      <c r="KC14" t="n" s="5961">
        <v>0.03999999910593033</v>
      </c>
      <c r="KD14">
        <f>KC13*JW13</f>
      </c>
      <c r="KE14">
        <f>JW13*(1+KC13)</f>
      </c>
      <c r="KF14" t="n" s="5964">
        <v>0.0</v>
      </c>
      <c r="KG14" t="n" s="5965">
        <v>15.0</v>
      </c>
      <c r="KH14">
        <f>KE13+KG13</f>
      </c>
      <c r="KI14" t="n" s="5967">
        <v>0.10000000149011612</v>
      </c>
      <c r="KJ14">
        <f>KH13/(1-KI13)</f>
      </c>
      <c r="KK14">
        <f>KI13*KJ13</f>
      </c>
      <c r="KL14" t="n" s="5970">
        <v>0.10000000149011612</v>
      </c>
      <c r="KM14">
        <f>KL13*KJ13</f>
      </c>
      <c r="KN14">
        <f>KI13-KL13</f>
      </c>
      <c r="KO14">
        <f>KK13-KM13</f>
      </c>
      <c r="KP14">
        <f>KJ13</f>
      </c>
      <c r="KQ14" t="s" s="5975">
        <v>70</v>
      </c>
      <c r="KR14" t="s" s="5976">
        <v>66</v>
      </c>
      <c r="KS14" t="s" s="5977">
        <v>67</v>
      </c>
      <c r="KT14" t="n" s="5978">
        <v>240322.0</v>
      </c>
      <c r="KU14" t="s" s="5979">
        <v>56</v>
      </c>
      <c r="KV14" t="s" s="5980">
        <v>63</v>
      </c>
      <c r="KW14" t="n" s="5981">
        <v>0.21080000698566437</v>
      </c>
      <c r="KX14" t="n" s="5982">
        <v>3.0</v>
      </c>
      <c r="KY14" t="n" s="5983">
        <v>100000.0</v>
      </c>
      <c r="KZ14">
        <f>KW13*KY13</f>
      </c>
      <c r="LA14" t="n" s="5985">
        <v>0.0</v>
      </c>
      <c r="LB14">
        <f>KZ13*(1+LA13)</f>
      </c>
      <c r="LC14" t="n" s="5987">
        <v>0.25</v>
      </c>
      <c r="LD14">
        <f>LB13/(1-LC13)</f>
      </c>
      <c r="LE14">
        <f>LC13*LD13</f>
      </c>
      <c r="LF14" t="n" s="5990">
        <v>0.15000000596046448</v>
      </c>
      <c r="LG14">
        <f>LF13*LD13</f>
      </c>
      <c r="LH14">
        <f>LC13-LF13</f>
      </c>
      <c r="LI14">
        <f>LE13-LG13</f>
      </c>
      <c r="LJ14" t="n" s="5994">
        <v>0.03999999910593033</v>
      </c>
      <c r="LK14">
        <f>LJ13*LD13</f>
      </c>
      <c r="LL14">
        <f>LD13*(1+LJ13)</f>
      </c>
      <c r="LM14" t="n" s="5997">
        <v>0.0</v>
      </c>
      <c r="LN14" t="n" s="5998">
        <v>15.0</v>
      </c>
      <c r="LO14">
        <f>LL13+LN13</f>
      </c>
      <c r="LP14" t="n" s="6000">
        <v>0.10000000149011612</v>
      </c>
      <c r="LQ14">
        <f>LO13/(1-LP13)</f>
      </c>
      <c r="LR14">
        <f>LP13*LQ13</f>
      </c>
      <c r="LS14" t="n" s="6003">
        <v>0.10000000149011612</v>
      </c>
      <c r="LT14">
        <f>LS13*LQ13</f>
      </c>
      <c r="LU14">
        <f>LP13-LS13</f>
      </c>
      <c r="LV14">
        <f>LR13-LT13</f>
      </c>
      <c r="LW14">
        <f>LQ13</f>
      </c>
      <c r="LX14">
        <f>KW13*KY13/3614*KO13</f>
      </c>
      <c r="LY14" t="n" s="6009">
        <v>0.0</v>
      </c>
      <c r="LZ14">
        <f>LX13*(1+LY13)</f>
      </c>
      <c r="MA14" t="n" s="6011">
        <v>0.25</v>
      </c>
      <c r="MB14">
        <f>LZ13/(1-MA13)</f>
      </c>
      <c r="MC14">
        <f>MA13*MB13</f>
      </c>
      <c r="MD14" t="n" s="6014">
        <v>0.15000000596046448</v>
      </c>
      <c r="ME14">
        <f>MD13*MB13</f>
      </c>
      <c r="MF14">
        <f>MA13-MD13</f>
      </c>
      <c r="MG14">
        <f>MC13-ME13</f>
      </c>
      <c r="MH14" t="n" s="6018">
        <v>0.03999999910593033</v>
      </c>
      <c r="MI14">
        <f>MH13*MB13</f>
      </c>
      <c r="MJ14">
        <f>MB13*(1+MH13)</f>
      </c>
      <c r="MK14" t="n" s="6021">
        <v>0.0</v>
      </c>
      <c r="ML14" t="n" s="6022">
        <v>15.0</v>
      </c>
      <c r="MM14">
        <f>MJ13+ML13</f>
      </c>
      <c r="MN14" t="n" s="6024">
        <v>0.10000000149011612</v>
      </c>
      <c r="MO14">
        <f>MM13/(1-MN13)</f>
      </c>
      <c r="MP14">
        <f>MN13*MO13</f>
      </c>
      <c r="MQ14" t="n" s="6027">
        <v>0.10000000149011612</v>
      </c>
      <c r="MR14">
        <f>MQ13*MO13</f>
      </c>
      <c r="MS14">
        <f>MN13-MQ13</f>
      </c>
      <c r="MT14">
        <f>MP13-MR13</f>
      </c>
      <c r="MU14">
        <f>MO13</f>
      </c>
      <c r="MV14" t="s" s="6032">
        <v>71</v>
      </c>
      <c r="MW14" t="s" s="6033">
        <v>66</v>
      </c>
      <c r="MX14" t="s" s="6034">
        <v>67</v>
      </c>
      <c r="MY14" t="n" s="6035">
        <v>240322.0</v>
      </c>
      <c r="MZ14" t="s" s="6036">
        <v>56</v>
      </c>
      <c r="NA14" t="s" s="6037">
        <v>63</v>
      </c>
      <c r="NB14" t="n" s="6038">
        <v>0.45249998569488525</v>
      </c>
      <c r="NC14" t="n" s="6039">
        <v>1.0</v>
      </c>
      <c r="ND14" t="n" s="6040">
        <v>100000.0</v>
      </c>
      <c r="NE14">
        <f>NB13*ND13</f>
      </c>
      <c r="NF14" t="n" s="6042">
        <v>0.0</v>
      </c>
      <c r="NG14">
        <f>NE13*(1+NF13)</f>
      </c>
      <c r="NH14" t="n" s="6044">
        <v>0.25</v>
      </c>
      <c r="NI14">
        <f>NG13/(1-NH13)</f>
      </c>
      <c r="NJ14">
        <f>NH13*NI13</f>
      </c>
      <c r="NK14" t="n" s="6047">
        <v>0.15000000596046448</v>
      </c>
      <c r="NL14">
        <f>NK13*NI13</f>
      </c>
      <c r="NM14">
        <f>NH13-NK13</f>
      </c>
      <c r="NN14">
        <f>NJ13-NL13</f>
      </c>
      <c r="NO14" t="n" s="6051">
        <v>0.03999999910593033</v>
      </c>
      <c r="NP14">
        <f>NO13*NI13</f>
      </c>
      <c r="NQ14">
        <f>NI13*(1+NO13)</f>
      </c>
      <c r="NR14" t="n" s="6054">
        <v>0.0</v>
      </c>
      <c r="NS14" t="n" s="6055">
        <v>15.0</v>
      </c>
      <c r="NT14">
        <f>NQ13+NS13</f>
      </c>
      <c r="NU14" t="n" s="6057">
        <v>0.10000000149011612</v>
      </c>
      <c r="NV14">
        <f>NT13/(1-NU13)</f>
      </c>
      <c r="NW14">
        <f>NU13*NV13</f>
      </c>
      <c r="NX14" t="n" s="6060">
        <v>0.10000000149011612</v>
      </c>
      <c r="NY14">
        <f>NX13*NV13</f>
      </c>
      <c r="NZ14">
        <f>NU13-NX13</f>
      </c>
      <c r="OA14">
        <f>NW13-NY13</f>
      </c>
      <c r="OB14">
        <f>NV13</f>
      </c>
      <c r="OC14">
        <f>NB13*ND13/3614*MT13</f>
      </c>
      <c r="OD14" t="n" s="6066">
        <v>0.0</v>
      </c>
      <c r="OE14">
        <f>OC13*(1+OD13)</f>
      </c>
      <c r="OF14" t="n" s="6068">
        <v>0.25</v>
      </c>
      <c r="OG14">
        <f>OE13/(1-OF13)</f>
      </c>
      <c r="OH14">
        <f>OF13*OG13</f>
      </c>
      <c r="OI14" t="n" s="6071">
        <v>0.15000000596046448</v>
      </c>
      <c r="OJ14">
        <f>OI13*OG13</f>
      </c>
      <c r="OK14">
        <f>OF13-OI13</f>
      </c>
      <c r="OL14">
        <f>OH13-OJ13</f>
      </c>
      <c r="OM14" t="n" s="6075">
        <v>0.03999999910593033</v>
      </c>
      <c r="ON14">
        <f>OM13*OG13</f>
      </c>
      <c r="OO14">
        <f>OG13*(1+OM13)</f>
      </c>
      <c r="OP14" t="n" s="6078">
        <v>0.0</v>
      </c>
      <c r="OQ14" t="n" s="6079">
        <v>15.0</v>
      </c>
      <c r="OR14">
        <f>OO13+OQ13</f>
      </c>
      <c r="OS14" t="n" s="6081">
        <v>0.10000000149011612</v>
      </c>
      <c r="OT14">
        <f>OR13/(1-OS13)</f>
      </c>
      <c r="OU14">
        <f>OS13*OT13</f>
      </c>
      <c r="OV14" t="n" s="6084">
        <v>0.10000000149011612</v>
      </c>
      <c r="OW14">
        <f>OV13*OT13</f>
      </c>
      <c r="OX14">
        <f>OS13-OV13</f>
      </c>
      <c r="OY14">
        <f>OU13-OW13</f>
      </c>
      <c r="OZ14">
        <f>OT13</f>
      </c>
      <c r="PA14" t="s" s="6089">
        <v>72</v>
      </c>
      <c r="PB14" t="s" s="6090">
        <v>66</v>
      </c>
      <c r="PC14" t="s" s="6091">
        <v>67</v>
      </c>
      <c r="PD14" t="n" s="6092">
        <v>240322.0</v>
      </c>
      <c r="PE14" t="s" s="6093">
        <v>56</v>
      </c>
      <c r="PF14" t="s" s="6094">
        <v>63</v>
      </c>
      <c r="PG14" t="n" s="6095">
        <v>0.9043999910354614</v>
      </c>
      <c r="PH14" t="n" s="6096">
        <v>1.0</v>
      </c>
      <c r="PI14" t="n" s="6097">
        <v>100000.0</v>
      </c>
      <c r="PJ14">
        <f>PG13*PI13</f>
      </c>
      <c r="PK14" t="n" s="6099">
        <v>0.0</v>
      </c>
      <c r="PL14">
        <f>PJ13*(1+PK13)</f>
      </c>
      <c r="PM14" t="n" s="6101">
        <v>0.25</v>
      </c>
      <c r="PN14">
        <f>PL13/(1-PM13)</f>
      </c>
      <c r="PO14">
        <f>PM13*PN13</f>
      </c>
      <c r="PP14" t="n" s="6104">
        <v>0.15000000596046448</v>
      </c>
      <c r="PQ14">
        <f>PP13*PN13</f>
      </c>
      <c r="PR14">
        <f>PM13-PP13</f>
      </c>
      <c r="PS14">
        <f>PO13-PQ13</f>
      </c>
      <c r="PT14" t="n" s="6108">
        <v>0.03999999910593033</v>
      </c>
      <c r="PU14">
        <f>PT13*PN13</f>
      </c>
      <c r="PV14">
        <f>PN13*(1+PT13)</f>
      </c>
      <c r="PW14" t="n" s="6111">
        <v>0.0</v>
      </c>
      <c r="PX14" t="n" s="6112">
        <v>15.0</v>
      </c>
      <c r="PY14">
        <f>PV13+PX13</f>
      </c>
      <c r="PZ14" t="n" s="6114">
        <v>0.10000000149011612</v>
      </c>
      <c r="QA14">
        <f>PY13/(1-PZ13)</f>
      </c>
      <c r="QB14">
        <f>PZ13*QA13</f>
      </c>
      <c r="QC14" t="n" s="6117">
        <v>0.10000000149011612</v>
      </c>
      <c r="QD14">
        <f>QC13*QA13</f>
      </c>
      <c r="QE14">
        <f>PZ13-QC13</f>
      </c>
      <c r="QF14">
        <f>QB13-QD13</f>
      </c>
      <c r="QG14">
        <f>QA13</f>
      </c>
      <c r="QH14">
        <f>OYG13*OYI13/3614*OY13</f>
      </c>
      <c r="QI14" t="n" s="6123">
        <v>0.0</v>
      </c>
      <c r="QJ14">
        <f>QH13*(1+QI13)</f>
      </c>
      <c r="QK14" t="n" s="6125">
        <v>0.25</v>
      </c>
      <c r="QL14">
        <f>QJ13/(1-QK13)</f>
      </c>
      <c r="QM14">
        <f>QK13*QL13</f>
      </c>
      <c r="QN14" t="n" s="6128">
        <v>0.15000000596046448</v>
      </c>
      <c r="QO14">
        <f>QN13*QL13</f>
      </c>
      <c r="QP14">
        <f>QK13-QN13</f>
      </c>
      <c r="QQ14">
        <f>QM13-QO13</f>
      </c>
      <c r="QR14" t="n" s="6132">
        <v>0.03999999910593033</v>
      </c>
      <c r="QS14">
        <f>QR13*QL13</f>
      </c>
      <c r="QT14">
        <f>QL13*(1+QR13)</f>
      </c>
      <c r="QU14" t="n" s="6135">
        <v>0.0</v>
      </c>
      <c r="QV14" t="n" s="6136">
        <v>15.0</v>
      </c>
      <c r="QW14">
        <f>QT13+QV13</f>
      </c>
      <c r="QX14" t="n" s="6138">
        <v>0.10000000149011612</v>
      </c>
      <c r="QY14">
        <f>QW13/(1-QX13)</f>
      </c>
      <c r="QZ14">
        <f>QX13*QY13</f>
      </c>
      <c r="RA14" t="n" s="6141">
        <v>0.10000000149011612</v>
      </c>
      <c r="RB14">
        <f>RA13*QY13</f>
      </c>
      <c r="RC14">
        <f>QX13-RA13</f>
      </c>
      <c r="RD14">
        <f>QZ13-RB13</f>
      </c>
      <c r="RE14">
        <f>QY13</f>
      </c>
      <c r="RF14">
        <f>BV14+BV14+EA14+EA14+GF14+IK14+KP14+MU14+OZ14+RE14</f>
      </c>
    </row>
    <row r="15">
      <c r="A15" t="s">
        <v>87</v>
      </c>
      <c r="B15" t="s">
        <v>88</v>
      </c>
      <c r="C15" t="s">
        <v>89</v>
      </c>
      <c r="D15" t="s">
        <v>51</v>
      </c>
      <c r="F15" t="s">
        <v>52</v>
      </c>
      <c r="G15" t="s">
        <v>53</v>
      </c>
      <c r="H15" t="s">
        <v>54</v>
      </c>
      <c r="I15" t="s">
        <v>55</v>
      </c>
      <c r="J15" t="n">
        <v>0.0</v>
      </c>
      <c r="K15" t="n">
        <v>42815.0</v>
      </c>
      <c r="L15" t="n">
        <v>42475.0</v>
      </c>
      <c r="M15" t="s">
        <v>56</v>
      </c>
      <c r="N15" t="n">
        <v>1.0</v>
      </c>
      <c r="O15" t="n">
        <v>10000.0</v>
      </c>
      <c r="P15" t="n">
        <v>-340.0</v>
      </c>
      <c r="Q15" t="n">
        <v>1.0</v>
      </c>
      <c r="R15" t="s" s="6202">
        <v>57</v>
      </c>
      <c r="S15" t="s" s="6203">
        <v>58</v>
      </c>
      <c r="T15" t="s" s="6204">
        <v>59</v>
      </c>
      <c r="U15" t="n" s="6205">
        <v>240322.0</v>
      </c>
      <c r="V15" t="s" s="6206">
        <v>56</v>
      </c>
      <c r="W15" t="s" s="6207">
        <v>63</v>
      </c>
      <c r="X15" t="n" s="6208">
        <v>5.009999731555581E-4</v>
      </c>
      <c r="Y15" t="n" s="6209">
        <v>3.0</v>
      </c>
      <c r="Z15">
        <f>Y12*O12*12</f>
      </c>
      <c r="AA15">
        <f>X12*Z12</f>
      </c>
      <c r="AB15" t="n" s="6212">
        <v>0.0</v>
      </c>
      <c r="AC15">
        <f>AA12*(1+AB12)</f>
      </c>
      <c r="AD15" t="n" s="6214">
        <v>0.25</v>
      </c>
      <c r="AE15">
        <f>AC12/(1-AD12)</f>
      </c>
      <c r="AF15">
        <f>AD12*AE12</f>
      </c>
      <c r="AG15" t="n" s="6217">
        <v>0.15000000596046448</v>
      </c>
      <c r="AH15">
        <f>AG12*AE12</f>
      </c>
      <c r="AI15">
        <f>AD12-AG12</f>
      </c>
      <c r="AJ15">
        <f>AF12-AH12</f>
      </c>
      <c r="AK15" t="n" s="6221">
        <v>0.03999999910593033</v>
      </c>
      <c r="AL15">
        <f>AK12*AE12</f>
      </c>
      <c r="AM15">
        <f>AE12*(1+AK12)</f>
      </c>
      <c r="AN15" t="n" s="6224">
        <v>0.029999999329447746</v>
      </c>
      <c r="AO15">
        <f>AN12*AM12</f>
      </c>
      <c r="AP15">
        <f>AM12+AO12</f>
      </c>
      <c r="AQ15" t="n" s="6227">
        <v>0.10000000149011612</v>
      </c>
      <c r="AR15">
        <f>AP12/(1-AQ12)</f>
      </c>
      <c r="AS15">
        <f>AQ12*AR12</f>
      </c>
      <c r="AT15" t="n" s="6230">
        <v>0.10000000149011612</v>
      </c>
      <c r="AU15">
        <f>AT12*AR12</f>
      </c>
      <c r="AV15">
        <f>AQ12-AT12</f>
      </c>
      <c r="AW15">
        <f>AS12-AU12</f>
      </c>
      <c r="AX15">
        <f>AR12</f>
      </c>
      <c r="AY15">
        <f>X12*Z12/3615*P12</f>
      </c>
      <c r="AZ15" t="n" s="6236">
        <v>0.0</v>
      </c>
      <c r="BA15">
        <f>AY12*(1+AZ12)</f>
      </c>
      <c r="BB15" t="n" s="6238">
        <v>0.25</v>
      </c>
      <c r="BC15">
        <f>BA12/(1-BB12)</f>
      </c>
      <c r="BD15">
        <f>BB12*BC12</f>
      </c>
      <c r="BE15" t="n" s="6241">
        <v>0.15000000596046448</v>
      </c>
      <c r="BF15">
        <f>BE12*BC12</f>
      </c>
      <c r="BG15">
        <f>BB12-BE12</f>
      </c>
      <c r="BH15">
        <f>BD12-BF12</f>
      </c>
      <c r="BI15" t="n" s="6245">
        <v>0.03999999910593033</v>
      </c>
      <c r="BJ15">
        <f>BI12*BC12</f>
      </c>
      <c r="BK15">
        <f>BC12*(1+BI12)</f>
      </c>
      <c r="BL15" t="n" s="6248">
        <v>0.029999999329447746</v>
      </c>
      <c r="BM15">
        <f>BL12*BK12</f>
      </c>
      <c r="BN15">
        <f>BK12+BM12</f>
      </c>
      <c r="BO15" t="n" s="6251">
        <v>0.10000000149011612</v>
      </c>
      <c r="BP15">
        <f>BN12/(1-BO12)</f>
      </c>
      <c r="BQ15">
        <f>BO12*BP12</f>
      </c>
      <c r="BR15" t="n" s="6254">
        <v>0.10000000149011612</v>
      </c>
      <c r="BS15">
        <f>BR12*BP12</f>
      </c>
      <c r="BT15">
        <f>BO12-BR12</f>
      </c>
      <c r="BU15">
        <f>BQ12-BS12</f>
      </c>
      <c r="BV15">
        <f>BP12</f>
      </c>
      <c r="BW15" t="s" s="6315">
        <v>64</v>
      </c>
      <c r="BX15" t="s" s="6316">
        <v>58</v>
      </c>
      <c r="BY15" t="s" s="6317">
        <v>59</v>
      </c>
      <c r="BZ15" t="n" s="6318">
        <v>240322.0</v>
      </c>
      <c r="CA15" t="s" s="6319">
        <v>56</v>
      </c>
      <c r="CB15" t="s" s="6320">
        <v>63</v>
      </c>
      <c r="CC15" t="n" s="6321">
        <v>5.009999731555581E-4</v>
      </c>
      <c r="CD15" t="n" s="6322">
        <v>3.0</v>
      </c>
      <c r="CE15">
        <f>CD12*BT12*12</f>
      </c>
      <c r="CF15">
        <f>CC12*CE12</f>
      </c>
      <c r="CG15" t="n" s="6325">
        <v>0.0</v>
      </c>
      <c r="CH15">
        <f>CF12*(1+CG12)</f>
      </c>
      <c r="CI15" t="n" s="6327">
        <v>0.25</v>
      </c>
      <c r="CJ15">
        <f>CH12/(1-CI12)</f>
      </c>
      <c r="CK15">
        <f>CI12*CJ12</f>
      </c>
      <c r="CL15" t="n" s="6330">
        <v>0.15000000596046448</v>
      </c>
      <c r="CM15">
        <f>CL12*CJ12</f>
      </c>
      <c r="CN15">
        <f>CI12-CL12</f>
      </c>
      <c r="CO15">
        <f>CK12-CM12</f>
      </c>
      <c r="CP15" t="n" s="6334">
        <v>0.03999999910593033</v>
      </c>
      <c r="CQ15">
        <f>CP12*CJ12</f>
      </c>
      <c r="CR15">
        <f>CJ12*(1+CP12)</f>
      </c>
      <c r="CS15" t="n" s="6337">
        <v>0.029999999329447746</v>
      </c>
      <c r="CT15">
        <f>CS12*CR12</f>
      </c>
      <c r="CU15">
        <f>CR12+CT12</f>
      </c>
      <c r="CV15" t="n" s="6340">
        <v>0.10000000149011612</v>
      </c>
      <c r="CW15">
        <f>CU12/(1-CV12)</f>
      </c>
      <c r="CX15">
        <f>CV12*CW12</f>
      </c>
      <c r="CY15" t="n" s="6343">
        <v>0.10000000149011612</v>
      </c>
      <c r="CZ15">
        <f>CY12*CW12</f>
      </c>
      <c r="DA15">
        <f>CV12-CY12</f>
      </c>
      <c r="DB15">
        <f>CX12-CZ12</f>
      </c>
      <c r="DC15">
        <f>CW12</f>
      </c>
      <c r="DD15">
        <f>CC12*CE12/3615*BU12</f>
      </c>
      <c r="DE15" t="n" s="6349">
        <v>0.0</v>
      </c>
      <c r="DF15">
        <f>DD12*(1+DE12)</f>
      </c>
      <c r="DG15" t="n" s="6351">
        <v>0.25</v>
      </c>
      <c r="DH15">
        <f>DF12/(1-DG12)</f>
      </c>
      <c r="DI15">
        <f>DG12*DH12</f>
      </c>
      <c r="DJ15" t="n" s="6354">
        <v>0.15000000596046448</v>
      </c>
      <c r="DK15">
        <f>DJ12*DH12</f>
      </c>
      <c r="DL15">
        <f>DG12-DJ12</f>
      </c>
      <c r="DM15">
        <f>DI12-DK12</f>
      </c>
      <c r="DN15" t="n" s="6358">
        <v>0.03999999910593033</v>
      </c>
      <c r="DO15">
        <f>DN12*DH12</f>
      </c>
      <c r="DP15">
        <f>DH12*(1+DN12)</f>
      </c>
      <c r="DQ15" t="n" s="6361">
        <v>0.029999999329447746</v>
      </c>
      <c r="DR15">
        <f>DQ12*DP12</f>
      </c>
      <c r="DS15">
        <f>DP12+DR12</f>
      </c>
      <c r="DT15" t="n" s="6364">
        <v>0.10000000149011612</v>
      </c>
      <c r="DU15">
        <f>DS12/(1-DT12)</f>
      </c>
      <c r="DV15">
        <f>DT12*DU12</f>
      </c>
      <c r="DW15" t="n" s="6367">
        <v>0.10000000149011612</v>
      </c>
      <c r="DX15">
        <f>DW12*DU12</f>
      </c>
      <c r="DY15">
        <f>DT12-DW12</f>
      </c>
      <c r="DZ15">
        <f>DV12-DX12</f>
      </c>
      <c r="EA15">
        <f>DU12</f>
      </c>
      <c r="EB15" t="s" s="6372">
        <v>65</v>
      </c>
      <c r="EC15" t="s" s="6373">
        <v>66</v>
      </c>
      <c r="ED15" t="s" s="6374">
        <v>67</v>
      </c>
      <c r="EE15" t="n" s="6375">
        <v>240322.0</v>
      </c>
      <c r="EF15" t="s" s="6376">
        <v>56</v>
      </c>
      <c r="EG15" t="s" s="6377">
        <v>63</v>
      </c>
      <c r="EH15" t="n" s="6378">
        <v>0.5009999871253967</v>
      </c>
      <c r="EI15" t="n" s="6379">
        <v>3.0</v>
      </c>
      <c r="EJ15" t="n" s="6380">
        <v>100000.0</v>
      </c>
      <c r="EK15">
        <f>EH13*EJ13</f>
      </c>
      <c r="EL15" t="n" s="6382">
        <v>0.0</v>
      </c>
      <c r="EM15">
        <f>EK13*(1+EL13)</f>
      </c>
      <c r="EN15" t="n" s="6384">
        <v>0.25</v>
      </c>
      <c r="EO15">
        <f>EM13/(1-EN13)</f>
      </c>
      <c r="EP15">
        <f>EN13*EO13</f>
      </c>
      <c r="EQ15" t="n" s="6387">
        <v>0.15000000596046448</v>
      </c>
      <c r="ER15">
        <f>EQ13*EO13</f>
      </c>
      <c r="ES15">
        <f>EN13-EQ13</f>
      </c>
      <c r="ET15">
        <f>EP13-ER13</f>
      </c>
      <c r="EU15" t="n" s="6391">
        <v>0.03999999910593033</v>
      </c>
      <c r="EV15">
        <f>EU13*EO13</f>
      </c>
      <c r="EW15">
        <f>EO13*(1+EU13)</f>
      </c>
      <c r="EX15" t="n" s="6394">
        <v>0.0</v>
      </c>
      <c r="EY15" t="n" s="6395">
        <v>15.0</v>
      </c>
      <c r="EZ15">
        <f>EW13+EY13</f>
      </c>
      <c r="FA15" t="n" s="6397">
        <v>0.10000000149011612</v>
      </c>
      <c r="FB15">
        <f>EZ13/(1-FA13)</f>
      </c>
      <c r="FC15">
        <f>FA13*FB13</f>
      </c>
      <c r="FD15" t="n" s="6400">
        <v>0.10000000149011612</v>
      </c>
      <c r="FE15">
        <f>FD13*FB13</f>
      </c>
      <c r="FF15">
        <f>FA13-FD13</f>
      </c>
      <c r="FG15">
        <f>FC13-FE13</f>
      </c>
      <c r="FH15">
        <f>FB13</f>
      </c>
      <c r="FI15">
        <f>EH13*EJ13/3615*DZ13</f>
      </c>
      <c r="FJ15" t="n" s="6406">
        <v>0.0</v>
      </c>
      <c r="FK15">
        <f>FI13*(1+FJ13)</f>
      </c>
      <c r="FL15" t="n" s="6408">
        <v>0.25</v>
      </c>
      <c r="FM15">
        <f>FK13/(1-FL13)</f>
      </c>
      <c r="FN15">
        <f>FL13*FM13</f>
      </c>
      <c r="FO15" t="n" s="6411">
        <v>0.15000000596046448</v>
      </c>
      <c r="FP15">
        <f>FO13*FM13</f>
      </c>
      <c r="FQ15">
        <f>FL13-FO13</f>
      </c>
      <c r="FR15">
        <f>FN13-FP13</f>
      </c>
      <c r="FS15" t="n" s="6415">
        <v>0.03999999910593033</v>
      </c>
      <c r="FT15">
        <f>FS13*FM13</f>
      </c>
      <c r="FU15">
        <f>FM13*(1+FS13)</f>
      </c>
      <c r="FV15" t="n" s="6418">
        <v>0.0</v>
      </c>
      <c r="FW15" t="n" s="6419">
        <v>15.0</v>
      </c>
      <c r="FX15">
        <f>FU13+FW13</f>
      </c>
      <c r="FY15" t="n" s="6421">
        <v>0.10000000149011612</v>
      </c>
      <c r="FZ15">
        <f>FX13/(1-FY13)</f>
      </c>
      <c r="GA15">
        <f>FY13*FZ13</f>
      </c>
      <c r="GB15" t="n" s="6424">
        <v>0.10000000149011612</v>
      </c>
      <c r="GC15">
        <f>GB13*FZ13</f>
      </c>
      <c r="GD15">
        <f>FY13-GB13</f>
      </c>
      <c r="GE15">
        <f>GA13-GC13</f>
      </c>
      <c r="GF15">
        <f>FZ13</f>
      </c>
      <c r="GG15" t="s" s="6429">
        <v>68</v>
      </c>
      <c r="GH15" t="s" s="6430">
        <v>66</v>
      </c>
      <c r="GI15" t="s" s="6431">
        <v>67</v>
      </c>
      <c r="GJ15" t="n" s="6432">
        <v>240322.0</v>
      </c>
      <c r="GK15" t="s" s="6433">
        <v>56</v>
      </c>
      <c r="GL15" t="s" s="6434">
        <v>63</v>
      </c>
      <c r="GM15" t="n" s="6435">
        <v>0.12530000507831573</v>
      </c>
      <c r="GN15" t="n" s="6436">
        <v>3.0</v>
      </c>
      <c r="GO15" t="n" s="6437">
        <v>100000.0</v>
      </c>
      <c r="GP15">
        <f>GM13*GO13</f>
      </c>
      <c r="GQ15" t="n" s="6439">
        <v>0.0</v>
      </c>
      <c r="GR15">
        <f>GP13*(1+GQ13)</f>
      </c>
      <c r="GS15" t="n" s="6441">
        <v>0.25</v>
      </c>
      <c r="GT15">
        <f>GR13/(1-GS13)</f>
      </c>
      <c r="GU15">
        <f>GS13*GT13</f>
      </c>
      <c r="GV15" t="n" s="6444">
        <v>0.15000000596046448</v>
      </c>
      <c r="GW15">
        <f>GV13*GT13</f>
      </c>
      <c r="GX15">
        <f>GS13-GV13</f>
      </c>
      <c r="GY15">
        <f>GU13-GW13</f>
      </c>
      <c r="GZ15" t="n" s="6448">
        <v>0.03999999910593033</v>
      </c>
      <c r="HA15">
        <f>GZ13*GT13</f>
      </c>
      <c r="HB15">
        <f>GT13*(1+GZ13)</f>
      </c>
      <c r="HC15" t="n" s="6451">
        <v>0.0</v>
      </c>
      <c r="HD15" t="n" s="6452">
        <v>15.0</v>
      </c>
      <c r="HE15">
        <f>HB13+HD13</f>
      </c>
      <c r="HF15" t="n" s="6454">
        <v>0.10000000149011612</v>
      </c>
      <c r="HG15">
        <f>HE13/(1-HF13)</f>
      </c>
      <c r="HH15">
        <f>HF13*HG13</f>
      </c>
      <c r="HI15" t="n" s="6457">
        <v>0.10000000149011612</v>
      </c>
      <c r="HJ15">
        <f>HI13*HG13</f>
      </c>
      <c r="HK15">
        <f>HF13-HI13</f>
      </c>
      <c r="HL15">
        <f>HH13-HJ13</f>
      </c>
      <c r="HM15">
        <f>HG13</f>
      </c>
      <c r="HN15">
        <f>GM13*GO13/3615*GE13</f>
      </c>
      <c r="HO15" t="n" s="6463">
        <v>0.0</v>
      </c>
      <c r="HP15">
        <f>HN13*(1+HO13)</f>
      </c>
      <c r="HQ15" t="n" s="6465">
        <v>0.25</v>
      </c>
      <c r="HR15">
        <f>HP13/(1-HQ13)</f>
      </c>
      <c r="HS15">
        <f>HQ13*HR13</f>
      </c>
      <c r="HT15" t="n" s="6468">
        <v>0.15000000596046448</v>
      </c>
      <c r="HU15">
        <f>HT13*HR13</f>
      </c>
      <c r="HV15">
        <f>HQ13-HT13</f>
      </c>
      <c r="HW15">
        <f>HS13-HU13</f>
      </c>
      <c r="HX15" t="n" s="6472">
        <v>0.03999999910593033</v>
      </c>
      <c r="HY15">
        <f>HX13*HR13</f>
      </c>
      <c r="HZ15">
        <f>HR13*(1+HX13)</f>
      </c>
      <c r="IA15" t="n" s="6475">
        <v>0.0</v>
      </c>
      <c r="IB15" t="n" s="6476">
        <v>15.0</v>
      </c>
      <c r="IC15">
        <f>HZ13+IB13</f>
      </c>
      <c r="ID15" t="n" s="6478">
        <v>0.10000000149011612</v>
      </c>
      <c r="IE15">
        <f>IC13/(1-ID13)</f>
      </c>
      <c r="IF15">
        <f>ID13*IE13</f>
      </c>
      <c r="IG15" t="n" s="6481">
        <v>0.10000000149011612</v>
      </c>
      <c r="IH15">
        <f>IG13*IE13</f>
      </c>
      <c r="II15">
        <f>ID13-IG13</f>
      </c>
      <c r="IJ15">
        <f>IF13-IH13</f>
      </c>
      <c r="IK15">
        <f>IE13</f>
      </c>
      <c r="IL15" t="s" s="6486">
        <v>69</v>
      </c>
      <c r="IM15" t="s" s="6487">
        <v>66</v>
      </c>
      <c r="IN15" t="s" s="6488">
        <v>67</v>
      </c>
      <c r="IO15" t="n" s="6489">
        <v>240322.0</v>
      </c>
      <c r="IP15" t="s" s="6490">
        <v>56</v>
      </c>
      <c r="IQ15" t="s" s="6491">
        <v>63</v>
      </c>
      <c r="IR15" t="n" s="6492">
        <v>0.061900001019239426</v>
      </c>
      <c r="IS15" t="n" s="6493">
        <v>3.0</v>
      </c>
      <c r="IT15" t="n" s="6494">
        <v>100000.0</v>
      </c>
      <c r="IU15">
        <f>IR13*IT13</f>
      </c>
      <c r="IV15" t="n" s="6496">
        <v>0.0</v>
      </c>
      <c r="IW15">
        <f>IU13*(1+IV13)</f>
      </c>
      <c r="IX15" t="n" s="6498">
        <v>0.25</v>
      </c>
      <c r="IY15">
        <f>IW13/(1-IX13)</f>
      </c>
      <c r="IZ15">
        <f>IX13*IY13</f>
      </c>
      <c r="JA15" t="n" s="6501">
        <v>0.15000000596046448</v>
      </c>
      <c r="JB15">
        <f>JA13*IY13</f>
      </c>
      <c r="JC15">
        <f>IX13-JA13</f>
      </c>
      <c r="JD15">
        <f>IZ13-JB13</f>
      </c>
      <c r="JE15" t="n" s="6505">
        <v>0.03999999910593033</v>
      </c>
      <c r="JF15">
        <f>JE13*IY13</f>
      </c>
      <c r="JG15">
        <f>IY13*(1+JE13)</f>
      </c>
      <c r="JH15" t="n" s="6508">
        <v>0.0</v>
      </c>
      <c r="JI15" t="n" s="6509">
        <v>15.0</v>
      </c>
      <c r="JJ15">
        <f>JG13+JI13</f>
      </c>
      <c r="JK15" t="n" s="6511">
        <v>0.10000000149011612</v>
      </c>
      <c r="JL15">
        <f>JJ13/(1-JK13)</f>
      </c>
      <c r="JM15">
        <f>JK13*JL13</f>
      </c>
      <c r="JN15" t="n" s="6514">
        <v>0.10000000149011612</v>
      </c>
      <c r="JO15">
        <f>JN13*JL13</f>
      </c>
      <c r="JP15">
        <f>JK13-JN13</f>
      </c>
      <c r="JQ15">
        <f>JM13-JO13</f>
      </c>
      <c r="JR15">
        <f>JL13</f>
      </c>
      <c r="JS15">
        <f>IR13*IT13/3615*IJ13</f>
      </c>
      <c r="JT15" t="n" s="6520">
        <v>0.0</v>
      </c>
      <c r="JU15">
        <f>JS13*(1+JT13)</f>
      </c>
      <c r="JV15" t="n" s="6522">
        <v>0.25</v>
      </c>
      <c r="JW15">
        <f>JU13/(1-JV13)</f>
      </c>
      <c r="JX15">
        <f>JV13*JW13</f>
      </c>
      <c r="JY15" t="n" s="6525">
        <v>0.15000000596046448</v>
      </c>
      <c r="JZ15">
        <f>JY13*JW13</f>
      </c>
      <c r="KA15">
        <f>JV13-JY13</f>
      </c>
      <c r="KB15">
        <f>JX13-JZ13</f>
      </c>
      <c r="KC15" t="n" s="6529">
        <v>0.03999999910593033</v>
      </c>
      <c r="KD15">
        <f>KC13*JW13</f>
      </c>
      <c r="KE15">
        <f>JW13*(1+KC13)</f>
      </c>
      <c r="KF15" t="n" s="6532">
        <v>0.0</v>
      </c>
      <c r="KG15" t="n" s="6533">
        <v>15.0</v>
      </c>
      <c r="KH15">
        <f>KE13+KG13</f>
      </c>
      <c r="KI15" t="n" s="6535">
        <v>0.10000000149011612</v>
      </c>
      <c r="KJ15">
        <f>KH13/(1-KI13)</f>
      </c>
      <c r="KK15">
        <f>KI13*KJ13</f>
      </c>
      <c r="KL15" t="n" s="6538">
        <v>0.10000000149011612</v>
      </c>
      <c r="KM15">
        <f>KL13*KJ13</f>
      </c>
      <c r="KN15">
        <f>KI13-KL13</f>
      </c>
      <c r="KO15">
        <f>KK13-KM13</f>
      </c>
      <c r="KP15">
        <f>KJ13</f>
      </c>
      <c r="KQ15" t="s" s="6543">
        <v>70</v>
      </c>
      <c r="KR15" t="s" s="6544">
        <v>66</v>
      </c>
      <c r="KS15" t="s" s="6545">
        <v>67</v>
      </c>
      <c r="KT15" t="n" s="6546">
        <v>240322.0</v>
      </c>
      <c r="KU15" t="s" s="6547">
        <v>56</v>
      </c>
      <c r="KV15" t="s" s="6548">
        <v>63</v>
      </c>
      <c r="KW15" t="n" s="6549">
        <v>0.21080000698566437</v>
      </c>
      <c r="KX15" t="n" s="6550">
        <v>3.0</v>
      </c>
      <c r="KY15" t="n" s="6551">
        <v>100000.0</v>
      </c>
      <c r="KZ15">
        <f>KW13*KY13</f>
      </c>
      <c r="LA15" t="n" s="6553">
        <v>0.0</v>
      </c>
      <c r="LB15">
        <f>KZ13*(1+LA13)</f>
      </c>
      <c r="LC15" t="n" s="6555">
        <v>0.25</v>
      </c>
      <c r="LD15">
        <f>LB13/(1-LC13)</f>
      </c>
      <c r="LE15">
        <f>LC13*LD13</f>
      </c>
      <c r="LF15" t="n" s="6558">
        <v>0.15000000596046448</v>
      </c>
      <c r="LG15">
        <f>LF13*LD13</f>
      </c>
      <c r="LH15">
        <f>LC13-LF13</f>
      </c>
      <c r="LI15">
        <f>LE13-LG13</f>
      </c>
      <c r="LJ15" t="n" s="6562">
        <v>0.03999999910593033</v>
      </c>
      <c r="LK15">
        <f>LJ13*LD13</f>
      </c>
      <c r="LL15">
        <f>LD13*(1+LJ13)</f>
      </c>
      <c r="LM15" t="n" s="6565">
        <v>0.0</v>
      </c>
      <c r="LN15" t="n" s="6566">
        <v>15.0</v>
      </c>
      <c r="LO15">
        <f>LL13+LN13</f>
      </c>
      <c r="LP15" t="n" s="6568">
        <v>0.10000000149011612</v>
      </c>
      <c r="LQ15">
        <f>LO13/(1-LP13)</f>
      </c>
      <c r="LR15">
        <f>LP13*LQ13</f>
      </c>
      <c r="LS15" t="n" s="6571">
        <v>0.10000000149011612</v>
      </c>
      <c r="LT15">
        <f>LS13*LQ13</f>
      </c>
      <c r="LU15">
        <f>LP13-LS13</f>
      </c>
      <c r="LV15">
        <f>LR13-LT13</f>
      </c>
      <c r="LW15">
        <f>LQ13</f>
      </c>
      <c r="LX15">
        <f>KW13*KY13/3615*KO13</f>
      </c>
      <c r="LY15" t="n" s="6577">
        <v>0.0</v>
      </c>
      <c r="LZ15">
        <f>LX13*(1+LY13)</f>
      </c>
      <c r="MA15" t="n" s="6579">
        <v>0.25</v>
      </c>
      <c r="MB15">
        <f>LZ13/(1-MA13)</f>
      </c>
      <c r="MC15">
        <f>MA13*MB13</f>
      </c>
      <c r="MD15" t="n" s="6582">
        <v>0.15000000596046448</v>
      </c>
      <c r="ME15">
        <f>MD13*MB13</f>
      </c>
      <c r="MF15">
        <f>MA13-MD13</f>
      </c>
      <c r="MG15">
        <f>MC13-ME13</f>
      </c>
      <c r="MH15" t="n" s="6586">
        <v>0.03999999910593033</v>
      </c>
      <c r="MI15">
        <f>MH13*MB13</f>
      </c>
      <c r="MJ15">
        <f>MB13*(1+MH13)</f>
      </c>
      <c r="MK15" t="n" s="6589">
        <v>0.0</v>
      </c>
      <c r="ML15" t="n" s="6590">
        <v>15.0</v>
      </c>
      <c r="MM15">
        <f>MJ13+ML13</f>
      </c>
      <c r="MN15" t="n" s="6592">
        <v>0.10000000149011612</v>
      </c>
      <c r="MO15">
        <f>MM13/(1-MN13)</f>
      </c>
      <c r="MP15">
        <f>MN13*MO13</f>
      </c>
      <c r="MQ15" t="n" s="6595">
        <v>0.10000000149011612</v>
      </c>
      <c r="MR15">
        <f>MQ13*MO13</f>
      </c>
      <c r="MS15">
        <f>MN13-MQ13</f>
      </c>
      <c r="MT15">
        <f>MP13-MR13</f>
      </c>
      <c r="MU15">
        <f>MO13</f>
      </c>
      <c r="MV15" t="s" s="6600">
        <v>71</v>
      </c>
      <c r="MW15" t="s" s="6601">
        <v>66</v>
      </c>
      <c r="MX15" t="s" s="6602">
        <v>67</v>
      </c>
      <c r="MY15" t="n" s="6603">
        <v>240322.0</v>
      </c>
      <c r="MZ15" t="s" s="6604">
        <v>56</v>
      </c>
      <c r="NA15" t="s" s="6605">
        <v>63</v>
      </c>
      <c r="NB15" t="n" s="6606">
        <v>0.45249998569488525</v>
      </c>
      <c r="NC15" t="n" s="6607">
        <v>1.0</v>
      </c>
      <c r="ND15" t="n" s="6608">
        <v>100000.0</v>
      </c>
      <c r="NE15">
        <f>NB13*ND13</f>
      </c>
      <c r="NF15" t="n" s="6610">
        <v>0.0</v>
      </c>
      <c r="NG15">
        <f>NE13*(1+NF13)</f>
      </c>
      <c r="NH15" t="n" s="6612">
        <v>0.25</v>
      </c>
      <c r="NI15">
        <f>NG13/(1-NH13)</f>
      </c>
      <c r="NJ15">
        <f>NH13*NI13</f>
      </c>
      <c r="NK15" t="n" s="6615">
        <v>0.15000000596046448</v>
      </c>
      <c r="NL15">
        <f>NK13*NI13</f>
      </c>
      <c r="NM15">
        <f>NH13-NK13</f>
      </c>
      <c r="NN15">
        <f>NJ13-NL13</f>
      </c>
      <c r="NO15" t="n" s="6619">
        <v>0.03999999910593033</v>
      </c>
      <c r="NP15">
        <f>NO13*NI13</f>
      </c>
      <c r="NQ15">
        <f>NI13*(1+NO13)</f>
      </c>
      <c r="NR15" t="n" s="6622">
        <v>0.0</v>
      </c>
      <c r="NS15" t="n" s="6623">
        <v>15.0</v>
      </c>
      <c r="NT15">
        <f>NQ13+NS13</f>
      </c>
      <c r="NU15" t="n" s="6625">
        <v>0.10000000149011612</v>
      </c>
      <c r="NV15">
        <f>NT13/(1-NU13)</f>
      </c>
      <c r="NW15">
        <f>NU13*NV13</f>
      </c>
      <c r="NX15" t="n" s="6628">
        <v>0.10000000149011612</v>
      </c>
      <c r="NY15">
        <f>NX13*NV13</f>
      </c>
      <c r="NZ15">
        <f>NU13-NX13</f>
      </c>
      <c r="OA15">
        <f>NW13-NY13</f>
      </c>
      <c r="OB15">
        <f>NV13</f>
      </c>
      <c r="OC15">
        <f>NB13*ND13/3615*MT13</f>
      </c>
      <c r="OD15" t="n" s="6634">
        <v>0.0</v>
      </c>
      <c r="OE15">
        <f>OC13*(1+OD13)</f>
      </c>
      <c r="OF15" t="n" s="6636">
        <v>0.25</v>
      </c>
      <c r="OG15">
        <f>OE13/(1-OF13)</f>
      </c>
      <c r="OH15">
        <f>OF13*OG13</f>
      </c>
      <c r="OI15" t="n" s="6639">
        <v>0.15000000596046448</v>
      </c>
      <c r="OJ15">
        <f>OI13*OG13</f>
      </c>
      <c r="OK15">
        <f>OF13-OI13</f>
      </c>
      <c r="OL15">
        <f>OH13-OJ13</f>
      </c>
      <c r="OM15" t="n" s="6643">
        <v>0.03999999910593033</v>
      </c>
      <c r="ON15">
        <f>OM13*OG13</f>
      </c>
      <c r="OO15">
        <f>OG13*(1+OM13)</f>
      </c>
      <c r="OP15" t="n" s="6646">
        <v>0.0</v>
      </c>
      <c r="OQ15" t="n" s="6647">
        <v>15.0</v>
      </c>
      <c r="OR15">
        <f>OO13+OQ13</f>
      </c>
      <c r="OS15" t="n" s="6649">
        <v>0.10000000149011612</v>
      </c>
      <c r="OT15">
        <f>OR13/(1-OS13)</f>
      </c>
      <c r="OU15">
        <f>OS13*OT13</f>
      </c>
      <c r="OV15" t="n" s="6652">
        <v>0.10000000149011612</v>
      </c>
      <c r="OW15">
        <f>OV13*OT13</f>
      </c>
      <c r="OX15">
        <f>OS13-OV13</f>
      </c>
      <c r="OY15">
        <f>OU13-OW13</f>
      </c>
      <c r="OZ15">
        <f>OT13</f>
      </c>
      <c r="PA15" t="s" s="6657">
        <v>72</v>
      </c>
      <c r="PB15" t="s" s="6658">
        <v>66</v>
      </c>
      <c r="PC15" t="s" s="6659">
        <v>67</v>
      </c>
      <c r="PD15" t="n" s="6660">
        <v>240322.0</v>
      </c>
      <c r="PE15" t="s" s="6661">
        <v>56</v>
      </c>
      <c r="PF15" t="s" s="6662">
        <v>63</v>
      </c>
      <c r="PG15" t="n" s="6663">
        <v>0.9043999910354614</v>
      </c>
      <c r="PH15" t="n" s="6664">
        <v>1.0</v>
      </c>
      <c r="PI15" t="n" s="6665">
        <v>100000.0</v>
      </c>
      <c r="PJ15">
        <f>PG13*PI13</f>
      </c>
      <c r="PK15" t="n" s="6667">
        <v>0.0</v>
      </c>
      <c r="PL15">
        <f>PJ13*(1+PK13)</f>
      </c>
      <c r="PM15" t="n" s="6669">
        <v>0.25</v>
      </c>
      <c r="PN15">
        <f>PL13/(1-PM13)</f>
      </c>
      <c r="PO15">
        <f>PM13*PN13</f>
      </c>
      <c r="PP15" t="n" s="6672">
        <v>0.15000000596046448</v>
      </c>
      <c r="PQ15">
        <f>PP13*PN13</f>
      </c>
      <c r="PR15">
        <f>PM13-PP13</f>
      </c>
      <c r="PS15">
        <f>PO13-PQ13</f>
      </c>
      <c r="PT15" t="n" s="6676">
        <v>0.03999999910593033</v>
      </c>
      <c r="PU15">
        <f>PT13*PN13</f>
      </c>
      <c r="PV15">
        <f>PN13*(1+PT13)</f>
      </c>
      <c r="PW15" t="n" s="6679">
        <v>0.0</v>
      </c>
      <c r="PX15" t="n" s="6680">
        <v>15.0</v>
      </c>
      <c r="PY15">
        <f>PV13+PX13</f>
      </c>
      <c r="PZ15" t="n" s="6682">
        <v>0.10000000149011612</v>
      </c>
      <c r="QA15">
        <f>PY13/(1-PZ13)</f>
      </c>
      <c r="QB15">
        <f>PZ13*QA13</f>
      </c>
      <c r="QC15" t="n" s="6685">
        <v>0.10000000149011612</v>
      </c>
      <c r="QD15">
        <f>QC13*QA13</f>
      </c>
      <c r="QE15">
        <f>PZ13-QC13</f>
      </c>
      <c r="QF15">
        <f>QB13-QD13</f>
      </c>
      <c r="QG15">
        <f>QA13</f>
      </c>
      <c r="QH15">
        <f>OYG13*OYI13/3615*OY13</f>
      </c>
      <c r="QI15" t="n" s="6691">
        <v>0.0</v>
      </c>
      <c r="QJ15">
        <f>QH13*(1+QI13)</f>
      </c>
      <c r="QK15" t="n" s="6693">
        <v>0.25</v>
      </c>
      <c r="QL15">
        <f>QJ13/(1-QK13)</f>
      </c>
      <c r="QM15">
        <f>QK13*QL13</f>
      </c>
      <c r="QN15" t="n" s="6696">
        <v>0.15000000596046448</v>
      </c>
      <c r="QO15">
        <f>QN13*QL13</f>
      </c>
      <c r="QP15">
        <f>QK13-QN13</f>
      </c>
      <c r="QQ15">
        <f>QM13-QO13</f>
      </c>
      <c r="QR15" t="n" s="6700">
        <v>0.03999999910593033</v>
      </c>
      <c r="QS15">
        <f>QR13*QL13</f>
      </c>
      <c r="QT15">
        <f>QL13*(1+QR13)</f>
      </c>
      <c r="QU15" t="n" s="6703">
        <v>0.0</v>
      </c>
      <c r="QV15" t="n" s="6704">
        <v>15.0</v>
      </c>
      <c r="QW15">
        <f>QT13+QV13</f>
      </c>
      <c r="QX15" t="n" s="6706">
        <v>0.10000000149011612</v>
      </c>
      <c r="QY15">
        <f>QW13/(1-QX13)</f>
      </c>
      <c r="QZ15">
        <f>QX13*QY13</f>
      </c>
      <c r="RA15" t="n" s="6709">
        <v>0.10000000149011612</v>
      </c>
      <c r="RB15">
        <f>RA13*QY13</f>
      </c>
      <c r="RC15">
        <f>QX13-RA13</f>
      </c>
      <c r="RD15">
        <f>QZ13-RB13</f>
      </c>
      <c r="RE15">
        <f>QY13</f>
      </c>
      <c r="RF15">
        <f>BV15+BV15+EA15+EA15+GF15+IK15+KP15+MU15+OZ15+RE15</f>
      </c>
    </row>
    <row r="16">
      <c r="A16" t="s">
        <v>90</v>
      </c>
      <c r="B16" t="s">
        <v>91</v>
      </c>
      <c r="C16" t="s">
        <v>92</v>
      </c>
      <c r="D16" t="s">
        <v>51</v>
      </c>
      <c r="F16" t="s">
        <v>52</v>
      </c>
      <c r="G16" t="s">
        <v>53</v>
      </c>
      <c r="H16" t="s">
        <v>54</v>
      </c>
      <c r="I16" t="s">
        <v>55</v>
      </c>
      <c r="J16" t="n">
        <v>0.0</v>
      </c>
      <c r="K16" t="n">
        <v>42815.0</v>
      </c>
      <c r="L16" t="n">
        <v>42424.0</v>
      </c>
      <c r="M16" t="s">
        <v>56</v>
      </c>
      <c r="N16" t="n">
        <v>-1.0</v>
      </c>
      <c r="O16" t="n">
        <v>15000.0</v>
      </c>
      <c r="P16" t="n">
        <v>-391.0</v>
      </c>
      <c r="Q16" t="n">
        <v>0.0</v>
      </c>
      <c r="R16" t="s" s="6770">
        <v>57</v>
      </c>
      <c r="S16" t="s" s="6771">
        <v>58</v>
      </c>
      <c r="T16" t="s" s="6772">
        <v>59</v>
      </c>
      <c r="U16" t="n" s="6773">
        <v>240322.0</v>
      </c>
      <c r="V16" t="s" s="6774">
        <v>56</v>
      </c>
      <c r="W16" t="s" s="6775">
        <v>63</v>
      </c>
      <c r="X16" t="n" s="6776">
        <v>5.009999731555581E-4</v>
      </c>
      <c r="Y16" t="n" s="6777">
        <v>3.0</v>
      </c>
      <c r="Z16">
        <f>Y12*O12*12</f>
      </c>
      <c r="AA16">
        <f>X12*Z12</f>
      </c>
      <c r="AB16" t="n" s="6780">
        <v>0.0</v>
      </c>
      <c r="AC16">
        <f>AA12*(1+AB12)</f>
      </c>
      <c r="AD16" t="n" s="6782">
        <v>0.25</v>
      </c>
      <c r="AE16">
        <f>AC12/(1-AD12)</f>
      </c>
      <c r="AF16">
        <f>AD12*AE12</f>
      </c>
      <c r="AG16" t="n" s="6785">
        <v>0.15000000596046448</v>
      </c>
      <c r="AH16">
        <f>AG12*AE12</f>
      </c>
      <c r="AI16">
        <f>AD12-AG12</f>
      </c>
      <c r="AJ16">
        <f>AF12-AH12</f>
      </c>
      <c r="AK16" t="n" s="6789">
        <v>0.03999999910593033</v>
      </c>
      <c r="AL16">
        <f>AK12*AE12</f>
      </c>
      <c r="AM16">
        <f>AE12*(1+AK12)</f>
      </c>
      <c r="AN16" t="n" s="6792">
        <v>0.029999999329447746</v>
      </c>
      <c r="AO16">
        <f>AN12*AM12</f>
      </c>
      <c r="AP16">
        <f>AM12+AO12</f>
      </c>
      <c r="AQ16" t="n" s="6795">
        <v>0.10000000149011612</v>
      </c>
      <c r="AR16">
        <f>AP12/(1-AQ12)</f>
      </c>
      <c r="AS16">
        <f>AQ12*AR12</f>
      </c>
      <c r="AT16" t="n" s="6798">
        <v>0.10000000149011612</v>
      </c>
      <c r="AU16">
        <f>AT12*AR12</f>
      </c>
      <c r="AV16">
        <f>AQ12-AT12</f>
      </c>
      <c r="AW16">
        <f>AS12-AU12</f>
      </c>
      <c r="AX16">
        <f>AR12</f>
      </c>
      <c r="AY16">
        <f>X12*Z12/3616*P12</f>
      </c>
      <c r="AZ16" t="n" s="6804">
        <v>0.0</v>
      </c>
      <c r="BA16">
        <f>AY12*(1+AZ12)</f>
      </c>
      <c r="BB16" t="n" s="6806">
        <v>0.25</v>
      </c>
      <c r="BC16">
        <f>BA12/(1-BB12)</f>
      </c>
      <c r="BD16">
        <f>BB12*BC12</f>
      </c>
      <c r="BE16" t="n" s="6809">
        <v>0.15000000596046448</v>
      </c>
      <c r="BF16">
        <f>BE12*BC12</f>
      </c>
      <c r="BG16">
        <f>BB12-BE12</f>
      </c>
      <c r="BH16">
        <f>BD12-BF12</f>
      </c>
      <c r="BI16" t="n" s="6813">
        <v>0.03999999910593033</v>
      </c>
      <c r="BJ16">
        <f>BI12*BC12</f>
      </c>
      <c r="BK16">
        <f>BC12*(1+BI12)</f>
      </c>
      <c r="BL16" t="n" s="6816">
        <v>0.029999999329447746</v>
      </c>
      <c r="BM16">
        <f>BL12*BK12</f>
      </c>
      <c r="BN16">
        <f>BK12+BM12</f>
      </c>
      <c r="BO16" t="n" s="6819">
        <v>0.10000000149011612</v>
      </c>
      <c r="BP16">
        <f>BN12/(1-BO12)</f>
      </c>
      <c r="BQ16">
        <f>BO12*BP12</f>
      </c>
      <c r="BR16" t="n" s="6822">
        <v>0.10000000149011612</v>
      </c>
      <c r="BS16">
        <f>BR12*BP12</f>
      </c>
      <c r="BT16">
        <f>BO12-BR12</f>
      </c>
      <c r="BU16">
        <f>BQ12-BS12</f>
      </c>
      <c r="BV16">
        <f>BP12</f>
      </c>
      <c r="BW16" t="s" s="6883">
        <v>64</v>
      </c>
      <c r="BX16" t="s" s="6884">
        <v>58</v>
      </c>
      <c r="BY16" t="s" s="6885">
        <v>59</v>
      </c>
      <c r="BZ16" t="n" s="6886">
        <v>240322.0</v>
      </c>
      <c r="CA16" t="s" s="6887">
        <v>56</v>
      </c>
      <c r="CB16" t="s" s="6888">
        <v>63</v>
      </c>
      <c r="CC16" t="n" s="6889">
        <v>5.009999731555581E-4</v>
      </c>
      <c r="CD16" t="n" s="6890">
        <v>3.0</v>
      </c>
      <c r="CE16">
        <f>CD12*BT12*12</f>
      </c>
      <c r="CF16">
        <f>CC12*CE12</f>
      </c>
      <c r="CG16" t="n" s="6893">
        <v>0.0</v>
      </c>
      <c r="CH16">
        <f>CF12*(1+CG12)</f>
      </c>
      <c r="CI16" t="n" s="6895">
        <v>0.25</v>
      </c>
      <c r="CJ16">
        <f>CH12/(1-CI12)</f>
      </c>
      <c r="CK16">
        <f>CI12*CJ12</f>
      </c>
      <c r="CL16" t="n" s="6898">
        <v>0.15000000596046448</v>
      </c>
      <c r="CM16">
        <f>CL12*CJ12</f>
      </c>
      <c r="CN16">
        <f>CI12-CL12</f>
      </c>
      <c r="CO16">
        <f>CK12-CM12</f>
      </c>
      <c r="CP16" t="n" s="6902">
        <v>0.03999999910593033</v>
      </c>
      <c r="CQ16">
        <f>CP12*CJ12</f>
      </c>
      <c r="CR16">
        <f>CJ12*(1+CP12)</f>
      </c>
      <c r="CS16" t="n" s="6905">
        <v>0.029999999329447746</v>
      </c>
      <c r="CT16">
        <f>CS12*CR12</f>
      </c>
      <c r="CU16">
        <f>CR12+CT12</f>
      </c>
      <c r="CV16" t="n" s="6908">
        <v>0.10000000149011612</v>
      </c>
      <c r="CW16">
        <f>CU12/(1-CV12)</f>
      </c>
      <c r="CX16">
        <f>CV12*CW12</f>
      </c>
      <c r="CY16" t="n" s="6911">
        <v>0.10000000149011612</v>
      </c>
      <c r="CZ16">
        <f>CY12*CW12</f>
      </c>
      <c r="DA16">
        <f>CV12-CY12</f>
      </c>
      <c r="DB16">
        <f>CX12-CZ12</f>
      </c>
      <c r="DC16">
        <f>CW12</f>
      </c>
      <c r="DD16">
        <f>CC12*CE12/3616*BU12</f>
      </c>
      <c r="DE16" t="n" s="6917">
        <v>0.0</v>
      </c>
      <c r="DF16">
        <f>DD12*(1+DE12)</f>
      </c>
      <c r="DG16" t="n" s="6919">
        <v>0.25</v>
      </c>
      <c r="DH16">
        <f>DF12/(1-DG12)</f>
      </c>
      <c r="DI16">
        <f>DG12*DH12</f>
      </c>
      <c r="DJ16" t="n" s="6922">
        <v>0.15000000596046448</v>
      </c>
      <c r="DK16">
        <f>DJ12*DH12</f>
      </c>
      <c r="DL16">
        <f>DG12-DJ12</f>
      </c>
      <c r="DM16">
        <f>DI12-DK12</f>
      </c>
      <c r="DN16" t="n" s="6926">
        <v>0.03999999910593033</v>
      </c>
      <c r="DO16">
        <f>DN12*DH12</f>
      </c>
      <c r="DP16">
        <f>DH12*(1+DN12)</f>
      </c>
      <c r="DQ16" t="n" s="6929">
        <v>0.029999999329447746</v>
      </c>
      <c r="DR16">
        <f>DQ12*DP12</f>
      </c>
      <c r="DS16">
        <f>DP12+DR12</f>
      </c>
      <c r="DT16" t="n" s="6932">
        <v>0.10000000149011612</v>
      </c>
      <c r="DU16">
        <f>DS12/(1-DT12)</f>
      </c>
      <c r="DV16">
        <f>DT12*DU12</f>
      </c>
      <c r="DW16" t="n" s="6935">
        <v>0.10000000149011612</v>
      </c>
      <c r="DX16">
        <f>DW12*DU12</f>
      </c>
      <c r="DY16">
        <f>DT12-DW12</f>
      </c>
      <c r="DZ16">
        <f>DV12-DX12</f>
      </c>
      <c r="EA16">
        <f>DU12</f>
      </c>
      <c r="EB16" t="s" s="6940">
        <v>65</v>
      </c>
      <c r="EC16" t="s" s="6941">
        <v>66</v>
      </c>
      <c r="ED16" t="s" s="6942">
        <v>67</v>
      </c>
      <c r="EE16" t="n" s="6943">
        <v>240322.0</v>
      </c>
      <c r="EF16" t="s" s="6944">
        <v>56</v>
      </c>
      <c r="EG16" t="s" s="6945">
        <v>63</v>
      </c>
      <c r="EH16" t="n" s="6946">
        <v>0.5009999871253967</v>
      </c>
      <c r="EI16" t="n" s="6947">
        <v>3.0</v>
      </c>
      <c r="EJ16" t="n" s="6948">
        <v>100000.0</v>
      </c>
      <c r="EK16">
        <f>EH13*EJ13</f>
      </c>
      <c r="EL16" t="n" s="6950">
        <v>0.0</v>
      </c>
      <c r="EM16">
        <f>EK13*(1+EL13)</f>
      </c>
      <c r="EN16" t="n" s="6952">
        <v>0.25</v>
      </c>
      <c r="EO16">
        <f>EM13/(1-EN13)</f>
      </c>
      <c r="EP16">
        <f>EN13*EO13</f>
      </c>
      <c r="EQ16" t="n" s="6955">
        <v>0.15000000596046448</v>
      </c>
      <c r="ER16">
        <f>EQ13*EO13</f>
      </c>
      <c r="ES16">
        <f>EN13-EQ13</f>
      </c>
      <c r="ET16">
        <f>EP13-ER13</f>
      </c>
      <c r="EU16" t="n" s="6959">
        <v>0.03999999910593033</v>
      </c>
      <c r="EV16">
        <f>EU13*EO13</f>
      </c>
      <c r="EW16">
        <f>EO13*(1+EU13)</f>
      </c>
      <c r="EX16" t="n" s="6962">
        <v>0.0</v>
      </c>
      <c r="EY16" t="n" s="6963">
        <v>15.0</v>
      </c>
      <c r="EZ16">
        <f>EW13+EY13</f>
      </c>
      <c r="FA16" t="n" s="6965">
        <v>0.10000000149011612</v>
      </c>
      <c r="FB16">
        <f>EZ13/(1-FA13)</f>
      </c>
      <c r="FC16">
        <f>FA13*FB13</f>
      </c>
      <c r="FD16" t="n" s="6968">
        <v>0.10000000149011612</v>
      </c>
      <c r="FE16">
        <f>FD13*FB13</f>
      </c>
      <c r="FF16">
        <f>FA13-FD13</f>
      </c>
      <c r="FG16">
        <f>FC13-FE13</f>
      </c>
      <c r="FH16">
        <f>FB13</f>
      </c>
      <c r="FI16">
        <f>EH13*EJ13/3616*DZ13</f>
      </c>
      <c r="FJ16" t="n" s="6974">
        <v>0.0</v>
      </c>
      <c r="FK16">
        <f>FI13*(1+FJ13)</f>
      </c>
      <c r="FL16" t="n" s="6976">
        <v>0.25</v>
      </c>
      <c r="FM16">
        <f>FK13/(1-FL13)</f>
      </c>
      <c r="FN16">
        <f>FL13*FM13</f>
      </c>
      <c r="FO16" t="n" s="6979">
        <v>0.15000000596046448</v>
      </c>
      <c r="FP16">
        <f>FO13*FM13</f>
      </c>
      <c r="FQ16">
        <f>FL13-FO13</f>
      </c>
      <c r="FR16">
        <f>FN13-FP13</f>
      </c>
      <c r="FS16" t="n" s="6983">
        <v>0.03999999910593033</v>
      </c>
      <c r="FT16">
        <f>FS13*FM13</f>
      </c>
      <c r="FU16">
        <f>FM13*(1+FS13)</f>
      </c>
      <c r="FV16" t="n" s="6986">
        <v>0.0</v>
      </c>
      <c r="FW16" t="n" s="6987">
        <v>15.0</v>
      </c>
      <c r="FX16">
        <f>FU13+FW13</f>
      </c>
      <c r="FY16" t="n" s="6989">
        <v>0.10000000149011612</v>
      </c>
      <c r="FZ16">
        <f>FX13/(1-FY13)</f>
      </c>
      <c r="GA16">
        <f>FY13*FZ13</f>
      </c>
      <c r="GB16" t="n" s="6992">
        <v>0.10000000149011612</v>
      </c>
      <c r="GC16">
        <f>GB13*FZ13</f>
      </c>
      <c r="GD16">
        <f>FY13-GB13</f>
      </c>
      <c r="GE16">
        <f>GA13-GC13</f>
      </c>
      <c r="GF16">
        <f>FZ13</f>
      </c>
      <c r="GG16" t="s" s="6997">
        <v>68</v>
      </c>
      <c r="GH16" t="s" s="6998">
        <v>66</v>
      </c>
      <c r="GI16" t="s" s="6999">
        <v>67</v>
      </c>
      <c r="GJ16" t="n" s="7000">
        <v>240322.0</v>
      </c>
      <c r="GK16" t="s" s="7001">
        <v>56</v>
      </c>
      <c r="GL16" t="s" s="7002">
        <v>63</v>
      </c>
      <c r="GM16" t="n" s="7003">
        <v>0.12530000507831573</v>
      </c>
      <c r="GN16" t="n" s="7004">
        <v>3.0</v>
      </c>
      <c r="GO16" t="n" s="7005">
        <v>100000.0</v>
      </c>
      <c r="GP16">
        <f>GM13*GO13</f>
      </c>
      <c r="GQ16" t="n" s="7007">
        <v>0.0</v>
      </c>
      <c r="GR16">
        <f>GP13*(1+GQ13)</f>
      </c>
      <c r="GS16" t="n" s="7009">
        <v>0.25</v>
      </c>
      <c r="GT16">
        <f>GR13/(1-GS13)</f>
      </c>
      <c r="GU16">
        <f>GS13*GT13</f>
      </c>
      <c r="GV16" t="n" s="7012">
        <v>0.15000000596046448</v>
      </c>
      <c r="GW16">
        <f>GV13*GT13</f>
      </c>
      <c r="GX16">
        <f>GS13-GV13</f>
      </c>
      <c r="GY16">
        <f>GU13-GW13</f>
      </c>
      <c r="GZ16" t="n" s="7016">
        <v>0.03999999910593033</v>
      </c>
      <c r="HA16">
        <f>GZ13*GT13</f>
      </c>
      <c r="HB16">
        <f>GT13*(1+GZ13)</f>
      </c>
      <c r="HC16" t="n" s="7019">
        <v>0.0</v>
      </c>
      <c r="HD16" t="n" s="7020">
        <v>15.0</v>
      </c>
      <c r="HE16">
        <f>HB13+HD13</f>
      </c>
      <c r="HF16" t="n" s="7022">
        <v>0.10000000149011612</v>
      </c>
      <c r="HG16">
        <f>HE13/(1-HF13)</f>
      </c>
      <c r="HH16">
        <f>HF13*HG13</f>
      </c>
      <c r="HI16" t="n" s="7025">
        <v>0.10000000149011612</v>
      </c>
      <c r="HJ16">
        <f>HI13*HG13</f>
      </c>
      <c r="HK16">
        <f>HF13-HI13</f>
      </c>
      <c r="HL16">
        <f>HH13-HJ13</f>
      </c>
      <c r="HM16">
        <f>HG13</f>
      </c>
      <c r="HN16">
        <f>GM13*GO13/3616*GE13</f>
      </c>
      <c r="HO16" t="n" s="7031">
        <v>0.0</v>
      </c>
      <c r="HP16">
        <f>HN13*(1+HO13)</f>
      </c>
      <c r="HQ16" t="n" s="7033">
        <v>0.25</v>
      </c>
      <c r="HR16">
        <f>HP13/(1-HQ13)</f>
      </c>
      <c r="HS16">
        <f>HQ13*HR13</f>
      </c>
      <c r="HT16" t="n" s="7036">
        <v>0.15000000596046448</v>
      </c>
      <c r="HU16">
        <f>HT13*HR13</f>
      </c>
      <c r="HV16">
        <f>HQ13-HT13</f>
      </c>
      <c r="HW16">
        <f>HS13-HU13</f>
      </c>
      <c r="HX16" t="n" s="7040">
        <v>0.03999999910593033</v>
      </c>
      <c r="HY16">
        <f>HX13*HR13</f>
      </c>
      <c r="HZ16">
        <f>HR13*(1+HX13)</f>
      </c>
      <c r="IA16" t="n" s="7043">
        <v>0.0</v>
      </c>
      <c r="IB16" t="n" s="7044">
        <v>15.0</v>
      </c>
      <c r="IC16">
        <f>HZ13+IB13</f>
      </c>
      <c r="ID16" t="n" s="7046">
        <v>0.10000000149011612</v>
      </c>
      <c r="IE16">
        <f>IC13/(1-ID13)</f>
      </c>
      <c r="IF16">
        <f>ID13*IE13</f>
      </c>
      <c r="IG16" t="n" s="7049">
        <v>0.10000000149011612</v>
      </c>
      <c r="IH16">
        <f>IG13*IE13</f>
      </c>
      <c r="II16">
        <f>ID13-IG13</f>
      </c>
      <c r="IJ16">
        <f>IF13-IH13</f>
      </c>
      <c r="IK16">
        <f>IE13</f>
      </c>
      <c r="IL16" t="s" s="7054">
        <v>69</v>
      </c>
      <c r="IM16" t="s" s="7055">
        <v>66</v>
      </c>
      <c r="IN16" t="s" s="7056">
        <v>67</v>
      </c>
      <c r="IO16" t="n" s="7057">
        <v>240322.0</v>
      </c>
      <c r="IP16" t="s" s="7058">
        <v>56</v>
      </c>
      <c r="IQ16" t="s" s="7059">
        <v>63</v>
      </c>
      <c r="IR16" t="n" s="7060">
        <v>0.061900001019239426</v>
      </c>
      <c r="IS16" t="n" s="7061">
        <v>3.0</v>
      </c>
      <c r="IT16" t="n" s="7062">
        <v>100000.0</v>
      </c>
      <c r="IU16">
        <f>IR13*IT13</f>
      </c>
      <c r="IV16" t="n" s="7064">
        <v>0.0</v>
      </c>
      <c r="IW16">
        <f>IU13*(1+IV13)</f>
      </c>
      <c r="IX16" t="n" s="7066">
        <v>0.25</v>
      </c>
      <c r="IY16">
        <f>IW13/(1-IX13)</f>
      </c>
      <c r="IZ16">
        <f>IX13*IY13</f>
      </c>
      <c r="JA16" t="n" s="7069">
        <v>0.15000000596046448</v>
      </c>
      <c r="JB16">
        <f>JA13*IY13</f>
      </c>
      <c r="JC16">
        <f>IX13-JA13</f>
      </c>
      <c r="JD16">
        <f>IZ13-JB13</f>
      </c>
      <c r="JE16" t="n" s="7073">
        <v>0.03999999910593033</v>
      </c>
      <c r="JF16">
        <f>JE13*IY13</f>
      </c>
      <c r="JG16">
        <f>IY13*(1+JE13)</f>
      </c>
      <c r="JH16" t="n" s="7076">
        <v>0.0</v>
      </c>
      <c r="JI16" t="n" s="7077">
        <v>15.0</v>
      </c>
      <c r="JJ16">
        <f>JG13+JI13</f>
      </c>
      <c r="JK16" t="n" s="7079">
        <v>0.10000000149011612</v>
      </c>
      <c r="JL16">
        <f>JJ13/(1-JK13)</f>
      </c>
      <c r="JM16">
        <f>JK13*JL13</f>
      </c>
      <c r="JN16" t="n" s="7082">
        <v>0.10000000149011612</v>
      </c>
      <c r="JO16">
        <f>JN13*JL13</f>
      </c>
      <c r="JP16">
        <f>JK13-JN13</f>
      </c>
      <c r="JQ16">
        <f>JM13-JO13</f>
      </c>
      <c r="JR16">
        <f>JL13</f>
      </c>
      <c r="JS16">
        <f>IR13*IT13/3616*IJ13</f>
      </c>
      <c r="JT16" t="n" s="7088">
        <v>0.0</v>
      </c>
      <c r="JU16">
        <f>JS13*(1+JT13)</f>
      </c>
      <c r="JV16" t="n" s="7090">
        <v>0.25</v>
      </c>
      <c r="JW16">
        <f>JU13/(1-JV13)</f>
      </c>
      <c r="JX16">
        <f>JV13*JW13</f>
      </c>
      <c r="JY16" t="n" s="7093">
        <v>0.15000000596046448</v>
      </c>
      <c r="JZ16">
        <f>JY13*JW13</f>
      </c>
      <c r="KA16">
        <f>JV13-JY13</f>
      </c>
      <c r="KB16">
        <f>JX13-JZ13</f>
      </c>
      <c r="KC16" t="n" s="7097">
        <v>0.03999999910593033</v>
      </c>
      <c r="KD16">
        <f>KC13*JW13</f>
      </c>
      <c r="KE16">
        <f>JW13*(1+KC13)</f>
      </c>
      <c r="KF16" t="n" s="7100">
        <v>0.0</v>
      </c>
      <c r="KG16" t="n" s="7101">
        <v>15.0</v>
      </c>
      <c r="KH16">
        <f>KE13+KG13</f>
      </c>
      <c r="KI16" t="n" s="7103">
        <v>0.10000000149011612</v>
      </c>
      <c r="KJ16">
        <f>KH13/(1-KI13)</f>
      </c>
      <c r="KK16">
        <f>KI13*KJ13</f>
      </c>
      <c r="KL16" t="n" s="7106">
        <v>0.10000000149011612</v>
      </c>
      <c r="KM16">
        <f>KL13*KJ13</f>
      </c>
      <c r="KN16">
        <f>KI13-KL13</f>
      </c>
      <c r="KO16">
        <f>KK13-KM13</f>
      </c>
      <c r="KP16">
        <f>KJ13</f>
      </c>
      <c r="KQ16" t="s" s="7111">
        <v>70</v>
      </c>
      <c r="KR16" t="s" s="7112">
        <v>66</v>
      </c>
      <c r="KS16" t="s" s="7113">
        <v>67</v>
      </c>
      <c r="KT16" t="n" s="7114">
        <v>240322.0</v>
      </c>
      <c r="KU16" t="s" s="7115">
        <v>56</v>
      </c>
      <c r="KV16" t="s" s="7116">
        <v>63</v>
      </c>
      <c r="KW16" t="n" s="7117">
        <v>0.21080000698566437</v>
      </c>
      <c r="KX16" t="n" s="7118">
        <v>3.0</v>
      </c>
      <c r="KY16" t="n" s="7119">
        <v>100000.0</v>
      </c>
      <c r="KZ16">
        <f>KW13*KY13</f>
      </c>
      <c r="LA16" t="n" s="7121">
        <v>0.0</v>
      </c>
      <c r="LB16">
        <f>KZ13*(1+LA13)</f>
      </c>
      <c r="LC16" t="n" s="7123">
        <v>0.25</v>
      </c>
      <c r="LD16">
        <f>LB13/(1-LC13)</f>
      </c>
      <c r="LE16">
        <f>LC13*LD13</f>
      </c>
      <c r="LF16" t="n" s="7126">
        <v>0.15000000596046448</v>
      </c>
      <c r="LG16">
        <f>LF13*LD13</f>
      </c>
      <c r="LH16">
        <f>LC13-LF13</f>
      </c>
      <c r="LI16">
        <f>LE13-LG13</f>
      </c>
      <c r="LJ16" t="n" s="7130">
        <v>0.03999999910593033</v>
      </c>
      <c r="LK16">
        <f>LJ13*LD13</f>
      </c>
      <c r="LL16">
        <f>LD13*(1+LJ13)</f>
      </c>
      <c r="LM16" t="n" s="7133">
        <v>0.0</v>
      </c>
      <c r="LN16" t="n" s="7134">
        <v>15.0</v>
      </c>
      <c r="LO16">
        <f>LL13+LN13</f>
      </c>
      <c r="LP16" t="n" s="7136">
        <v>0.10000000149011612</v>
      </c>
      <c r="LQ16">
        <f>LO13/(1-LP13)</f>
      </c>
      <c r="LR16">
        <f>LP13*LQ13</f>
      </c>
      <c r="LS16" t="n" s="7139">
        <v>0.10000000149011612</v>
      </c>
      <c r="LT16">
        <f>LS13*LQ13</f>
      </c>
      <c r="LU16">
        <f>LP13-LS13</f>
      </c>
      <c r="LV16">
        <f>LR13-LT13</f>
      </c>
      <c r="LW16">
        <f>LQ13</f>
      </c>
      <c r="LX16">
        <f>KW13*KY13/3616*KO13</f>
      </c>
      <c r="LY16" t="n" s="7145">
        <v>0.0</v>
      </c>
      <c r="LZ16">
        <f>LX13*(1+LY13)</f>
      </c>
      <c r="MA16" t="n" s="7147">
        <v>0.25</v>
      </c>
      <c r="MB16">
        <f>LZ13/(1-MA13)</f>
      </c>
      <c r="MC16">
        <f>MA13*MB13</f>
      </c>
      <c r="MD16" t="n" s="7150">
        <v>0.15000000596046448</v>
      </c>
      <c r="ME16">
        <f>MD13*MB13</f>
      </c>
      <c r="MF16">
        <f>MA13-MD13</f>
      </c>
      <c r="MG16">
        <f>MC13-ME13</f>
      </c>
      <c r="MH16" t="n" s="7154">
        <v>0.03999999910593033</v>
      </c>
      <c r="MI16">
        <f>MH13*MB13</f>
      </c>
      <c r="MJ16">
        <f>MB13*(1+MH13)</f>
      </c>
      <c r="MK16" t="n" s="7157">
        <v>0.0</v>
      </c>
      <c r="ML16" t="n" s="7158">
        <v>15.0</v>
      </c>
      <c r="MM16">
        <f>MJ13+ML13</f>
      </c>
      <c r="MN16" t="n" s="7160">
        <v>0.10000000149011612</v>
      </c>
      <c r="MO16">
        <f>MM13/(1-MN13)</f>
      </c>
      <c r="MP16">
        <f>MN13*MO13</f>
      </c>
      <c r="MQ16" t="n" s="7163">
        <v>0.10000000149011612</v>
      </c>
      <c r="MR16">
        <f>MQ13*MO13</f>
      </c>
      <c r="MS16">
        <f>MN13-MQ13</f>
      </c>
      <c r="MT16">
        <f>MP13-MR13</f>
      </c>
      <c r="MU16">
        <f>MO13</f>
      </c>
      <c r="MV16" t="s" s="7168">
        <v>71</v>
      </c>
      <c r="MW16" t="s" s="7169">
        <v>66</v>
      </c>
      <c r="MX16" t="s" s="7170">
        <v>67</v>
      </c>
      <c r="MY16" t="n" s="7171">
        <v>240322.0</v>
      </c>
      <c r="MZ16" t="s" s="7172">
        <v>56</v>
      </c>
      <c r="NA16" t="s" s="7173">
        <v>63</v>
      </c>
      <c r="NB16" t="n" s="7174">
        <v>0.45249998569488525</v>
      </c>
      <c r="NC16" t="n" s="7175">
        <v>1.0</v>
      </c>
      <c r="ND16" t="n" s="7176">
        <v>100000.0</v>
      </c>
      <c r="NE16">
        <f>NB13*ND13</f>
      </c>
      <c r="NF16" t="n" s="7178">
        <v>0.0</v>
      </c>
      <c r="NG16">
        <f>NE13*(1+NF13)</f>
      </c>
      <c r="NH16" t="n" s="7180">
        <v>0.25</v>
      </c>
      <c r="NI16">
        <f>NG13/(1-NH13)</f>
      </c>
      <c r="NJ16">
        <f>NH13*NI13</f>
      </c>
      <c r="NK16" t="n" s="7183">
        <v>0.15000000596046448</v>
      </c>
      <c r="NL16">
        <f>NK13*NI13</f>
      </c>
      <c r="NM16">
        <f>NH13-NK13</f>
      </c>
      <c r="NN16">
        <f>NJ13-NL13</f>
      </c>
      <c r="NO16" t="n" s="7187">
        <v>0.03999999910593033</v>
      </c>
      <c r="NP16">
        <f>NO13*NI13</f>
      </c>
      <c r="NQ16">
        <f>NI13*(1+NO13)</f>
      </c>
      <c r="NR16" t="n" s="7190">
        <v>0.0</v>
      </c>
      <c r="NS16" t="n" s="7191">
        <v>15.0</v>
      </c>
      <c r="NT16">
        <f>NQ13+NS13</f>
      </c>
      <c r="NU16" t="n" s="7193">
        <v>0.10000000149011612</v>
      </c>
      <c r="NV16">
        <f>NT13/(1-NU13)</f>
      </c>
      <c r="NW16">
        <f>NU13*NV13</f>
      </c>
      <c r="NX16" t="n" s="7196">
        <v>0.10000000149011612</v>
      </c>
      <c r="NY16">
        <f>NX13*NV13</f>
      </c>
      <c r="NZ16">
        <f>NU13-NX13</f>
      </c>
      <c r="OA16">
        <f>NW13-NY13</f>
      </c>
      <c r="OB16">
        <f>NV13</f>
      </c>
      <c r="OC16">
        <f>NB13*ND13/3616*MT13</f>
      </c>
      <c r="OD16" t="n" s="7202">
        <v>0.0</v>
      </c>
      <c r="OE16">
        <f>OC13*(1+OD13)</f>
      </c>
      <c r="OF16" t="n" s="7204">
        <v>0.25</v>
      </c>
      <c r="OG16">
        <f>OE13/(1-OF13)</f>
      </c>
      <c r="OH16">
        <f>OF13*OG13</f>
      </c>
      <c r="OI16" t="n" s="7207">
        <v>0.15000000596046448</v>
      </c>
      <c r="OJ16">
        <f>OI13*OG13</f>
      </c>
      <c r="OK16">
        <f>OF13-OI13</f>
      </c>
      <c r="OL16">
        <f>OH13-OJ13</f>
      </c>
      <c r="OM16" t="n" s="7211">
        <v>0.03999999910593033</v>
      </c>
      <c r="ON16">
        <f>OM13*OG13</f>
      </c>
      <c r="OO16">
        <f>OG13*(1+OM13)</f>
      </c>
      <c r="OP16" t="n" s="7214">
        <v>0.0</v>
      </c>
      <c r="OQ16" t="n" s="7215">
        <v>15.0</v>
      </c>
      <c r="OR16">
        <f>OO13+OQ13</f>
      </c>
      <c r="OS16" t="n" s="7217">
        <v>0.10000000149011612</v>
      </c>
      <c r="OT16">
        <f>OR13/(1-OS13)</f>
      </c>
      <c r="OU16">
        <f>OS13*OT13</f>
      </c>
      <c r="OV16" t="n" s="7220">
        <v>0.10000000149011612</v>
      </c>
      <c r="OW16">
        <f>OV13*OT13</f>
      </c>
      <c r="OX16">
        <f>OS13-OV13</f>
      </c>
      <c r="OY16">
        <f>OU13-OW13</f>
      </c>
      <c r="OZ16">
        <f>OT13</f>
      </c>
      <c r="PA16" t="s" s="7225">
        <v>72</v>
      </c>
      <c r="PB16" t="s" s="7226">
        <v>66</v>
      </c>
      <c r="PC16" t="s" s="7227">
        <v>67</v>
      </c>
      <c r="PD16" t="n" s="7228">
        <v>240322.0</v>
      </c>
      <c r="PE16" t="s" s="7229">
        <v>56</v>
      </c>
      <c r="PF16" t="s" s="7230">
        <v>63</v>
      </c>
      <c r="PG16" t="n" s="7231">
        <v>0.9043999910354614</v>
      </c>
      <c r="PH16" t="n" s="7232">
        <v>1.0</v>
      </c>
      <c r="PI16" t="n" s="7233">
        <v>100000.0</v>
      </c>
      <c r="PJ16">
        <f>PG13*PI13</f>
      </c>
      <c r="PK16" t="n" s="7235">
        <v>0.0</v>
      </c>
      <c r="PL16">
        <f>PJ13*(1+PK13)</f>
      </c>
      <c r="PM16" t="n" s="7237">
        <v>0.25</v>
      </c>
      <c r="PN16">
        <f>PL13/(1-PM13)</f>
      </c>
      <c r="PO16">
        <f>PM13*PN13</f>
      </c>
      <c r="PP16" t="n" s="7240">
        <v>0.15000000596046448</v>
      </c>
      <c r="PQ16">
        <f>PP13*PN13</f>
      </c>
      <c r="PR16">
        <f>PM13-PP13</f>
      </c>
      <c r="PS16">
        <f>PO13-PQ13</f>
      </c>
      <c r="PT16" t="n" s="7244">
        <v>0.03999999910593033</v>
      </c>
      <c r="PU16">
        <f>PT13*PN13</f>
      </c>
      <c r="PV16">
        <f>PN13*(1+PT13)</f>
      </c>
      <c r="PW16" t="n" s="7247">
        <v>0.0</v>
      </c>
      <c r="PX16" t="n" s="7248">
        <v>15.0</v>
      </c>
      <c r="PY16">
        <f>PV13+PX13</f>
      </c>
      <c r="PZ16" t="n" s="7250">
        <v>0.10000000149011612</v>
      </c>
      <c r="QA16">
        <f>PY13/(1-PZ13)</f>
      </c>
      <c r="QB16">
        <f>PZ13*QA13</f>
      </c>
      <c r="QC16" t="n" s="7253">
        <v>0.10000000149011612</v>
      </c>
      <c r="QD16">
        <f>QC13*QA13</f>
      </c>
      <c r="QE16">
        <f>PZ13-QC13</f>
      </c>
      <c r="QF16">
        <f>QB13-QD13</f>
      </c>
      <c r="QG16">
        <f>QA13</f>
      </c>
      <c r="QH16">
        <f>OYG13*OYI13/3616*OY13</f>
      </c>
      <c r="QI16" t="n" s="7259">
        <v>0.0</v>
      </c>
      <c r="QJ16">
        <f>QH13*(1+QI13)</f>
      </c>
      <c r="QK16" t="n" s="7261">
        <v>0.25</v>
      </c>
      <c r="QL16">
        <f>QJ13/(1-QK13)</f>
      </c>
      <c r="QM16">
        <f>QK13*QL13</f>
      </c>
      <c r="QN16" t="n" s="7264">
        <v>0.15000000596046448</v>
      </c>
      <c r="QO16">
        <f>QN13*QL13</f>
      </c>
      <c r="QP16">
        <f>QK13-QN13</f>
      </c>
      <c r="QQ16">
        <f>QM13-QO13</f>
      </c>
      <c r="QR16" t="n" s="7268">
        <v>0.03999999910593033</v>
      </c>
      <c r="QS16">
        <f>QR13*QL13</f>
      </c>
      <c r="QT16">
        <f>QL13*(1+QR13)</f>
      </c>
      <c r="QU16" t="n" s="7271">
        <v>0.0</v>
      </c>
      <c r="QV16" t="n" s="7272">
        <v>15.0</v>
      </c>
      <c r="QW16">
        <f>QT13+QV13</f>
      </c>
      <c r="QX16" t="n" s="7274">
        <v>0.10000000149011612</v>
      </c>
      <c r="QY16">
        <f>QW13/(1-QX13)</f>
      </c>
      <c r="QZ16">
        <f>QX13*QY13</f>
      </c>
      <c r="RA16" t="n" s="7277">
        <v>0.10000000149011612</v>
      </c>
      <c r="RB16">
        <f>RA13*QY13</f>
      </c>
      <c r="RC16">
        <f>QX13-RA13</f>
      </c>
      <c r="RD16">
        <f>QZ13-RB13</f>
      </c>
      <c r="RE16">
        <f>QY13</f>
      </c>
      <c r="RF16">
        <f>BV16+BV16+EA16+EA16+GF16+IK16+KP16+MU16+OZ16+RE16</f>
      </c>
    </row>
    <row r="17">
      <c r="A17" t="s">
        <v>90</v>
      </c>
      <c r="B17" t="s">
        <v>91</v>
      </c>
      <c r="C17" t="s">
        <v>92</v>
      </c>
      <c r="D17" t="s">
        <v>51</v>
      </c>
      <c r="F17" t="s">
        <v>52</v>
      </c>
      <c r="G17" t="s">
        <v>53</v>
      </c>
      <c r="H17" t="s">
        <v>54</v>
      </c>
      <c r="I17" t="s">
        <v>55</v>
      </c>
      <c r="J17" t="n">
        <v>0.0</v>
      </c>
      <c r="K17" t="n">
        <v>42815.0</v>
      </c>
      <c r="L17" t="n">
        <v>42505.0</v>
      </c>
      <c r="M17" t="s">
        <v>56</v>
      </c>
      <c r="N17" t="n">
        <v>2.0</v>
      </c>
      <c r="O17" t="n">
        <v>10000.0</v>
      </c>
      <c r="P17" t="n">
        <v>-310.0</v>
      </c>
      <c r="Q17" t="n">
        <v>2.5</v>
      </c>
      <c r="R17" t="s" s="7338">
        <v>57</v>
      </c>
      <c r="S17" t="s" s="7339">
        <v>58</v>
      </c>
      <c r="T17" t="s" s="7340">
        <v>59</v>
      </c>
      <c r="U17" t="n" s="7341">
        <v>240322.0</v>
      </c>
      <c r="V17" t="s" s="7342">
        <v>56</v>
      </c>
      <c r="W17" t="s" s="7343">
        <v>63</v>
      </c>
      <c r="X17" t="n" s="7344">
        <v>5.009999731555581E-4</v>
      </c>
      <c r="Y17" t="n" s="7345">
        <v>3.0</v>
      </c>
      <c r="Z17">
        <f>Y12*O12*12</f>
      </c>
      <c r="AA17">
        <f>X12*Z12</f>
      </c>
      <c r="AB17" t="n" s="7348">
        <v>0.0</v>
      </c>
      <c r="AC17">
        <f>AA12*(1+AB12)</f>
      </c>
      <c r="AD17" t="n" s="7350">
        <v>0.25</v>
      </c>
      <c r="AE17">
        <f>AC12/(1-AD12)</f>
      </c>
      <c r="AF17">
        <f>AD12*AE12</f>
      </c>
      <c r="AG17" t="n" s="7353">
        <v>0.15000000596046448</v>
      </c>
      <c r="AH17">
        <f>AG12*AE12</f>
      </c>
      <c r="AI17">
        <f>AD12-AG12</f>
      </c>
      <c r="AJ17">
        <f>AF12-AH12</f>
      </c>
      <c r="AK17" t="n" s="7357">
        <v>0.03999999910593033</v>
      </c>
      <c r="AL17">
        <f>AK12*AE12</f>
      </c>
      <c r="AM17">
        <f>AE12*(1+AK12)</f>
      </c>
      <c r="AN17" t="n" s="7360">
        <v>0.029999999329447746</v>
      </c>
      <c r="AO17">
        <f>AN12*AM12</f>
      </c>
      <c r="AP17">
        <f>AM12+AO12</f>
      </c>
      <c r="AQ17" t="n" s="7363">
        <v>0.10000000149011612</v>
      </c>
      <c r="AR17">
        <f>AP12/(1-AQ12)</f>
      </c>
      <c r="AS17">
        <f>AQ12*AR12</f>
      </c>
      <c r="AT17" t="n" s="7366">
        <v>0.10000000149011612</v>
      </c>
      <c r="AU17">
        <f>AT12*AR12</f>
      </c>
      <c r="AV17">
        <f>AQ12-AT12</f>
      </c>
      <c r="AW17">
        <f>AS12-AU12</f>
      </c>
      <c r="AX17">
        <f>AR12</f>
      </c>
      <c r="AY17">
        <f>X12*Z12/3617*P12</f>
      </c>
      <c r="AZ17" t="n" s="7372">
        <v>0.0</v>
      </c>
      <c r="BA17">
        <f>AY12*(1+AZ12)</f>
      </c>
      <c r="BB17" t="n" s="7374">
        <v>0.25</v>
      </c>
      <c r="BC17">
        <f>BA12/(1-BB12)</f>
      </c>
      <c r="BD17">
        <f>BB12*BC12</f>
      </c>
      <c r="BE17" t="n" s="7377">
        <v>0.15000000596046448</v>
      </c>
      <c r="BF17">
        <f>BE12*BC12</f>
      </c>
      <c r="BG17">
        <f>BB12-BE12</f>
      </c>
      <c r="BH17">
        <f>BD12-BF12</f>
      </c>
      <c r="BI17" t="n" s="7381">
        <v>0.03999999910593033</v>
      </c>
      <c r="BJ17">
        <f>BI12*BC12</f>
      </c>
      <c r="BK17">
        <f>BC12*(1+BI12)</f>
      </c>
      <c r="BL17" t="n" s="7384">
        <v>0.029999999329447746</v>
      </c>
      <c r="BM17">
        <f>BL12*BK12</f>
      </c>
      <c r="BN17">
        <f>BK12+BM12</f>
      </c>
      <c r="BO17" t="n" s="7387">
        <v>0.10000000149011612</v>
      </c>
      <c r="BP17">
        <f>BN12/(1-BO12)</f>
      </c>
      <c r="BQ17">
        <f>BO12*BP12</f>
      </c>
      <c r="BR17" t="n" s="7390">
        <v>0.10000000149011612</v>
      </c>
      <c r="BS17">
        <f>BR12*BP12</f>
      </c>
      <c r="BT17">
        <f>BO12-BR12</f>
      </c>
      <c r="BU17">
        <f>BQ12-BS12</f>
      </c>
      <c r="BV17">
        <f>BP12</f>
      </c>
      <c r="BW17" t="s" s="7451">
        <v>64</v>
      </c>
      <c r="BX17" t="s" s="7452">
        <v>58</v>
      </c>
      <c r="BY17" t="s" s="7453">
        <v>59</v>
      </c>
      <c r="BZ17" t="n" s="7454">
        <v>240322.0</v>
      </c>
      <c r="CA17" t="s" s="7455">
        <v>56</v>
      </c>
      <c r="CB17" t="s" s="7456">
        <v>63</v>
      </c>
      <c r="CC17" t="n" s="7457">
        <v>5.009999731555581E-4</v>
      </c>
      <c r="CD17" t="n" s="7458">
        <v>3.0</v>
      </c>
      <c r="CE17">
        <f>CD12*BT12*12</f>
      </c>
      <c r="CF17">
        <f>CC12*CE12</f>
      </c>
      <c r="CG17" t="n" s="7461">
        <v>0.0</v>
      </c>
      <c r="CH17">
        <f>CF12*(1+CG12)</f>
      </c>
      <c r="CI17" t="n" s="7463">
        <v>0.25</v>
      </c>
      <c r="CJ17">
        <f>CH12/(1-CI12)</f>
      </c>
      <c r="CK17">
        <f>CI12*CJ12</f>
      </c>
      <c r="CL17" t="n" s="7466">
        <v>0.15000000596046448</v>
      </c>
      <c r="CM17">
        <f>CL12*CJ12</f>
      </c>
      <c r="CN17">
        <f>CI12-CL12</f>
      </c>
      <c r="CO17">
        <f>CK12-CM12</f>
      </c>
      <c r="CP17" t="n" s="7470">
        <v>0.03999999910593033</v>
      </c>
      <c r="CQ17">
        <f>CP12*CJ12</f>
      </c>
      <c r="CR17">
        <f>CJ12*(1+CP12)</f>
      </c>
      <c r="CS17" t="n" s="7473">
        <v>0.029999999329447746</v>
      </c>
      <c r="CT17">
        <f>CS12*CR12</f>
      </c>
      <c r="CU17">
        <f>CR12+CT12</f>
      </c>
      <c r="CV17" t="n" s="7476">
        <v>0.10000000149011612</v>
      </c>
      <c r="CW17">
        <f>CU12/(1-CV12)</f>
      </c>
      <c r="CX17">
        <f>CV12*CW12</f>
      </c>
      <c r="CY17" t="n" s="7479">
        <v>0.10000000149011612</v>
      </c>
      <c r="CZ17">
        <f>CY12*CW12</f>
      </c>
      <c r="DA17">
        <f>CV12-CY12</f>
      </c>
      <c r="DB17">
        <f>CX12-CZ12</f>
      </c>
      <c r="DC17">
        <f>CW12</f>
      </c>
      <c r="DD17">
        <f>CC12*CE12/3617*BU12</f>
      </c>
      <c r="DE17" t="n" s="7485">
        <v>0.0</v>
      </c>
      <c r="DF17">
        <f>DD12*(1+DE12)</f>
      </c>
      <c r="DG17" t="n" s="7487">
        <v>0.25</v>
      </c>
      <c r="DH17">
        <f>DF12/(1-DG12)</f>
      </c>
      <c r="DI17">
        <f>DG12*DH12</f>
      </c>
      <c r="DJ17" t="n" s="7490">
        <v>0.15000000596046448</v>
      </c>
      <c r="DK17">
        <f>DJ12*DH12</f>
      </c>
      <c r="DL17">
        <f>DG12-DJ12</f>
      </c>
      <c r="DM17">
        <f>DI12-DK12</f>
      </c>
      <c r="DN17" t="n" s="7494">
        <v>0.03999999910593033</v>
      </c>
      <c r="DO17">
        <f>DN12*DH12</f>
      </c>
      <c r="DP17">
        <f>DH12*(1+DN12)</f>
      </c>
      <c r="DQ17" t="n" s="7497">
        <v>0.029999999329447746</v>
      </c>
      <c r="DR17">
        <f>DQ12*DP12</f>
      </c>
      <c r="DS17">
        <f>DP12+DR12</f>
      </c>
      <c r="DT17" t="n" s="7500">
        <v>0.10000000149011612</v>
      </c>
      <c r="DU17">
        <f>DS12/(1-DT12)</f>
      </c>
      <c r="DV17">
        <f>DT12*DU12</f>
      </c>
      <c r="DW17" t="n" s="7503">
        <v>0.10000000149011612</v>
      </c>
      <c r="DX17">
        <f>DW12*DU12</f>
      </c>
      <c r="DY17">
        <f>DT12-DW12</f>
      </c>
      <c r="DZ17">
        <f>DV12-DX12</f>
      </c>
      <c r="EA17">
        <f>DU12</f>
      </c>
      <c r="EB17" t="s" s="7508">
        <v>65</v>
      </c>
      <c r="EC17" t="s" s="7509">
        <v>66</v>
      </c>
      <c r="ED17" t="s" s="7510">
        <v>67</v>
      </c>
      <c r="EE17" t="n" s="7511">
        <v>240322.0</v>
      </c>
      <c r="EF17" t="s" s="7512">
        <v>56</v>
      </c>
      <c r="EG17" t="s" s="7513">
        <v>63</v>
      </c>
      <c r="EH17" t="n" s="7514">
        <v>0.5009999871253967</v>
      </c>
      <c r="EI17" t="n" s="7515">
        <v>3.0</v>
      </c>
      <c r="EJ17" t="n" s="7516">
        <v>100000.0</v>
      </c>
      <c r="EK17">
        <f>EH13*EJ13</f>
      </c>
      <c r="EL17" t="n" s="7518">
        <v>0.0</v>
      </c>
      <c r="EM17">
        <f>EK13*(1+EL13)</f>
      </c>
      <c r="EN17" t="n" s="7520">
        <v>0.25</v>
      </c>
      <c r="EO17">
        <f>EM13/(1-EN13)</f>
      </c>
      <c r="EP17">
        <f>EN13*EO13</f>
      </c>
      <c r="EQ17" t="n" s="7523">
        <v>0.15000000596046448</v>
      </c>
      <c r="ER17">
        <f>EQ13*EO13</f>
      </c>
      <c r="ES17">
        <f>EN13-EQ13</f>
      </c>
      <c r="ET17">
        <f>EP13-ER13</f>
      </c>
      <c r="EU17" t="n" s="7527">
        <v>0.03999999910593033</v>
      </c>
      <c r="EV17">
        <f>EU13*EO13</f>
      </c>
      <c r="EW17">
        <f>EO13*(1+EU13)</f>
      </c>
      <c r="EX17" t="n" s="7530">
        <v>0.0</v>
      </c>
      <c r="EY17" t="n" s="7531">
        <v>15.0</v>
      </c>
      <c r="EZ17">
        <f>EW13+EY13</f>
      </c>
      <c r="FA17" t="n" s="7533">
        <v>0.10000000149011612</v>
      </c>
      <c r="FB17">
        <f>EZ13/(1-FA13)</f>
      </c>
      <c r="FC17">
        <f>FA13*FB13</f>
      </c>
      <c r="FD17" t="n" s="7536">
        <v>0.10000000149011612</v>
      </c>
      <c r="FE17">
        <f>FD13*FB13</f>
      </c>
      <c r="FF17">
        <f>FA13-FD13</f>
      </c>
      <c r="FG17">
        <f>FC13-FE13</f>
      </c>
      <c r="FH17">
        <f>FB13</f>
      </c>
      <c r="FI17">
        <f>EH13*EJ13/3617*DZ13</f>
      </c>
      <c r="FJ17" t="n" s="7542">
        <v>0.0</v>
      </c>
      <c r="FK17">
        <f>FI13*(1+FJ13)</f>
      </c>
      <c r="FL17" t="n" s="7544">
        <v>0.25</v>
      </c>
      <c r="FM17">
        <f>FK13/(1-FL13)</f>
      </c>
      <c r="FN17">
        <f>FL13*FM13</f>
      </c>
      <c r="FO17" t="n" s="7547">
        <v>0.15000000596046448</v>
      </c>
      <c r="FP17">
        <f>FO13*FM13</f>
      </c>
      <c r="FQ17">
        <f>FL13-FO13</f>
      </c>
      <c r="FR17">
        <f>FN13-FP13</f>
      </c>
      <c r="FS17" t="n" s="7551">
        <v>0.03999999910593033</v>
      </c>
      <c r="FT17">
        <f>FS13*FM13</f>
      </c>
      <c r="FU17">
        <f>FM13*(1+FS13)</f>
      </c>
      <c r="FV17" t="n" s="7554">
        <v>0.0</v>
      </c>
      <c r="FW17" t="n" s="7555">
        <v>15.0</v>
      </c>
      <c r="FX17">
        <f>FU13+FW13</f>
      </c>
      <c r="FY17" t="n" s="7557">
        <v>0.10000000149011612</v>
      </c>
      <c r="FZ17">
        <f>FX13/(1-FY13)</f>
      </c>
      <c r="GA17">
        <f>FY13*FZ13</f>
      </c>
      <c r="GB17" t="n" s="7560">
        <v>0.10000000149011612</v>
      </c>
      <c r="GC17">
        <f>GB13*FZ13</f>
      </c>
      <c r="GD17">
        <f>FY13-GB13</f>
      </c>
      <c r="GE17">
        <f>GA13-GC13</f>
      </c>
      <c r="GF17">
        <f>FZ13</f>
      </c>
      <c r="GG17" t="s" s="7565">
        <v>68</v>
      </c>
      <c r="GH17" t="s" s="7566">
        <v>66</v>
      </c>
      <c r="GI17" t="s" s="7567">
        <v>67</v>
      </c>
      <c r="GJ17" t="n" s="7568">
        <v>240322.0</v>
      </c>
      <c r="GK17" t="s" s="7569">
        <v>56</v>
      </c>
      <c r="GL17" t="s" s="7570">
        <v>63</v>
      </c>
      <c r="GM17" t="n" s="7571">
        <v>0.12530000507831573</v>
      </c>
      <c r="GN17" t="n" s="7572">
        <v>3.0</v>
      </c>
      <c r="GO17" t="n" s="7573">
        <v>100000.0</v>
      </c>
      <c r="GP17">
        <f>GM13*GO13</f>
      </c>
      <c r="GQ17" t="n" s="7575">
        <v>0.0</v>
      </c>
      <c r="GR17">
        <f>GP13*(1+GQ13)</f>
      </c>
      <c r="GS17" t="n" s="7577">
        <v>0.25</v>
      </c>
      <c r="GT17">
        <f>GR13/(1-GS13)</f>
      </c>
      <c r="GU17">
        <f>GS13*GT13</f>
      </c>
      <c r="GV17" t="n" s="7580">
        <v>0.15000000596046448</v>
      </c>
      <c r="GW17">
        <f>GV13*GT13</f>
      </c>
      <c r="GX17">
        <f>GS13-GV13</f>
      </c>
      <c r="GY17">
        <f>GU13-GW13</f>
      </c>
      <c r="GZ17" t="n" s="7584">
        <v>0.03999999910593033</v>
      </c>
      <c r="HA17">
        <f>GZ13*GT13</f>
      </c>
      <c r="HB17">
        <f>GT13*(1+GZ13)</f>
      </c>
      <c r="HC17" t="n" s="7587">
        <v>0.0</v>
      </c>
      <c r="HD17" t="n" s="7588">
        <v>15.0</v>
      </c>
      <c r="HE17">
        <f>HB13+HD13</f>
      </c>
      <c r="HF17" t="n" s="7590">
        <v>0.10000000149011612</v>
      </c>
      <c r="HG17">
        <f>HE13/(1-HF13)</f>
      </c>
      <c r="HH17">
        <f>HF13*HG13</f>
      </c>
      <c r="HI17" t="n" s="7593">
        <v>0.10000000149011612</v>
      </c>
      <c r="HJ17">
        <f>HI13*HG13</f>
      </c>
      <c r="HK17">
        <f>HF13-HI13</f>
      </c>
      <c r="HL17">
        <f>HH13-HJ13</f>
      </c>
      <c r="HM17">
        <f>HG13</f>
      </c>
      <c r="HN17">
        <f>GM13*GO13/3617*GE13</f>
      </c>
      <c r="HO17" t="n" s="7599">
        <v>0.0</v>
      </c>
      <c r="HP17">
        <f>HN13*(1+HO13)</f>
      </c>
      <c r="HQ17" t="n" s="7601">
        <v>0.25</v>
      </c>
      <c r="HR17">
        <f>HP13/(1-HQ13)</f>
      </c>
      <c r="HS17">
        <f>HQ13*HR13</f>
      </c>
      <c r="HT17" t="n" s="7604">
        <v>0.15000000596046448</v>
      </c>
      <c r="HU17">
        <f>HT13*HR13</f>
      </c>
      <c r="HV17">
        <f>HQ13-HT13</f>
      </c>
      <c r="HW17">
        <f>HS13-HU13</f>
      </c>
      <c r="HX17" t="n" s="7608">
        <v>0.03999999910593033</v>
      </c>
      <c r="HY17">
        <f>HX13*HR13</f>
      </c>
      <c r="HZ17">
        <f>HR13*(1+HX13)</f>
      </c>
      <c r="IA17" t="n" s="7611">
        <v>0.0</v>
      </c>
      <c r="IB17" t="n" s="7612">
        <v>15.0</v>
      </c>
      <c r="IC17">
        <f>HZ13+IB13</f>
      </c>
      <c r="ID17" t="n" s="7614">
        <v>0.10000000149011612</v>
      </c>
      <c r="IE17">
        <f>IC13/(1-ID13)</f>
      </c>
      <c r="IF17">
        <f>ID13*IE13</f>
      </c>
      <c r="IG17" t="n" s="7617">
        <v>0.10000000149011612</v>
      </c>
      <c r="IH17">
        <f>IG13*IE13</f>
      </c>
      <c r="II17">
        <f>ID13-IG13</f>
      </c>
      <c r="IJ17">
        <f>IF13-IH13</f>
      </c>
      <c r="IK17">
        <f>IE13</f>
      </c>
      <c r="IL17" t="s" s="7622">
        <v>69</v>
      </c>
      <c r="IM17" t="s" s="7623">
        <v>66</v>
      </c>
      <c r="IN17" t="s" s="7624">
        <v>67</v>
      </c>
      <c r="IO17" t="n" s="7625">
        <v>240322.0</v>
      </c>
      <c r="IP17" t="s" s="7626">
        <v>56</v>
      </c>
      <c r="IQ17" t="s" s="7627">
        <v>63</v>
      </c>
      <c r="IR17" t="n" s="7628">
        <v>0.061900001019239426</v>
      </c>
      <c r="IS17" t="n" s="7629">
        <v>3.0</v>
      </c>
      <c r="IT17" t="n" s="7630">
        <v>100000.0</v>
      </c>
      <c r="IU17">
        <f>IR13*IT13</f>
      </c>
      <c r="IV17" t="n" s="7632">
        <v>0.0</v>
      </c>
      <c r="IW17">
        <f>IU13*(1+IV13)</f>
      </c>
      <c r="IX17" t="n" s="7634">
        <v>0.25</v>
      </c>
      <c r="IY17">
        <f>IW13/(1-IX13)</f>
      </c>
      <c r="IZ17">
        <f>IX13*IY13</f>
      </c>
      <c r="JA17" t="n" s="7637">
        <v>0.15000000596046448</v>
      </c>
      <c r="JB17">
        <f>JA13*IY13</f>
      </c>
      <c r="JC17">
        <f>IX13-JA13</f>
      </c>
      <c r="JD17">
        <f>IZ13-JB13</f>
      </c>
      <c r="JE17" t="n" s="7641">
        <v>0.03999999910593033</v>
      </c>
      <c r="JF17">
        <f>JE13*IY13</f>
      </c>
      <c r="JG17">
        <f>IY13*(1+JE13)</f>
      </c>
      <c r="JH17" t="n" s="7644">
        <v>0.0</v>
      </c>
      <c r="JI17" t="n" s="7645">
        <v>15.0</v>
      </c>
      <c r="JJ17">
        <f>JG13+JI13</f>
      </c>
      <c r="JK17" t="n" s="7647">
        <v>0.10000000149011612</v>
      </c>
      <c r="JL17">
        <f>JJ13/(1-JK13)</f>
      </c>
      <c r="JM17">
        <f>JK13*JL13</f>
      </c>
      <c r="JN17" t="n" s="7650">
        <v>0.10000000149011612</v>
      </c>
      <c r="JO17">
        <f>JN13*JL13</f>
      </c>
      <c r="JP17">
        <f>JK13-JN13</f>
      </c>
      <c r="JQ17">
        <f>JM13-JO13</f>
      </c>
      <c r="JR17">
        <f>JL13</f>
      </c>
      <c r="JS17">
        <f>IR13*IT13/3617*IJ13</f>
      </c>
      <c r="JT17" t="n" s="7656">
        <v>0.0</v>
      </c>
      <c r="JU17">
        <f>JS13*(1+JT13)</f>
      </c>
      <c r="JV17" t="n" s="7658">
        <v>0.25</v>
      </c>
      <c r="JW17">
        <f>JU13/(1-JV13)</f>
      </c>
      <c r="JX17">
        <f>JV13*JW13</f>
      </c>
      <c r="JY17" t="n" s="7661">
        <v>0.15000000596046448</v>
      </c>
      <c r="JZ17">
        <f>JY13*JW13</f>
      </c>
      <c r="KA17">
        <f>JV13-JY13</f>
      </c>
      <c r="KB17">
        <f>JX13-JZ13</f>
      </c>
      <c r="KC17" t="n" s="7665">
        <v>0.03999999910593033</v>
      </c>
      <c r="KD17">
        <f>KC13*JW13</f>
      </c>
      <c r="KE17">
        <f>JW13*(1+KC13)</f>
      </c>
      <c r="KF17" t="n" s="7668">
        <v>0.0</v>
      </c>
      <c r="KG17" t="n" s="7669">
        <v>15.0</v>
      </c>
      <c r="KH17">
        <f>KE13+KG13</f>
      </c>
      <c r="KI17" t="n" s="7671">
        <v>0.10000000149011612</v>
      </c>
      <c r="KJ17">
        <f>KH13/(1-KI13)</f>
      </c>
      <c r="KK17">
        <f>KI13*KJ13</f>
      </c>
      <c r="KL17" t="n" s="7674">
        <v>0.10000000149011612</v>
      </c>
      <c r="KM17">
        <f>KL13*KJ13</f>
      </c>
      <c r="KN17">
        <f>KI13-KL13</f>
      </c>
      <c r="KO17">
        <f>KK13-KM13</f>
      </c>
      <c r="KP17">
        <f>KJ13</f>
      </c>
      <c r="KQ17" t="s" s="7679">
        <v>70</v>
      </c>
      <c r="KR17" t="s" s="7680">
        <v>66</v>
      </c>
      <c r="KS17" t="s" s="7681">
        <v>67</v>
      </c>
      <c r="KT17" t="n" s="7682">
        <v>240322.0</v>
      </c>
      <c r="KU17" t="s" s="7683">
        <v>56</v>
      </c>
      <c r="KV17" t="s" s="7684">
        <v>63</v>
      </c>
      <c r="KW17" t="n" s="7685">
        <v>0.21080000698566437</v>
      </c>
      <c r="KX17" t="n" s="7686">
        <v>3.0</v>
      </c>
      <c r="KY17" t="n" s="7687">
        <v>100000.0</v>
      </c>
      <c r="KZ17">
        <f>KW13*KY13</f>
      </c>
      <c r="LA17" t="n" s="7689">
        <v>0.0</v>
      </c>
      <c r="LB17">
        <f>KZ13*(1+LA13)</f>
      </c>
      <c r="LC17" t="n" s="7691">
        <v>0.25</v>
      </c>
      <c r="LD17">
        <f>LB13/(1-LC13)</f>
      </c>
      <c r="LE17">
        <f>LC13*LD13</f>
      </c>
      <c r="LF17" t="n" s="7694">
        <v>0.15000000596046448</v>
      </c>
      <c r="LG17">
        <f>LF13*LD13</f>
      </c>
      <c r="LH17">
        <f>LC13-LF13</f>
      </c>
      <c r="LI17">
        <f>LE13-LG13</f>
      </c>
      <c r="LJ17" t="n" s="7698">
        <v>0.03999999910593033</v>
      </c>
      <c r="LK17">
        <f>LJ13*LD13</f>
      </c>
      <c r="LL17">
        <f>LD13*(1+LJ13)</f>
      </c>
      <c r="LM17" t="n" s="7701">
        <v>0.0</v>
      </c>
      <c r="LN17" t="n" s="7702">
        <v>15.0</v>
      </c>
      <c r="LO17">
        <f>LL13+LN13</f>
      </c>
      <c r="LP17" t="n" s="7704">
        <v>0.10000000149011612</v>
      </c>
      <c r="LQ17">
        <f>LO13/(1-LP13)</f>
      </c>
      <c r="LR17">
        <f>LP13*LQ13</f>
      </c>
      <c r="LS17" t="n" s="7707">
        <v>0.10000000149011612</v>
      </c>
      <c r="LT17">
        <f>LS13*LQ13</f>
      </c>
      <c r="LU17">
        <f>LP13-LS13</f>
      </c>
      <c r="LV17">
        <f>LR13-LT13</f>
      </c>
      <c r="LW17">
        <f>LQ13</f>
      </c>
      <c r="LX17">
        <f>KW13*KY13/3617*KO13</f>
      </c>
      <c r="LY17" t="n" s="7713">
        <v>0.0</v>
      </c>
      <c r="LZ17">
        <f>LX13*(1+LY13)</f>
      </c>
      <c r="MA17" t="n" s="7715">
        <v>0.25</v>
      </c>
      <c r="MB17">
        <f>LZ13/(1-MA13)</f>
      </c>
      <c r="MC17">
        <f>MA13*MB13</f>
      </c>
      <c r="MD17" t="n" s="7718">
        <v>0.15000000596046448</v>
      </c>
      <c r="ME17">
        <f>MD13*MB13</f>
      </c>
      <c r="MF17">
        <f>MA13-MD13</f>
      </c>
      <c r="MG17">
        <f>MC13-ME13</f>
      </c>
      <c r="MH17" t="n" s="7722">
        <v>0.03999999910593033</v>
      </c>
      <c r="MI17">
        <f>MH13*MB13</f>
      </c>
      <c r="MJ17">
        <f>MB13*(1+MH13)</f>
      </c>
      <c r="MK17" t="n" s="7725">
        <v>0.0</v>
      </c>
      <c r="ML17" t="n" s="7726">
        <v>15.0</v>
      </c>
      <c r="MM17">
        <f>MJ13+ML13</f>
      </c>
      <c r="MN17" t="n" s="7728">
        <v>0.10000000149011612</v>
      </c>
      <c r="MO17">
        <f>MM13/(1-MN13)</f>
      </c>
      <c r="MP17">
        <f>MN13*MO13</f>
      </c>
      <c r="MQ17" t="n" s="7731">
        <v>0.10000000149011612</v>
      </c>
      <c r="MR17">
        <f>MQ13*MO13</f>
      </c>
      <c r="MS17">
        <f>MN13-MQ13</f>
      </c>
      <c r="MT17">
        <f>MP13-MR13</f>
      </c>
      <c r="MU17">
        <f>MO13</f>
      </c>
      <c r="MV17" t="s" s="7736">
        <v>71</v>
      </c>
      <c r="MW17" t="s" s="7737">
        <v>66</v>
      </c>
      <c r="MX17" t="s" s="7738">
        <v>67</v>
      </c>
      <c r="MY17" t="n" s="7739">
        <v>240322.0</v>
      </c>
      <c r="MZ17" t="s" s="7740">
        <v>56</v>
      </c>
      <c r="NA17" t="s" s="7741">
        <v>63</v>
      </c>
      <c r="NB17" t="n" s="7742">
        <v>0.45249998569488525</v>
      </c>
      <c r="NC17" t="n" s="7743">
        <v>1.0</v>
      </c>
      <c r="ND17" t="n" s="7744">
        <v>100000.0</v>
      </c>
      <c r="NE17">
        <f>NB13*ND13</f>
      </c>
      <c r="NF17" t="n" s="7746">
        <v>0.0</v>
      </c>
      <c r="NG17">
        <f>NE13*(1+NF13)</f>
      </c>
      <c r="NH17" t="n" s="7748">
        <v>0.25</v>
      </c>
      <c r="NI17">
        <f>NG13/(1-NH13)</f>
      </c>
      <c r="NJ17">
        <f>NH13*NI13</f>
      </c>
      <c r="NK17" t="n" s="7751">
        <v>0.15000000596046448</v>
      </c>
      <c r="NL17">
        <f>NK13*NI13</f>
      </c>
      <c r="NM17">
        <f>NH13-NK13</f>
      </c>
      <c r="NN17">
        <f>NJ13-NL13</f>
      </c>
      <c r="NO17" t="n" s="7755">
        <v>0.03999999910593033</v>
      </c>
      <c r="NP17">
        <f>NO13*NI13</f>
      </c>
      <c r="NQ17">
        <f>NI13*(1+NO13)</f>
      </c>
      <c r="NR17" t="n" s="7758">
        <v>0.0</v>
      </c>
      <c r="NS17" t="n" s="7759">
        <v>15.0</v>
      </c>
      <c r="NT17">
        <f>NQ13+NS13</f>
      </c>
      <c r="NU17" t="n" s="7761">
        <v>0.10000000149011612</v>
      </c>
      <c r="NV17">
        <f>NT13/(1-NU13)</f>
      </c>
      <c r="NW17">
        <f>NU13*NV13</f>
      </c>
      <c r="NX17" t="n" s="7764">
        <v>0.10000000149011612</v>
      </c>
      <c r="NY17">
        <f>NX13*NV13</f>
      </c>
      <c r="NZ17">
        <f>NU13-NX13</f>
      </c>
      <c r="OA17">
        <f>NW13-NY13</f>
      </c>
      <c r="OB17">
        <f>NV13</f>
      </c>
      <c r="OC17">
        <f>NB13*ND13/3617*MT13</f>
      </c>
      <c r="OD17" t="n" s="7770">
        <v>0.0</v>
      </c>
      <c r="OE17">
        <f>OC13*(1+OD13)</f>
      </c>
      <c r="OF17" t="n" s="7772">
        <v>0.25</v>
      </c>
      <c r="OG17">
        <f>OE13/(1-OF13)</f>
      </c>
      <c r="OH17">
        <f>OF13*OG13</f>
      </c>
      <c r="OI17" t="n" s="7775">
        <v>0.15000000596046448</v>
      </c>
      <c r="OJ17">
        <f>OI13*OG13</f>
      </c>
      <c r="OK17">
        <f>OF13-OI13</f>
      </c>
      <c r="OL17">
        <f>OH13-OJ13</f>
      </c>
      <c r="OM17" t="n" s="7779">
        <v>0.03999999910593033</v>
      </c>
      <c r="ON17">
        <f>OM13*OG13</f>
      </c>
      <c r="OO17">
        <f>OG13*(1+OM13)</f>
      </c>
      <c r="OP17" t="n" s="7782">
        <v>0.0</v>
      </c>
      <c r="OQ17" t="n" s="7783">
        <v>15.0</v>
      </c>
      <c r="OR17">
        <f>OO13+OQ13</f>
      </c>
      <c r="OS17" t="n" s="7785">
        <v>0.10000000149011612</v>
      </c>
      <c r="OT17">
        <f>OR13/(1-OS13)</f>
      </c>
      <c r="OU17">
        <f>OS13*OT13</f>
      </c>
      <c r="OV17" t="n" s="7788">
        <v>0.10000000149011612</v>
      </c>
      <c r="OW17">
        <f>OV13*OT13</f>
      </c>
      <c r="OX17">
        <f>OS13-OV13</f>
      </c>
      <c r="OY17">
        <f>OU13-OW13</f>
      </c>
      <c r="OZ17">
        <f>OT13</f>
      </c>
      <c r="PA17" t="s" s="7793">
        <v>72</v>
      </c>
      <c r="PB17" t="s" s="7794">
        <v>66</v>
      </c>
      <c r="PC17" t="s" s="7795">
        <v>67</v>
      </c>
      <c r="PD17" t="n" s="7796">
        <v>240322.0</v>
      </c>
      <c r="PE17" t="s" s="7797">
        <v>56</v>
      </c>
      <c r="PF17" t="s" s="7798">
        <v>63</v>
      </c>
      <c r="PG17" t="n" s="7799">
        <v>0.9043999910354614</v>
      </c>
      <c r="PH17" t="n" s="7800">
        <v>1.0</v>
      </c>
      <c r="PI17" t="n" s="7801">
        <v>100000.0</v>
      </c>
      <c r="PJ17">
        <f>PG13*PI13</f>
      </c>
      <c r="PK17" t="n" s="7803">
        <v>0.0</v>
      </c>
      <c r="PL17">
        <f>PJ13*(1+PK13)</f>
      </c>
      <c r="PM17" t="n" s="7805">
        <v>0.25</v>
      </c>
      <c r="PN17">
        <f>PL13/(1-PM13)</f>
      </c>
      <c r="PO17">
        <f>PM13*PN13</f>
      </c>
      <c r="PP17" t="n" s="7808">
        <v>0.15000000596046448</v>
      </c>
      <c r="PQ17">
        <f>PP13*PN13</f>
      </c>
      <c r="PR17">
        <f>PM13-PP13</f>
      </c>
      <c r="PS17">
        <f>PO13-PQ13</f>
      </c>
      <c r="PT17" t="n" s="7812">
        <v>0.03999999910593033</v>
      </c>
      <c r="PU17">
        <f>PT13*PN13</f>
      </c>
      <c r="PV17">
        <f>PN13*(1+PT13)</f>
      </c>
      <c r="PW17" t="n" s="7815">
        <v>0.0</v>
      </c>
      <c r="PX17" t="n" s="7816">
        <v>15.0</v>
      </c>
      <c r="PY17">
        <f>PV13+PX13</f>
      </c>
      <c r="PZ17" t="n" s="7818">
        <v>0.10000000149011612</v>
      </c>
      <c r="QA17">
        <f>PY13/(1-PZ13)</f>
      </c>
      <c r="QB17">
        <f>PZ13*QA13</f>
      </c>
      <c r="QC17" t="n" s="7821">
        <v>0.10000000149011612</v>
      </c>
      <c r="QD17">
        <f>QC13*QA13</f>
      </c>
      <c r="QE17">
        <f>PZ13-QC13</f>
      </c>
      <c r="QF17">
        <f>QB13-QD13</f>
      </c>
      <c r="QG17">
        <f>QA13</f>
      </c>
      <c r="QH17">
        <f>OYG13*OYI13/3617*OY13</f>
      </c>
      <c r="QI17" t="n" s="7827">
        <v>0.0</v>
      </c>
      <c r="QJ17">
        <f>QH13*(1+QI13)</f>
      </c>
      <c r="QK17" t="n" s="7829">
        <v>0.25</v>
      </c>
      <c r="QL17">
        <f>QJ13/(1-QK13)</f>
      </c>
      <c r="QM17">
        <f>QK13*QL13</f>
      </c>
      <c r="QN17" t="n" s="7832">
        <v>0.15000000596046448</v>
      </c>
      <c r="QO17">
        <f>QN13*QL13</f>
      </c>
      <c r="QP17">
        <f>QK13-QN13</f>
      </c>
      <c r="QQ17">
        <f>QM13-QO13</f>
      </c>
      <c r="QR17" t="n" s="7836">
        <v>0.03999999910593033</v>
      </c>
      <c r="QS17">
        <f>QR13*QL13</f>
      </c>
      <c r="QT17">
        <f>QL13*(1+QR13)</f>
      </c>
      <c r="QU17" t="n" s="7839">
        <v>0.0</v>
      </c>
      <c r="QV17" t="n" s="7840">
        <v>15.0</v>
      </c>
      <c r="QW17">
        <f>QT13+QV13</f>
      </c>
      <c r="QX17" t="n" s="7842">
        <v>0.10000000149011612</v>
      </c>
      <c r="QY17">
        <f>QW13/(1-QX13)</f>
      </c>
      <c r="QZ17">
        <f>QX13*QY13</f>
      </c>
      <c r="RA17" t="n" s="7845">
        <v>0.10000000149011612</v>
      </c>
      <c r="RB17">
        <f>RA13*QY13</f>
      </c>
      <c r="RC17">
        <f>QX13-RA13</f>
      </c>
      <c r="RD17">
        <f>QZ13-RB13</f>
      </c>
      <c r="RE17">
        <f>QY13</f>
      </c>
      <c r="RF17">
        <f>BV17+BV17+EA17+EA17+GF17+IK17+KP17+MU17+OZ17+RE17</f>
      </c>
    </row>
    <row r="18">
      <c r="A18" t="s">
        <v>84</v>
      </c>
      <c r="B18" t="s">
        <v>91</v>
      </c>
      <c r="C18" t="s">
        <v>92</v>
      </c>
      <c r="D18" t="s">
        <v>51</v>
      </c>
      <c r="F18" t="s">
        <v>52</v>
      </c>
      <c r="G18" t="s">
        <v>53</v>
      </c>
      <c r="H18" t="s">
        <v>54</v>
      </c>
      <c r="I18" t="s">
        <v>55</v>
      </c>
      <c r="J18" t="n">
        <v>0.0</v>
      </c>
      <c r="K18" t="n">
        <v>42815.0</v>
      </c>
      <c r="L18" t="n">
        <v>42753.0</v>
      </c>
      <c r="M18" t="s">
        <v>56</v>
      </c>
      <c r="N18" t="n">
        <v>-2.0</v>
      </c>
      <c r="O18" t="n">
        <v>15000.0</v>
      </c>
      <c r="P18" t="n">
        <v>-62.0</v>
      </c>
      <c r="Q18" t="n">
        <v>-2.0</v>
      </c>
      <c r="R18" t="s" s="7906">
        <v>57</v>
      </c>
      <c r="S18" t="s" s="7907">
        <v>58</v>
      </c>
      <c r="T18" t="s" s="7908">
        <v>59</v>
      </c>
      <c r="U18" t="n" s="7909">
        <v>240322.0</v>
      </c>
      <c r="V18" t="s" s="7910">
        <v>56</v>
      </c>
      <c r="W18" t="s" s="7911">
        <v>63</v>
      </c>
      <c r="X18" t="n" s="7912">
        <v>5.009999731555581E-4</v>
      </c>
      <c r="Y18" t="n" s="7913">
        <v>3.0</v>
      </c>
      <c r="Z18">
        <f>Y12*O12*12</f>
      </c>
      <c r="AA18">
        <f>X12*Z12</f>
      </c>
      <c r="AB18" t="n" s="7916">
        <v>0.0</v>
      </c>
      <c r="AC18">
        <f>AA12*(1+AB12)</f>
      </c>
      <c r="AD18" t="n" s="7918">
        <v>0.25</v>
      </c>
      <c r="AE18">
        <f>AC12/(1-AD12)</f>
      </c>
      <c r="AF18">
        <f>AD12*AE12</f>
      </c>
      <c r="AG18" t="n" s="7921">
        <v>0.15000000596046448</v>
      </c>
      <c r="AH18">
        <f>AG12*AE12</f>
      </c>
      <c r="AI18">
        <f>AD12-AG12</f>
      </c>
      <c r="AJ18">
        <f>AF12-AH12</f>
      </c>
      <c r="AK18" t="n" s="7925">
        <v>0.03999999910593033</v>
      </c>
      <c r="AL18">
        <f>AK12*AE12</f>
      </c>
      <c r="AM18">
        <f>AE12*(1+AK12)</f>
      </c>
      <c r="AN18" t="n" s="7928">
        <v>0.029999999329447746</v>
      </c>
      <c r="AO18">
        <f>AN12*AM12</f>
      </c>
      <c r="AP18">
        <f>AM12+AO12</f>
      </c>
      <c r="AQ18" t="n" s="7931">
        <v>0.10000000149011612</v>
      </c>
      <c r="AR18">
        <f>AP12/(1-AQ12)</f>
      </c>
      <c r="AS18">
        <f>AQ12*AR12</f>
      </c>
      <c r="AT18" t="n" s="7934">
        <v>0.10000000149011612</v>
      </c>
      <c r="AU18">
        <f>AT12*AR12</f>
      </c>
      <c r="AV18">
        <f>AQ12-AT12</f>
      </c>
      <c r="AW18">
        <f>AS12-AU12</f>
      </c>
      <c r="AX18">
        <f>AR12</f>
      </c>
      <c r="AY18">
        <f>X12*Z12/3618*P12</f>
      </c>
      <c r="AZ18" t="n" s="7940">
        <v>0.0</v>
      </c>
      <c r="BA18">
        <f>AY12*(1+AZ12)</f>
      </c>
      <c r="BB18" t="n" s="7942">
        <v>0.25</v>
      </c>
      <c r="BC18">
        <f>BA12/(1-BB12)</f>
      </c>
      <c r="BD18">
        <f>BB12*BC12</f>
      </c>
      <c r="BE18" t="n" s="7945">
        <v>0.15000000596046448</v>
      </c>
      <c r="BF18">
        <f>BE12*BC12</f>
      </c>
      <c r="BG18">
        <f>BB12-BE12</f>
      </c>
      <c r="BH18">
        <f>BD12-BF12</f>
      </c>
      <c r="BI18" t="n" s="7949">
        <v>0.03999999910593033</v>
      </c>
      <c r="BJ18">
        <f>BI12*BC12</f>
      </c>
      <c r="BK18">
        <f>BC12*(1+BI12)</f>
      </c>
      <c r="BL18" t="n" s="7952">
        <v>0.029999999329447746</v>
      </c>
      <c r="BM18">
        <f>BL12*BK12</f>
      </c>
      <c r="BN18">
        <f>BK12+BM12</f>
      </c>
      <c r="BO18" t="n" s="7955">
        <v>0.10000000149011612</v>
      </c>
      <c r="BP18">
        <f>BN12/(1-BO12)</f>
      </c>
      <c r="BQ18">
        <f>BO12*BP12</f>
      </c>
      <c r="BR18" t="n" s="7958">
        <v>0.10000000149011612</v>
      </c>
      <c r="BS18">
        <f>BR12*BP12</f>
      </c>
      <c r="BT18">
        <f>BO12-BR12</f>
      </c>
      <c r="BU18">
        <f>BQ12-BS12</f>
      </c>
      <c r="BV18">
        <f>BP12</f>
      </c>
      <c r="BW18" t="s" s="8019">
        <v>64</v>
      </c>
      <c r="BX18" t="s" s="8020">
        <v>58</v>
      </c>
      <c r="BY18" t="s" s="8021">
        <v>59</v>
      </c>
      <c r="BZ18" t="n" s="8022">
        <v>240322.0</v>
      </c>
      <c r="CA18" t="s" s="8023">
        <v>56</v>
      </c>
      <c r="CB18" t="s" s="8024">
        <v>63</v>
      </c>
      <c r="CC18" t="n" s="8025">
        <v>5.009999731555581E-4</v>
      </c>
      <c r="CD18" t="n" s="8026">
        <v>3.0</v>
      </c>
      <c r="CE18">
        <f>CD12*BT12*12</f>
      </c>
      <c r="CF18">
        <f>CC12*CE12</f>
      </c>
      <c r="CG18" t="n" s="8029">
        <v>0.0</v>
      </c>
      <c r="CH18">
        <f>CF12*(1+CG12)</f>
      </c>
      <c r="CI18" t="n" s="8031">
        <v>0.25</v>
      </c>
      <c r="CJ18">
        <f>CH12/(1-CI12)</f>
      </c>
      <c r="CK18">
        <f>CI12*CJ12</f>
      </c>
      <c r="CL18" t="n" s="8034">
        <v>0.15000000596046448</v>
      </c>
      <c r="CM18">
        <f>CL12*CJ12</f>
      </c>
      <c r="CN18">
        <f>CI12-CL12</f>
      </c>
      <c r="CO18">
        <f>CK12-CM12</f>
      </c>
      <c r="CP18" t="n" s="8038">
        <v>0.03999999910593033</v>
      </c>
      <c r="CQ18">
        <f>CP12*CJ12</f>
      </c>
      <c r="CR18">
        <f>CJ12*(1+CP12)</f>
      </c>
      <c r="CS18" t="n" s="8041">
        <v>0.029999999329447746</v>
      </c>
      <c r="CT18">
        <f>CS12*CR12</f>
      </c>
      <c r="CU18">
        <f>CR12+CT12</f>
      </c>
      <c r="CV18" t="n" s="8044">
        <v>0.10000000149011612</v>
      </c>
      <c r="CW18">
        <f>CU12/(1-CV12)</f>
      </c>
      <c r="CX18">
        <f>CV12*CW12</f>
      </c>
      <c r="CY18" t="n" s="8047">
        <v>0.10000000149011612</v>
      </c>
      <c r="CZ18">
        <f>CY12*CW12</f>
      </c>
      <c r="DA18">
        <f>CV12-CY12</f>
      </c>
      <c r="DB18">
        <f>CX12-CZ12</f>
      </c>
      <c r="DC18">
        <f>CW12</f>
      </c>
      <c r="DD18">
        <f>CC12*CE12/3618*BU12</f>
      </c>
      <c r="DE18" t="n" s="8053">
        <v>0.0</v>
      </c>
      <c r="DF18">
        <f>DD12*(1+DE12)</f>
      </c>
      <c r="DG18" t="n" s="8055">
        <v>0.25</v>
      </c>
      <c r="DH18">
        <f>DF12/(1-DG12)</f>
      </c>
      <c r="DI18">
        <f>DG12*DH12</f>
      </c>
      <c r="DJ18" t="n" s="8058">
        <v>0.15000000596046448</v>
      </c>
      <c r="DK18">
        <f>DJ12*DH12</f>
      </c>
      <c r="DL18">
        <f>DG12-DJ12</f>
      </c>
      <c r="DM18">
        <f>DI12-DK12</f>
      </c>
      <c r="DN18" t="n" s="8062">
        <v>0.03999999910593033</v>
      </c>
      <c r="DO18">
        <f>DN12*DH12</f>
      </c>
      <c r="DP18">
        <f>DH12*(1+DN12)</f>
      </c>
      <c r="DQ18" t="n" s="8065">
        <v>0.029999999329447746</v>
      </c>
      <c r="DR18">
        <f>DQ12*DP12</f>
      </c>
      <c r="DS18">
        <f>DP12+DR12</f>
      </c>
      <c r="DT18" t="n" s="8068">
        <v>0.10000000149011612</v>
      </c>
      <c r="DU18">
        <f>DS12/(1-DT12)</f>
      </c>
      <c r="DV18">
        <f>DT12*DU12</f>
      </c>
      <c r="DW18" t="n" s="8071">
        <v>0.10000000149011612</v>
      </c>
      <c r="DX18">
        <f>DW12*DU12</f>
      </c>
      <c r="DY18">
        <f>DT12-DW12</f>
      </c>
      <c r="DZ18">
        <f>DV12-DX12</f>
      </c>
      <c r="EA18">
        <f>DU12</f>
      </c>
      <c r="EB18" t="s" s="8076">
        <v>65</v>
      </c>
      <c r="EC18" t="s" s="8077">
        <v>66</v>
      </c>
      <c r="ED18" t="s" s="8078">
        <v>67</v>
      </c>
      <c r="EE18" t="n" s="8079">
        <v>240322.0</v>
      </c>
      <c r="EF18" t="s" s="8080">
        <v>56</v>
      </c>
      <c r="EG18" t="s" s="8081">
        <v>63</v>
      </c>
      <c r="EH18" t="n" s="8082">
        <v>0.5009999871253967</v>
      </c>
      <c r="EI18" t="n" s="8083">
        <v>3.0</v>
      </c>
      <c r="EJ18" t="n" s="8084">
        <v>100000.0</v>
      </c>
      <c r="EK18">
        <f>EH13*EJ13</f>
      </c>
      <c r="EL18" t="n" s="8086">
        <v>0.0</v>
      </c>
      <c r="EM18">
        <f>EK13*(1+EL13)</f>
      </c>
      <c r="EN18" t="n" s="8088">
        <v>0.25</v>
      </c>
      <c r="EO18">
        <f>EM13/(1-EN13)</f>
      </c>
      <c r="EP18">
        <f>EN13*EO13</f>
      </c>
      <c r="EQ18" t="n" s="8091">
        <v>0.15000000596046448</v>
      </c>
      <c r="ER18">
        <f>EQ13*EO13</f>
      </c>
      <c r="ES18">
        <f>EN13-EQ13</f>
      </c>
      <c r="ET18">
        <f>EP13-ER13</f>
      </c>
      <c r="EU18" t="n" s="8095">
        <v>0.03999999910593033</v>
      </c>
      <c r="EV18">
        <f>EU13*EO13</f>
      </c>
      <c r="EW18">
        <f>EO13*(1+EU13)</f>
      </c>
      <c r="EX18" t="n" s="8098">
        <v>0.0</v>
      </c>
      <c r="EY18" t="n" s="8099">
        <v>15.0</v>
      </c>
      <c r="EZ18">
        <f>EW13+EY13</f>
      </c>
      <c r="FA18" t="n" s="8101">
        <v>0.10000000149011612</v>
      </c>
      <c r="FB18">
        <f>EZ13/(1-FA13)</f>
      </c>
      <c r="FC18">
        <f>FA13*FB13</f>
      </c>
      <c r="FD18" t="n" s="8104">
        <v>0.10000000149011612</v>
      </c>
      <c r="FE18">
        <f>FD13*FB13</f>
      </c>
      <c r="FF18">
        <f>FA13-FD13</f>
      </c>
      <c r="FG18">
        <f>FC13-FE13</f>
      </c>
      <c r="FH18">
        <f>FB13</f>
      </c>
      <c r="FI18">
        <f>EH13*EJ13/3618*DZ13</f>
      </c>
      <c r="FJ18" t="n" s="8110">
        <v>0.0</v>
      </c>
      <c r="FK18">
        <f>FI13*(1+FJ13)</f>
      </c>
      <c r="FL18" t="n" s="8112">
        <v>0.25</v>
      </c>
      <c r="FM18">
        <f>FK13/(1-FL13)</f>
      </c>
      <c r="FN18">
        <f>FL13*FM13</f>
      </c>
      <c r="FO18" t="n" s="8115">
        <v>0.15000000596046448</v>
      </c>
      <c r="FP18">
        <f>FO13*FM13</f>
      </c>
      <c r="FQ18">
        <f>FL13-FO13</f>
      </c>
      <c r="FR18">
        <f>FN13-FP13</f>
      </c>
      <c r="FS18" t="n" s="8119">
        <v>0.03999999910593033</v>
      </c>
      <c r="FT18">
        <f>FS13*FM13</f>
      </c>
      <c r="FU18">
        <f>FM13*(1+FS13)</f>
      </c>
      <c r="FV18" t="n" s="8122">
        <v>0.0</v>
      </c>
      <c r="FW18" t="n" s="8123">
        <v>15.0</v>
      </c>
      <c r="FX18">
        <f>FU13+FW13</f>
      </c>
      <c r="FY18" t="n" s="8125">
        <v>0.10000000149011612</v>
      </c>
      <c r="FZ18">
        <f>FX13/(1-FY13)</f>
      </c>
      <c r="GA18">
        <f>FY13*FZ13</f>
      </c>
      <c r="GB18" t="n" s="8128">
        <v>0.10000000149011612</v>
      </c>
      <c r="GC18">
        <f>GB13*FZ13</f>
      </c>
      <c r="GD18">
        <f>FY13-GB13</f>
      </c>
      <c r="GE18">
        <f>GA13-GC13</f>
      </c>
      <c r="GF18">
        <f>FZ13</f>
      </c>
      <c r="GG18" t="s" s="8133">
        <v>68</v>
      </c>
      <c r="GH18" t="s" s="8134">
        <v>66</v>
      </c>
      <c r="GI18" t="s" s="8135">
        <v>67</v>
      </c>
      <c r="GJ18" t="n" s="8136">
        <v>240322.0</v>
      </c>
      <c r="GK18" t="s" s="8137">
        <v>56</v>
      </c>
      <c r="GL18" t="s" s="8138">
        <v>63</v>
      </c>
      <c r="GM18" t="n" s="8139">
        <v>0.12530000507831573</v>
      </c>
      <c r="GN18" t="n" s="8140">
        <v>3.0</v>
      </c>
      <c r="GO18" t="n" s="8141">
        <v>100000.0</v>
      </c>
      <c r="GP18">
        <f>GM13*GO13</f>
      </c>
      <c r="GQ18" t="n" s="8143">
        <v>0.0</v>
      </c>
      <c r="GR18">
        <f>GP13*(1+GQ13)</f>
      </c>
      <c r="GS18" t="n" s="8145">
        <v>0.25</v>
      </c>
      <c r="GT18">
        <f>GR13/(1-GS13)</f>
      </c>
      <c r="GU18">
        <f>GS13*GT13</f>
      </c>
      <c r="GV18" t="n" s="8148">
        <v>0.15000000596046448</v>
      </c>
      <c r="GW18">
        <f>GV13*GT13</f>
      </c>
      <c r="GX18">
        <f>GS13-GV13</f>
      </c>
      <c r="GY18">
        <f>GU13-GW13</f>
      </c>
      <c r="GZ18" t="n" s="8152">
        <v>0.03999999910593033</v>
      </c>
      <c r="HA18">
        <f>GZ13*GT13</f>
      </c>
      <c r="HB18">
        <f>GT13*(1+GZ13)</f>
      </c>
      <c r="HC18" t="n" s="8155">
        <v>0.0</v>
      </c>
      <c r="HD18" t="n" s="8156">
        <v>15.0</v>
      </c>
      <c r="HE18">
        <f>HB13+HD13</f>
      </c>
      <c r="HF18" t="n" s="8158">
        <v>0.10000000149011612</v>
      </c>
      <c r="HG18">
        <f>HE13/(1-HF13)</f>
      </c>
      <c r="HH18">
        <f>HF13*HG13</f>
      </c>
      <c r="HI18" t="n" s="8161">
        <v>0.10000000149011612</v>
      </c>
      <c r="HJ18">
        <f>HI13*HG13</f>
      </c>
      <c r="HK18">
        <f>HF13-HI13</f>
      </c>
      <c r="HL18">
        <f>HH13-HJ13</f>
      </c>
      <c r="HM18">
        <f>HG13</f>
      </c>
      <c r="HN18">
        <f>GM13*GO13/3618*GE13</f>
      </c>
      <c r="HO18" t="n" s="8167">
        <v>0.0</v>
      </c>
      <c r="HP18">
        <f>HN13*(1+HO13)</f>
      </c>
      <c r="HQ18" t="n" s="8169">
        <v>0.25</v>
      </c>
      <c r="HR18">
        <f>HP13/(1-HQ13)</f>
      </c>
      <c r="HS18">
        <f>HQ13*HR13</f>
      </c>
      <c r="HT18" t="n" s="8172">
        <v>0.15000000596046448</v>
      </c>
      <c r="HU18">
        <f>HT13*HR13</f>
      </c>
      <c r="HV18">
        <f>HQ13-HT13</f>
      </c>
      <c r="HW18">
        <f>HS13-HU13</f>
      </c>
      <c r="HX18" t="n" s="8176">
        <v>0.03999999910593033</v>
      </c>
      <c r="HY18">
        <f>HX13*HR13</f>
      </c>
      <c r="HZ18">
        <f>HR13*(1+HX13)</f>
      </c>
      <c r="IA18" t="n" s="8179">
        <v>0.0</v>
      </c>
      <c r="IB18" t="n" s="8180">
        <v>15.0</v>
      </c>
      <c r="IC18">
        <f>HZ13+IB13</f>
      </c>
      <c r="ID18" t="n" s="8182">
        <v>0.10000000149011612</v>
      </c>
      <c r="IE18">
        <f>IC13/(1-ID13)</f>
      </c>
      <c r="IF18">
        <f>ID13*IE13</f>
      </c>
      <c r="IG18" t="n" s="8185">
        <v>0.10000000149011612</v>
      </c>
      <c r="IH18">
        <f>IG13*IE13</f>
      </c>
      <c r="II18">
        <f>ID13-IG13</f>
      </c>
      <c r="IJ18">
        <f>IF13-IH13</f>
      </c>
      <c r="IK18">
        <f>IE13</f>
      </c>
      <c r="IL18" t="s" s="8190">
        <v>69</v>
      </c>
      <c r="IM18" t="s" s="8191">
        <v>66</v>
      </c>
      <c r="IN18" t="s" s="8192">
        <v>67</v>
      </c>
      <c r="IO18" t="n" s="8193">
        <v>240322.0</v>
      </c>
      <c r="IP18" t="s" s="8194">
        <v>56</v>
      </c>
      <c r="IQ18" t="s" s="8195">
        <v>63</v>
      </c>
      <c r="IR18" t="n" s="8196">
        <v>0.061900001019239426</v>
      </c>
      <c r="IS18" t="n" s="8197">
        <v>3.0</v>
      </c>
      <c r="IT18" t="n" s="8198">
        <v>100000.0</v>
      </c>
      <c r="IU18">
        <f>IR13*IT13</f>
      </c>
      <c r="IV18" t="n" s="8200">
        <v>0.0</v>
      </c>
      <c r="IW18">
        <f>IU13*(1+IV13)</f>
      </c>
      <c r="IX18" t="n" s="8202">
        <v>0.25</v>
      </c>
      <c r="IY18">
        <f>IW13/(1-IX13)</f>
      </c>
      <c r="IZ18">
        <f>IX13*IY13</f>
      </c>
      <c r="JA18" t="n" s="8205">
        <v>0.15000000596046448</v>
      </c>
      <c r="JB18">
        <f>JA13*IY13</f>
      </c>
      <c r="JC18">
        <f>IX13-JA13</f>
      </c>
      <c r="JD18">
        <f>IZ13-JB13</f>
      </c>
      <c r="JE18" t="n" s="8209">
        <v>0.03999999910593033</v>
      </c>
      <c r="JF18">
        <f>JE13*IY13</f>
      </c>
      <c r="JG18">
        <f>IY13*(1+JE13)</f>
      </c>
      <c r="JH18" t="n" s="8212">
        <v>0.0</v>
      </c>
      <c r="JI18" t="n" s="8213">
        <v>15.0</v>
      </c>
      <c r="JJ18">
        <f>JG13+JI13</f>
      </c>
      <c r="JK18" t="n" s="8215">
        <v>0.10000000149011612</v>
      </c>
      <c r="JL18">
        <f>JJ13/(1-JK13)</f>
      </c>
      <c r="JM18">
        <f>JK13*JL13</f>
      </c>
      <c r="JN18" t="n" s="8218">
        <v>0.10000000149011612</v>
      </c>
      <c r="JO18">
        <f>JN13*JL13</f>
      </c>
      <c r="JP18">
        <f>JK13-JN13</f>
      </c>
      <c r="JQ18">
        <f>JM13-JO13</f>
      </c>
      <c r="JR18">
        <f>JL13</f>
      </c>
      <c r="JS18">
        <f>IR13*IT13/3618*IJ13</f>
      </c>
      <c r="JT18" t="n" s="8224">
        <v>0.0</v>
      </c>
      <c r="JU18">
        <f>JS13*(1+JT13)</f>
      </c>
      <c r="JV18" t="n" s="8226">
        <v>0.25</v>
      </c>
      <c r="JW18">
        <f>JU13/(1-JV13)</f>
      </c>
      <c r="JX18">
        <f>JV13*JW13</f>
      </c>
      <c r="JY18" t="n" s="8229">
        <v>0.15000000596046448</v>
      </c>
      <c r="JZ18">
        <f>JY13*JW13</f>
      </c>
      <c r="KA18">
        <f>JV13-JY13</f>
      </c>
      <c r="KB18">
        <f>JX13-JZ13</f>
      </c>
      <c r="KC18" t="n" s="8233">
        <v>0.03999999910593033</v>
      </c>
      <c r="KD18">
        <f>KC13*JW13</f>
      </c>
      <c r="KE18">
        <f>JW13*(1+KC13)</f>
      </c>
      <c r="KF18" t="n" s="8236">
        <v>0.0</v>
      </c>
      <c r="KG18" t="n" s="8237">
        <v>15.0</v>
      </c>
      <c r="KH18">
        <f>KE13+KG13</f>
      </c>
      <c r="KI18" t="n" s="8239">
        <v>0.10000000149011612</v>
      </c>
      <c r="KJ18">
        <f>KH13/(1-KI13)</f>
      </c>
      <c r="KK18">
        <f>KI13*KJ13</f>
      </c>
      <c r="KL18" t="n" s="8242">
        <v>0.10000000149011612</v>
      </c>
      <c r="KM18">
        <f>KL13*KJ13</f>
      </c>
      <c r="KN18">
        <f>KI13-KL13</f>
      </c>
      <c r="KO18">
        <f>KK13-KM13</f>
      </c>
      <c r="KP18">
        <f>KJ13</f>
      </c>
      <c r="KQ18" t="s" s="8247">
        <v>70</v>
      </c>
      <c r="KR18" t="s" s="8248">
        <v>66</v>
      </c>
      <c r="KS18" t="s" s="8249">
        <v>67</v>
      </c>
      <c r="KT18" t="n" s="8250">
        <v>240322.0</v>
      </c>
      <c r="KU18" t="s" s="8251">
        <v>56</v>
      </c>
      <c r="KV18" t="s" s="8252">
        <v>63</v>
      </c>
      <c r="KW18" t="n" s="8253">
        <v>0.21080000698566437</v>
      </c>
      <c r="KX18" t="n" s="8254">
        <v>3.0</v>
      </c>
      <c r="KY18" t="n" s="8255">
        <v>100000.0</v>
      </c>
      <c r="KZ18">
        <f>KW13*KY13</f>
      </c>
      <c r="LA18" t="n" s="8257">
        <v>0.0</v>
      </c>
      <c r="LB18">
        <f>KZ13*(1+LA13)</f>
      </c>
      <c r="LC18" t="n" s="8259">
        <v>0.25</v>
      </c>
      <c r="LD18">
        <f>LB13/(1-LC13)</f>
      </c>
      <c r="LE18">
        <f>LC13*LD13</f>
      </c>
      <c r="LF18" t="n" s="8262">
        <v>0.15000000596046448</v>
      </c>
      <c r="LG18">
        <f>LF13*LD13</f>
      </c>
      <c r="LH18">
        <f>LC13-LF13</f>
      </c>
      <c r="LI18">
        <f>LE13-LG13</f>
      </c>
      <c r="LJ18" t="n" s="8266">
        <v>0.03999999910593033</v>
      </c>
      <c r="LK18">
        <f>LJ13*LD13</f>
      </c>
      <c r="LL18">
        <f>LD13*(1+LJ13)</f>
      </c>
      <c r="LM18" t="n" s="8269">
        <v>0.0</v>
      </c>
      <c r="LN18" t="n" s="8270">
        <v>15.0</v>
      </c>
      <c r="LO18">
        <f>LL13+LN13</f>
      </c>
      <c r="LP18" t="n" s="8272">
        <v>0.10000000149011612</v>
      </c>
      <c r="LQ18">
        <f>LO13/(1-LP13)</f>
      </c>
      <c r="LR18">
        <f>LP13*LQ13</f>
      </c>
      <c r="LS18" t="n" s="8275">
        <v>0.10000000149011612</v>
      </c>
      <c r="LT18">
        <f>LS13*LQ13</f>
      </c>
      <c r="LU18">
        <f>LP13-LS13</f>
      </c>
      <c r="LV18">
        <f>LR13-LT13</f>
      </c>
      <c r="LW18">
        <f>LQ13</f>
      </c>
      <c r="LX18">
        <f>KW13*KY13/3618*KO13</f>
      </c>
      <c r="LY18" t="n" s="8281">
        <v>0.0</v>
      </c>
      <c r="LZ18">
        <f>LX13*(1+LY13)</f>
      </c>
      <c r="MA18" t="n" s="8283">
        <v>0.25</v>
      </c>
      <c r="MB18">
        <f>LZ13/(1-MA13)</f>
      </c>
      <c r="MC18">
        <f>MA13*MB13</f>
      </c>
      <c r="MD18" t="n" s="8286">
        <v>0.15000000596046448</v>
      </c>
      <c r="ME18">
        <f>MD13*MB13</f>
      </c>
      <c r="MF18">
        <f>MA13-MD13</f>
      </c>
      <c r="MG18">
        <f>MC13-ME13</f>
      </c>
      <c r="MH18" t="n" s="8290">
        <v>0.03999999910593033</v>
      </c>
      <c r="MI18">
        <f>MH13*MB13</f>
      </c>
      <c r="MJ18">
        <f>MB13*(1+MH13)</f>
      </c>
      <c r="MK18" t="n" s="8293">
        <v>0.0</v>
      </c>
      <c r="ML18" t="n" s="8294">
        <v>15.0</v>
      </c>
      <c r="MM18">
        <f>MJ13+ML13</f>
      </c>
      <c r="MN18" t="n" s="8296">
        <v>0.10000000149011612</v>
      </c>
      <c r="MO18">
        <f>MM13/(1-MN13)</f>
      </c>
      <c r="MP18">
        <f>MN13*MO13</f>
      </c>
      <c r="MQ18" t="n" s="8299">
        <v>0.10000000149011612</v>
      </c>
      <c r="MR18">
        <f>MQ13*MO13</f>
      </c>
      <c r="MS18">
        <f>MN13-MQ13</f>
      </c>
      <c r="MT18">
        <f>MP13-MR13</f>
      </c>
      <c r="MU18">
        <f>MO13</f>
      </c>
      <c r="MV18" t="s" s="8304">
        <v>71</v>
      </c>
      <c r="MW18" t="s" s="8305">
        <v>66</v>
      </c>
      <c r="MX18" t="s" s="8306">
        <v>67</v>
      </c>
      <c r="MY18" t="n" s="8307">
        <v>240322.0</v>
      </c>
      <c r="MZ18" t="s" s="8308">
        <v>56</v>
      </c>
      <c r="NA18" t="s" s="8309">
        <v>63</v>
      </c>
      <c r="NB18" t="n" s="8310">
        <v>0.45249998569488525</v>
      </c>
      <c r="NC18" t="n" s="8311">
        <v>1.0</v>
      </c>
      <c r="ND18" t="n" s="8312">
        <v>100000.0</v>
      </c>
      <c r="NE18">
        <f>NB13*ND13</f>
      </c>
      <c r="NF18" t="n" s="8314">
        <v>0.0</v>
      </c>
      <c r="NG18">
        <f>NE13*(1+NF13)</f>
      </c>
      <c r="NH18" t="n" s="8316">
        <v>0.25</v>
      </c>
      <c r="NI18">
        <f>NG13/(1-NH13)</f>
      </c>
      <c r="NJ18">
        <f>NH13*NI13</f>
      </c>
      <c r="NK18" t="n" s="8319">
        <v>0.15000000596046448</v>
      </c>
      <c r="NL18">
        <f>NK13*NI13</f>
      </c>
      <c r="NM18">
        <f>NH13-NK13</f>
      </c>
      <c r="NN18">
        <f>NJ13-NL13</f>
      </c>
      <c r="NO18" t="n" s="8323">
        <v>0.03999999910593033</v>
      </c>
      <c r="NP18">
        <f>NO13*NI13</f>
      </c>
      <c r="NQ18">
        <f>NI13*(1+NO13)</f>
      </c>
      <c r="NR18" t="n" s="8326">
        <v>0.0</v>
      </c>
      <c r="NS18" t="n" s="8327">
        <v>15.0</v>
      </c>
      <c r="NT18">
        <f>NQ13+NS13</f>
      </c>
      <c r="NU18" t="n" s="8329">
        <v>0.10000000149011612</v>
      </c>
      <c r="NV18">
        <f>NT13/(1-NU13)</f>
      </c>
      <c r="NW18">
        <f>NU13*NV13</f>
      </c>
      <c r="NX18" t="n" s="8332">
        <v>0.10000000149011612</v>
      </c>
      <c r="NY18">
        <f>NX13*NV13</f>
      </c>
      <c r="NZ18">
        <f>NU13-NX13</f>
      </c>
      <c r="OA18">
        <f>NW13-NY13</f>
      </c>
      <c r="OB18">
        <f>NV13</f>
      </c>
      <c r="OC18">
        <f>NB13*ND13/3618*MT13</f>
      </c>
      <c r="OD18" t="n" s="8338">
        <v>0.0</v>
      </c>
      <c r="OE18">
        <f>OC13*(1+OD13)</f>
      </c>
      <c r="OF18" t="n" s="8340">
        <v>0.25</v>
      </c>
      <c r="OG18">
        <f>OE13/(1-OF13)</f>
      </c>
      <c r="OH18">
        <f>OF13*OG13</f>
      </c>
      <c r="OI18" t="n" s="8343">
        <v>0.15000000596046448</v>
      </c>
      <c r="OJ18">
        <f>OI13*OG13</f>
      </c>
      <c r="OK18">
        <f>OF13-OI13</f>
      </c>
      <c r="OL18">
        <f>OH13-OJ13</f>
      </c>
      <c r="OM18" t="n" s="8347">
        <v>0.03999999910593033</v>
      </c>
      <c r="ON18">
        <f>OM13*OG13</f>
      </c>
      <c r="OO18">
        <f>OG13*(1+OM13)</f>
      </c>
      <c r="OP18" t="n" s="8350">
        <v>0.0</v>
      </c>
      <c r="OQ18" t="n" s="8351">
        <v>15.0</v>
      </c>
      <c r="OR18">
        <f>OO13+OQ13</f>
      </c>
      <c r="OS18" t="n" s="8353">
        <v>0.10000000149011612</v>
      </c>
      <c r="OT18">
        <f>OR13/(1-OS13)</f>
      </c>
      <c r="OU18">
        <f>OS13*OT13</f>
      </c>
      <c r="OV18" t="n" s="8356">
        <v>0.10000000149011612</v>
      </c>
      <c r="OW18">
        <f>OV13*OT13</f>
      </c>
      <c r="OX18">
        <f>OS13-OV13</f>
      </c>
      <c r="OY18">
        <f>OU13-OW13</f>
      </c>
      <c r="OZ18">
        <f>OT13</f>
      </c>
      <c r="PA18" t="s" s="8361">
        <v>72</v>
      </c>
      <c r="PB18" t="s" s="8362">
        <v>66</v>
      </c>
      <c r="PC18" t="s" s="8363">
        <v>67</v>
      </c>
      <c r="PD18" t="n" s="8364">
        <v>240322.0</v>
      </c>
      <c r="PE18" t="s" s="8365">
        <v>56</v>
      </c>
      <c r="PF18" t="s" s="8366">
        <v>63</v>
      </c>
      <c r="PG18" t="n" s="8367">
        <v>0.9043999910354614</v>
      </c>
      <c r="PH18" t="n" s="8368">
        <v>1.0</v>
      </c>
      <c r="PI18" t="n" s="8369">
        <v>100000.0</v>
      </c>
      <c r="PJ18">
        <f>PG13*PI13</f>
      </c>
      <c r="PK18" t="n" s="8371">
        <v>0.0</v>
      </c>
      <c r="PL18">
        <f>PJ13*(1+PK13)</f>
      </c>
      <c r="PM18" t="n" s="8373">
        <v>0.25</v>
      </c>
      <c r="PN18">
        <f>PL13/(1-PM13)</f>
      </c>
      <c r="PO18">
        <f>PM13*PN13</f>
      </c>
      <c r="PP18" t="n" s="8376">
        <v>0.15000000596046448</v>
      </c>
      <c r="PQ18">
        <f>PP13*PN13</f>
      </c>
      <c r="PR18">
        <f>PM13-PP13</f>
      </c>
      <c r="PS18">
        <f>PO13-PQ13</f>
      </c>
      <c r="PT18" t="n" s="8380">
        <v>0.03999999910593033</v>
      </c>
      <c r="PU18">
        <f>PT13*PN13</f>
      </c>
      <c r="PV18">
        <f>PN13*(1+PT13)</f>
      </c>
      <c r="PW18" t="n" s="8383">
        <v>0.0</v>
      </c>
      <c r="PX18" t="n" s="8384">
        <v>15.0</v>
      </c>
      <c r="PY18">
        <f>PV13+PX13</f>
      </c>
      <c r="PZ18" t="n" s="8386">
        <v>0.10000000149011612</v>
      </c>
      <c r="QA18">
        <f>PY13/(1-PZ13)</f>
      </c>
      <c r="QB18">
        <f>PZ13*QA13</f>
      </c>
      <c r="QC18" t="n" s="8389">
        <v>0.10000000149011612</v>
      </c>
      <c r="QD18">
        <f>QC13*QA13</f>
      </c>
      <c r="QE18">
        <f>PZ13-QC13</f>
      </c>
      <c r="QF18">
        <f>QB13-QD13</f>
      </c>
      <c r="QG18">
        <f>QA13</f>
      </c>
      <c r="QH18">
        <f>OYG13*OYI13/3618*OY13</f>
      </c>
      <c r="QI18" t="n" s="8395">
        <v>0.0</v>
      </c>
      <c r="QJ18">
        <f>QH13*(1+QI13)</f>
      </c>
      <c r="QK18" t="n" s="8397">
        <v>0.25</v>
      </c>
      <c r="QL18">
        <f>QJ13/(1-QK13)</f>
      </c>
      <c r="QM18">
        <f>QK13*QL13</f>
      </c>
      <c r="QN18" t="n" s="8400">
        <v>0.15000000596046448</v>
      </c>
      <c r="QO18">
        <f>QN13*QL13</f>
      </c>
      <c r="QP18">
        <f>QK13-QN13</f>
      </c>
      <c r="QQ18">
        <f>QM13-QO13</f>
      </c>
      <c r="QR18" t="n" s="8404">
        <v>0.03999999910593033</v>
      </c>
      <c r="QS18">
        <f>QR13*QL13</f>
      </c>
      <c r="QT18">
        <f>QL13*(1+QR13)</f>
      </c>
      <c r="QU18" t="n" s="8407">
        <v>0.0</v>
      </c>
      <c r="QV18" t="n" s="8408">
        <v>15.0</v>
      </c>
      <c r="QW18">
        <f>QT13+QV13</f>
      </c>
      <c r="QX18" t="n" s="8410">
        <v>0.10000000149011612</v>
      </c>
      <c r="QY18">
        <f>QW13/(1-QX13)</f>
      </c>
      <c r="QZ18">
        <f>QX13*QY13</f>
      </c>
      <c r="RA18" t="n" s="8413">
        <v>0.10000000149011612</v>
      </c>
      <c r="RB18">
        <f>RA13*QY13</f>
      </c>
      <c r="RC18">
        <f>QX13-RA13</f>
      </c>
      <c r="RD18">
        <f>QZ13-RB13</f>
      </c>
      <c r="RE18">
        <f>QY13</f>
      </c>
      <c r="RF18">
        <f>BV18+BV18+EA18+EA18+GF18+IK18+KP18+MU18+OZ18+RE18</f>
      </c>
    </row>
    <row r="19">
      <c r="A19" t="s">
        <v>93</v>
      </c>
      <c r="B19" t="s">
        <v>94</v>
      </c>
      <c r="C19" t="s">
        <v>95</v>
      </c>
      <c r="D19" t="s">
        <v>51</v>
      </c>
      <c r="F19" t="s">
        <v>52</v>
      </c>
      <c r="G19" t="s">
        <v>53</v>
      </c>
      <c r="H19" t="s">
        <v>54</v>
      </c>
      <c r="I19" t="s">
        <v>55</v>
      </c>
      <c r="J19" t="n">
        <v>0.0</v>
      </c>
      <c r="K19" t="n">
        <v>42815.0</v>
      </c>
      <c r="L19" t="n">
        <v>42534.0</v>
      </c>
      <c r="M19" t="s">
        <v>56</v>
      </c>
      <c r="N19" t="n">
        <v>3.0</v>
      </c>
      <c r="O19" t="n">
        <v>13500.0</v>
      </c>
      <c r="P19" t="n">
        <v>-281.0</v>
      </c>
      <c r="Q19" t="n">
        <v>4.0</v>
      </c>
      <c r="R19" t="s" s="8474">
        <v>57</v>
      </c>
      <c r="S19" t="s" s="8475">
        <v>58</v>
      </c>
      <c r="T19" t="s" s="8476">
        <v>59</v>
      </c>
      <c r="U19" t="n" s="8477">
        <v>240322.0</v>
      </c>
      <c r="V19" t="s" s="8478">
        <v>56</v>
      </c>
      <c r="W19" t="s" s="8479">
        <v>63</v>
      </c>
      <c r="X19" t="n" s="8480">
        <v>5.009999731555581E-4</v>
      </c>
      <c r="Y19" t="n" s="8481">
        <v>3.0</v>
      </c>
      <c r="Z19">
        <f>Y12*O12*12</f>
      </c>
      <c r="AA19">
        <f>X12*Z12</f>
      </c>
      <c r="AB19" t="n" s="8484">
        <v>0.0</v>
      </c>
      <c r="AC19">
        <f>AA12*(1+AB12)</f>
      </c>
      <c r="AD19" t="n" s="8486">
        <v>0.25</v>
      </c>
      <c r="AE19">
        <f>AC12/(1-AD12)</f>
      </c>
      <c r="AF19">
        <f>AD12*AE12</f>
      </c>
      <c r="AG19" t="n" s="8489">
        <v>0.15000000596046448</v>
      </c>
      <c r="AH19">
        <f>AG12*AE12</f>
      </c>
      <c r="AI19">
        <f>AD12-AG12</f>
      </c>
      <c r="AJ19">
        <f>AF12-AH12</f>
      </c>
      <c r="AK19" t="n" s="8493">
        <v>0.03999999910593033</v>
      </c>
      <c r="AL19">
        <f>AK12*AE12</f>
      </c>
      <c r="AM19">
        <f>AE12*(1+AK12)</f>
      </c>
      <c r="AN19" t="n" s="8496">
        <v>0.029999999329447746</v>
      </c>
      <c r="AO19">
        <f>AN12*AM12</f>
      </c>
      <c r="AP19">
        <f>AM12+AO12</f>
      </c>
      <c r="AQ19" t="n" s="8499">
        <v>0.10000000149011612</v>
      </c>
      <c r="AR19">
        <f>AP12/(1-AQ12)</f>
      </c>
      <c r="AS19">
        <f>AQ12*AR12</f>
      </c>
      <c r="AT19" t="n" s="8502">
        <v>0.10000000149011612</v>
      </c>
      <c r="AU19">
        <f>AT12*AR12</f>
      </c>
      <c r="AV19">
        <f>AQ12-AT12</f>
      </c>
      <c r="AW19">
        <f>AS12-AU12</f>
      </c>
      <c r="AX19">
        <f>AR12</f>
      </c>
      <c r="AY19">
        <f>X12*Z12/3619*P12</f>
      </c>
      <c r="AZ19" t="n" s="8508">
        <v>0.0</v>
      </c>
      <c r="BA19">
        <f>AY12*(1+AZ12)</f>
      </c>
      <c r="BB19" t="n" s="8510">
        <v>0.25</v>
      </c>
      <c r="BC19">
        <f>BA12/(1-BB12)</f>
      </c>
      <c r="BD19">
        <f>BB12*BC12</f>
      </c>
      <c r="BE19" t="n" s="8513">
        <v>0.15000000596046448</v>
      </c>
      <c r="BF19">
        <f>BE12*BC12</f>
      </c>
      <c r="BG19">
        <f>BB12-BE12</f>
      </c>
      <c r="BH19">
        <f>BD12-BF12</f>
      </c>
      <c r="BI19" t="n" s="8517">
        <v>0.03999999910593033</v>
      </c>
      <c r="BJ19">
        <f>BI12*BC12</f>
      </c>
      <c r="BK19">
        <f>BC12*(1+BI12)</f>
      </c>
      <c r="BL19" t="n" s="8520">
        <v>0.029999999329447746</v>
      </c>
      <c r="BM19">
        <f>BL12*BK12</f>
      </c>
      <c r="BN19">
        <f>BK12+BM12</f>
      </c>
      <c r="BO19" t="n" s="8523">
        <v>0.10000000149011612</v>
      </c>
      <c r="BP19">
        <f>BN12/(1-BO12)</f>
      </c>
      <c r="BQ19">
        <f>BO12*BP12</f>
      </c>
      <c r="BR19" t="n" s="8526">
        <v>0.10000000149011612</v>
      </c>
      <c r="BS19">
        <f>BR12*BP12</f>
      </c>
      <c r="BT19">
        <f>BO12-BR12</f>
      </c>
      <c r="BU19">
        <f>BQ12-BS12</f>
      </c>
      <c r="BV19">
        <f>BP12</f>
      </c>
      <c r="BW19" t="s" s="8587">
        <v>64</v>
      </c>
      <c r="BX19" t="s" s="8588">
        <v>58</v>
      </c>
      <c r="BY19" t="s" s="8589">
        <v>59</v>
      </c>
      <c r="BZ19" t="n" s="8590">
        <v>240322.0</v>
      </c>
      <c r="CA19" t="s" s="8591">
        <v>56</v>
      </c>
      <c r="CB19" t="s" s="8592">
        <v>63</v>
      </c>
      <c r="CC19" t="n" s="8593">
        <v>5.009999731555581E-4</v>
      </c>
      <c r="CD19" t="n" s="8594">
        <v>3.0</v>
      </c>
      <c r="CE19">
        <f>CD12*BT12*12</f>
      </c>
      <c r="CF19">
        <f>CC12*CE12</f>
      </c>
      <c r="CG19" t="n" s="8597">
        <v>0.0</v>
      </c>
      <c r="CH19">
        <f>CF12*(1+CG12)</f>
      </c>
      <c r="CI19" t="n" s="8599">
        <v>0.25</v>
      </c>
      <c r="CJ19">
        <f>CH12/(1-CI12)</f>
      </c>
      <c r="CK19">
        <f>CI12*CJ12</f>
      </c>
      <c r="CL19" t="n" s="8602">
        <v>0.15000000596046448</v>
      </c>
      <c r="CM19">
        <f>CL12*CJ12</f>
      </c>
      <c r="CN19">
        <f>CI12-CL12</f>
      </c>
      <c r="CO19">
        <f>CK12-CM12</f>
      </c>
      <c r="CP19" t="n" s="8606">
        <v>0.03999999910593033</v>
      </c>
      <c r="CQ19">
        <f>CP12*CJ12</f>
      </c>
      <c r="CR19">
        <f>CJ12*(1+CP12)</f>
      </c>
      <c r="CS19" t="n" s="8609">
        <v>0.029999999329447746</v>
      </c>
      <c r="CT19">
        <f>CS12*CR12</f>
      </c>
      <c r="CU19">
        <f>CR12+CT12</f>
      </c>
      <c r="CV19" t="n" s="8612">
        <v>0.10000000149011612</v>
      </c>
      <c r="CW19">
        <f>CU12/(1-CV12)</f>
      </c>
      <c r="CX19">
        <f>CV12*CW12</f>
      </c>
      <c r="CY19" t="n" s="8615">
        <v>0.10000000149011612</v>
      </c>
      <c r="CZ19">
        <f>CY12*CW12</f>
      </c>
      <c r="DA19">
        <f>CV12-CY12</f>
      </c>
      <c r="DB19">
        <f>CX12-CZ12</f>
      </c>
      <c r="DC19">
        <f>CW12</f>
      </c>
      <c r="DD19">
        <f>CC12*CE12/3619*BU12</f>
      </c>
      <c r="DE19" t="n" s="8621">
        <v>0.0</v>
      </c>
      <c r="DF19">
        <f>DD12*(1+DE12)</f>
      </c>
      <c r="DG19" t="n" s="8623">
        <v>0.25</v>
      </c>
      <c r="DH19">
        <f>DF12/(1-DG12)</f>
      </c>
      <c r="DI19">
        <f>DG12*DH12</f>
      </c>
      <c r="DJ19" t="n" s="8626">
        <v>0.15000000596046448</v>
      </c>
      <c r="DK19">
        <f>DJ12*DH12</f>
      </c>
      <c r="DL19">
        <f>DG12-DJ12</f>
      </c>
      <c r="DM19">
        <f>DI12-DK12</f>
      </c>
      <c r="DN19" t="n" s="8630">
        <v>0.03999999910593033</v>
      </c>
      <c r="DO19">
        <f>DN12*DH12</f>
      </c>
      <c r="DP19">
        <f>DH12*(1+DN12)</f>
      </c>
      <c r="DQ19" t="n" s="8633">
        <v>0.029999999329447746</v>
      </c>
      <c r="DR19">
        <f>DQ12*DP12</f>
      </c>
      <c r="DS19">
        <f>DP12+DR12</f>
      </c>
      <c r="DT19" t="n" s="8636">
        <v>0.10000000149011612</v>
      </c>
      <c r="DU19">
        <f>DS12/(1-DT12)</f>
      </c>
      <c r="DV19">
        <f>DT12*DU12</f>
      </c>
      <c r="DW19" t="n" s="8639">
        <v>0.10000000149011612</v>
      </c>
      <c r="DX19">
        <f>DW12*DU12</f>
      </c>
      <c r="DY19">
        <f>DT12-DW12</f>
      </c>
      <c r="DZ19">
        <f>DV12-DX12</f>
      </c>
      <c r="EA19">
        <f>DU12</f>
      </c>
      <c r="EB19" t="s" s="8644">
        <v>65</v>
      </c>
      <c r="EC19" t="s" s="8645">
        <v>66</v>
      </c>
      <c r="ED19" t="s" s="8646">
        <v>67</v>
      </c>
      <c r="EE19" t="n" s="8647">
        <v>240322.0</v>
      </c>
      <c r="EF19" t="s" s="8648">
        <v>56</v>
      </c>
      <c r="EG19" t="s" s="8649">
        <v>63</v>
      </c>
      <c r="EH19" t="n" s="8650">
        <v>0.5009999871253967</v>
      </c>
      <c r="EI19" t="n" s="8651">
        <v>3.0</v>
      </c>
      <c r="EJ19" t="n" s="8652">
        <v>100000.0</v>
      </c>
      <c r="EK19">
        <f>EH13*EJ13</f>
      </c>
      <c r="EL19" t="n" s="8654">
        <v>0.0</v>
      </c>
      <c r="EM19">
        <f>EK13*(1+EL13)</f>
      </c>
      <c r="EN19" t="n" s="8656">
        <v>0.25</v>
      </c>
      <c r="EO19">
        <f>EM13/(1-EN13)</f>
      </c>
      <c r="EP19">
        <f>EN13*EO13</f>
      </c>
      <c r="EQ19" t="n" s="8659">
        <v>0.15000000596046448</v>
      </c>
      <c r="ER19">
        <f>EQ13*EO13</f>
      </c>
      <c r="ES19">
        <f>EN13-EQ13</f>
      </c>
      <c r="ET19">
        <f>EP13-ER13</f>
      </c>
      <c r="EU19" t="n" s="8663">
        <v>0.03999999910593033</v>
      </c>
      <c r="EV19">
        <f>EU13*EO13</f>
      </c>
      <c r="EW19">
        <f>EO13*(1+EU13)</f>
      </c>
      <c r="EX19" t="n" s="8666">
        <v>0.0</v>
      </c>
      <c r="EY19" t="n" s="8667">
        <v>15.0</v>
      </c>
      <c r="EZ19">
        <f>EW13+EY13</f>
      </c>
      <c r="FA19" t="n" s="8669">
        <v>0.10000000149011612</v>
      </c>
      <c r="FB19">
        <f>EZ13/(1-FA13)</f>
      </c>
      <c r="FC19">
        <f>FA13*FB13</f>
      </c>
      <c r="FD19" t="n" s="8672">
        <v>0.10000000149011612</v>
      </c>
      <c r="FE19">
        <f>FD13*FB13</f>
      </c>
      <c r="FF19">
        <f>FA13-FD13</f>
      </c>
      <c r="FG19">
        <f>FC13-FE13</f>
      </c>
      <c r="FH19">
        <f>FB13</f>
      </c>
      <c r="FI19">
        <f>EH13*EJ13/3619*DZ13</f>
      </c>
      <c r="FJ19" t="n" s="8678">
        <v>0.0</v>
      </c>
      <c r="FK19">
        <f>FI13*(1+FJ13)</f>
      </c>
      <c r="FL19" t="n" s="8680">
        <v>0.25</v>
      </c>
      <c r="FM19">
        <f>FK13/(1-FL13)</f>
      </c>
      <c r="FN19">
        <f>FL13*FM13</f>
      </c>
      <c r="FO19" t="n" s="8683">
        <v>0.15000000596046448</v>
      </c>
      <c r="FP19">
        <f>FO13*FM13</f>
      </c>
      <c r="FQ19">
        <f>FL13-FO13</f>
      </c>
      <c r="FR19">
        <f>FN13-FP13</f>
      </c>
      <c r="FS19" t="n" s="8687">
        <v>0.03999999910593033</v>
      </c>
      <c r="FT19">
        <f>FS13*FM13</f>
      </c>
      <c r="FU19">
        <f>FM13*(1+FS13)</f>
      </c>
      <c r="FV19" t="n" s="8690">
        <v>0.0</v>
      </c>
      <c r="FW19" t="n" s="8691">
        <v>15.0</v>
      </c>
      <c r="FX19">
        <f>FU13+FW13</f>
      </c>
      <c r="FY19" t="n" s="8693">
        <v>0.10000000149011612</v>
      </c>
      <c r="FZ19">
        <f>FX13/(1-FY13)</f>
      </c>
      <c r="GA19">
        <f>FY13*FZ13</f>
      </c>
      <c r="GB19" t="n" s="8696">
        <v>0.10000000149011612</v>
      </c>
      <c r="GC19">
        <f>GB13*FZ13</f>
      </c>
      <c r="GD19">
        <f>FY13-GB13</f>
      </c>
      <c r="GE19">
        <f>GA13-GC13</f>
      </c>
      <c r="GF19">
        <f>FZ13</f>
      </c>
      <c r="GG19" t="s" s="8701">
        <v>68</v>
      </c>
      <c r="GH19" t="s" s="8702">
        <v>66</v>
      </c>
      <c r="GI19" t="s" s="8703">
        <v>67</v>
      </c>
      <c r="GJ19" t="n" s="8704">
        <v>240322.0</v>
      </c>
      <c r="GK19" t="s" s="8705">
        <v>56</v>
      </c>
      <c r="GL19" t="s" s="8706">
        <v>63</v>
      </c>
      <c r="GM19" t="n" s="8707">
        <v>0.12530000507831573</v>
      </c>
      <c r="GN19" t="n" s="8708">
        <v>3.0</v>
      </c>
      <c r="GO19" t="n" s="8709">
        <v>100000.0</v>
      </c>
      <c r="GP19">
        <f>GM13*GO13</f>
      </c>
      <c r="GQ19" t="n" s="8711">
        <v>0.0</v>
      </c>
      <c r="GR19">
        <f>GP13*(1+GQ13)</f>
      </c>
      <c r="GS19" t="n" s="8713">
        <v>0.25</v>
      </c>
      <c r="GT19">
        <f>GR13/(1-GS13)</f>
      </c>
      <c r="GU19">
        <f>GS13*GT13</f>
      </c>
      <c r="GV19" t="n" s="8716">
        <v>0.15000000596046448</v>
      </c>
      <c r="GW19">
        <f>GV13*GT13</f>
      </c>
      <c r="GX19">
        <f>GS13-GV13</f>
      </c>
      <c r="GY19">
        <f>GU13-GW13</f>
      </c>
      <c r="GZ19" t="n" s="8720">
        <v>0.03999999910593033</v>
      </c>
      <c r="HA19">
        <f>GZ13*GT13</f>
      </c>
      <c r="HB19">
        <f>GT13*(1+GZ13)</f>
      </c>
      <c r="HC19" t="n" s="8723">
        <v>0.0</v>
      </c>
      <c r="HD19" t="n" s="8724">
        <v>15.0</v>
      </c>
      <c r="HE19">
        <f>HB13+HD13</f>
      </c>
      <c r="HF19" t="n" s="8726">
        <v>0.10000000149011612</v>
      </c>
      <c r="HG19">
        <f>HE13/(1-HF13)</f>
      </c>
      <c r="HH19">
        <f>HF13*HG13</f>
      </c>
      <c r="HI19" t="n" s="8729">
        <v>0.10000000149011612</v>
      </c>
      <c r="HJ19">
        <f>HI13*HG13</f>
      </c>
      <c r="HK19">
        <f>HF13-HI13</f>
      </c>
      <c r="HL19">
        <f>HH13-HJ13</f>
      </c>
      <c r="HM19">
        <f>HG13</f>
      </c>
      <c r="HN19">
        <f>GM13*GO13/3619*GE13</f>
      </c>
      <c r="HO19" t="n" s="8735">
        <v>0.0</v>
      </c>
      <c r="HP19">
        <f>HN13*(1+HO13)</f>
      </c>
      <c r="HQ19" t="n" s="8737">
        <v>0.25</v>
      </c>
      <c r="HR19">
        <f>HP13/(1-HQ13)</f>
      </c>
      <c r="HS19">
        <f>HQ13*HR13</f>
      </c>
      <c r="HT19" t="n" s="8740">
        <v>0.15000000596046448</v>
      </c>
      <c r="HU19">
        <f>HT13*HR13</f>
      </c>
      <c r="HV19">
        <f>HQ13-HT13</f>
      </c>
      <c r="HW19">
        <f>HS13-HU13</f>
      </c>
      <c r="HX19" t="n" s="8744">
        <v>0.03999999910593033</v>
      </c>
      <c r="HY19">
        <f>HX13*HR13</f>
      </c>
      <c r="HZ19">
        <f>HR13*(1+HX13)</f>
      </c>
      <c r="IA19" t="n" s="8747">
        <v>0.0</v>
      </c>
      <c r="IB19" t="n" s="8748">
        <v>15.0</v>
      </c>
      <c r="IC19">
        <f>HZ13+IB13</f>
      </c>
      <c r="ID19" t="n" s="8750">
        <v>0.10000000149011612</v>
      </c>
      <c r="IE19">
        <f>IC13/(1-ID13)</f>
      </c>
      <c r="IF19">
        <f>ID13*IE13</f>
      </c>
      <c r="IG19" t="n" s="8753">
        <v>0.10000000149011612</v>
      </c>
      <c r="IH19">
        <f>IG13*IE13</f>
      </c>
      <c r="II19">
        <f>ID13-IG13</f>
      </c>
      <c r="IJ19">
        <f>IF13-IH13</f>
      </c>
      <c r="IK19">
        <f>IE13</f>
      </c>
      <c r="IL19" t="s" s="8758">
        <v>69</v>
      </c>
      <c r="IM19" t="s" s="8759">
        <v>66</v>
      </c>
      <c r="IN19" t="s" s="8760">
        <v>67</v>
      </c>
      <c r="IO19" t="n" s="8761">
        <v>240322.0</v>
      </c>
      <c r="IP19" t="s" s="8762">
        <v>56</v>
      </c>
      <c r="IQ19" t="s" s="8763">
        <v>63</v>
      </c>
      <c r="IR19" t="n" s="8764">
        <v>0.061900001019239426</v>
      </c>
      <c r="IS19" t="n" s="8765">
        <v>3.0</v>
      </c>
      <c r="IT19" t="n" s="8766">
        <v>100000.0</v>
      </c>
      <c r="IU19">
        <f>IR13*IT13</f>
      </c>
      <c r="IV19" t="n" s="8768">
        <v>0.0</v>
      </c>
      <c r="IW19">
        <f>IU13*(1+IV13)</f>
      </c>
      <c r="IX19" t="n" s="8770">
        <v>0.25</v>
      </c>
      <c r="IY19">
        <f>IW13/(1-IX13)</f>
      </c>
      <c r="IZ19">
        <f>IX13*IY13</f>
      </c>
      <c r="JA19" t="n" s="8773">
        <v>0.15000000596046448</v>
      </c>
      <c r="JB19">
        <f>JA13*IY13</f>
      </c>
      <c r="JC19">
        <f>IX13-JA13</f>
      </c>
      <c r="JD19">
        <f>IZ13-JB13</f>
      </c>
      <c r="JE19" t="n" s="8777">
        <v>0.03999999910593033</v>
      </c>
      <c r="JF19">
        <f>JE13*IY13</f>
      </c>
      <c r="JG19">
        <f>IY13*(1+JE13)</f>
      </c>
      <c r="JH19" t="n" s="8780">
        <v>0.0</v>
      </c>
      <c r="JI19" t="n" s="8781">
        <v>15.0</v>
      </c>
      <c r="JJ19">
        <f>JG13+JI13</f>
      </c>
      <c r="JK19" t="n" s="8783">
        <v>0.10000000149011612</v>
      </c>
      <c r="JL19">
        <f>JJ13/(1-JK13)</f>
      </c>
      <c r="JM19">
        <f>JK13*JL13</f>
      </c>
      <c r="JN19" t="n" s="8786">
        <v>0.10000000149011612</v>
      </c>
      <c r="JO19">
        <f>JN13*JL13</f>
      </c>
      <c r="JP19">
        <f>JK13-JN13</f>
      </c>
      <c r="JQ19">
        <f>JM13-JO13</f>
      </c>
      <c r="JR19">
        <f>JL13</f>
      </c>
      <c r="JS19">
        <f>IR13*IT13/3619*IJ13</f>
      </c>
      <c r="JT19" t="n" s="8792">
        <v>0.0</v>
      </c>
      <c r="JU19">
        <f>JS13*(1+JT13)</f>
      </c>
      <c r="JV19" t="n" s="8794">
        <v>0.25</v>
      </c>
      <c r="JW19">
        <f>JU13/(1-JV13)</f>
      </c>
      <c r="JX19">
        <f>JV13*JW13</f>
      </c>
      <c r="JY19" t="n" s="8797">
        <v>0.15000000596046448</v>
      </c>
      <c r="JZ19">
        <f>JY13*JW13</f>
      </c>
      <c r="KA19">
        <f>JV13-JY13</f>
      </c>
      <c r="KB19">
        <f>JX13-JZ13</f>
      </c>
      <c r="KC19" t="n" s="8801">
        <v>0.03999999910593033</v>
      </c>
      <c r="KD19">
        <f>KC13*JW13</f>
      </c>
      <c r="KE19">
        <f>JW13*(1+KC13)</f>
      </c>
      <c r="KF19" t="n" s="8804">
        <v>0.0</v>
      </c>
      <c r="KG19" t="n" s="8805">
        <v>15.0</v>
      </c>
      <c r="KH19">
        <f>KE13+KG13</f>
      </c>
      <c r="KI19" t="n" s="8807">
        <v>0.10000000149011612</v>
      </c>
      <c r="KJ19">
        <f>KH13/(1-KI13)</f>
      </c>
      <c r="KK19">
        <f>KI13*KJ13</f>
      </c>
      <c r="KL19" t="n" s="8810">
        <v>0.10000000149011612</v>
      </c>
      <c r="KM19">
        <f>KL13*KJ13</f>
      </c>
      <c r="KN19">
        <f>KI13-KL13</f>
      </c>
      <c r="KO19">
        <f>KK13-KM13</f>
      </c>
      <c r="KP19">
        <f>KJ13</f>
      </c>
      <c r="KQ19" t="s" s="8815">
        <v>70</v>
      </c>
      <c r="KR19" t="s" s="8816">
        <v>66</v>
      </c>
      <c r="KS19" t="s" s="8817">
        <v>67</v>
      </c>
      <c r="KT19" t="n" s="8818">
        <v>240322.0</v>
      </c>
      <c r="KU19" t="s" s="8819">
        <v>56</v>
      </c>
      <c r="KV19" t="s" s="8820">
        <v>63</v>
      </c>
      <c r="KW19" t="n" s="8821">
        <v>0.21080000698566437</v>
      </c>
      <c r="KX19" t="n" s="8822">
        <v>3.0</v>
      </c>
      <c r="KY19" t="n" s="8823">
        <v>100000.0</v>
      </c>
      <c r="KZ19">
        <f>KW13*KY13</f>
      </c>
      <c r="LA19" t="n" s="8825">
        <v>0.0</v>
      </c>
      <c r="LB19">
        <f>KZ13*(1+LA13)</f>
      </c>
      <c r="LC19" t="n" s="8827">
        <v>0.25</v>
      </c>
      <c r="LD19">
        <f>LB13/(1-LC13)</f>
      </c>
      <c r="LE19">
        <f>LC13*LD13</f>
      </c>
      <c r="LF19" t="n" s="8830">
        <v>0.15000000596046448</v>
      </c>
      <c r="LG19">
        <f>LF13*LD13</f>
      </c>
      <c r="LH19">
        <f>LC13-LF13</f>
      </c>
      <c r="LI19">
        <f>LE13-LG13</f>
      </c>
      <c r="LJ19" t="n" s="8834">
        <v>0.03999999910593033</v>
      </c>
      <c r="LK19">
        <f>LJ13*LD13</f>
      </c>
      <c r="LL19">
        <f>LD13*(1+LJ13)</f>
      </c>
      <c r="LM19" t="n" s="8837">
        <v>0.0</v>
      </c>
      <c r="LN19" t="n" s="8838">
        <v>15.0</v>
      </c>
      <c r="LO19">
        <f>LL13+LN13</f>
      </c>
      <c r="LP19" t="n" s="8840">
        <v>0.10000000149011612</v>
      </c>
      <c r="LQ19">
        <f>LO13/(1-LP13)</f>
      </c>
      <c r="LR19">
        <f>LP13*LQ13</f>
      </c>
      <c r="LS19" t="n" s="8843">
        <v>0.10000000149011612</v>
      </c>
      <c r="LT19">
        <f>LS13*LQ13</f>
      </c>
      <c r="LU19">
        <f>LP13-LS13</f>
      </c>
      <c r="LV19">
        <f>LR13-LT13</f>
      </c>
      <c r="LW19">
        <f>LQ13</f>
      </c>
      <c r="LX19">
        <f>KW13*KY13/3619*KO13</f>
      </c>
      <c r="LY19" t="n" s="8849">
        <v>0.0</v>
      </c>
      <c r="LZ19">
        <f>LX13*(1+LY13)</f>
      </c>
      <c r="MA19" t="n" s="8851">
        <v>0.25</v>
      </c>
      <c r="MB19">
        <f>LZ13/(1-MA13)</f>
      </c>
      <c r="MC19">
        <f>MA13*MB13</f>
      </c>
      <c r="MD19" t="n" s="8854">
        <v>0.15000000596046448</v>
      </c>
      <c r="ME19">
        <f>MD13*MB13</f>
      </c>
      <c r="MF19">
        <f>MA13-MD13</f>
      </c>
      <c r="MG19">
        <f>MC13-ME13</f>
      </c>
      <c r="MH19" t="n" s="8858">
        <v>0.03999999910593033</v>
      </c>
      <c r="MI19">
        <f>MH13*MB13</f>
      </c>
      <c r="MJ19">
        <f>MB13*(1+MH13)</f>
      </c>
      <c r="MK19" t="n" s="8861">
        <v>0.0</v>
      </c>
      <c r="ML19" t="n" s="8862">
        <v>15.0</v>
      </c>
      <c r="MM19">
        <f>MJ13+ML13</f>
      </c>
      <c r="MN19" t="n" s="8864">
        <v>0.10000000149011612</v>
      </c>
      <c r="MO19">
        <f>MM13/(1-MN13)</f>
      </c>
      <c r="MP19">
        <f>MN13*MO13</f>
      </c>
      <c r="MQ19" t="n" s="8867">
        <v>0.10000000149011612</v>
      </c>
      <c r="MR19">
        <f>MQ13*MO13</f>
      </c>
      <c r="MS19">
        <f>MN13-MQ13</f>
      </c>
      <c r="MT19">
        <f>MP13-MR13</f>
      </c>
      <c r="MU19">
        <f>MO13</f>
      </c>
      <c r="MV19" t="s" s="8872">
        <v>71</v>
      </c>
      <c r="MW19" t="s" s="8873">
        <v>66</v>
      </c>
      <c r="MX19" t="s" s="8874">
        <v>67</v>
      </c>
      <c r="MY19" t="n" s="8875">
        <v>240322.0</v>
      </c>
      <c r="MZ19" t="s" s="8876">
        <v>56</v>
      </c>
      <c r="NA19" t="s" s="8877">
        <v>63</v>
      </c>
      <c r="NB19" t="n" s="8878">
        <v>0.45249998569488525</v>
      </c>
      <c r="NC19" t="n" s="8879">
        <v>1.0</v>
      </c>
      <c r="ND19" t="n" s="8880">
        <v>100000.0</v>
      </c>
      <c r="NE19">
        <f>NB13*ND13</f>
      </c>
      <c r="NF19" t="n" s="8882">
        <v>0.0</v>
      </c>
      <c r="NG19">
        <f>NE13*(1+NF13)</f>
      </c>
      <c r="NH19" t="n" s="8884">
        <v>0.25</v>
      </c>
      <c r="NI19">
        <f>NG13/(1-NH13)</f>
      </c>
      <c r="NJ19">
        <f>NH13*NI13</f>
      </c>
      <c r="NK19" t="n" s="8887">
        <v>0.15000000596046448</v>
      </c>
      <c r="NL19">
        <f>NK13*NI13</f>
      </c>
      <c r="NM19">
        <f>NH13-NK13</f>
      </c>
      <c r="NN19">
        <f>NJ13-NL13</f>
      </c>
      <c r="NO19" t="n" s="8891">
        <v>0.03999999910593033</v>
      </c>
      <c r="NP19">
        <f>NO13*NI13</f>
      </c>
      <c r="NQ19">
        <f>NI13*(1+NO13)</f>
      </c>
      <c r="NR19" t="n" s="8894">
        <v>0.0</v>
      </c>
      <c r="NS19" t="n" s="8895">
        <v>15.0</v>
      </c>
      <c r="NT19">
        <f>NQ13+NS13</f>
      </c>
      <c r="NU19" t="n" s="8897">
        <v>0.10000000149011612</v>
      </c>
      <c r="NV19">
        <f>NT13/(1-NU13)</f>
      </c>
      <c r="NW19">
        <f>NU13*NV13</f>
      </c>
      <c r="NX19" t="n" s="8900">
        <v>0.10000000149011612</v>
      </c>
      <c r="NY19">
        <f>NX13*NV13</f>
      </c>
      <c r="NZ19">
        <f>NU13-NX13</f>
      </c>
      <c r="OA19">
        <f>NW13-NY13</f>
      </c>
      <c r="OB19">
        <f>NV13</f>
      </c>
      <c r="OC19">
        <f>NB13*ND13/3619*MT13</f>
      </c>
      <c r="OD19" t="n" s="8906">
        <v>0.0</v>
      </c>
      <c r="OE19">
        <f>OC13*(1+OD13)</f>
      </c>
      <c r="OF19" t="n" s="8908">
        <v>0.25</v>
      </c>
      <c r="OG19">
        <f>OE13/(1-OF13)</f>
      </c>
      <c r="OH19">
        <f>OF13*OG13</f>
      </c>
      <c r="OI19" t="n" s="8911">
        <v>0.15000000596046448</v>
      </c>
      <c r="OJ19">
        <f>OI13*OG13</f>
      </c>
      <c r="OK19">
        <f>OF13-OI13</f>
      </c>
      <c r="OL19">
        <f>OH13-OJ13</f>
      </c>
      <c r="OM19" t="n" s="8915">
        <v>0.03999999910593033</v>
      </c>
      <c r="ON19">
        <f>OM13*OG13</f>
      </c>
      <c r="OO19">
        <f>OG13*(1+OM13)</f>
      </c>
      <c r="OP19" t="n" s="8918">
        <v>0.0</v>
      </c>
      <c r="OQ19" t="n" s="8919">
        <v>15.0</v>
      </c>
      <c r="OR19">
        <f>OO13+OQ13</f>
      </c>
      <c r="OS19" t="n" s="8921">
        <v>0.10000000149011612</v>
      </c>
      <c r="OT19">
        <f>OR13/(1-OS13)</f>
      </c>
      <c r="OU19">
        <f>OS13*OT13</f>
      </c>
      <c r="OV19" t="n" s="8924">
        <v>0.10000000149011612</v>
      </c>
      <c r="OW19">
        <f>OV13*OT13</f>
      </c>
      <c r="OX19">
        <f>OS13-OV13</f>
      </c>
      <c r="OY19">
        <f>OU13-OW13</f>
      </c>
      <c r="OZ19">
        <f>OT13</f>
      </c>
      <c r="PA19" t="s" s="8929">
        <v>72</v>
      </c>
      <c r="PB19" t="s" s="8930">
        <v>66</v>
      </c>
      <c r="PC19" t="s" s="8931">
        <v>67</v>
      </c>
      <c r="PD19" t="n" s="8932">
        <v>240322.0</v>
      </c>
      <c r="PE19" t="s" s="8933">
        <v>56</v>
      </c>
      <c r="PF19" t="s" s="8934">
        <v>63</v>
      </c>
      <c r="PG19" t="n" s="8935">
        <v>0.9043999910354614</v>
      </c>
      <c r="PH19" t="n" s="8936">
        <v>1.0</v>
      </c>
      <c r="PI19" t="n" s="8937">
        <v>100000.0</v>
      </c>
      <c r="PJ19">
        <f>PG13*PI13</f>
      </c>
      <c r="PK19" t="n" s="8939">
        <v>0.0</v>
      </c>
      <c r="PL19">
        <f>PJ13*(1+PK13)</f>
      </c>
      <c r="PM19" t="n" s="8941">
        <v>0.25</v>
      </c>
      <c r="PN19">
        <f>PL13/(1-PM13)</f>
      </c>
      <c r="PO19">
        <f>PM13*PN13</f>
      </c>
      <c r="PP19" t="n" s="8944">
        <v>0.15000000596046448</v>
      </c>
      <c r="PQ19">
        <f>PP13*PN13</f>
      </c>
      <c r="PR19">
        <f>PM13-PP13</f>
      </c>
      <c r="PS19">
        <f>PO13-PQ13</f>
      </c>
      <c r="PT19" t="n" s="8948">
        <v>0.03999999910593033</v>
      </c>
      <c r="PU19">
        <f>PT13*PN13</f>
      </c>
      <c r="PV19">
        <f>PN13*(1+PT13)</f>
      </c>
      <c r="PW19" t="n" s="8951">
        <v>0.0</v>
      </c>
      <c r="PX19" t="n" s="8952">
        <v>15.0</v>
      </c>
      <c r="PY19">
        <f>PV13+PX13</f>
      </c>
      <c r="PZ19" t="n" s="8954">
        <v>0.10000000149011612</v>
      </c>
      <c r="QA19">
        <f>PY13/(1-PZ13)</f>
      </c>
      <c r="QB19">
        <f>PZ13*QA13</f>
      </c>
      <c r="QC19" t="n" s="8957">
        <v>0.10000000149011612</v>
      </c>
      <c r="QD19">
        <f>QC13*QA13</f>
      </c>
      <c r="QE19">
        <f>PZ13-QC13</f>
      </c>
      <c r="QF19">
        <f>QB13-QD13</f>
      </c>
      <c r="QG19">
        <f>QA13</f>
      </c>
      <c r="QH19">
        <f>OYG13*OYI13/3619*OY13</f>
      </c>
      <c r="QI19" t="n" s="8963">
        <v>0.0</v>
      </c>
      <c r="QJ19">
        <f>QH13*(1+QI13)</f>
      </c>
      <c r="QK19" t="n" s="8965">
        <v>0.25</v>
      </c>
      <c r="QL19">
        <f>QJ13/(1-QK13)</f>
      </c>
      <c r="QM19">
        <f>QK13*QL13</f>
      </c>
      <c r="QN19" t="n" s="8968">
        <v>0.15000000596046448</v>
      </c>
      <c r="QO19">
        <f>QN13*QL13</f>
      </c>
      <c r="QP19">
        <f>QK13-QN13</f>
      </c>
      <c r="QQ19">
        <f>QM13-QO13</f>
      </c>
      <c r="QR19" t="n" s="8972">
        <v>0.03999999910593033</v>
      </c>
      <c r="QS19">
        <f>QR13*QL13</f>
      </c>
      <c r="QT19">
        <f>QL13*(1+QR13)</f>
      </c>
      <c r="QU19" t="n" s="8975">
        <v>0.0</v>
      </c>
      <c r="QV19" t="n" s="8976">
        <v>15.0</v>
      </c>
      <c r="QW19">
        <f>QT13+QV13</f>
      </c>
      <c r="QX19" t="n" s="8978">
        <v>0.10000000149011612</v>
      </c>
      <c r="QY19">
        <f>QW13/(1-QX13)</f>
      </c>
      <c r="QZ19">
        <f>QX13*QY13</f>
      </c>
      <c r="RA19" t="n" s="8981">
        <v>0.10000000149011612</v>
      </c>
      <c r="RB19">
        <f>RA13*QY13</f>
      </c>
      <c r="RC19">
        <f>QX13-RA13</f>
      </c>
      <c r="RD19">
        <f>QZ13-RB13</f>
      </c>
      <c r="RE19">
        <f>QY13</f>
      </c>
      <c r="RF19">
        <f>BV19+BV19+EA19+EA19+GF19+IK19+KP19+MU19+OZ19+RE19</f>
      </c>
    </row>
    <row r="20">
      <c r="A20" t="s">
        <v>93</v>
      </c>
      <c r="B20" t="s">
        <v>94</v>
      </c>
      <c r="C20" t="s">
        <v>95</v>
      </c>
      <c r="D20" t="s">
        <v>51</v>
      </c>
      <c r="F20" t="s">
        <v>52</v>
      </c>
      <c r="G20" t="s">
        <v>53</v>
      </c>
      <c r="H20" t="s">
        <v>54</v>
      </c>
      <c r="I20" t="s">
        <v>55</v>
      </c>
      <c r="J20" t="n">
        <v>0.0</v>
      </c>
      <c r="K20" t="n">
        <v>42815.0</v>
      </c>
      <c r="L20" t="n">
        <v>42753.0</v>
      </c>
      <c r="M20" t="s">
        <v>56</v>
      </c>
      <c r="N20" t="n">
        <v>-2.0</v>
      </c>
      <c r="O20" t="n">
        <v>4500.0</v>
      </c>
      <c r="P20" t="n">
        <v>-62.0</v>
      </c>
      <c r="Q20" t="n">
        <v>-2.0</v>
      </c>
      <c r="R20" t="s" s="9042">
        <v>57</v>
      </c>
      <c r="S20" t="s" s="9043">
        <v>58</v>
      </c>
      <c r="T20" t="s" s="9044">
        <v>83</v>
      </c>
      <c r="U20" t="n" s="9045">
        <v>240322.0</v>
      </c>
      <c r="V20" t="s" s="9046">
        <v>56</v>
      </c>
      <c r="W20" t="s" s="9047">
        <v>63</v>
      </c>
      <c r="X20" t="n" s="9048">
        <v>5.009999731555581E-4</v>
      </c>
      <c r="Y20" t="n" s="9049">
        <v>3.0</v>
      </c>
      <c r="Z20">
        <f>Y12*O12*12</f>
      </c>
      <c r="AA20">
        <f>X12*Z12</f>
      </c>
      <c r="AB20" t="n" s="9052">
        <v>0.0</v>
      </c>
      <c r="AC20">
        <f>AA12*(1+AB12)</f>
      </c>
      <c r="AD20" t="n" s="9054">
        <v>0.25</v>
      </c>
      <c r="AE20">
        <f>AC12/(1-AD12)</f>
      </c>
      <c r="AF20">
        <f>AD12*AE12</f>
      </c>
      <c r="AG20" t="n" s="9057">
        <v>0.15000000596046448</v>
      </c>
      <c r="AH20">
        <f>AG12*AE12</f>
      </c>
      <c r="AI20">
        <f>AD12-AG12</f>
      </c>
      <c r="AJ20">
        <f>AF12-AH12</f>
      </c>
      <c r="AK20" t="n" s="9061">
        <v>0.03999999910593033</v>
      </c>
      <c r="AL20">
        <f>AK12*AE12</f>
      </c>
      <c r="AM20">
        <f>AE12*(1+AK12)</f>
      </c>
      <c r="AN20" t="n" s="9064">
        <v>0.029999999329447746</v>
      </c>
      <c r="AO20">
        <f>AN12*AM12</f>
      </c>
      <c r="AP20">
        <f>AM12+AO12</f>
      </c>
      <c r="AQ20" t="n" s="9067">
        <v>0.10000000149011612</v>
      </c>
      <c r="AR20">
        <f>AP12/(1-AQ12)</f>
      </c>
      <c r="AS20">
        <f>AQ12*AR12</f>
      </c>
      <c r="AT20" t="n" s="9070">
        <v>0.10000000149011612</v>
      </c>
      <c r="AU20">
        <f>AT12*AR12</f>
      </c>
      <c r="AV20">
        <f>AQ12-AT12</f>
      </c>
      <c r="AW20">
        <f>AS12-AU12</f>
      </c>
      <c r="AX20">
        <f>AR12</f>
      </c>
      <c r="AY20">
        <f>X12*Z12/3620*P12</f>
      </c>
      <c r="AZ20" t="n" s="9076">
        <v>0.0</v>
      </c>
      <c r="BA20">
        <f>AY12*(1+AZ12)</f>
      </c>
      <c r="BB20" t="n" s="9078">
        <v>0.25</v>
      </c>
      <c r="BC20">
        <f>BA12/(1-BB12)</f>
      </c>
      <c r="BD20">
        <f>BB12*BC12</f>
      </c>
      <c r="BE20" t="n" s="9081">
        <v>0.15000000596046448</v>
      </c>
      <c r="BF20">
        <f>BE12*BC12</f>
      </c>
      <c r="BG20">
        <f>BB12-BE12</f>
      </c>
      <c r="BH20">
        <f>BD12-BF12</f>
      </c>
      <c r="BI20" t="n" s="9085">
        <v>0.03999999910593033</v>
      </c>
      <c r="BJ20">
        <f>BI12*BC12</f>
      </c>
      <c r="BK20">
        <f>BC12*(1+BI12)</f>
      </c>
      <c r="BL20" t="n" s="9088">
        <v>0.029999999329447746</v>
      </c>
      <c r="BM20">
        <f>BL12*BK12</f>
      </c>
      <c r="BN20">
        <f>BK12+BM12</f>
      </c>
      <c r="BO20" t="n" s="9091">
        <v>0.10000000149011612</v>
      </c>
      <c r="BP20">
        <f>BN12/(1-BO12)</f>
      </c>
      <c r="BQ20">
        <f>BO12*BP12</f>
      </c>
      <c r="BR20" t="n" s="9094">
        <v>0.10000000149011612</v>
      </c>
      <c r="BS20">
        <f>BR12*BP12</f>
      </c>
      <c r="BT20">
        <f>BO12-BR12</f>
      </c>
      <c r="BU20">
        <f>BQ12-BS12</f>
      </c>
      <c r="BV20">
        <f>BP12</f>
      </c>
      <c r="BW20" t="s" s="9155">
        <v>64</v>
      </c>
      <c r="BX20" t="s" s="9156">
        <v>58</v>
      </c>
      <c r="BY20" t="s" s="9157">
        <v>83</v>
      </c>
      <c r="BZ20" t="n" s="9158">
        <v>240322.0</v>
      </c>
      <c r="CA20" t="s" s="9159">
        <v>56</v>
      </c>
      <c r="CB20" t="s" s="9160">
        <v>63</v>
      </c>
      <c r="CC20" t="n" s="9161">
        <v>5.009999731555581E-4</v>
      </c>
      <c r="CD20" t="n" s="9162">
        <v>3.0</v>
      </c>
      <c r="CE20">
        <f>CD12*BT12*12</f>
      </c>
      <c r="CF20">
        <f>CC12*CE12</f>
      </c>
      <c r="CG20" t="n" s="9165">
        <v>0.0</v>
      </c>
      <c r="CH20">
        <f>CF12*(1+CG12)</f>
      </c>
      <c r="CI20" t="n" s="9167">
        <v>0.25</v>
      </c>
      <c r="CJ20">
        <f>CH12/(1-CI12)</f>
      </c>
      <c r="CK20">
        <f>CI12*CJ12</f>
      </c>
      <c r="CL20" t="n" s="9170">
        <v>0.15000000596046448</v>
      </c>
      <c r="CM20">
        <f>CL12*CJ12</f>
      </c>
      <c r="CN20">
        <f>CI12-CL12</f>
      </c>
      <c r="CO20">
        <f>CK12-CM12</f>
      </c>
      <c r="CP20" t="n" s="9174">
        <v>0.03999999910593033</v>
      </c>
      <c r="CQ20">
        <f>CP12*CJ12</f>
      </c>
      <c r="CR20">
        <f>CJ12*(1+CP12)</f>
      </c>
      <c r="CS20" t="n" s="9177">
        <v>0.029999999329447746</v>
      </c>
      <c r="CT20">
        <f>CS12*CR12</f>
      </c>
      <c r="CU20">
        <f>CR12+CT12</f>
      </c>
      <c r="CV20" t="n" s="9180">
        <v>0.10000000149011612</v>
      </c>
      <c r="CW20">
        <f>CU12/(1-CV12)</f>
      </c>
      <c r="CX20">
        <f>CV12*CW12</f>
      </c>
      <c r="CY20" t="n" s="9183">
        <v>0.10000000149011612</v>
      </c>
      <c r="CZ20">
        <f>CY12*CW12</f>
      </c>
      <c r="DA20">
        <f>CV12-CY12</f>
      </c>
      <c r="DB20">
        <f>CX12-CZ12</f>
      </c>
      <c r="DC20">
        <f>CW12</f>
      </c>
      <c r="DD20">
        <f>CC12*CE12/3620*BU12</f>
      </c>
      <c r="DE20" t="n" s="9189">
        <v>0.0</v>
      </c>
      <c r="DF20">
        <f>DD12*(1+DE12)</f>
      </c>
      <c r="DG20" t="n" s="9191">
        <v>0.25</v>
      </c>
      <c r="DH20">
        <f>DF12/(1-DG12)</f>
      </c>
      <c r="DI20">
        <f>DG12*DH12</f>
      </c>
      <c r="DJ20" t="n" s="9194">
        <v>0.15000000596046448</v>
      </c>
      <c r="DK20">
        <f>DJ12*DH12</f>
      </c>
      <c r="DL20">
        <f>DG12-DJ12</f>
      </c>
      <c r="DM20">
        <f>DI12-DK12</f>
      </c>
      <c r="DN20" t="n" s="9198">
        <v>0.03999999910593033</v>
      </c>
      <c r="DO20">
        <f>DN12*DH12</f>
      </c>
      <c r="DP20">
        <f>DH12*(1+DN12)</f>
      </c>
      <c r="DQ20" t="n" s="9201">
        <v>0.029999999329447746</v>
      </c>
      <c r="DR20">
        <f>DQ12*DP12</f>
      </c>
      <c r="DS20">
        <f>DP12+DR12</f>
      </c>
      <c r="DT20" t="n" s="9204">
        <v>0.10000000149011612</v>
      </c>
      <c r="DU20">
        <f>DS12/(1-DT12)</f>
      </c>
      <c r="DV20">
        <f>DT12*DU12</f>
      </c>
      <c r="DW20" t="n" s="9207">
        <v>0.10000000149011612</v>
      </c>
      <c r="DX20">
        <f>DW12*DU12</f>
      </c>
      <c r="DY20">
        <f>DT12-DW12</f>
      </c>
      <c r="DZ20">
        <f>DV12-DX12</f>
      </c>
      <c r="EA20">
        <f>DU12</f>
      </c>
      <c r="EB20" t="s" s="9212">
        <v>65</v>
      </c>
      <c r="EC20" t="s" s="9213">
        <v>66</v>
      </c>
      <c r="ED20" t="s" s="9214">
        <v>67</v>
      </c>
      <c r="EE20" t="n" s="9215">
        <v>240322.0</v>
      </c>
      <c r="EF20" t="s" s="9216">
        <v>56</v>
      </c>
      <c r="EG20" t="s" s="9217">
        <v>63</v>
      </c>
      <c r="EH20" t="n" s="9218">
        <v>0.5009999871253967</v>
      </c>
      <c r="EI20" t="n" s="9219">
        <v>3.0</v>
      </c>
      <c r="EJ20" t="n" s="9220">
        <v>100000.0</v>
      </c>
      <c r="EK20">
        <f>EH13*EJ13</f>
      </c>
      <c r="EL20" t="n" s="9222">
        <v>0.0</v>
      </c>
      <c r="EM20">
        <f>EK13*(1+EL13)</f>
      </c>
      <c r="EN20" t="n" s="9224">
        <v>0.25</v>
      </c>
      <c r="EO20">
        <f>EM13/(1-EN13)</f>
      </c>
      <c r="EP20">
        <f>EN13*EO13</f>
      </c>
      <c r="EQ20" t="n" s="9227">
        <v>0.15000000596046448</v>
      </c>
      <c r="ER20">
        <f>EQ13*EO13</f>
      </c>
      <c r="ES20">
        <f>EN13-EQ13</f>
      </c>
      <c r="ET20">
        <f>EP13-ER13</f>
      </c>
      <c r="EU20" t="n" s="9231">
        <v>0.03999999910593033</v>
      </c>
      <c r="EV20">
        <f>EU13*EO13</f>
      </c>
      <c r="EW20">
        <f>EO13*(1+EU13)</f>
      </c>
      <c r="EX20" t="n" s="9234">
        <v>0.0</v>
      </c>
      <c r="EY20" t="n" s="9235">
        <v>15.0</v>
      </c>
      <c r="EZ20">
        <f>EW13+EY13</f>
      </c>
      <c r="FA20" t="n" s="9237">
        <v>0.10000000149011612</v>
      </c>
      <c r="FB20">
        <f>EZ13/(1-FA13)</f>
      </c>
      <c r="FC20">
        <f>FA13*FB13</f>
      </c>
      <c r="FD20" t="n" s="9240">
        <v>0.10000000149011612</v>
      </c>
      <c r="FE20">
        <f>FD13*FB13</f>
      </c>
      <c r="FF20">
        <f>FA13-FD13</f>
      </c>
      <c r="FG20">
        <f>FC13-FE13</f>
      </c>
      <c r="FH20">
        <f>FB13</f>
      </c>
      <c r="FI20">
        <f>EH13*EJ13/3620*DZ13</f>
      </c>
      <c r="FJ20" t="n" s="9246">
        <v>0.0</v>
      </c>
      <c r="FK20">
        <f>FI13*(1+FJ13)</f>
      </c>
      <c r="FL20" t="n" s="9248">
        <v>0.25</v>
      </c>
      <c r="FM20">
        <f>FK13/(1-FL13)</f>
      </c>
      <c r="FN20">
        <f>FL13*FM13</f>
      </c>
      <c r="FO20" t="n" s="9251">
        <v>0.15000000596046448</v>
      </c>
      <c r="FP20">
        <f>FO13*FM13</f>
      </c>
      <c r="FQ20">
        <f>FL13-FO13</f>
      </c>
      <c r="FR20">
        <f>FN13-FP13</f>
      </c>
      <c r="FS20" t="n" s="9255">
        <v>0.03999999910593033</v>
      </c>
      <c r="FT20">
        <f>FS13*FM13</f>
      </c>
      <c r="FU20">
        <f>FM13*(1+FS13)</f>
      </c>
      <c r="FV20" t="n" s="9258">
        <v>0.0</v>
      </c>
      <c r="FW20" t="n" s="9259">
        <v>15.0</v>
      </c>
      <c r="FX20">
        <f>FU13+FW13</f>
      </c>
      <c r="FY20" t="n" s="9261">
        <v>0.10000000149011612</v>
      </c>
      <c r="FZ20">
        <f>FX13/(1-FY13)</f>
      </c>
      <c r="GA20">
        <f>FY13*FZ13</f>
      </c>
      <c r="GB20" t="n" s="9264">
        <v>0.10000000149011612</v>
      </c>
      <c r="GC20">
        <f>GB13*FZ13</f>
      </c>
      <c r="GD20">
        <f>FY13-GB13</f>
      </c>
      <c r="GE20">
        <f>GA13-GC13</f>
      </c>
      <c r="GF20">
        <f>FZ13</f>
      </c>
      <c r="GG20" t="s" s="9269">
        <v>68</v>
      </c>
      <c r="GH20" t="s" s="9270">
        <v>66</v>
      </c>
      <c r="GI20" t="s" s="9271">
        <v>67</v>
      </c>
      <c r="GJ20" t="n" s="9272">
        <v>240322.0</v>
      </c>
      <c r="GK20" t="s" s="9273">
        <v>56</v>
      </c>
      <c r="GL20" t="s" s="9274">
        <v>63</v>
      </c>
      <c r="GM20" t="n" s="9275">
        <v>0.12530000507831573</v>
      </c>
      <c r="GN20" t="n" s="9276">
        <v>3.0</v>
      </c>
      <c r="GO20" t="n" s="9277">
        <v>100000.0</v>
      </c>
      <c r="GP20">
        <f>GM13*GO13</f>
      </c>
      <c r="GQ20" t="n" s="9279">
        <v>0.0</v>
      </c>
      <c r="GR20">
        <f>GP13*(1+GQ13)</f>
      </c>
      <c r="GS20" t="n" s="9281">
        <v>0.25</v>
      </c>
      <c r="GT20">
        <f>GR13/(1-GS13)</f>
      </c>
      <c r="GU20">
        <f>GS13*GT13</f>
      </c>
      <c r="GV20" t="n" s="9284">
        <v>0.15000000596046448</v>
      </c>
      <c r="GW20">
        <f>GV13*GT13</f>
      </c>
      <c r="GX20">
        <f>GS13-GV13</f>
      </c>
      <c r="GY20">
        <f>GU13-GW13</f>
      </c>
      <c r="GZ20" t="n" s="9288">
        <v>0.03999999910593033</v>
      </c>
      <c r="HA20">
        <f>GZ13*GT13</f>
      </c>
      <c r="HB20">
        <f>GT13*(1+GZ13)</f>
      </c>
      <c r="HC20" t="n" s="9291">
        <v>0.0</v>
      </c>
      <c r="HD20" t="n" s="9292">
        <v>15.0</v>
      </c>
      <c r="HE20">
        <f>HB13+HD13</f>
      </c>
      <c r="HF20" t="n" s="9294">
        <v>0.10000000149011612</v>
      </c>
      <c r="HG20">
        <f>HE13/(1-HF13)</f>
      </c>
      <c r="HH20">
        <f>HF13*HG13</f>
      </c>
      <c r="HI20" t="n" s="9297">
        <v>0.10000000149011612</v>
      </c>
      <c r="HJ20">
        <f>HI13*HG13</f>
      </c>
      <c r="HK20">
        <f>HF13-HI13</f>
      </c>
      <c r="HL20">
        <f>HH13-HJ13</f>
      </c>
      <c r="HM20">
        <f>HG13</f>
      </c>
      <c r="HN20">
        <f>GM13*GO13/3620*GE13</f>
      </c>
      <c r="HO20" t="n" s="9303">
        <v>0.0</v>
      </c>
      <c r="HP20">
        <f>HN13*(1+HO13)</f>
      </c>
      <c r="HQ20" t="n" s="9305">
        <v>0.25</v>
      </c>
      <c r="HR20">
        <f>HP13/(1-HQ13)</f>
      </c>
      <c r="HS20">
        <f>HQ13*HR13</f>
      </c>
      <c r="HT20" t="n" s="9308">
        <v>0.15000000596046448</v>
      </c>
      <c r="HU20">
        <f>HT13*HR13</f>
      </c>
      <c r="HV20">
        <f>HQ13-HT13</f>
      </c>
      <c r="HW20">
        <f>HS13-HU13</f>
      </c>
      <c r="HX20" t="n" s="9312">
        <v>0.03999999910593033</v>
      </c>
      <c r="HY20">
        <f>HX13*HR13</f>
      </c>
      <c r="HZ20">
        <f>HR13*(1+HX13)</f>
      </c>
      <c r="IA20" t="n" s="9315">
        <v>0.0</v>
      </c>
      <c r="IB20" t="n" s="9316">
        <v>15.0</v>
      </c>
      <c r="IC20">
        <f>HZ13+IB13</f>
      </c>
      <c r="ID20" t="n" s="9318">
        <v>0.10000000149011612</v>
      </c>
      <c r="IE20">
        <f>IC13/(1-ID13)</f>
      </c>
      <c r="IF20">
        <f>ID13*IE13</f>
      </c>
      <c r="IG20" t="n" s="9321">
        <v>0.10000000149011612</v>
      </c>
      <c r="IH20">
        <f>IG13*IE13</f>
      </c>
      <c r="II20">
        <f>ID13-IG13</f>
      </c>
      <c r="IJ20">
        <f>IF13-IH13</f>
      </c>
      <c r="IK20">
        <f>IE13</f>
      </c>
      <c r="IL20" t="s" s="9326">
        <v>69</v>
      </c>
      <c r="IM20" t="s" s="9327">
        <v>66</v>
      </c>
      <c r="IN20" t="s" s="9328">
        <v>67</v>
      </c>
      <c r="IO20" t="n" s="9329">
        <v>240322.0</v>
      </c>
      <c r="IP20" t="s" s="9330">
        <v>56</v>
      </c>
      <c r="IQ20" t="s" s="9331">
        <v>63</v>
      </c>
      <c r="IR20" t="n" s="9332">
        <v>0.061900001019239426</v>
      </c>
      <c r="IS20" t="n" s="9333">
        <v>3.0</v>
      </c>
      <c r="IT20" t="n" s="9334">
        <v>100000.0</v>
      </c>
      <c r="IU20">
        <f>IR13*IT13</f>
      </c>
      <c r="IV20" t="n" s="9336">
        <v>0.0</v>
      </c>
      <c r="IW20">
        <f>IU13*(1+IV13)</f>
      </c>
      <c r="IX20" t="n" s="9338">
        <v>0.25</v>
      </c>
      <c r="IY20">
        <f>IW13/(1-IX13)</f>
      </c>
      <c r="IZ20">
        <f>IX13*IY13</f>
      </c>
      <c r="JA20" t="n" s="9341">
        <v>0.15000000596046448</v>
      </c>
      <c r="JB20">
        <f>JA13*IY13</f>
      </c>
      <c r="JC20">
        <f>IX13-JA13</f>
      </c>
      <c r="JD20">
        <f>IZ13-JB13</f>
      </c>
      <c r="JE20" t="n" s="9345">
        <v>0.03999999910593033</v>
      </c>
      <c r="JF20">
        <f>JE13*IY13</f>
      </c>
      <c r="JG20">
        <f>IY13*(1+JE13)</f>
      </c>
      <c r="JH20" t="n" s="9348">
        <v>0.0</v>
      </c>
      <c r="JI20" t="n" s="9349">
        <v>15.0</v>
      </c>
      <c r="JJ20">
        <f>JG13+JI13</f>
      </c>
      <c r="JK20" t="n" s="9351">
        <v>0.10000000149011612</v>
      </c>
      <c r="JL20">
        <f>JJ13/(1-JK13)</f>
      </c>
      <c r="JM20">
        <f>JK13*JL13</f>
      </c>
      <c r="JN20" t="n" s="9354">
        <v>0.10000000149011612</v>
      </c>
      <c r="JO20">
        <f>JN13*JL13</f>
      </c>
      <c r="JP20">
        <f>JK13-JN13</f>
      </c>
      <c r="JQ20">
        <f>JM13-JO13</f>
      </c>
      <c r="JR20">
        <f>JL13</f>
      </c>
      <c r="JS20">
        <f>IR13*IT13/3620*IJ13</f>
      </c>
      <c r="JT20" t="n" s="9360">
        <v>0.0</v>
      </c>
      <c r="JU20">
        <f>JS13*(1+JT13)</f>
      </c>
      <c r="JV20" t="n" s="9362">
        <v>0.25</v>
      </c>
      <c r="JW20">
        <f>JU13/(1-JV13)</f>
      </c>
      <c r="JX20">
        <f>JV13*JW13</f>
      </c>
      <c r="JY20" t="n" s="9365">
        <v>0.15000000596046448</v>
      </c>
      <c r="JZ20">
        <f>JY13*JW13</f>
      </c>
      <c r="KA20">
        <f>JV13-JY13</f>
      </c>
      <c r="KB20">
        <f>JX13-JZ13</f>
      </c>
      <c r="KC20" t="n" s="9369">
        <v>0.03999999910593033</v>
      </c>
      <c r="KD20">
        <f>KC13*JW13</f>
      </c>
      <c r="KE20">
        <f>JW13*(1+KC13)</f>
      </c>
      <c r="KF20" t="n" s="9372">
        <v>0.0</v>
      </c>
      <c r="KG20" t="n" s="9373">
        <v>15.0</v>
      </c>
      <c r="KH20">
        <f>KE13+KG13</f>
      </c>
      <c r="KI20" t="n" s="9375">
        <v>0.10000000149011612</v>
      </c>
      <c r="KJ20">
        <f>KH13/(1-KI13)</f>
      </c>
      <c r="KK20">
        <f>KI13*KJ13</f>
      </c>
      <c r="KL20" t="n" s="9378">
        <v>0.10000000149011612</v>
      </c>
      <c r="KM20">
        <f>KL13*KJ13</f>
      </c>
      <c r="KN20">
        <f>KI13-KL13</f>
      </c>
      <c r="KO20">
        <f>KK13-KM13</f>
      </c>
      <c r="KP20">
        <f>KJ13</f>
      </c>
      <c r="KQ20" t="s" s="9383">
        <v>70</v>
      </c>
      <c r="KR20" t="s" s="9384">
        <v>66</v>
      </c>
      <c r="KS20" t="s" s="9385">
        <v>67</v>
      </c>
      <c r="KT20" t="n" s="9386">
        <v>240322.0</v>
      </c>
      <c r="KU20" t="s" s="9387">
        <v>56</v>
      </c>
      <c r="KV20" t="s" s="9388">
        <v>63</v>
      </c>
      <c r="KW20" t="n" s="9389">
        <v>0.21080000698566437</v>
      </c>
      <c r="KX20" t="n" s="9390">
        <v>3.0</v>
      </c>
      <c r="KY20" t="n" s="9391">
        <v>100000.0</v>
      </c>
      <c r="KZ20">
        <f>KW13*KY13</f>
      </c>
      <c r="LA20" t="n" s="9393">
        <v>0.0</v>
      </c>
      <c r="LB20">
        <f>KZ13*(1+LA13)</f>
      </c>
      <c r="LC20" t="n" s="9395">
        <v>0.25</v>
      </c>
      <c r="LD20">
        <f>LB13/(1-LC13)</f>
      </c>
      <c r="LE20">
        <f>LC13*LD13</f>
      </c>
      <c r="LF20" t="n" s="9398">
        <v>0.15000000596046448</v>
      </c>
      <c r="LG20">
        <f>LF13*LD13</f>
      </c>
      <c r="LH20">
        <f>LC13-LF13</f>
      </c>
      <c r="LI20">
        <f>LE13-LG13</f>
      </c>
      <c r="LJ20" t="n" s="9402">
        <v>0.03999999910593033</v>
      </c>
      <c r="LK20">
        <f>LJ13*LD13</f>
      </c>
      <c r="LL20">
        <f>LD13*(1+LJ13)</f>
      </c>
      <c r="LM20" t="n" s="9405">
        <v>0.0</v>
      </c>
      <c r="LN20" t="n" s="9406">
        <v>15.0</v>
      </c>
      <c r="LO20">
        <f>LL13+LN13</f>
      </c>
      <c r="LP20" t="n" s="9408">
        <v>0.10000000149011612</v>
      </c>
      <c r="LQ20">
        <f>LO13/(1-LP13)</f>
      </c>
      <c r="LR20">
        <f>LP13*LQ13</f>
      </c>
      <c r="LS20" t="n" s="9411">
        <v>0.10000000149011612</v>
      </c>
      <c r="LT20">
        <f>LS13*LQ13</f>
      </c>
      <c r="LU20">
        <f>LP13-LS13</f>
      </c>
      <c r="LV20">
        <f>LR13-LT13</f>
      </c>
      <c r="LW20">
        <f>LQ13</f>
      </c>
      <c r="LX20">
        <f>KW13*KY13/3620*KO13</f>
      </c>
      <c r="LY20" t="n" s="9417">
        <v>0.0</v>
      </c>
      <c r="LZ20">
        <f>LX13*(1+LY13)</f>
      </c>
      <c r="MA20" t="n" s="9419">
        <v>0.25</v>
      </c>
      <c r="MB20">
        <f>LZ13/(1-MA13)</f>
      </c>
      <c r="MC20">
        <f>MA13*MB13</f>
      </c>
      <c r="MD20" t="n" s="9422">
        <v>0.15000000596046448</v>
      </c>
      <c r="ME20">
        <f>MD13*MB13</f>
      </c>
      <c r="MF20">
        <f>MA13-MD13</f>
      </c>
      <c r="MG20">
        <f>MC13-ME13</f>
      </c>
      <c r="MH20" t="n" s="9426">
        <v>0.03999999910593033</v>
      </c>
      <c r="MI20">
        <f>MH13*MB13</f>
      </c>
      <c r="MJ20">
        <f>MB13*(1+MH13)</f>
      </c>
      <c r="MK20" t="n" s="9429">
        <v>0.0</v>
      </c>
      <c r="ML20" t="n" s="9430">
        <v>15.0</v>
      </c>
      <c r="MM20">
        <f>MJ13+ML13</f>
      </c>
      <c r="MN20" t="n" s="9432">
        <v>0.10000000149011612</v>
      </c>
      <c r="MO20">
        <f>MM13/(1-MN13)</f>
      </c>
      <c r="MP20">
        <f>MN13*MO13</f>
      </c>
      <c r="MQ20" t="n" s="9435">
        <v>0.10000000149011612</v>
      </c>
      <c r="MR20">
        <f>MQ13*MO13</f>
      </c>
      <c r="MS20">
        <f>MN13-MQ13</f>
      </c>
      <c r="MT20">
        <f>MP13-MR13</f>
      </c>
      <c r="MU20">
        <f>MO13</f>
      </c>
      <c r="MV20" t="s" s="9440">
        <v>71</v>
      </c>
      <c r="MW20" t="s" s="9441">
        <v>66</v>
      </c>
      <c r="MX20" t="s" s="9442">
        <v>67</v>
      </c>
      <c r="MY20" t="n" s="9443">
        <v>240322.0</v>
      </c>
      <c r="MZ20" t="s" s="9444">
        <v>56</v>
      </c>
      <c r="NA20" t="s" s="9445">
        <v>63</v>
      </c>
      <c r="NB20" t="n" s="9446">
        <v>0.45249998569488525</v>
      </c>
      <c r="NC20" t="n" s="9447">
        <v>1.0</v>
      </c>
      <c r="ND20" t="n" s="9448">
        <v>100000.0</v>
      </c>
      <c r="NE20">
        <f>NB13*ND13</f>
      </c>
      <c r="NF20" t="n" s="9450">
        <v>0.0</v>
      </c>
      <c r="NG20">
        <f>NE13*(1+NF13)</f>
      </c>
      <c r="NH20" t="n" s="9452">
        <v>0.25</v>
      </c>
      <c r="NI20">
        <f>NG13/(1-NH13)</f>
      </c>
      <c r="NJ20">
        <f>NH13*NI13</f>
      </c>
      <c r="NK20" t="n" s="9455">
        <v>0.15000000596046448</v>
      </c>
      <c r="NL20">
        <f>NK13*NI13</f>
      </c>
      <c r="NM20">
        <f>NH13-NK13</f>
      </c>
      <c r="NN20">
        <f>NJ13-NL13</f>
      </c>
      <c r="NO20" t="n" s="9459">
        <v>0.03999999910593033</v>
      </c>
      <c r="NP20">
        <f>NO13*NI13</f>
      </c>
      <c r="NQ20">
        <f>NI13*(1+NO13)</f>
      </c>
      <c r="NR20" t="n" s="9462">
        <v>0.0</v>
      </c>
      <c r="NS20" t="n" s="9463">
        <v>15.0</v>
      </c>
      <c r="NT20">
        <f>NQ13+NS13</f>
      </c>
      <c r="NU20" t="n" s="9465">
        <v>0.10000000149011612</v>
      </c>
      <c r="NV20">
        <f>NT13/(1-NU13)</f>
      </c>
      <c r="NW20">
        <f>NU13*NV13</f>
      </c>
      <c r="NX20" t="n" s="9468">
        <v>0.10000000149011612</v>
      </c>
      <c r="NY20">
        <f>NX13*NV13</f>
      </c>
      <c r="NZ20">
        <f>NU13-NX13</f>
      </c>
      <c r="OA20">
        <f>NW13-NY13</f>
      </c>
      <c r="OB20">
        <f>NV13</f>
      </c>
      <c r="OC20">
        <f>NB13*ND13/3620*MT13</f>
      </c>
      <c r="OD20" t="n" s="9474">
        <v>0.0</v>
      </c>
      <c r="OE20">
        <f>OC13*(1+OD13)</f>
      </c>
      <c r="OF20" t="n" s="9476">
        <v>0.25</v>
      </c>
      <c r="OG20">
        <f>OE13/(1-OF13)</f>
      </c>
      <c r="OH20">
        <f>OF13*OG13</f>
      </c>
      <c r="OI20" t="n" s="9479">
        <v>0.15000000596046448</v>
      </c>
      <c r="OJ20">
        <f>OI13*OG13</f>
      </c>
      <c r="OK20">
        <f>OF13-OI13</f>
      </c>
      <c r="OL20">
        <f>OH13-OJ13</f>
      </c>
      <c r="OM20" t="n" s="9483">
        <v>0.03999999910593033</v>
      </c>
      <c r="ON20">
        <f>OM13*OG13</f>
      </c>
      <c r="OO20">
        <f>OG13*(1+OM13)</f>
      </c>
      <c r="OP20" t="n" s="9486">
        <v>0.0</v>
      </c>
      <c r="OQ20" t="n" s="9487">
        <v>15.0</v>
      </c>
      <c r="OR20">
        <f>OO13+OQ13</f>
      </c>
      <c r="OS20" t="n" s="9489">
        <v>0.10000000149011612</v>
      </c>
      <c r="OT20">
        <f>OR13/(1-OS13)</f>
      </c>
      <c r="OU20">
        <f>OS13*OT13</f>
      </c>
      <c r="OV20" t="n" s="9492">
        <v>0.10000000149011612</v>
      </c>
      <c r="OW20">
        <f>OV13*OT13</f>
      </c>
      <c r="OX20">
        <f>OS13-OV13</f>
      </c>
      <c r="OY20">
        <f>OU13-OW13</f>
      </c>
      <c r="OZ20">
        <f>OT13</f>
      </c>
      <c r="PA20" t="s" s="9497">
        <v>72</v>
      </c>
      <c r="PB20" t="s" s="9498">
        <v>66</v>
      </c>
      <c r="PC20" t="s" s="9499">
        <v>67</v>
      </c>
      <c r="PD20" t="n" s="9500">
        <v>240322.0</v>
      </c>
      <c r="PE20" t="s" s="9501">
        <v>56</v>
      </c>
      <c r="PF20" t="s" s="9502">
        <v>63</v>
      </c>
      <c r="PG20" t="n" s="9503">
        <v>0.9043999910354614</v>
      </c>
      <c r="PH20" t="n" s="9504">
        <v>1.0</v>
      </c>
      <c r="PI20" t="n" s="9505">
        <v>100000.0</v>
      </c>
      <c r="PJ20">
        <f>PG13*PI13</f>
      </c>
      <c r="PK20" t="n" s="9507">
        <v>0.0</v>
      </c>
      <c r="PL20">
        <f>PJ13*(1+PK13)</f>
      </c>
      <c r="PM20" t="n" s="9509">
        <v>0.25</v>
      </c>
      <c r="PN20">
        <f>PL13/(1-PM13)</f>
      </c>
      <c r="PO20">
        <f>PM13*PN13</f>
      </c>
      <c r="PP20" t="n" s="9512">
        <v>0.15000000596046448</v>
      </c>
      <c r="PQ20">
        <f>PP13*PN13</f>
      </c>
      <c r="PR20">
        <f>PM13-PP13</f>
      </c>
      <c r="PS20">
        <f>PO13-PQ13</f>
      </c>
      <c r="PT20" t="n" s="9516">
        <v>0.03999999910593033</v>
      </c>
      <c r="PU20">
        <f>PT13*PN13</f>
      </c>
      <c r="PV20">
        <f>PN13*(1+PT13)</f>
      </c>
      <c r="PW20" t="n" s="9519">
        <v>0.0</v>
      </c>
      <c r="PX20" t="n" s="9520">
        <v>15.0</v>
      </c>
      <c r="PY20">
        <f>PV13+PX13</f>
      </c>
      <c r="PZ20" t="n" s="9522">
        <v>0.10000000149011612</v>
      </c>
      <c r="QA20">
        <f>PY13/(1-PZ13)</f>
      </c>
      <c r="QB20">
        <f>PZ13*QA13</f>
      </c>
      <c r="QC20" t="n" s="9525">
        <v>0.10000000149011612</v>
      </c>
      <c r="QD20">
        <f>QC13*QA13</f>
      </c>
      <c r="QE20">
        <f>PZ13-QC13</f>
      </c>
      <c r="QF20">
        <f>QB13-QD13</f>
      </c>
      <c r="QG20">
        <f>QA13</f>
      </c>
      <c r="QH20">
        <f>OYG13*OYI13/3620*OY13</f>
      </c>
      <c r="QI20" t="n" s="9531">
        <v>0.0</v>
      </c>
      <c r="QJ20">
        <f>QH13*(1+QI13)</f>
      </c>
      <c r="QK20" t="n" s="9533">
        <v>0.25</v>
      </c>
      <c r="QL20">
        <f>QJ13/(1-QK13)</f>
      </c>
      <c r="QM20">
        <f>QK13*QL13</f>
      </c>
      <c r="QN20" t="n" s="9536">
        <v>0.15000000596046448</v>
      </c>
      <c r="QO20">
        <f>QN13*QL13</f>
      </c>
      <c r="QP20">
        <f>QK13-QN13</f>
      </c>
      <c r="QQ20">
        <f>QM13-QO13</f>
      </c>
      <c r="QR20" t="n" s="9540">
        <v>0.03999999910593033</v>
      </c>
      <c r="QS20">
        <f>QR13*QL13</f>
      </c>
      <c r="QT20">
        <f>QL13*(1+QR13)</f>
      </c>
      <c r="QU20" t="n" s="9543">
        <v>0.0</v>
      </c>
      <c r="QV20" t="n" s="9544">
        <v>15.0</v>
      </c>
      <c r="QW20">
        <f>QT13+QV13</f>
      </c>
      <c r="QX20" t="n" s="9546">
        <v>0.10000000149011612</v>
      </c>
      <c r="QY20">
        <f>QW13/(1-QX13)</f>
      </c>
      <c r="QZ20">
        <f>QX13*QY13</f>
      </c>
      <c r="RA20" t="n" s="9549">
        <v>0.10000000149011612</v>
      </c>
      <c r="RB20">
        <f>RA13*QY13</f>
      </c>
      <c r="RC20">
        <f>QX13-RA13</f>
      </c>
      <c r="RD20">
        <f>QZ13-RB13</f>
      </c>
      <c r="RE20">
        <f>QY13</f>
      </c>
      <c r="RF20">
        <f>BV20+BV20+EA20+EA20+GF20+IK20+KP20+MU20+OZ20+RE20</f>
      </c>
    </row>
    <row r="21">
      <c r="A21" t="s">
        <v>96</v>
      </c>
      <c r="B21" t="s">
        <v>97</v>
      </c>
      <c r="C21" t="s">
        <v>98</v>
      </c>
      <c r="D21" t="s">
        <v>51</v>
      </c>
      <c r="F21" t="s">
        <v>52</v>
      </c>
      <c r="G21" t="s">
        <v>53</v>
      </c>
      <c r="H21" t="s">
        <v>54</v>
      </c>
      <c r="I21" t="s">
        <v>55</v>
      </c>
      <c r="J21" t="n">
        <v>0.0</v>
      </c>
      <c r="K21" t="n">
        <v>42815.0</v>
      </c>
      <c r="L21" t="n">
        <v>42424.0</v>
      </c>
      <c r="M21" t="s">
        <v>56</v>
      </c>
      <c r="N21" t="n">
        <v>-1.0</v>
      </c>
      <c r="O21" t="n">
        <v>5000.0</v>
      </c>
      <c r="P21" t="n">
        <v>-391.0</v>
      </c>
      <c r="Q21" t="n">
        <v>0.0</v>
      </c>
      <c r="R21" t="s" s="9610">
        <v>57</v>
      </c>
      <c r="S21" t="s" s="9611">
        <v>58</v>
      </c>
      <c r="T21" t="s" s="9612">
        <v>59</v>
      </c>
      <c r="U21" t="n" s="9613">
        <v>240322.0</v>
      </c>
      <c r="V21" t="s" s="9614">
        <v>56</v>
      </c>
      <c r="W21" t="s" s="9615">
        <v>63</v>
      </c>
      <c r="X21" t="n" s="9616">
        <v>5.009999731555581E-4</v>
      </c>
      <c r="Y21" t="n" s="9617">
        <v>3.0</v>
      </c>
      <c r="Z21">
        <f>Y12*O12*12</f>
      </c>
      <c r="AA21">
        <f>X12*Z12</f>
      </c>
      <c r="AB21" t="n" s="9620">
        <v>0.0</v>
      </c>
      <c r="AC21">
        <f>AA12*(1+AB12)</f>
      </c>
      <c r="AD21" t="n" s="9622">
        <v>0.25</v>
      </c>
      <c r="AE21">
        <f>AC12/(1-AD12)</f>
      </c>
      <c r="AF21">
        <f>AD12*AE12</f>
      </c>
      <c r="AG21" t="n" s="9625">
        <v>0.15000000596046448</v>
      </c>
      <c r="AH21">
        <f>AG12*AE12</f>
      </c>
      <c r="AI21">
        <f>AD12-AG12</f>
      </c>
      <c r="AJ21">
        <f>AF12-AH12</f>
      </c>
      <c r="AK21" t="n" s="9629">
        <v>0.03999999910593033</v>
      </c>
      <c r="AL21">
        <f>AK12*AE12</f>
      </c>
      <c r="AM21">
        <f>AE12*(1+AK12)</f>
      </c>
      <c r="AN21" t="n" s="9632">
        <v>0.029999999329447746</v>
      </c>
      <c r="AO21">
        <f>AN12*AM12</f>
      </c>
      <c r="AP21">
        <f>AM12+AO12</f>
      </c>
      <c r="AQ21" t="n" s="9635">
        <v>0.10000000149011612</v>
      </c>
      <c r="AR21">
        <f>AP12/(1-AQ12)</f>
      </c>
      <c r="AS21">
        <f>AQ12*AR12</f>
      </c>
      <c r="AT21" t="n" s="9638">
        <v>0.10000000149011612</v>
      </c>
      <c r="AU21">
        <f>AT12*AR12</f>
      </c>
      <c r="AV21">
        <f>AQ12-AT12</f>
      </c>
      <c r="AW21">
        <f>AS12-AU12</f>
      </c>
      <c r="AX21">
        <f>AR12</f>
      </c>
      <c r="AY21">
        <f>X12*Z12/3621*P12</f>
      </c>
      <c r="AZ21" t="n" s="9644">
        <v>0.0</v>
      </c>
      <c r="BA21">
        <f>AY12*(1+AZ12)</f>
      </c>
      <c r="BB21" t="n" s="9646">
        <v>0.25</v>
      </c>
      <c r="BC21">
        <f>BA12/(1-BB12)</f>
      </c>
      <c r="BD21">
        <f>BB12*BC12</f>
      </c>
      <c r="BE21" t="n" s="9649">
        <v>0.15000000596046448</v>
      </c>
      <c r="BF21">
        <f>BE12*BC12</f>
      </c>
      <c r="BG21">
        <f>BB12-BE12</f>
      </c>
      <c r="BH21">
        <f>BD12-BF12</f>
      </c>
      <c r="BI21" t="n" s="9653">
        <v>0.03999999910593033</v>
      </c>
      <c r="BJ21">
        <f>BI12*BC12</f>
      </c>
      <c r="BK21">
        <f>BC12*(1+BI12)</f>
      </c>
      <c r="BL21" t="n" s="9656">
        <v>0.029999999329447746</v>
      </c>
      <c r="BM21">
        <f>BL12*BK12</f>
      </c>
      <c r="BN21">
        <f>BK12+BM12</f>
      </c>
      <c r="BO21" t="n" s="9659">
        <v>0.10000000149011612</v>
      </c>
      <c r="BP21">
        <f>BN12/(1-BO12)</f>
      </c>
      <c r="BQ21">
        <f>BO12*BP12</f>
      </c>
      <c r="BR21" t="n" s="9662">
        <v>0.10000000149011612</v>
      </c>
      <c r="BS21">
        <f>BR12*BP12</f>
      </c>
      <c r="BT21">
        <f>BO12-BR12</f>
      </c>
      <c r="BU21">
        <f>BQ12-BS12</f>
      </c>
      <c r="BV21">
        <f>BP12</f>
      </c>
      <c r="BW21" t="s" s="9723">
        <v>64</v>
      </c>
      <c r="BX21" t="s" s="9724">
        <v>58</v>
      </c>
      <c r="BY21" t="s" s="9725">
        <v>59</v>
      </c>
      <c r="BZ21" t="n" s="9726">
        <v>240322.0</v>
      </c>
      <c r="CA21" t="s" s="9727">
        <v>56</v>
      </c>
      <c r="CB21" t="s" s="9728">
        <v>63</v>
      </c>
      <c r="CC21" t="n" s="9729">
        <v>5.009999731555581E-4</v>
      </c>
      <c r="CD21" t="n" s="9730">
        <v>3.0</v>
      </c>
      <c r="CE21">
        <f>CD12*BT12*12</f>
      </c>
      <c r="CF21">
        <f>CC12*CE12</f>
      </c>
      <c r="CG21" t="n" s="9733">
        <v>0.0</v>
      </c>
      <c r="CH21">
        <f>CF12*(1+CG12)</f>
      </c>
      <c r="CI21" t="n" s="9735">
        <v>0.25</v>
      </c>
      <c r="CJ21">
        <f>CH12/(1-CI12)</f>
      </c>
      <c r="CK21">
        <f>CI12*CJ12</f>
      </c>
      <c r="CL21" t="n" s="9738">
        <v>0.15000000596046448</v>
      </c>
      <c r="CM21">
        <f>CL12*CJ12</f>
      </c>
      <c r="CN21">
        <f>CI12-CL12</f>
      </c>
      <c r="CO21">
        <f>CK12-CM12</f>
      </c>
      <c r="CP21" t="n" s="9742">
        <v>0.03999999910593033</v>
      </c>
      <c r="CQ21">
        <f>CP12*CJ12</f>
      </c>
      <c r="CR21">
        <f>CJ12*(1+CP12)</f>
      </c>
      <c r="CS21" t="n" s="9745">
        <v>0.029999999329447746</v>
      </c>
      <c r="CT21">
        <f>CS12*CR12</f>
      </c>
      <c r="CU21">
        <f>CR12+CT12</f>
      </c>
      <c r="CV21" t="n" s="9748">
        <v>0.10000000149011612</v>
      </c>
      <c r="CW21">
        <f>CU12/(1-CV12)</f>
      </c>
      <c r="CX21">
        <f>CV12*CW12</f>
      </c>
      <c r="CY21" t="n" s="9751">
        <v>0.10000000149011612</v>
      </c>
      <c r="CZ21">
        <f>CY12*CW12</f>
      </c>
      <c r="DA21">
        <f>CV12-CY12</f>
      </c>
      <c r="DB21">
        <f>CX12-CZ12</f>
      </c>
      <c r="DC21">
        <f>CW12</f>
      </c>
      <c r="DD21">
        <f>CC12*CE12/3621*BU12</f>
      </c>
      <c r="DE21" t="n" s="9757">
        <v>0.0</v>
      </c>
      <c r="DF21">
        <f>DD12*(1+DE12)</f>
      </c>
      <c r="DG21" t="n" s="9759">
        <v>0.25</v>
      </c>
      <c r="DH21">
        <f>DF12/(1-DG12)</f>
      </c>
      <c r="DI21">
        <f>DG12*DH12</f>
      </c>
      <c r="DJ21" t="n" s="9762">
        <v>0.15000000596046448</v>
      </c>
      <c r="DK21">
        <f>DJ12*DH12</f>
      </c>
      <c r="DL21">
        <f>DG12-DJ12</f>
      </c>
      <c r="DM21">
        <f>DI12-DK12</f>
      </c>
      <c r="DN21" t="n" s="9766">
        <v>0.03999999910593033</v>
      </c>
      <c r="DO21">
        <f>DN12*DH12</f>
      </c>
      <c r="DP21">
        <f>DH12*(1+DN12)</f>
      </c>
      <c r="DQ21" t="n" s="9769">
        <v>0.029999999329447746</v>
      </c>
      <c r="DR21">
        <f>DQ12*DP12</f>
      </c>
      <c r="DS21">
        <f>DP12+DR12</f>
      </c>
      <c r="DT21" t="n" s="9772">
        <v>0.10000000149011612</v>
      </c>
      <c r="DU21">
        <f>DS12/(1-DT12)</f>
      </c>
      <c r="DV21">
        <f>DT12*DU12</f>
      </c>
      <c r="DW21" t="n" s="9775">
        <v>0.10000000149011612</v>
      </c>
      <c r="DX21">
        <f>DW12*DU12</f>
      </c>
      <c r="DY21">
        <f>DT12-DW12</f>
      </c>
      <c r="DZ21">
        <f>DV12-DX12</f>
      </c>
      <c r="EA21">
        <f>DU12</f>
      </c>
      <c r="EB21" t="s" s="9780">
        <v>65</v>
      </c>
      <c r="EC21" t="s" s="9781">
        <v>66</v>
      </c>
      <c r="ED21" t="s" s="9782">
        <v>67</v>
      </c>
      <c r="EE21" t="n" s="9783">
        <v>240322.0</v>
      </c>
      <c r="EF21" t="s" s="9784">
        <v>56</v>
      </c>
      <c r="EG21" t="s" s="9785">
        <v>63</v>
      </c>
      <c r="EH21" t="n" s="9786">
        <v>0.5009999871253967</v>
      </c>
      <c r="EI21" t="n" s="9787">
        <v>3.0</v>
      </c>
      <c r="EJ21" t="n" s="9788">
        <v>100000.0</v>
      </c>
      <c r="EK21">
        <f>EH13*EJ13</f>
      </c>
      <c r="EL21" t="n" s="9790">
        <v>0.0</v>
      </c>
      <c r="EM21">
        <f>EK13*(1+EL13)</f>
      </c>
      <c r="EN21" t="n" s="9792">
        <v>0.25</v>
      </c>
      <c r="EO21">
        <f>EM13/(1-EN13)</f>
      </c>
      <c r="EP21">
        <f>EN13*EO13</f>
      </c>
      <c r="EQ21" t="n" s="9795">
        <v>0.15000000596046448</v>
      </c>
      <c r="ER21">
        <f>EQ13*EO13</f>
      </c>
      <c r="ES21">
        <f>EN13-EQ13</f>
      </c>
      <c r="ET21">
        <f>EP13-ER13</f>
      </c>
      <c r="EU21" t="n" s="9799">
        <v>0.03999999910593033</v>
      </c>
      <c r="EV21">
        <f>EU13*EO13</f>
      </c>
      <c r="EW21">
        <f>EO13*(1+EU13)</f>
      </c>
      <c r="EX21" t="n" s="9802">
        <v>0.0</v>
      </c>
      <c r="EY21" t="n" s="9803">
        <v>15.0</v>
      </c>
      <c r="EZ21">
        <f>EW13+EY13</f>
      </c>
      <c r="FA21" t="n" s="9805">
        <v>0.10000000149011612</v>
      </c>
      <c r="FB21">
        <f>EZ13/(1-FA13)</f>
      </c>
      <c r="FC21">
        <f>FA13*FB13</f>
      </c>
      <c r="FD21" t="n" s="9808">
        <v>0.10000000149011612</v>
      </c>
      <c r="FE21">
        <f>FD13*FB13</f>
      </c>
      <c r="FF21">
        <f>FA13-FD13</f>
      </c>
      <c r="FG21">
        <f>FC13-FE13</f>
      </c>
      <c r="FH21">
        <f>FB13</f>
      </c>
      <c r="FI21">
        <f>EH13*EJ13/3621*DZ13</f>
      </c>
      <c r="FJ21" t="n" s="9814">
        <v>0.0</v>
      </c>
      <c r="FK21">
        <f>FI13*(1+FJ13)</f>
      </c>
      <c r="FL21" t="n" s="9816">
        <v>0.25</v>
      </c>
      <c r="FM21">
        <f>FK13/(1-FL13)</f>
      </c>
      <c r="FN21">
        <f>FL13*FM13</f>
      </c>
      <c r="FO21" t="n" s="9819">
        <v>0.15000000596046448</v>
      </c>
      <c r="FP21">
        <f>FO13*FM13</f>
      </c>
      <c r="FQ21">
        <f>FL13-FO13</f>
      </c>
      <c r="FR21">
        <f>FN13-FP13</f>
      </c>
      <c r="FS21" t="n" s="9823">
        <v>0.03999999910593033</v>
      </c>
      <c r="FT21">
        <f>FS13*FM13</f>
      </c>
      <c r="FU21">
        <f>FM13*(1+FS13)</f>
      </c>
      <c r="FV21" t="n" s="9826">
        <v>0.0</v>
      </c>
      <c r="FW21" t="n" s="9827">
        <v>15.0</v>
      </c>
      <c r="FX21">
        <f>FU13+FW13</f>
      </c>
      <c r="FY21" t="n" s="9829">
        <v>0.10000000149011612</v>
      </c>
      <c r="FZ21">
        <f>FX13/(1-FY13)</f>
      </c>
      <c r="GA21">
        <f>FY13*FZ13</f>
      </c>
      <c r="GB21" t="n" s="9832">
        <v>0.10000000149011612</v>
      </c>
      <c r="GC21">
        <f>GB13*FZ13</f>
      </c>
      <c r="GD21">
        <f>FY13-GB13</f>
      </c>
      <c r="GE21">
        <f>GA13-GC13</f>
      </c>
      <c r="GF21">
        <f>FZ13</f>
      </c>
      <c r="GG21" t="s" s="9837">
        <v>68</v>
      </c>
      <c r="GH21" t="s" s="9838">
        <v>66</v>
      </c>
      <c r="GI21" t="s" s="9839">
        <v>67</v>
      </c>
      <c r="GJ21" t="n" s="9840">
        <v>240322.0</v>
      </c>
      <c r="GK21" t="s" s="9841">
        <v>56</v>
      </c>
      <c r="GL21" t="s" s="9842">
        <v>63</v>
      </c>
      <c r="GM21" t="n" s="9843">
        <v>0.12530000507831573</v>
      </c>
      <c r="GN21" t="n" s="9844">
        <v>3.0</v>
      </c>
      <c r="GO21" t="n" s="9845">
        <v>100000.0</v>
      </c>
      <c r="GP21">
        <f>GM13*GO13</f>
      </c>
      <c r="GQ21" t="n" s="9847">
        <v>0.0</v>
      </c>
      <c r="GR21">
        <f>GP13*(1+GQ13)</f>
      </c>
      <c r="GS21" t="n" s="9849">
        <v>0.25</v>
      </c>
      <c r="GT21">
        <f>GR13/(1-GS13)</f>
      </c>
      <c r="GU21">
        <f>GS13*GT13</f>
      </c>
      <c r="GV21" t="n" s="9852">
        <v>0.15000000596046448</v>
      </c>
      <c r="GW21">
        <f>GV13*GT13</f>
      </c>
      <c r="GX21">
        <f>GS13-GV13</f>
      </c>
      <c r="GY21">
        <f>GU13-GW13</f>
      </c>
      <c r="GZ21" t="n" s="9856">
        <v>0.03999999910593033</v>
      </c>
      <c r="HA21">
        <f>GZ13*GT13</f>
      </c>
      <c r="HB21">
        <f>GT13*(1+GZ13)</f>
      </c>
      <c r="HC21" t="n" s="9859">
        <v>0.0</v>
      </c>
      <c r="HD21" t="n" s="9860">
        <v>15.0</v>
      </c>
      <c r="HE21">
        <f>HB13+HD13</f>
      </c>
      <c r="HF21" t="n" s="9862">
        <v>0.10000000149011612</v>
      </c>
      <c r="HG21">
        <f>HE13/(1-HF13)</f>
      </c>
      <c r="HH21">
        <f>HF13*HG13</f>
      </c>
      <c r="HI21" t="n" s="9865">
        <v>0.10000000149011612</v>
      </c>
      <c r="HJ21">
        <f>HI13*HG13</f>
      </c>
      <c r="HK21">
        <f>HF13-HI13</f>
      </c>
      <c r="HL21">
        <f>HH13-HJ13</f>
      </c>
      <c r="HM21">
        <f>HG13</f>
      </c>
      <c r="HN21">
        <f>GM13*GO13/3621*GE13</f>
      </c>
      <c r="HO21" t="n" s="9871">
        <v>0.0</v>
      </c>
      <c r="HP21">
        <f>HN13*(1+HO13)</f>
      </c>
      <c r="HQ21" t="n" s="9873">
        <v>0.25</v>
      </c>
      <c r="HR21">
        <f>HP13/(1-HQ13)</f>
      </c>
      <c r="HS21">
        <f>HQ13*HR13</f>
      </c>
      <c r="HT21" t="n" s="9876">
        <v>0.15000000596046448</v>
      </c>
      <c r="HU21">
        <f>HT13*HR13</f>
      </c>
      <c r="HV21">
        <f>HQ13-HT13</f>
      </c>
      <c r="HW21">
        <f>HS13-HU13</f>
      </c>
      <c r="HX21" t="n" s="9880">
        <v>0.03999999910593033</v>
      </c>
      <c r="HY21">
        <f>HX13*HR13</f>
      </c>
      <c r="HZ21">
        <f>HR13*(1+HX13)</f>
      </c>
      <c r="IA21" t="n" s="9883">
        <v>0.0</v>
      </c>
      <c r="IB21" t="n" s="9884">
        <v>15.0</v>
      </c>
      <c r="IC21">
        <f>HZ13+IB13</f>
      </c>
      <c r="ID21" t="n" s="9886">
        <v>0.10000000149011612</v>
      </c>
      <c r="IE21">
        <f>IC13/(1-ID13)</f>
      </c>
      <c r="IF21">
        <f>ID13*IE13</f>
      </c>
      <c r="IG21" t="n" s="9889">
        <v>0.10000000149011612</v>
      </c>
      <c r="IH21">
        <f>IG13*IE13</f>
      </c>
      <c r="II21">
        <f>ID13-IG13</f>
      </c>
      <c r="IJ21">
        <f>IF13-IH13</f>
      </c>
      <c r="IK21">
        <f>IE13</f>
      </c>
      <c r="IL21" t="s" s="9894">
        <v>69</v>
      </c>
      <c r="IM21" t="s" s="9895">
        <v>66</v>
      </c>
      <c r="IN21" t="s" s="9896">
        <v>67</v>
      </c>
      <c r="IO21" t="n" s="9897">
        <v>240322.0</v>
      </c>
      <c r="IP21" t="s" s="9898">
        <v>56</v>
      </c>
      <c r="IQ21" t="s" s="9899">
        <v>63</v>
      </c>
      <c r="IR21" t="n" s="9900">
        <v>0.061900001019239426</v>
      </c>
      <c r="IS21" t="n" s="9901">
        <v>3.0</v>
      </c>
      <c r="IT21" t="n" s="9902">
        <v>100000.0</v>
      </c>
      <c r="IU21">
        <f>IR13*IT13</f>
      </c>
      <c r="IV21" t="n" s="9904">
        <v>0.0</v>
      </c>
      <c r="IW21">
        <f>IU13*(1+IV13)</f>
      </c>
      <c r="IX21" t="n" s="9906">
        <v>0.25</v>
      </c>
      <c r="IY21">
        <f>IW13/(1-IX13)</f>
      </c>
      <c r="IZ21">
        <f>IX13*IY13</f>
      </c>
      <c r="JA21" t="n" s="9909">
        <v>0.15000000596046448</v>
      </c>
      <c r="JB21">
        <f>JA13*IY13</f>
      </c>
      <c r="JC21">
        <f>IX13-JA13</f>
      </c>
      <c r="JD21">
        <f>IZ13-JB13</f>
      </c>
      <c r="JE21" t="n" s="9913">
        <v>0.03999999910593033</v>
      </c>
      <c r="JF21">
        <f>JE13*IY13</f>
      </c>
      <c r="JG21">
        <f>IY13*(1+JE13)</f>
      </c>
      <c r="JH21" t="n" s="9916">
        <v>0.0</v>
      </c>
      <c r="JI21" t="n" s="9917">
        <v>15.0</v>
      </c>
      <c r="JJ21">
        <f>JG13+JI13</f>
      </c>
      <c r="JK21" t="n" s="9919">
        <v>0.10000000149011612</v>
      </c>
      <c r="JL21">
        <f>JJ13/(1-JK13)</f>
      </c>
      <c r="JM21">
        <f>JK13*JL13</f>
      </c>
      <c r="JN21" t="n" s="9922">
        <v>0.10000000149011612</v>
      </c>
      <c r="JO21">
        <f>JN13*JL13</f>
      </c>
      <c r="JP21">
        <f>JK13-JN13</f>
      </c>
      <c r="JQ21">
        <f>JM13-JO13</f>
      </c>
      <c r="JR21">
        <f>JL13</f>
      </c>
      <c r="JS21">
        <f>IR13*IT13/3621*IJ13</f>
      </c>
      <c r="JT21" t="n" s="9928">
        <v>0.0</v>
      </c>
      <c r="JU21">
        <f>JS13*(1+JT13)</f>
      </c>
      <c r="JV21" t="n" s="9930">
        <v>0.25</v>
      </c>
      <c r="JW21">
        <f>JU13/(1-JV13)</f>
      </c>
      <c r="JX21">
        <f>JV13*JW13</f>
      </c>
      <c r="JY21" t="n" s="9933">
        <v>0.15000000596046448</v>
      </c>
      <c r="JZ21">
        <f>JY13*JW13</f>
      </c>
      <c r="KA21">
        <f>JV13-JY13</f>
      </c>
      <c r="KB21">
        <f>JX13-JZ13</f>
      </c>
      <c r="KC21" t="n" s="9937">
        <v>0.03999999910593033</v>
      </c>
      <c r="KD21">
        <f>KC13*JW13</f>
      </c>
      <c r="KE21">
        <f>JW13*(1+KC13)</f>
      </c>
      <c r="KF21" t="n" s="9940">
        <v>0.0</v>
      </c>
      <c r="KG21" t="n" s="9941">
        <v>15.0</v>
      </c>
      <c r="KH21">
        <f>KE13+KG13</f>
      </c>
      <c r="KI21" t="n" s="9943">
        <v>0.10000000149011612</v>
      </c>
      <c r="KJ21">
        <f>KH13/(1-KI13)</f>
      </c>
      <c r="KK21">
        <f>KI13*KJ13</f>
      </c>
      <c r="KL21" t="n" s="9946">
        <v>0.10000000149011612</v>
      </c>
      <c r="KM21">
        <f>KL13*KJ13</f>
      </c>
      <c r="KN21">
        <f>KI13-KL13</f>
      </c>
      <c r="KO21">
        <f>KK13-KM13</f>
      </c>
      <c r="KP21">
        <f>KJ13</f>
      </c>
      <c r="KQ21" t="s" s="9951">
        <v>70</v>
      </c>
      <c r="KR21" t="s" s="9952">
        <v>66</v>
      </c>
      <c r="KS21" t="s" s="9953">
        <v>67</v>
      </c>
      <c r="KT21" t="n" s="9954">
        <v>240322.0</v>
      </c>
      <c r="KU21" t="s" s="9955">
        <v>56</v>
      </c>
      <c r="KV21" t="s" s="9956">
        <v>63</v>
      </c>
      <c r="KW21" t="n" s="9957">
        <v>0.21080000698566437</v>
      </c>
      <c r="KX21" t="n" s="9958">
        <v>3.0</v>
      </c>
      <c r="KY21" t="n" s="9959">
        <v>100000.0</v>
      </c>
      <c r="KZ21">
        <f>KW13*KY13</f>
      </c>
      <c r="LA21" t="n" s="9961">
        <v>0.0</v>
      </c>
      <c r="LB21">
        <f>KZ13*(1+LA13)</f>
      </c>
      <c r="LC21" t="n" s="9963">
        <v>0.25</v>
      </c>
      <c r="LD21">
        <f>LB13/(1-LC13)</f>
      </c>
      <c r="LE21">
        <f>LC13*LD13</f>
      </c>
      <c r="LF21" t="n" s="9966">
        <v>0.15000000596046448</v>
      </c>
      <c r="LG21">
        <f>LF13*LD13</f>
      </c>
      <c r="LH21">
        <f>LC13-LF13</f>
      </c>
      <c r="LI21">
        <f>LE13-LG13</f>
      </c>
      <c r="LJ21" t="n" s="9970">
        <v>0.03999999910593033</v>
      </c>
      <c r="LK21">
        <f>LJ13*LD13</f>
      </c>
      <c r="LL21">
        <f>LD13*(1+LJ13)</f>
      </c>
      <c r="LM21" t="n" s="9973">
        <v>0.0</v>
      </c>
      <c r="LN21" t="n" s="9974">
        <v>15.0</v>
      </c>
      <c r="LO21">
        <f>LL13+LN13</f>
      </c>
      <c r="LP21" t="n" s="9976">
        <v>0.10000000149011612</v>
      </c>
      <c r="LQ21">
        <f>LO13/(1-LP13)</f>
      </c>
      <c r="LR21">
        <f>LP13*LQ13</f>
      </c>
      <c r="LS21" t="n" s="9979">
        <v>0.10000000149011612</v>
      </c>
      <c r="LT21">
        <f>LS13*LQ13</f>
      </c>
      <c r="LU21">
        <f>LP13-LS13</f>
      </c>
      <c r="LV21">
        <f>LR13-LT13</f>
      </c>
      <c r="LW21">
        <f>LQ13</f>
      </c>
      <c r="LX21">
        <f>KW13*KY13/3621*KO13</f>
      </c>
      <c r="LY21" t="n" s="9985">
        <v>0.0</v>
      </c>
      <c r="LZ21">
        <f>LX13*(1+LY13)</f>
      </c>
      <c r="MA21" t="n" s="9987">
        <v>0.25</v>
      </c>
      <c r="MB21">
        <f>LZ13/(1-MA13)</f>
      </c>
      <c r="MC21">
        <f>MA13*MB13</f>
      </c>
      <c r="MD21" t="n" s="9990">
        <v>0.15000000596046448</v>
      </c>
      <c r="ME21">
        <f>MD13*MB13</f>
      </c>
      <c r="MF21">
        <f>MA13-MD13</f>
      </c>
      <c r="MG21">
        <f>MC13-ME13</f>
      </c>
      <c r="MH21" t="n" s="9994">
        <v>0.03999999910593033</v>
      </c>
      <c r="MI21">
        <f>MH13*MB13</f>
      </c>
      <c r="MJ21">
        <f>MB13*(1+MH13)</f>
      </c>
      <c r="MK21" t="n" s="9997">
        <v>0.0</v>
      </c>
      <c r="ML21" t="n" s="9998">
        <v>15.0</v>
      </c>
      <c r="MM21">
        <f>MJ13+ML13</f>
      </c>
      <c r="MN21" t="n" s="10000">
        <v>0.10000000149011612</v>
      </c>
      <c r="MO21">
        <f>MM13/(1-MN13)</f>
      </c>
      <c r="MP21">
        <f>MN13*MO13</f>
      </c>
      <c r="MQ21" t="n" s="10003">
        <v>0.10000000149011612</v>
      </c>
      <c r="MR21">
        <f>MQ13*MO13</f>
      </c>
      <c r="MS21">
        <f>MN13-MQ13</f>
      </c>
      <c r="MT21">
        <f>MP13-MR13</f>
      </c>
      <c r="MU21">
        <f>MO13</f>
      </c>
      <c r="MV21" t="s" s="10008">
        <v>71</v>
      </c>
      <c r="MW21" t="s" s="10009">
        <v>66</v>
      </c>
      <c r="MX21" t="s" s="10010">
        <v>67</v>
      </c>
      <c r="MY21" t="n" s="10011">
        <v>240322.0</v>
      </c>
      <c r="MZ21" t="s" s="10012">
        <v>56</v>
      </c>
      <c r="NA21" t="s" s="10013">
        <v>63</v>
      </c>
      <c r="NB21" t="n" s="10014">
        <v>0.45249998569488525</v>
      </c>
      <c r="NC21" t="n" s="10015">
        <v>1.0</v>
      </c>
      <c r="ND21" t="n" s="10016">
        <v>100000.0</v>
      </c>
      <c r="NE21">
        <f>NB13*ND13</f>
      </c>
      <c r="NF21" t="n" s="10018">
        <v>0.0</v>
      </c>
      <c r="NG21">
        <f>NE13*(1+NF13)</f>
      </c>
      <c r="NH21" t="n" s="10020">
        <v>0.25</v>
      </c>
      <c r="NI21">
        <f>NG13/(1-NH13)</f>
      </c>
      <c r="NJ21">
        <f>NH13*NI13</f>
      </c>
      <c r="NK21" t="n" s="10023">
        <v>0.15000000596046448</v>
      </c>
      <c r="NL21">
        <f>NK13*NI13</f>
      </c>
      <c r="NM21">
        <f>NH13-NK13</f>
      </c>
      <c r="NN21">
        <f>NJ13-NL13</f>
      </c>
      <c r="NO21" t="n" s="10027">
        <v>0.03999999910593033</v>
      </c>
      <c r="NP21">
        <f>NO13*NI13</f>
      </c>
      <c r="NQ21">
        <f>NI13*(1+NO13)</f>
      </c>
      <c r="NR21" t="n" s="10030">
        <v>0.0</v>
      </c>
      <c r="NS21" t="n" s="10031">
        <v>15.0</v>
      </c>
      <c r="NT21">
        <f>NQ13+NS13</f>
      </c>
      <c r="NU21" t="n" s="10033">
        <v>0.10000000149011612</v>
      </c>
      <c r="NV21">
        <f>NT13/(1-NU13)</f>
      </c>
      <c r="NW21">
        <f>NU13*NV13</f>
      </c>
      <c r="NX21" t="n" s="10036">
        <v>0.10000000149011612</v>
      </c>
      <c r="NY21">
        <f>NX13*NV13</f>
      </c>
      <c r="NZ21">
        <f>NU13-NX13</f>
      </c>
      <c r="OA21">
        <f>NW13-NY13</f>
      </c>
      <c r="OB21">
        <f>NV13</f>
      </c>
      <c r="OC21">
        <f>NB13*ND13/3621*MT13</f>
      </c>
      <c r="OD21" t="n" s="10042">
        <v>0.0</v>
      </c>
      <c r="OE21">
        <f>OC13*(1+OD13)</f>
      </c>
      <c r="OF21" t="n" s="10044">
        <v>0.25</v>
      </c>
      <c r="OG21">
        <f>OE13/(1-OF13)</f>
      </c>
      <c r="OH21">
        <f>OF13*OG13</f>
      </c>
      <c r="OI21" t="n" s="10047">
        <v>0.15000000596046448</v>
      </c>
      <c r="OJ21">
        <f>OI13*OG13</f>
      </c>
      <c r="OK21">
        <f>OF13-OI13</f>
      </c>
      <c r="OL21">
        <f>OH13-OJ13</f>
      </c>
      <c r="OM21" t="n" s="10051">
        <v>0.03999999910593033</v>
      </c>
      <c r="ON21">
        <f>OM13*OG13</f>
      </c>
      <c r="OO21">
        <f>OG13*(1+OM13)</f>
      </c>
      <c r="OP21" t="n" s="10054">
        <v>0.0</v>
      </c>
      <c r="OQ21" t="n" s="10055">
        <v>15.0</v>
      </c>
      <c r="OR21">
        <f>OO13+OQ13</f>
      </c>
      <c r="OS21" t="n" s="10057">
        <v>0.10000000149011612</v>
      </c>
      <c r="OT21">
        <f>OR13/(1-OS13)</f>
      </c>
      <c r="OU21">
        <f>OS13*OT13</f>
      </c>
      <c r="OV21" t="n" s="10060">
        <v>0.10000000149011612</v>
      </c>
      <c r="OW21">
        <f>OV13*OT13</f>
      </c>
      <c r="OX21">
        <f>OS13-OV13</f>
      </c>
      <c r="OY21">
        <f>OU13-OW13</f>
      </c>
      <c r="OZ21">
        <f>OT13</f>
      </c>
      <c r="PA21" t="s" s="10065">
        <v>72</v>
      </c>
      <c r="PB21" t="s" s="10066">
        <v>66</v>
      </c>
      <c r="PC21" t="s" s="10067">
        <v>67</v>
      </c>
      <c r="PD21" t="n" s="10068">
        <v>240322.0</v>
      </c>
      <c r="PE21" t="s" s="10069">
        <v>56</v>
      </c>
      <c r="PF21" t="s" s="10070">
        <v>63</v>
      </c>
      <c r="PG21" t="n" s="10071">
        <v>0.9043999910354614</v>
      </c>
      <c r="PH21" t="n" s="10072">
        <v>1.0</v>
      </c>
      <c r="PI21" t="n" s="10073">
        <v>100000.0</v>
      </c>
      <c r="PJ21">
        <f>PG13*PI13</f>
      </c>
      <c r="PK21" t="n" s="10075">
        <v>0.0</v>
      </c>
      <c r="PL21">
        <f>PJ13*(1+PK13)</f>
      </c>
      <c r="PM21" t="n" s="10077">
        <v>0.25</v>
      </c>
      <c r="PN21">
        <f>PL13/(1-PM13)</f>
      </c>
      <c r="PO21">
        <f>PM13*PN13</f>
      </c>
      <c r="PP21" t="n" s="10080">
        <v>0.15000000596046448</v>
      </c>
      <c r="PQ21">
        <f>PP13*PN13</f>
      </c>
      <c r="PR21">
        <f>PM13-PP13</f>
      </c>
      <c r="PS21">
        <f>PO13-PQ13</f>
      </c>
      <c r="PT21" t="n" s="10084">
        <v>0.03999999910593033</v>
      </c>
      <c r="PU21">
        <f>PT13*PN13</f>
      </c>
      <c r="PV21">
        <f>PN13*(1+PT13)</f>
      </c>
      <c r="PW21" t="n" s="10087">
        <v>0.0</v>
      </c>
      <c r="PX21" t="n" s="10088">
        <v>15.0</v>
      </c>
      <c r="PY21">
        <f>PV13+PX13</f>
      </c>
      <c r="PZ21" t="n" s="10090">
        <v>0.10000000149011612</v>
      </c>
      <c r="QA21">
        <f>PY13/(1-PZ13)</f>
      </c>
      <c r="QB21">
        <f>PZ13*QA13</f>
      </c>
      <c r="QC21" t="n" s="10093">
        <v>0.10000000149011612</v>
      </c>
      <c r="QD21">
        <f>QC13*QA13</f>
      </c>
      <c r="QE21">
        <f>PZ13-QC13</f>
      </c>
      <c r="QF21">
        <f>QB13-QD13</f>
      </c>
      <c r="QG21">
        <f>QA13</f>
      </c>
      <c r="QH21">
        <f>OYG13*OYI13/3621*OY13</f>
      </c>
      <c r="QI21" t="n" s="10099">
        <v>0.0</v>
      </c>
      <c r="QJ21">
        <f>QH13*(1+QI13)</f>
      </c>
      <c r="QK21" t="n" s="10101">
        <v>0.25</v>
      </c>
      <c r="QL21">
        <f>QJ13/(1-QK13)</f>
      </c>
      <c r="QM21">
        <f>QK13*QL13</f>
      </c>
      <c r="QN21" t="n" s="10104">
        <v>0.15000000596046448</v>
      </c>
      <c r="QO21">
        <f>QN13*QL13</f>
      </c>
      <c r="QP21">
        <f>QK13-QN13</f>
      </c>
      <c r="QQ21">
        <f>QM13-QO13</f>
      </c>
      <c r="QR21" t="n" s="10108">
        <v>0.03999999910593033</v>
      </c>
      <c r="QS21">
        <f>QR13*QL13</f>
      </c>
      <c r="QT21">
        <f>QL13*(1+QR13)</f>
      </c>
      <c r="QU21" t="n" s="10111">
        <v>0.0</v>
      </c>
      <c r="QV21" t="n" s="10112">
        <v>15.0</v>
      </c>
      <c r="QW21">
        <f>QT13+QV13</f>
      </c>
      <c r="QX21" t="n" s="10114">
        <v>0.10000000149011612</v>
      </c>
      <c r="QY21">
        <f>QW13/(1-QX13)</f>
      </c>
      <c r="QZ21">
        <f>QX13*QY13</f>
      </c>
      <c r="RA21" t="n" s="10117">
        <v>0.10000000149011612</v>
      </c>
      <c r="RB21">
        <f>RA13*QY13</f>
      </c>
      <c r="RC21">
        <f>QX13-RA13</f>
      </c>
      <c r="RD21">
        <f>QZ13-RB13</f>
      </c>
      <c r="RE21">
        <f>QY13</f>
      </c>
      <c r="RF21">
        <f>BV21+BV21+EA21+EA21+GF21+IK21+KP21+MU21+OZ21+RE21</f>
      </c>
    </row>
    <row r="22">
      <c r="A22" t="s">
        <v>96</v>
      </c>
      <c r="B22" t="s">
        <v>97</v>
      </c>
      <c r="C22" t="s">
        <v>98</v>
      </c>
      <c r="D22" t="s">
        <v>51</v>
      </c>
      <c r="F22" t="s">
        <v>52</v>
      </c>
      <c r="G22" t="s">
        <v>53</v>
      </c>
      <c r="H22" t="s">
        <v>54</v>
      </c>
      <c r="I22" t="s">
        <v>55</v>
      </c>
      <c r="J22" t="n">
        <v>0.0</v>
      </c>
      <c r="K22" t="n">
        <v>42815.0</v>
      </c>
      <c r="L22" t="n">
        <v>42460.0</v>
      </c>
      <c r="M22" t="s">
        <v>56</v>
      </c>
      <c r="N22" t="n">
        <v>0.0</v>
      </c>
      <c r="O22" t="n">
        <v>5500.0</v>
      </c>
      <c r="P22" t="n">
        <v>-355.0</v>
      </c>
      <c r="Q22" t="n">
        <v>1.0</v>
      </c>
      <c r="R22" t="s" s="10178">
        <v>57</v>
      </c>
      <c r="S22" t="s" s="10179">
        <v>58</v>
      </c>
      <c r="T22" t="s" s="10180">
        <v>59</v>
      </c>
      <c r="U22" t="n" s="10181">
        <v>240322.0</v>
      </c>
      <c r="V22" t="s" s="10182">
        <v>56</v>
      </c>
      <c r="W22" t="s" s="10183">
        <v>63</v>
      </c>
      <c r="X22" t="n" s="10184">
        <v>5.009999731555581E-4</v>
      </c>
      <c r="Y22" t="n" s="10185">
        <v>3.0</v>
      </c>
      <c r="Z22">
        <f>Y12*O12*12</f>
      </c>
      <c r="AA22">
        <f>X12*Z12</f>
      </c>
      <c r="AB22" t="n" s="10188">
        <v>0.0</v>
      </c>
      <c r="AC22">
        <f>AA12*(1+AB12)</f>
      </c>
      <c r="AD22" t="n" s="10190">
        <v>0.25</v>
      </c>
      <c r="AE22">
        <f>AC12/(1-AD12)</f>
      </c>
      <c r="AF22">
        <f>AD12*AE12</f>
      </c>
      <c r="AG22" t="n" s="10193">
        <v>0.15000000596046448</v>
      </c>
      <c r="AH22">
        <f>AG12*AE12</f>
      </c>
      <c r="AI22">
        <f>AD12-AG12</f>
      </c>
      <c r="AJ22">
        <f>AF12-AH12</f>
      </c>
      <c r="AK22" t="n" s="10197">
        <v>0.03999999910593033</v>
      </c>
      <c r="AL22">
        <f>AK12*AE12</f>
      </c>
      <c r="AM22">
        <f>AE12*(1+AK12)</f>
      </c>
      <c r="AN22" t="n" s="10200">
        <v>0.029999999329447746</v>
      </c>
      <c r="AO22">
        <f>AN12*AM12</f>
      </c>
      <c r="AP22">
        <f>AM12+AO12</f>
      </c>
      <c r="AQ22" t="n" s="10203">
        <v>0.10000000149011612</v>
      </c>
      <c r="AR22">
        <f>AP12/(1-AQ12)</f>
      </c>
      <c r="AS22">
        <f>AQ12*AR12</f>
      </c>
      <c r="AT22" t="n" s="10206">
        <v>0.10000000149011612</v>
      </c>
      <c r="AU22">
        <f>AT12*AR12</f>
      </c>
      <c r="AV22">
        <f>AQ12-AT12</f>
      </c>
      <c r="AW22">
        <f>AS12-AU12</f>
      </c>
      <c r="AX22">
        <f>AR12</f>
      </c>
      <c r="AY22">
        <f>X12*Z12/3622*P12</f>
      </c>
      <c r="AZ22" t="n" s="10212">
        <v>0.0</v>
      </c>
      <c r="BA22">
        <f>AY12*(1+AZ12)</f>
      </c>
      <c r="BB22" t="n" s="10214">
        <v>0.25</v>
      </c>
      <c r="BC22">
        <f>BA12/(1-BB12)</f>
      </c>
      <c r="BD22">
        <f>BB12*BC12</f>
      </c>
      <c r="BE22" t="n" s="10217">
        <v>0.15000000596046448</v>
      </c>
      <c r="BF22">
        <f>BE12*BC12</f>
      </c>
      <c r="BG22">
        <f>BB12-BE12</f>
      </c>
      <c r="BH22">
        <f>BD12-BF12</f>
      </c>
      <c r="BI22" t="n" s="10221">
        <v>0.03999999910593033</v>
      </c>
      <c r="BJ22">
        <f>BI12*BC12</f>
      </c>
      <c r="BK22">
        <f>BC12*(1+BI12)</f>
      </c>
      <c r="BL22" t="n" s="10224">
        <v>0.029999999329447746</v>
      </c>
      <c r="BM22">
        <f>BL12*BK12</f>
      </c>
      <c r="BN22">
        <f>BK12+BM12</f>
      </c>
      <c r="BO22" t="n" s="10227">
        <v>0.10000000149011612</v>
      </c>
      <c r="BP22">
        <f>BN12/(1-BO12)</f>
      </c>
      <c r="BQ22">
        <f>BO12*BP12</f>
      </c>
      <c r="BR22" t="n" s="10230">
        <v>0.10000000149011612</v>
      </c>
      <c r="BS22">
        <f>BR12*BP12</f>
      </c>
      <c r="BT22">
        <f>BO12-BR12</f>
      </c>
      <c r="BU22">
        <f>BQ12-BS12</f>
      </c>
      <c r="BV22">
        <f>BP12</f>
      </c>
      <c r="BW22" t="s" s="10291">
        <v>64</v>
      </c>
      <c r="BX22" t="s" s="10292">
        <v>58</v>
      </c>
      <c r="BY22" t="s" s="10293">
        <v>59</v>
      </c>
      <c r="BZ22" t="n" s="10294">
        <v>240322.0</v>
      </c>
      <c r="CA22" t="s" s="10295">
        <v>56</v>
      </c>
      <c r="CB22" t="s" s="10296">
        <v>63</v>
      </c>
      <c r="CC22" t="n" s="10297">
        <v>5.009999731555581E-4</v>
      </c>
      <c r="CD22" t="n" s="10298">
        <v>3.0</v>
      </c>
      <c r="CE22">
        <f>CD12*BT12*12</f>
      </c>
      <c r="CF22">
        <f>CC12*CE12</f>
      </c>
      <c r="CG22" t="n" s="10301">
        <v>0.0</v>
      </c>
      <c r="CH22">
        <f>CF12*(1+CG12)</f>
      </c>
      <c r="CI22" t="n" s="10303">
        <v>0.25</v>
      </c>
      <c r="CJ22">
        <f>CH12/(1-CI12)</f>
      </c>
      <c r="CK22">
        <f>CI12*CJ12</f>
      </c>
      <c r="CL22" t="n" s="10306">
        <v>0.15000000596046448</v>
      </c>
      <c r="CM22">
        <f>CL12*CJ12</f>
      </c>
      <c r="CN22">
        <f>CI12-CL12</f>
      </c>
      <c r="CO22">
        <f>CK12-CM12</f>
      </c>
      <c r="CP22" t="n" s="10310">
        <v>0.03999999910593033</v>
      </c>
      <c r="CQ22">
        <f>CP12*CJ12</f>
      </c>
      <c r="CR22">
        <f>CJ12*(1+CP12)</f>
      </c>
      <c r="CS22" t="n" s="10313">
        <v>0.029999999329447746</v>
      </c>
      <c r="CT22">
        <f>CS12*CR12</f>
      </c>
      <c r="CU22">
        <f>CR12+CT12</f>
      </c>
      <c r="CV22" t="n" s="10316">
        <v>0.10000000149011612</v>
      </c>
      <c r="CW22">
        <f>CU12/(1-CV12)</f>
      </c>
      <c r="CX22">
        <f>CV12*CW12</f>
      </c>
      <c r="CY22" t="n" s="10319">
        <v>0.10000000149011612</v>
      </c>
      <c r="CZ22">
        <f>CY12*CW12</f>
      </c>
      <c r="DA22">
        <f>CV12-CY12</f>
      </c>
      <c r="DB22">
        <f>CX12-CZ12</f>
      </c>
      <c r="DC22">
        <f>CW12</f>
      </c>
      <c r="DD22">
        <f>CC12*CE12/3622*BU12</f>
      </c>
      <c r="DE22" t="n" s="10325">
        <v>0.0</v>
      </c>
      <c r="DF22">
        <f>DD12*(1+DE12)</f>
      </c>
      <c r="DG22" t="n" s="10327">
        <v>0.25</v>
      </c>
      <c r="DH22">
        <f>DF12/(1-DG12)</f>
      </c>
      <c r="DI22">
        <f>DG12*DH12</f>
      </c>
      <c r="DJ22" t="n" s="10330">
        <v>0.15000000596046448</v>
      </c>
      <c r="DK22">
        <f>DJ12*DH12</f>
      </c>
      <c r="DL22">
        <f>DG12-DJ12</f>
      </c>
      <c r="DM22">
        <f>DI12-DK12</f>
      </c>
      <c r="DN22" t="n" s="10334">
        <v>0.03999999910593033</v>
      </c>
      <c r="DO22">
        <f>DN12*DH12</f>
      </c>
      <c r="DP22">
        <f>DH12*(1+DN12)</f>
      </c>
      <c r="DQ22" t="n" s="10337">
        <v>0.029999999329447746</v>
      </c>
      <c r="DR22">
        <f>DQ12*DP12</f>
      </c>
      <c r="DS22">
        <f>DP12+DR12</f>
      </c>
      <c r="DT22" t="n" s="10340">
        <v>0.10000000149011612</v>
      </c>
      <c r="DU22">
        <f>DS12/(1-DT12)</f>
      </c>
      <c r="DV22">
        <f>DT12*DU12</f>
      </c>
      <c r="DW22" t="n" s="10343">
        <v>0.10000000149011612</v>
      </c>
      <c r="DX22">
        <f>DW12*DU12</f>
      </c>
      <c r="DY22">
        <f>DT12-DW12</f>
      </c>
      <c r="DZ22">
        <f>DV12-DX12</f>
      </c>
      <c r="EA22">
        <f>DU12</f>
      </c>
      <c r="EB22" t="s" s="10348">
        <v>65</v>
      </c>
      <c r="EC22" t="s" s="10349">
        <v>66</v>
      </c>
      <c r="ED22" t="s" s="10350">
        <v>67</v>
      </c>
      <c r="EE22" t="n" s="10351">
        <v>240322.0</v>
      </c>
      <c r="EF22" t="s" s="10352">
        <v>56</v>
      </c>
      <c r="EG22" t="s" s="10353">
        <v>63</v>
      </c>
      <c r="EH22" t="n" s="10354">
        <v>0.5009999871253967</v>
      </c>
      <c r="EI22" t="n" s="10355">
        <v>3.0</v>
      </c>
      <c r="EJ22" t="n" s="10356">
        <v>100000.0</v>
      </c>
      <c r="EK22">
        <f>EH13*EJ13</f>
      </c>
      <c r="EL22" t="n" s="10358">
        <v>0.0</v>
      </c>
      <c r="EM22">
        <f>EK13*(1+EL13)</f>
      </c>
      <c r="EN22" t="n" s="10360">
        <v>0.25</v>
      </c>
      <c r="EO22">
        <f>EM13/(1-EN13)</f>
      </c>
      <c r="EP22">
        <f>EN13*EO13</f>
      </c>
      <c r="EQ22" t="n" s="10363">
        <v>0.15000000596046448</v>
      </c>
      <c r="ER22">
        <f>EQ13*EO13</f>
      </c>
      <c r="ES22">
        <f>EN13-EQ13</f>
      </c>
      <c r="ET22">
        <f>EP13-ER13</f>
      </c>
      <c r="EU22" t="n" s="10367">
        <v>0.03999999910593033</v>
      </c>
      <c r="EV22">
        <f>EU13*EO13</f>
      </c>
      <c r="EW22">
        <f>EO13*(1+EU13)</f>
      </c>
      <c r="EX22" t="n" s="10370">
        <v>0.0</v>
      </c>
      <c r="EY22" t="n" s="10371">
        <v>15.0</v>
      </c>
      <c r="EZ22">
        <f>EW13+EY13</f>
      </c>
      <c r="FA22" t="n" s="10373">
        <v>0.10000000149011612</v>
      </c>
      <c r="FB22">
        <f>EZ13/(1-FA13)</f>
      </c>
      <c r="FC22">
        <f>FA13*FB13</f>
      </c>
      <c r="FD22" t="n" s="10376">
        <v>0.10000000149011612</v>
      </c>
      <c r="FE22">
        <f>FD13*FB13</f>
      </c>
      <c r="FF22">
        <f>FA13-FD13</f>
      </c>
      <c r="FG22">
        <f>FC13-FE13</f>
      </c>
      <c r="FH22">
        <f>FB13</f>
      </c>
      <c r="FI22">
        <f>EH13*EJ13/3622*DZ13</f>
      </c>
      <c r="FJ22" t="n" s="10382">
        <v>0.0</v>
      </c>
      <c r="FK22">
        <f>FI13*(1+FJ13)</f>
      </c>
      <c r="FL22" t="n" s="10384">
        <v>0.25</v>
      </c>
      <c r="FM22">
        <f>FK13/(1-FL13)</f>
      </c>
      <c r="FN22">
        <f>FL13*FM13</f>
      </c>
      <c r="FO22" t="n" s="10387">
        <v>0.15000000596046448</v>
      </c>
      <c r="FP22">
        <f>FO13*FM13</f>
      </c>
      <c r="FQ22">
        <f>FL13-FO13</f>
      </c>
      <c r="FR22">
        <f>FN13-FP13</f>
      </c>
      <c r="FS22" t="n" s="10391">
        <v>0.03999999910593033</v>
      </c>
      <c r="FT22">
        <f>FS13*FM13</f>
      </c>
      <c r="FU22">
        <f>FM13*(1+FS13)</f>
      </c>
      <c r="FV22" t="n" s="10394">
        <v>0.0</v>
      </c>
      <c r="FW22" t="n" s="10395">
        <v>15.0</v>
      </c>
      <c r="FX22">
        <f>FU13+FW13</f>
      </c>
      <c r="FY22" t="n" s="10397">
        <v>0.10000000149011612</v>
      </c>
      <c r="FZ22">
        <f>FX13/(1-FY13)</f>
      </c>
      <c r="GA22">
        <f>FY13*FZ13</f>
      </c>
      <c r="GB22" t="n" s="10400">
        <v>0.10000000149011612</v>
      </c>
      <c r="GC22">
        <f>GB13*FZ13</f>
      </c>
      <c r="GD22">
        <f>FY13-GB13</f>
      </c>
      <c r="GE22">
        <f>GA13-GC13</f>
      </c>
      <c r="GF22">
        <f>FZ13</f>
      </c>
      <c r="GG22" t="s" s="10405">
        <v>68</v>
      </c>
      <c r="GH22" t="s" s="10406">
        <v>66</v>
      </c>
      <c r="GI22" t="s" s="10407">
        <v>67</v>
      </c>
      <c r="GJ22" t="n" s="10408">
        <v>240322.0</v>
      </c>
      <c r="GK22" t="s" s="10409">
        <v>56</v>
      </c>
      <c r="GL22" t="s" s="10410">
        <v>63</v>
      </c>
      <c r="GM22" t="n" s="10411">
        <v>0.12530000507831573</v>
      </c>
      <c r="GN22" t="n" s="10412">
        <v>3.0</v>
      </c>
      <c r="GO22" t="n" s="10413">
        <v>100000.0</v>
      </c>
      <c r="GP22">
        <f>GM13*GO13</f>
      </c>
      <c r="GQ22" t="n" s="10415">
        <v>0.0</v>
      </c>
      <c r="GR22">
        <f>GP13*(1+GQ13)</f>
      </c>
      <c r="GS22" t="n" s="10417">
        <v>0.25</v>
      </c>
      <c r="GT22">
        <f>GR13/(1-GS13)</f>
      </c>
      <c r="GU22">
        <f>GS13*GT13</f>
      </c>
      <c r="GV22" t="n" s="10420">
        <v>0.15000000596046448</v>
      </c>
      <c r="GW22">
        <f>GV13*GT13</f>
      </c>
      <c r="GX22">
        <f>GS13-GV13</f>
      </c>
      <c r="GY22">
        <f>GU13-GW13</f>
      </c>
      <c r="GZ22" t="n" s="10424">
        <v>0.03999999910593033</v>
      </c>
      <c r="HA22">
        <f>GZ13*GT13</f>
      </c>
      <c r="HB22">
        <f>GT13*(1+GZ13)</f>
      </c>
      <c r="HC22" t="n" s="10427">
        <v>0.0</v>
      </c>
      <c r="HD22" t="n" s="10428">
        <v>15.0</v>
      </c>
      <c r="HE22">
        <f>HB13+HD13</f>
      </c>
      <c r="HF22" t="n" s="10430">
        <v>0.10000000149011612</v>
      </c>
      <c r="HG22">
        <f>HE13/(1-HF13)</f>
      </c>
      <c r="HH22">
        <f>HF13*HG13</f>
      </c>
      <c r="HI22" t="n" s="10433">
        <v>0.10000000149011612</v>
      </c>
      <c r="HJ22">
        <f>HI13*HG13</f>
      </c>
      <c r="HK22">
        <f>HF13-HI13</f>
      </c>
      <c r="HL22">
        <f>HH13-HJ13</f>
      </c>
      <c r="HM22">
        <f>HG13</f>
      </c>
      <c r="HN22">
        <f>GM13*GO13/3622*GE13</f>
      </c>
      <c r="HO22" t="n" s="10439">
        <v>0.0</v>
      </c>
      <c r="HP22">
        <f>HN13*(1+HO13)</f>
      </c>
      <c r="HQ22" t="n" s="10441">
        <v>0.25</v>
      </c>
      <c r="HR22">
        <f>HP13/(1-HQ13)</f>
      </c>
      <c r="HS22">
        <f>HQ13*HR13</f>
      </c>
      <c r="HT22" t="n" s="10444">
        <v>0.15000000596046448</v>
      </c>
      <c r="HU22">
        <f>HT13*HR13</f>
      </c>
      <c r="HV22">
        <f>HQ13-HT13</f>
      </c>
      <c r="HW22">
        <f>HS13-HU13</f>
      </c>
      <c r="HX22" t="n" s="10448">
        <v>0.03999999910593033</v>
      </c>
      <c r="HY22">
        <f>HX13*HR13</f>
      </c>
      <c r="HZ22">
        <f>HR13*(1+HX13)</f>
      </c>
      <c r="IA22" t="n" s="10451">
        <v>0.0</v>
      </c>
      <c r="IB22" t="n" s="10452">
        <v>15.0</v>
      </c>
      <c r="IC22">
        <f>HZ13+IB13</f>
      </c>
      <c r="ID22" t="n" s="10454">
        <v>0.10000000149011612</v>
      </c>
      <c r="IE22">
        <f>IC13/(1-ID13)</f>
      </c>
      <c r="IF22">
        <f>ID13*IE13</f>
      </c>
      <c r="IG22" t="n" s="10457">
        <v>0.10000000149011612</v>
      </c>
      <c r="IH22">
        <f>IG13*IE13</f>
      </c>
      <c r="II22">
        <f>ID13-IG13</f>
      </c>
      <c r="IJ22">
        <f>IF13-IH13</f>
      </c>
      <c r="IK22">
        <f>IE13</f>
      </c>
      <c r="IL22" t="s" s="10462">
        <v>69</v>
      </c>
      <c r="IM22" t="s" s="10463">
        <v>66</v>
      </c>
      <c r="IN22" t="s" s="10464">
        <v>67</v>
      </c>
      <c r="IO22" t="n" s="10465">
        <v>240322.0</v>
      </c>
      <c r="IP22" t="s" s="10466">
        <v>56</v>
      </c>
      <c r="IQ22" t="s" s="10467">
        <v>63</v>
      </c>
      <c r="IR22" t="n" s="10468">
        <v>0.061900001019239426</v>
      </c>
      <c r="IS22" t="n" s="10469">
        <v>3.0</v>
      </c>
      <c r="IT22" t="n" s="10470">
        <v>100000.0</v>
      </c>
      <c r="IU22">
        <f>IR13*IT13</f>
      </c>
      <c r="IV22" t="n" s="10472">
        <v>0.0</v>
      </c>
      <c r="IW22">
        <f>IU13*(1+IV13)</f>
      </c>
      <c r="IX22" t="n" s="10474">
        <v>0.25</v>
      </c>
      <c r="IY22">
        <f>IW13/(1-IX13)</f>
      </c>
      <c r="IZ22">
        <f>IX13*IY13</f>
      </c>
      <c r="JA22" t="n" s="10477">
        <v>0.15000000596046448</v>
      </c>
      <c r="JB22">
        <f>JA13*IY13</f>
      </c>
      <c r="JC22">
        <f>IX13-JA13</f>
      </c>
      <c r="JD22">
        <f>IZ13-JB13</f>
      </c>
      <c r="JE22" t="n" s="10481">
        <v>0.03999999910593033</v>
      </c>
      <c r="JF22">
        <f>JE13*IY13</f>
      </c>
      <c r="JG22">
        <f>IY13*(1+JE13)</f>
      </c>
      <c r="JH22" t="n" s="10484">
        <v>0.0</v>
      </c>
      <c r="JI22" t="n" s="10485">
        <v>15.0</v>
      </c>
      <c r="JJ22">
        <f>JG13+JI13</f>
      </c>
      <c r="JK22" t="n" s="10487">
        <v>0.10000000149011612</v>
      </c>
      <c r="JL22">
        <f>JJ13/(1-JK13)</f>
      </c>
      <c r="JM22">
        <f>JK13*JL13</f>
      </c>
      <c r="JN22" t="n" s="10490">
        <v>0.10000000149011612</v>
      </c>
      <c r="JO22">
        <f>JN13*JL13</f>
      </c>
      <c r="JP22">
        <f>JK13-JN13</f>
      </c>
      <c r="JQ22">
        <f>JM13-JO13</f>
      </c>
      <c r="JR22">
        <f>JL13</f>
      </c>
      <c r="JS22">
        <f>IR13*IT13/3622*IJ13</f>
      </c>
      <c r="JT22" t="n" s="10496">
        <v>0.0</v>
      </c>
      <c r="JU22">
        <f>JS13*(1+JT13)</f>
      </c>
      <c r="JV22" t="n" s="10498">
        <v>0.25</v>
      </c>
      <c r="JW22">
        <f>JU13/(1-JV13)</f>
      </c>
      <c r="JX22">
        <f>JV13*JW13</f>
      </c>
      <c r="JY22" t="n" s="10501">
        <v>0.15000000596046448</v>
      </c>
      <c r="JZ22">
        <f>JY13*JW13</f>
      </c>
      <c r="KA22">
        <f>JV13-JY13</f>
      </c>
      <c r="KB22">
        <f>JX13-JZ13</f>
      </c>
      <c r="KC22" t="n" s="10505">
        <v>0.03999999910593033</v>
      </c>
      <c r="KD22">
        <f>KC13*JW13</f>
      </c>
      <c r="KE22">
        <f>JW13*(1+KC13)</f>
      </c>
      <c r="KF22" t="n" s="10508">
        <v>0.0</v>
      </c>
      <c r="KG22" t="n" s="10509">
        <v>15.0</v>
      </c>
      <c r="KH22">
        <f>KE13+KG13</f>
      </c>
      <c r="KI22" t="n" s="10511">
        <v>0.10000000149011612</v>
      </c>
      <c r="KJ22">
        <f>KH13/(1-KI13)</f>
      </c>
      <c r="KK22">
        <f>KI13*KJ13</f>
      </c>
      <c r="KL22" t="n" s="10514">
        <v>0.10000000149011612</v>
      </c>
      <c r="KM22">
        <f>KL13*KJ13</f>
      </c>
      <c r="KN22">
        <f>KI13-KL13</f>
      </c>
      <c r="KO22">
        <f>KK13-KM13</f>
      </c>
      <c r="KP22">
        <f>KJ13</f>
      </c>
      <c r="KQ22" t="s" s="10519">
        <v>70</v>
      </c>
      <c r="KR22" t="s" s="10520">
        <v>66</v>
      </c>
      <c r="KS22" t="s" s="10521">
        <v>67</v>
      </c>
      <c r="KT22" t="n" s="10522">
        <v>240322.0</v>
      </c>
      <c r="KU22" t="s" s="10523">
        <v>56</v>
      </c>
      <c r="KV22" t="s" s="10524">
        <v>63</v>
      </c>
      <c r="KW22" t="n" s="10525">
        <v>0.21080000698566437</v>
      </c>
      <c r="KX22" t="n" s="10526">
        <v>3.0</v>
      </c>
      <c r="KY22" t="n" s="10527">
        <v>100000.0</v>
      </c>
      <c r="KZ22">
        <f>KW13*KY13</f>
      </c>
      <c r="LA22" t="n" s="10529">
        <v>0.0</v>
      </c>
      <c r="LB22">
        <f>KZ13*(1+LA13)</f>
      </c>
      <c r="LC22" t="n" s="10531">
        <v>0.25</v>
      </c>
      <c r="LD22">
        <f>LB13/(1-LC13)</f>
      </c>
      <c r="LE22">
        <f>LC13*LD13</f>
      </c>
      <c r="LF22" t="n" s="10534">
        <v>0.15000000596046448</v>
      </c>
      <c r="LG22">
        <f>LF13*LD13</f>
      </c>
      <c r="LH22">
        <f>LC13-LF13</f>
      </c>
      <c r="LI22">
        <f>LE13-LG13</f>
      </c>
      <c r="LJ22" t="n" s="10538">
        <v>0.03999999910593033</v>
      </c>
      <c r="LK22">
        <f>LJ13*LD13</f>
      </c>
      <c r="LL22">
        <f>LD13*(1+LJ13)</f>
      </c>
      <c r="LM22" t="n" s="10541">
        <v>0.0</v>
      </c>
      <c r="LN22" t="n" s="10542">
        <v>15.0</v>
      </c>
      <c r="LO22">
        <f>LL13+LN13</f>
      </c>
      <c r="LP22" t="n" s="10544">
        <v>0.10000000149011612</v>
      </c>
      <c r="LQ22">
        <f>LO13/(1-LP13)</f>
      </c>
      <c r="LR22">
        <f>LP13*LQ13</f>
      </c>
      <c r="LS22" t="n" s="10547">
        <v>0.10000000149011612</v>
      </c>
      <c r="LT22">
        <f>LS13*LQ13</f>
      </c>
      <c r="LU22">
        <f>LP13-LS13</f>
      </c>
      <c r="LV22">
        <f>LR13-LT13</f>
      </c>
      <c r="LW22">
        <f>LQ13</f>
      </c>
      <c r="LX22">
        <f>KW13*KY13/3622*KO13</f>
      </c>
      <c r="LY22" t="n" s="10553">
        <v>0.0</v>
      </c>
      <c r="LZ22">
        <f>LX13*(1+LY13)</f>
      </c>
      <c r="MA22" t="n" s="10555">
        <v>0.25</v>
      </c>
      <c r="MB22">
        <f>LZ13/(1-MA13)</f>
      </c>
      <c r="MC22">
        <f>MA13*MB13</f>
      </c>
      <c r="MD22" t="n" s="10558">
        <v>0.15000000596046448</v>
      </c>
      <c r="ME22">
        <f>MD13*MB13</f>
      </c>
      <c r="MF22">
        <f>MA13-MD13</f>
      </c>
      <c r="MG22">
        <f>MC13-ME13</f>
      </c>
      <c r="MH22" t="n" s="10562">
        <v>0.03999999910593033</v>
      </c>
      <c r="MI22">
        <f>MH13*MB13</f>
      </c>
      <c r="MJ22">
        <f>MB13*(1+MH13)</f>
      </c>
      <c r="MK22" t="n" s="10565">
        <v>0.0</v>
      </c>
      <c r="ML22" t="n" s="10566">
        <v>15.0</v>
      </c>
      <c r="MM22">
        <f>MJ13+ML13</f>
      </c>
      <c r="MN22" t="n" s="10568">
        <v>0.10000000149011612</v>
      </c>
      <c r="MO22">
        <f>MM13/(1-MN13)</f>
      </c>
      <c r="MP22">
        <f>MN13*MO13</f>
      </c>
      <c r="MQ22" t="n" s="10571">
        <v>0.10000000149011612</v>
      </c>
      <c r="MR22">
        <f>MQ13*MO13</f>
      </c>
      <c r="MS22">
        <f>MN13-MQ13</f>
      </c>
      <c r="MT22">
        <f>MP13-MR13</f>
      </c>
      <c r="MU22">
        <f>MO13</f>
      </c>
      <c r="MV22" t="s" s="10576">
        <v>71</v>
      </c>
      <c r="MW22" t="s" s="10577">
        <v>66</v>
      </c>
      <c r="MX22" t="s" s="10578">
        <v>67</v>
      </c>
      <c r="MY22" t="n" s="10579">
        <v>240322.0</v>
      </c>
      <c r="MZ22" t="s" s="10580">
        <v>56</v>
      </c>
      <c r="NA22" t="s" s="10581">
        <v>63</v>
      </c>
      <c r="NB22" t="n" s="10582">
        <v>0.45249998569488525</v>
      </c>
      <c r="NC22" t="n" s="10583">
        <v>1.0</v>
      </c>
      <c r="ND22" t="n" s="10584">
        <v>100000.0</v>
      </c>
      <c r="NE22">
        <f>NB13*ND13</f>
      </c>
      <c r="NF22" t="n" s="10586">
        <v>0.0</v>
      </c>
      <c r="NG22">
        <f>NE13*(1+NF13)</f>
      </c>
      <c r="NH22" t="n" s="10588">
        <v>0.25</v>
      </c>
      <c r="NI22">
        <f>NG13/(1-NH13)</f>
      </c>
      <c r="NJ22">
        <f>NH13*NI13</f>
      </c>
      <c r="NK22" t="n" s="10591">
        <v>0.15000000596046448</v>
      </c>
      <c r="NL22">
        <f>NK13*NI13</f>
      </c>
      <c r="NM22">
        <f>NH13-NK13</f>
      </c>
      <c r="NN22">
        <f>NJ13-NL13</f>
      </c>
      <c r="NO22" t="n" s="10595">
        <v>0.03999999910593033</v>
      </c>
      <c r="NP22">
        <f>NO13*NI13</f>
      </c>
      <c r="NQ22">
        <f>NI13*(1+NO13)</f>
      </c>
      <c r="NR22" t="n" s="10598">
        <v>0.0</v>
      </c>
      <c r="NS22" t="n" s="10599">
        <v>15.0</v>
      </c>
      <c r="NT22">
        <f>NQ13+NS13</f>
      </c>
      <c r="NU22" t="n" s="10601">
        <v>0.10000000149011612</v>
      </c>
      <c r="NV22">
        <f>NT13/(1-NU13)</f>
      </c>
      <c r="NW22">
        <f>NU13*NV13</f>
      </c>
      <c r="NX22" t="n" s="10604">
        <v>0.10000000149011612</v>
      </c>
      <c r="NY22">
        <f>NX13*NV13</f>
      </c>
      <c r="NZ22">
        <f>NU13-NX13</f>
      </c>
      <c r="OA22">
        <f>NW13-NY13</f>
      </c>
      <c r="OB22">
        <f>NV13</f>
      </c>
      <c r="OC22">
        <f>NB13*ND13/3622*MT13</f>
      </c>
      <c r="OD22" t="n" s="10610">
        <v>0.0</v>
      </c>
      <c r="OE22">
        <f>OC13*(1+OD13)</f>
      </c>
      <c r="OF22" t="n" s="10612">
        <v>0.25</v>
      </c>
      <c r="OG22">
        <f>OE13/(1-OF13)</f>
      </c>
      <c r="OH22">
        <f>OF13*OG13</f>
      </c>
      <c r="OI22" t="n" s="10615">
        <v>0.15000000596046448</v>
      </c>
      <c r="OJ22">
        <f>OI13*OG13</f>
      </c>
      <c r="OK22">
        <f>OF13-OI13</f>
      </c>
      <c r="OL22">
        <f>OH13-OJ13</f>
      </c>
      <c r="OM22" t="n" s="10619">
        <v>0.03999999910593033</v>
      </c>
      <c r="ON22">
        <f>OM13*OG13</f>
      </c>
      <c r="OO22">
        <f>OG13*(1+OM13)</f>
      </c>
      <c r="OP22" t="n" s="10622">
        <v>0.0</v>
      </c>
      <c r="OQ22" t="n" s="10623">
        <v>15.0</v>
      </c>
      <c r="OR22">
        <f>OO13+OQ13</f>
      </c>
      <c r="OS22" t="n" s="10625">
        <v>0.10000000149011612</v>
      </c>
      <c r="OT22">
        <f>OR13/(1-OS13)</f>
      </c>
      <c r="OU22">
        <f>OS13*OT13</f>
      </c>
      <c r="OV22" t="n" s="10628">
        <v>0.10000000149011612</v>
      </c>
      <c r="OW22">
        <f>OV13*OT13</f>
      </c>
      <c r="OX22">
        <f>OS13-OV13</f>
      </c>
      <c r="OY22">
        <f>OU13-OW13</f>
      </c>
      <c r="OZ22">
        <f>OT13</f>
      </c>
      <c r="PA22" t="s" s="10633">
        <v>72</v>
      </c>
      <c r="PB22" t="s" s="10634">
        <v>66</v>
      </c>
      <c r="PC22" t="s" s="10635">
        <v>67</v>
      </c>
      <c r="PD22" t="n" s="10636">
        <v>240322.0</v>
      </c>
      <c r="PE22" t="s" s="10637">
        <v>56</v>
      </c>
      <c r="PF22" t="s" s="10638">
        <v>63</v>
      </c>
      <c r="PG22" t="n" s="10639">
        <v>0.9043999910354614</v>
      </c>
      <c r="PH22" t="n" s="10640">
        <v>1.0</v>
      </c>
      <c r="PI22" t="n" s="10641">
        <v>100000.0</v>
      </c>
      <c r="PJ22">
        <f>PG13*PI13</f>
      </c>
      <c r="PK22" t="n" s="10643">
        <v>0.0</v>
      </c>
      <c r="PL22">
        <f>PJ13*(1+PK13)</f>
      </c>
      <c r="PM22" t="n" s="10645">
        <v>0.25</v>
      </c>
      <c r="PN22">
        <f>PL13/(1-PM13)</f>
      </c>
      <c r="PO22">
        <f>PM13*PN13</f>
      </c>
      <c r="PP22" t="n" s="10648">
        <v>0.15000000596046448</v>
      </c>
      <c r="PQ22">
        <f>PP13*PN13</f>
      </c>
      <c r="PR22">
        <f>PM13-PP13</f>
      </c>
      <c r="PS22">
        <f>PO13-PQ13</f>
      </c>
      <c r="PT22" t="n" s="10652">
        <v>0.03999999910593033</v>
      </c>
      <c r="PU22">
        <f>PT13*PN13</f>
      </c>
      <c r="PV22">
        <f>PN13*(1+PT13)</f>
      </c>
      <c r="PW22" t="n" s="10655">
        <v>0.0</v>
      </c>
      <c r="PX22" t="n" s="10656">
        <v>15.0</v>
      </c>
      <c r="PY22">
        <f>PV13+PX13</f>
      </c>
      <c r="PZ22" t="n" s="10658">
        <v>0.10000000149011612</v>
      </c>
      <c r="QA22">
        <f>PY13/(1-PZ13)</f>
      </c>
      <c r="QB22">
        <f>PZ13*QA13</f>
      </c>
      <c r="QC22" t="n" s="10661">
        <v>0.10000000149011612</v>
      </c>
      <c r="QD22">
        <f>QC13*QA13</f>
      </c>
      <c r="QE22">
        <f>PZ13-QC13</f>
      </c>
      <c r="QF22">
        <f>QB13-QD13</f>
      </c>
      <c r="QG22">
        <f>QA13</f>
      </c>
      <c r="QH22">
        <f>OYG13*OYI13/3622*OY13</f>
      </c>
      <c r="QI22" t="n" s="10667">
        <v>0.0</v>
      </c>
      <c r="QJ22">
        <f>QH13*(1+QI13)</f>
      </c>
      <c r="QK22" t="n" s="10669">
        <v>0.25</v>
      </c>
      <c r="QL22">
        <f>QJ13/(1-QK13)</f>
      </c>
      <c r="QM22">
        <f>QK13*QL13</f>
      </c>
      <c r="QN22" t="n" s="10672">
        <v>0.15000000596046448</v>
      </c>
      <c r="QO22">
        <f>QN13*QL13</f>
      </c>
      <c r="QP22">
        <f>QK13-QN13</f>
      </c>
      <c r="QQ22">
        <f>QM13-QO13</f>
      </c>
      <c r="QR22" t="n" s="10676">
        <v>0.03999999910593033</v>
      </c>
      <c r="QS22">
        <f>QR13*QL13</f>
      </c>
      <c r="QT22">
        <f>QL13*(1+QR13)</f>
      </c>
      <c r="QU22" t="n" s="10679">
        <v>0.0</v>
      </c>
      <c r="QV22" t="n" s="10680">
        <v>15.0</v>
      </c>
      <c r="QW22">
        <f>QT13+QV13</f>
      </c>
      <c r="QX22" t="n" s="10682">
        <v>0.10000000149011612</v>
      </c>
      <c r="QY22">
        <f>QW13/(1-QX13)</f>
      </c>
      <c r="QZ22">
        <f>QX13*QY13</f>
      </c>
      <c r="RA22" t="n" s="10685">
        <v>0.10000000149011612</v>
      </c>
      <c r="RB22">
        <f>RA13*QY13</f>
      </c>
      <c r="RC22">
        <f>QX13-RA13</f>
      </c>
      <c r="RD22">
        <f>QZ13-RB13</f>
      </c>
      <c r="RE22">
        <f>QY13</f>
      </c>
      <c r="RF22">
        <f>BV22+BV22+EA22+EA22+GF22+IK22+KP22+MU22+OZ22+RE22</f>
      </c>
    </row>
    <row r="23">
      <c r="A23" t="s">
        <v>96</v>
      </c>
      <c r="B23" t="s">
        <v>97</v>
      </c>
      <c r="C23" t="s">
        <v>98</v>
      </c>
      <c r="D23" t="s">
        <v>51</v>
      </c>
      <c r="F23" t="s">
        <v>52</v>
      </c>
      <c r="G23" t="s">
        <v>53</v>
      </c>
      <c r="H23" t="s">
        <v>54</v>
      </c>
      <c r="I23" t="s">
        <v>55</v>
      </c>
      <c r="J23" t="n">
        <v>0.0</v>
      </c>
      <c r="K23" t="n">
        <v>42815.0</v>
      </c>
      <c r="L23" t="n">
        <v>42753.0</v>
      </c>
      <c r="M23" t="s">
        <v>56</v>
      </c>
      <c r="N23" t="n">
        <v>-2.0</v>
      </c>
      <c r="O23" t="n">
        <v>3500.0</v>
      </c>
      <c r="P23" t="n">
        <v>-62.0</v>
      </c>
      <c r="Q23" t="n">
        <v>-2.0</v>
      </c>
      <c r="R23" t="s" s="10746">
        <v>57</v>
      </c>
      <c r="S23" t="s" s="10747">
        <v>58</v>
      </c>
      <c r="T23" t="s" s="10748">
        <v>83</v>
      </c>
      <c r="U23" t="n" s="10749">
        <v>240322.0</v>
      </c>
      <c r="V23" t="s" s="10750">
        <v>56</v>
      </c>
      <c r="W23" t="s" s="10751">
        <v>63</v>
      </c>
      <c r="X23" t="n" s="10752">
        <v>5.009999731555581E-4</v>
      </c>
      <c r="Y23" t="n" s="10753">
        <v>3.0</v>
      </c>
      <c r="Z23">
        <f>Y12*O12*12</f>
      </c>
      <c r="AA23">
        <f>X12*Z12</f>
      </c>
      <c r="AB23" t="n" s="10756">
        <v>0.0</v>
      </c>
      <c r="AC23">
        <f>AA12*(1+AB12)</f>
      </c>
      <c r="AD23" t="n" s="10758">
        <v>0.25</v>
      </c>
      <c r="AE23">
        <f>AC12/(1-AD12)</f>
      </c>
      <c r="AF23">
        <f>AD12*AE12</f>
      </c>
      <c r="AG23" t="n" s="10761">
        <v>0.15000000596046448</v>
      </c>
      <c r="AH23">
        <f>AG12*AE12</f>
      </c>
      <c r="AI23">
        <f>AD12-AG12</f>
      </c>
      <c r="AJ23">
        <f>AF12-AH12</f>
      </c>
      <c r="AK23" t="n" s="10765">
        <v>0.03999999910593033</v>
      </c>
      <c r="AL23">
        <f>AK12*AE12</f>
      </c>
      <c r="AM23">
        <f>AE12*(1+AK12)</f>
      </c>
      <c r="AN23" t="n" s="10768">
        <v>0.029999999329447746</v>
      </c>
      <c r="AO23">
        <f>AN12*AM12</f>
      </c>
      <c r="AP23">
        <f>AM12+AO12</f>
      </c>
      <c r="AQ23" t="n" s="10771">
        <v>0.10000000149011612</v>
      </c>
      <c r="AR23">
        <f>AP12/(1-AQ12)</f>
      </c>
      <c r="AS23">
        <f>AQ12*AR12</f>
      </c>
      <c r="AT23" t="n" s="10774">
        <v>0.10000000149011612</v>
      </c>
      <c r="AU23">
        <f>AT12*AR12</f>
      </c>
      <c r="AV23">
        <f>AQ12-AT12</f>
      </c>
      <c r="AW23">
        <f>AS12-AU12</f>
      </c>
      <c r="AX23">
        <f>AR12</f>
      </c>
      <c r="AY23">
        <f>X12*Z12/3623*P12</f>
      </c>
      <c r="AZ23" t="n" s="10780">
        <v>0.0</v>
      </c>
      <c r="BA23">
        <f>AY12*(1+AZ12)</f>
      </c>
      <c r="BB23" t="n" s="10782">
        <v>0.25</v>
      </c>
      <c r="BC23">
        <f>BA12/(1-BB12)</f>
      </c>
      <c r="BD23">
        <f>BB12*BC12</f>
      </c>
      <c r="BE23" t="n" s="10785">
        <v>0.15000000596046448</v>
      </c>
      <c r="BF23">
        <f>BE12*BC12</f>
      </c>
      <c r="BG23">
        <f>BB12-BE12</f>
      </c>
      <c r="BH23">
        <f>BD12-BF12</f>
      </c>
      <c r="BI23" t="n" s="10789">
        <v>0.03999999910593033</v>
      </c>
      <c r="BJ23">
        <f>BI12*BC12</f>
      </c>
      <c r="BK23">
        <f>BC12*(1+BI12)</f>
      </c>
      <c r="BL23" t="n" s="10792">
        <v>0.029999999329447746</v>
      </c>
      <c r="BM23">
        <f>BL12*BK12</f>
      </c>
      <c r="BN23">
        <f>BK12+BM12</f>
      </c>
      <c r="BO23" t="n" s="10795">
        <v>0.10000000149011612</v>
      </c>
      <c r="BP23">
        <f>BN12/(1-BO12)</f>
      </c>
      <c r="BQ23">
        <f>BO12*BP12</f>
      </c>
      <c r="BR23" t="n" s="10798">
        <v>0.10000000149011612</v>
      </c>
      <c r="BS23">
        <f>BR12*BP12</f>
      </c>
      <c r="BT23">
        <f>BO12-BR12</f>
      </c>
      <c r="BU23">
        <f>BQ12-BS12</f>
      </c>
      <c r="BV23">
        <f>BP12</f>
      </c>
      <c r="BW23" t="s" s="10859">
        <v>64</v>
      </c>
      <c r="BX23" t="s" s="10860">
        <v>58</v>
      </c>
      <c r="BY23" t="s" s="10861">
        <v>83</v>
      </c>
      <c r="BZ23" t="n" s="10862">
        <v>240322.0</v>
      </c>
      <c r="CA23" t="s" s="10863">
        <v>56</v>
      </c>
      <c r="CB23" t="s" s="10864">
        <v>63</v>
      </c>
      <c r="CC23" t="n" s="10865">
        <v>5.009999731555581E-4</v>
      </c>
      <c r="CD23" t="n" s="10866">
        <v>3.0</v>
      </c>
      <c r="CE23">
        <f>CD12*BT12*12</f>
      </c>
      <c r="CF23">
        <f>CC12*CE12</f>
      </c>
      <c r="CG23" t="n" s="10869">
        <v>0.0</v>
      </c>
      <c r="CH23">
        <f>CF12*(1+CG12)</f>
      </c>
      <c r="CI23" t="n" s="10871">
        <v>0.25</v>
      </c>
      <c r="CJ23">
        <f>CH12/(1-CI12)</f>
      </c>
      <c r="CK23">
        <f>CI12*CJ12</f>
      </c>
      <c r="CL23" t="n" s="10874">
        <v>0.15000000596046448</v>
      </c>
      <c r="CM23">
        <f>CL12*CJ12</f>
      </c>
      <c r="CN23">
        <f>CI12-CL12</f>
      </c>
      <c r="CO23">
        <f>CK12-CM12</f>
      </c>
      <c r="CP23" t="n" s="10878">
        <v>0.03999999910593033</v>
      </c>
      <c r="CQ23">
        <f>CP12*CJ12</f>
      </c>
      <c r="CR23">
        <f>CJ12*(1+CP12)</f>
      </c>
      <c r="CS23" t="n" s="10881">
        <v>0.029999999329447746</v>
      </c>
      <c r="CT23">
        <f>CS12*CR12</f>
      </c>
      <c r="CU23">
        <f>CR12+CT12</f>
      </c>
      <c r="CV23" t="n" s="10884">
        <v>0.10000000149011612</v>
      </c>
      <c r="CW23">
        <f>CU12/(1-CV12)</f>
      </c>
      <c r="CX23">
        <f>CV12*CW12</f>
      </c>
      <c r="CY23" t="n" s="10887">
        <v>0.10000000149011612</v>
      </c>
      <c r="CZ23">
        <f>CY12*CW12</f>
      </c>
      <c r="DA23">
        <f>CV12-CY12</f>
      </c>
      <c r="DB23">
        <f>CX12-CZ12</f>
      </c>
      <c r="DC23">
        <f>CW12</f>
      </c>
      <c r="DD23">
        <f>CC12*CE12/3623*BU12</f>
      </c>
      <c r="DE23" t="n" s="10893">
        <v>0.0</v>
      </c>
      <c r="DF23">
        <f>DD12*(1+DE12)</f>
      </c>
      <c r="DG23" t="n" s="10895">
        <v>0.25</v>
      </c>
      <c r="DH23">
        <f>DF12/(1-DG12)</f>
      </c>
      <c r="DI23">
        <f>DG12*DH12</f>
      </c>
      <c r="DJ23" t="n" s="10898">
        <v>0.15000000596046448</v>
      </c>
      <c r="DK23">
        <f>DJ12*DH12</f>
      </c>
      <c r="DL23">
        <f>DG12-DJ12</f>
      </c>
      <c r="DM23">
        <f>DI12-DK12</f>
      </c>
      <c r="DN23" t="n" s="10902">
        <v>0.03999999910593033</v>
      </c>
      <c r="DO23">
        <f>DN12*DH12</f>
      </c>
      <c r="DP23">
        <f>DH12*(1+DN12)</f>
      </c>
      <c r="DQ23" t="n" s="10905">
        <v>0.029999999329447746</v>
      </c>
      <c r="DR23">
        <f>DQ12*DP12</f>
      </c>
      <c r="DS23">
        <f>DP12+DR12</f>
      </c>
      <c r="DT23" t="n" s="10908">
        <v>0.10000000149011612</v>
      </c>
      <c r="DU23">
        <f>DS12/(1-DT12)</f>
      </c>
      <c r="DV23">
        <f>DT12*DU12</f>
      </c>
      <c r="DW23" t="n" s="10911">
        <v>0.10000000149011612</v>
      </c>
      <c r="DX23">
        <f>DW12*DU12</f>
      </c>
      <c r="DY23">
        <f>DT12-DW12</f>
      </c>
      <c r="DZ23">
        <f>DV12-DX12</f>
      </c>
      <c r="EA23">
        <f>DU12</f>
      </c>
      <c r="EB23" t="s" s="10916">
        <v>65</v>
      </c>
      <c r="EC23" t="s" s="10917">
        <v>66</v>
      </c>
      <c r="ED23" t="s" s="10918">
        <v>67</v>
      </c>
      <c r="EE23" t="n" s="10919">
        <v>240322.0</v>
      </c>
      <c r="EF23" t="s" s="10920">
        <v>56</v>
      </c>
      <c r="EG23" t="s" s="10921">
        <v>63</v>
      </c>
      <c r="EH23" t="n" s="10922">
        <v>0.5009999871253967</v>
      </c>
      <c r="EI23" t="n" s="10923">
        <v>3.0</v>
      </c>
      <c r="EJ23" t="n" s="10924">
        <v>100000.0</v>
      </c>
      <c r="EK23">
        <f>EH13*EJ13</f>
      </c>
      <c r="EL23" t="n" s="10926">
        <v>0.0</v>
      </c>
      <c r="EM23">
        <f>EK13*(1+EL13)</f>
      </c>
      <c r="EN23" t="n" s="10928">
        <v>0.25</v>
      </c>
      <c r="EO23">
        <f>EM13/(1-EN13)</f>
      </c>
      <c r="EP23">
        <f>EN13*EO13</f>
      </c>
      <c r="EQ23" t="n" s="10931">
        <v>0.15000000596046448</v>
      </c>
      <c r="ER23">
        <f>EQ13*EO13</f>
      </c>
      <c r="ES23">
        <f>EN13-EQ13</f>
      </c>
      <c r="ET23">
        <f>EP13-ER13</f>
      </c>
      <c r="EU23" t="n" s="10935">
        <v>0.03999999910593033</v>
      </c>
      <c r="EV23">
        <f>EU13*EO13</f>
      </c>
      <c r="EW23">
        <f>EO13*(1+EU13)</f>
      </c>
      <c r="EX23" t="n" s="10938">
        <v>0.0</v>
      </c>
      <c r="EY23" t="n" s="10939">
        <v>15.0</v>
      </c>
      <c r="EZ23">
        <f>EW13+EY13</f>
      </c>
      <c r="FA23" t="n" s="10941">
        <v>0.10000000149011612</v>
      </c>
      <c r="FB23">
        <f>EZ13/(1-FA13)</f>
      </c>
      <c r="FC23">
        <f>FA13*FB13</f>
      </c>
      <c r="FD23" t="n" s="10944">
        <v>0.10000000149011612</v>
      </c>
      <c r="FE23">
        <f>FD13*FB13</f>
      </c>
      <c r="FF23">
        <f>FA13-FD13</f>
      </c>
      <c r="FG23">
        <f>FC13-FE13</f>
      </c>
      <c r="FH23">
        <f>FB13</f>
      </c>
      <c r="FI23">
        <f>EH13*EJ13/3623*DZ13</f>
      </c>
      <c r="FJ23" t="n" s="10950">
        <v>0.0</v>
      </c>
      <c r="FK23">
        <f>FI13*(1+FJ13)</f>
      </c>
      <c r="FL23" t="n" s="10952">
        <v>0.25</v>
      </c>
      <c r="FM23">
        <f>FK13/(1-FL13)</f>
      </c>
      <c r="FN23">
        <f>FL13*FM13</f>
      </c>
      <c r="FO23" t="n" s="10955">
        <v>0.15000000596046448</v>
      </c>
      <c r="FP23">
        <f>FO13*FM13</f>
      </c>
      <c r="FQ23">
        <f>FL13-FO13</f>
      </c>
      <c r="FR23">
        <f>FN13-FP13</f>
      </c>
      <c r="FS23" t="n" s="10959">
        <v>0.03999999910593033</v>
      </c>
      <c r="FT23">
        <f>FS13*FM13</f>
      </c>
      <c r="FU23">
        <f>FM13*(1+FS13)</f>
      </c>
      <c r="FV23" t="n" s="10962">
        <v>0.0</v>
      </c>
      <c r="FW23" t="n" s="10963">
        <v>15.0</v>
      </c>
      <c r="FX23">
        <f>FU13+FW13</f>
      </c>
      <c r="FY23" t="n" s="10965">
        <v>0.10000000149011612</v>
      </c>
      <c r="FZ23">
        <f>FX13/(1-FY13)</f>
      </c>
      <c r="GA23">
        <f>FY13*FZ13</f>
      </c>
      <c r="GB23" t="n" s="10968">
        <v>0.10000000149011612</v>
      </c>
      <c r="GC23">
        <f>GB13*FZ13</f>
      </c>
      <c r="GD23">
        <f>FY13-GB13</f>
      </c>
      <c r="GE23">
        <f>GA13-GC13</f>
      </c>
      <c r="GF23">
        <f>FZ13</f>
      </c>
      <c r="GG23" t="s" s="10973">
        <v>68</v>
      </c>
      <c r="GH23" t="s" s="10974">
        <v>66</v>
      </c>
      <c r="GI23" t="s" s="10975">
        <v>67</v>
      </c>
      <c r="GJ23" t="n" s="10976">
        <v>240322.0</v>
      </c>
      <c r="GK23" t="s" s="10977">
        <v>56</v>
      </c>
      <c r="GL23" t="s" s="10978">
        <v>63</v>
      </c>
      <c r="GM23" t="n" s="10979">
        <v>0.12530000507831573</v>
      </c>
      <c r="GN23" t="n" s="10980">
        <v>3.0</v>
      </c>
      <c r="GO23" t="n" s="10981">
        <v>100000.0</v>
      </c>
      <c r="GP23">
        <f>GM13*GO13</f>
      </c>
      <c r="GQ23" t="n" s="10983">
        <v>0.0</v>
      </c>
      <c r="GR23">
        <f>GP13*(1+GQ13)</f>
      </c>
      <c r="GS23" t="n" s="10985">
        <v>0.25</v>
      </c>
      <c r="GT23">
        <f>GR13/(1-GS13)</f>
      </c>
      <c r="GU23">
        <f>GS13*GT13</f>
      </c>
      <c r="GV23" t="n" s="10988">
        <v>0.15000000596046448</v>
      </c>
      <c r="GW23">
        <f>GV13*GT13</f>
      </c>
      <c r="GX23">
        <f>GS13-GV13</f>
      </c>
      <c r="GY23">
        <f>GU13-GW13</f>
      </c>
      <c r="GZ23" t="n" s="10992">
        <v>0.03999999910593033</v>
      </c>
      <c r="HA23">
        <f>GZ13*GT13</f>
      </c>
      <c r="HB23">
        <f>GT13*(1+GZ13)</f>
      </c>
      <c r="HC23" t="n" s="10995">
        <v>0.0</v>
      </c>
      <c r="HD23" t="n" s="10996">
        <v>15.0</v>
      </c>
      <c r="HE23">
        <f>HB13+HD13</f>
      </c>
      <c r="HF23" t="n" s="10998">
        <v>0.10000000149011612</v>
      </c>
      <c r="HG23">
        <f>HE13/(1-HF13)</f>
      </c>
      <c r="HH23">
        <f>HF13*HG13</f>
      </c>
      <c r="HI23" t="n" s="11001">
        <v>0.10000000149011612</v>
      </c>
      <c r="HJ23">
        <f>HI13*HG13</f>
      </c>
      <c r="HK23">
        <f>HF13-HI13</f>
      </c>
      <c r="HL23">
        <f>HH13-HJ13</f>
      </c>
      <c r="HM23">
        <f>HG13</f>
      </c>
      <c r="HN23">
        <f>GM13*GO13/3623*GE13</f>
      </c>
      <c r="HO23" t="n" s="11007">
        <v>0.0</v>
      </c>
      <c r="HP23">
        <f>HN13*(1+HO13)</f>
      </c>
      <c r="HQ23" t="n" s="11009">
        <v>0.25</v>
      </c>
      <c r="HR23">
        <f>HP13/(1-HQ13)</f>
      </c>
      <c r="HS23">
        <f>HQ13*HR13</f>
      </c>
      <c r="HT23" t="n" s="11012">
        <v>0.15000000596046448</v>
      </c>
      <c r="HU23">
        <f>HT13*HR13</f>
      </c>
      <c r="HV23">
        <f>HQ13-HT13</f>
      </c>
      <c r="HW23">
        <f>HS13-HU13</f>
      </c>
      <c r="HX23" t="n" s="11016">
        <v>0.03999999910593033</v>
      </c>
      <c r="HY23">
        <f>HX13*HR13</f>
      </c>
      <c r="HZ23">
        <f>HR13*(1+HX13)</f>
      </c>
      <c r="IA23" t="n" s="11019">
        <v>0.0</v>
      </c>
      <c r="IB23" t="n" s="11020">
        <v>15.0</v>
      </c>
      <c r="IC23">
        <f>HZ13+IB13</f>
      </c>
      <c r="ID23" t="n" s="11022">
        <v>0.10000000149011612</v>
      </c>
      <c r="IE23">
        <f>IC13/(1-ID13)</f>
      </c>
      <c r="IF23">
        <f>ID13*IE13</f>
      </c>
      <c r="IG23" t="n" s="11025">
        <v>0.10000000149011612</v>
      </c>
      <c r="IH23">
        <f>IG13*IE13</f>
      </c>
      <c r="II23">
        <f>ID13-IG13</f>
      </c>
      <c r="IJ23">
        <f>IF13-IH13</f>
      </c>
      <c r="IK23">
        <f>IE13</f>
      </c>
      <c r="IL23" t="s" s="11030">
        <v>69</v>
      </c>
      <c r="IM23" t="s" s="11031">
        <v>66</v>
      </c>
      <c r="IN23" t="s" s="11032">
        <v>67</v>
      </c>
      <c r="IO23" t="n" s="11033">
        <v>240322.0</v>
      </c>
      <c r="IP23" t="s" s="11034">
        <v>56</v>
      </c>
      <c r="IQ23" t="s" s="11035">
        <v>63</v>
      </c>
      <c r="IR23" t="n" s="11036">
        <v>0.061900001019239426</v>
      </c>
      <c r="IS23" t="n" s="11037">
        <v>3.0</v>
      </c>
      <c r="IT23" t="n" s="11038">
        <v>100000.0</v>
      </c>
      <c r="IU23">
        <f>IR13*IT13</f>
      </c>
      <c r="IV23" t="n" s="11040">
        <v>0.0</v>
      </c>
      <c r="IW23">
        <f>IU13*(1+IV13)</f>
      </c>
      <c r="IX23" t="n" s="11042">
        <v>0.25</v>
      </c>
      <c r="IY23">
        <f>IW13/(1-IX13)</f>
      </c>
      <c r="IZ23">
        <f>IX13*IY13</f>
      </c>
      <c r="JA23" t="n" s="11045">
        <v>0.15000000596046448</v>
      </c>
      <c r="JB23">
        <f>JA13*IY13</f>
      </c>
      <c r="JC23">
        <f>IX13-JA13</f>
      </c>
      <c r="JD23">
        <f>IZ13-JB13</f>
      </c>
      <c r="JE23" t="n" s="11049">
        <v>0.03999999910593033</v>
      </c>
      <c r="JF23">
        <f>JE13*IY13</f>
      </c>
      <c r="JG23">
        <f>IY13*(1+JE13)</f>
      </c>
      <c r="JH23" t="n" s="11052">
        <v>0.0</v>
      </c>
      <c r="JI23" t="n" s="11053">
        <v>15.0</v>
      </c>
      <c r="JJ23">
        <f>JG13+JI13</f>
      </c>
      <c r="JK23" t="n" s="11055">
        <v>0.10000000149011612</v>
      </c>
      <c r="JL23">
        <f>JJ13/(1-JK13)</f>
      </c>
      <c r="JM23">
        <f>JK13*JL13</f>
      </c>
      <c r="JN23" t="n" s="11058">
        <v>0.10000000149011612</v>
      </c>
      <c r="JO23">
        <f>JN13*JL13</f>
      </c>
      <c r="JP23">
        <f>JK13-JN13</f>
      </c>
      <c r="JQ23">
        <f>JM13-JO13</f>
      </c>
      <c r="JR23">
        <f>JL13</f>
      </c>
      <c r="JS23">
        <f>IR13*IT13/3623*IJ13</f>
      </c>
      <c r="JT23" t="n" s="11064">
        <v>0.0</v>
      </c>
      <c r="JU23">
        <f>JS13*(1+JT13)</f>
      </c>
      <c r="JV23" t="n" s="11066">
        <v>0.25</v>
      </c>
      <c r="JW23">
        <f>JU13/(1-JV13)</f>
      </c>
      <c r="JX23">
        <f>JV13*JW13</f>
      </c>
      <c r="JY23" t="n" s="11069">
        <v>0.15000000596046448</v>
      </c>
      <c r="JZ23">
        <f>JY13*JW13</f>
      </c>
      <c r="KA23">
        <f>JV13-JY13</f>
      </c>
      <c r="KB23">
        <f>JX13-JZ13</f>
      </c>
      <c r="KC23" t="n" s="11073">
        <v>0.03999999910593033</v>
      </c>
      <c r="KD23">
        <f>KC13*JW13</f>
      </c>
      <c r="KE23">
        <f>JW13*(1+KC13)</f>
      </c>
      <c r="KF23" t="n" s="11076">
        <v>0.0</v>
      </c>
      <c r="KG23" t="n" s="11077">
        <v>15.0</v>
      </c>
      <c r="KH23">
        <f>KE13+KG13</f>
      </c>
      <c r="KI23" t="n" s="11079">
        <v>0.10000000149011612</v>
      </c>
      <c r="KJ23">
        <f>KH13/(1-KI13)</f>
      </c>
      <c r="KK23">
        <f>KI13*KJ13</f>
      </c>
      <c r="KL23" t="n" s="11082">
        <v>0.10000000149011612</v>
      </c>
      <c r="KM23">
        <f>KL13*KJ13</f>
      </c>
      <c r="KN23">
        <f>KI13-KL13</f>
      </c>
      <c r="KO23">
        <f>KK13-KM13</f>
      </c>
      <c r="KP23">
        <f>KJ13</f>
      </c>
      <c r="KQ23" t="s" s="11087">
        <v>70</v>
      </c>
      <c r="KR23" t="s" s="11088">
        <v>66</v>
      </c>
      <c r="KS23" t="s" s="11089">
        <v>67</v>
      </c>
      <c r="KT23" t="n" s="11090">
        <v>240322.0</v>
      </c>
      <c r="KU23" t="s" s="11091">
        <v>56</v>
      </c>
      <c r="KV23" t="s" s="11092">
        <v>63</v>
      </c>
      <c r="KW23" t="n" s="11093">
        <v>0.21080000698566437</v>
      </c>
      <c r="KX23" t="n" s="11094">
        <v>3.0</v>
      </c>
      <c r="KY23" t="n" s="11095">
        <v>100000.0</v>
      </c>
      <c r="KZ23">
        <f>KW13*KY13</f>
      </c>
      <c r="LA23" t="n" s="11097">
        <v>0.0</v>
      </c>
      <c r="LB23">
        <f>KZ13*(1+LA13)</f>
      </c>
      <c r="LC23" t="n" s="11099">
        <v>0.25</v>
      </c>
      <c r="LD23">
        <f>LB13/(1-LC13)</f>
      </c>
      <c r="LE23">
        <f>LC13*LD13</f>
      </c>
      <c r="LF23" t="n" s="11102">
        <v>0.15000000596046448</v>
      </c>
      <c r="LG23">
        <f>LF13*LD13</f>
      </c>
      <c r="LH23">
        <f>LC13-LF13</f>
      </c>
      <c r="LI23">
        <f>LE13-LG13</f>
      </c>
      <c r="LJ23" t="n" s="11106">
        <v>0.03999999910593033</v>
      </c>
      <c r="LK23">
        <f>LJ13*LD13</f>
      </c>
      <c r="LL23">
        <f>LD13*(1+LJ13)</f>
      </c>
      <c r="LM23" t="n" s="11109">
        <v>0.0</v>
      </c>
      <c r="LN23" t="n" s="11110">
        <v>15.0</v>
      </c>
      <c r="LO23">
        <f>LL13+LN13</f>
      </c>
      <c r="LP23" t="n" s="11112">
        <v>0.10000000149011612</v>
      </c>
      <c r="LQ23">
        <f>LO13/(1-LP13)</f>
      </c>
      <c r="LR23">
        <f>LP13*LQ13</f>
      </c>
      <c r="LS23" t="n" s="11115">
        <v>0.10000000149011612</v>
      </c>
      <c r="LT23">
        <f>LS13*LQ13</f>
      </c>
      <c r="LU23">
        <f>LP13-LS13</f>
      </c>
      <c r="LV23">
        <f>LR13-LT13</f>
      </c>
      <c r="LW23">
        <f>LQ13</f>
      </c>
      <c r="LX23">
        <f>KW13*KY13/3623*KO13</f>
      </c>
      <c r="LY23" t="n" s="11121">
        <v>0.0</v>
      </c>
      <c r="LZ23">
        <f>LX13*(1+LY13)</f>
      </c>
      <c r="MA23" t="n" s="11123">
        <v>0.25</v>
      </c>
      <c r="MB23">
        <f>LZ13/(1-MA13)</f>
      </c>
      <c r="MC23">
        <f>MA13*MB13</f>
      </c>
      <c r="MD23" t="n" s="11126">
        <v>0.15000000596046448</v>
      </c>
      <c r="ME23">
        <f>MD13*MB13</f>
      </c>
      <c r="MF23">
        <f>MA13-MD13</f>
      </c>
      <c r="MG23">
        <f>MC13-ME13</f>
      </c>
      <c r="MH23" t="n" s="11130">
        <v>0.03999999910593033</v>
      </c>
      <c r="MI23">
        <f>MH13*MB13</f>
      </c>
      <c r="MJ23">
        <f>MB13*(1+MH13)</f>
      </c>
      <c r="MK23" t="n" s="11133">
        <v>0.0</v>
      </c>
      <c r="ML23" t="n" s="11134">
        <v>15.0</v>
      </c>
      <c r="MM23">
        <f>MJ13+ML13</f>
      </c>
      <c r="MN23" t="n" s="11136">
        <v>0.10000000149011612</v>
      </c>
      <c r="MO23">
        <f>MM13/(1-MN13)</f>
      </c>
      <c r="MP23">
        <f>MN13*MO13</f>
      </c>
      <c r="MQ23" t="n" s="11139">
        <v>0.10000000149011612</v>
      </c>
      <c r="MR23">
        <f>MQ13*MO13</f>
      </c>
      <c r="MS23">
        <f>MN13-MQ13</f>
      </c>
      <c r="MT23">
        <f>MP13-MR13</f>
      </c>
      <c r="MU23">
        <f>MO13</f>
      </c>
      <c r="MV23" t="s" s="11144">
        <v>71</v>
      </c>
      <c r="MW23" t="s" s="11145">
        <v>66</v>
      </c>
      <c r="MX23" t="s" s="11146">
        <v>67</v>
      </c>
      <c r="MY23" t="n" s="11147">
        <v>240322.0</v>
      </c>
      <c r="MZ23" t="s" s="11148">
        <v>56</v>
      </c>
      <c r="NA23" t="s" s="11149">
        <v>63</v>
      </c>
      <c r="NB23" t="n" s="11150">
        <v>0.45249998569488525</v>
      </c>
      <c r="NC23" t="n" s="11151">
        <v>1.0</v>
      </c>
      <c r="ND23" t="n" s="11152">
        <v>100000.0</v>
      </c>
      <c r="NE23">
        <f>NB13*ND13</f>
      </c>
      <c r="NF23" t="n" s="11154">
        <v>0.0</v>
      </c>
      <c r="NG23">
        <f>NE13*(1+NF13)</f>
      </c>
      <c r="NH23" t="n" s="11156">
        <v>0.25</v>
      </c>
      <c r="NI23">
        <f>NG13/(1-NH13)</f>
      </c>
      <c r="NJ23">
        <f>NH13*NI13</f>
      </c>
      <c r="NK23" t="n" s="11159">
        <v>0.15000000596046448</v>
      </c>
      <c r="NL23">
        <f>NK13*NI13</f>
      </c>
      <c r="NM23">
        <f>NH13-NK13</f>
      </c>
      <c r="NN23">
        <f>NJ13-NL13</f>
      </c>
      <c r="NO23" t="n" s="11163">
        <v>0.03999999910593033</v>
      </c>
      <c r="NP23">
        <f>NO13*NI13</f>
      </c>
      <c r="NQ23">
        <f>NI13*(1+NO13)</f>
      </c>
      <c r="NR23" t="n" s="11166">
        <v>0.0</v>
      </c>
      <c r="NS23" t="n" s="11167">
        <v>15.0</v>
      </c>
      <c r="NT23">
        <f>NQ13+NS13</f>
      </c>
      <c r="NU23" t="n" s="11169">
        <v>0.10000000149011612</v>
      </c>
      <c r="NV23">
        <f>NT13/(1-NU13)</f>
      </c>
      <c r="NW23">
        <f>NU13*NV13</f>
      </c>
      <c r="NX23" t="n" s="11172">
        <v>0.10000000149011612</v>
      </c>
      <c r="NY23">
        <f>NX13*NV13</f>
      </c>
      <c r="NZ23">
        <f>NU13-NX13</f>
      </c>
      <c r="OA23">
        <f>NW13-NY13</f>
      </c>
      <c r="OB23">
        <f>NV13</f>
      </c>
      <c r="OC23">
        <f>NB13*ND13/3623*MT13</f>
      </c>
      <c r="OD23" t="n" s="11178">
        <v>0.0</v>
      </c>
      <c r="OE23">
        <f>OC13*(1+OD13)</f>
      </c>
      <c r="OF23" t="n" s="11180">
        <v>0.25</v>
      </c>
      <c r="OG23">
        <f>OE13/(1-OF13)</f>
      </c>
      <c r="OH23">
        <f>OF13*OG13</f>
      </c>
      <c r="OI23" t="n" s="11183">
        <v>0.15000000596046448</v>
      </c>
      <c r="OJ23">
        <f>OI13*OG13</f>
      </c>
      <c r="OK23">
        <f>OF13-OI13</f>
      </c>
      <c r="OL23">
        <f>OH13-OJ13</f>
      </c>
      <c r="OM23" t="n" s="11187">
        <v>0.03999999910593033</v>
      </c>
      <c r="ON23">
        <f>OM13*OG13</f>
      </c>
      <c r="OO23">
        <f>OG13*(1+OM13)</f>
      </c>
      <c r="OP23" t="n" s="11190">
        <v>0.0</v>
      </c>
      <c r="OQ23" t="n" s="11191">
        <v>15.0</v>
      </c>
      <c r="OR23">
        <f>OO13+OQ13</f>
      </c>
      <c r="OS23" t="n" s="11193">
        <v>0.10000000149011612</v>
      </c>
      <c r="OT23">
        <f>OR13/(1-OS13)</f>
      </c>
      <c r="OU23">
        <f>OS13*OT13</f>
      </c>
      <c r="OV23" t="n" s="11196">
        <v>0.10000000149011612</v>
      </c>
      <c r="OW23">
        <f>OV13*OT13</f>
      </c>
      <c r="OX23">
        <f>OS13-OV13</f>
      </c>
      <c r="OY23">
        <f>OU13-OW13</f>
      </c>
      <c r="OZ23">
        <f>OT13</f>
      </c>
      <c r="PA23" t="s" s="11201">
        <v>72</v>
      </c>
      <c r="PB23" t="s" s="11202">
        <v>66</v>
      </c>
      <c r="PC23" t="s" s="11203">
        <v>67</v>
      </c>
      <c r="PD23" t="n" s="11204">
        <v>240322.0</v>
      </c>
      <c r="PE23" t="s" s="11205">
        <v>56</v>
      </c>
      <c r="PF23" t="s" s="11206">
        <v>63</v>
      </c>
      <c r="PG23" t="n" s="11207">
        <v>0.9043999910354614</v>
      </c>
      <c r="PH23" t="n" s="11208">
        <v>1.0</v>
      </c>
      <c r="PI23" t="n" s="11209">
        <v>100000.0</v>
      </c>
      <c r="PJ23">
        <f>PG13*PI13</f>
      </c>
      <c r="PK23" t="n" s="11211">
        <v>0.0</v>
      </c>
      <c r="PL23">
        <f>PJ13*(1+PK13)</f>
      </c>
      <c r="PM23" t="n" s="11213">
        <v>0.25</v>
      </c>
      <c r="PN23">
        <f>PL13/(1-PM13)</f>
      </c>
      <c r="PO23">
        <f>PM13*PN13</f>
      </c>
      <c r="PP23" t="n" s="11216">
        <v>0.15000000596046448</v>
      </c>
      <c r="PQ23">
        <f>PP13*PN13</f>
      </c>
      <c r="PR23">
        <f>PM13-PP13</f>
      </c>
      <c r="PS23">
        <f>PO13-PQ13</f>
      </c>
      <c r="PT23" t="n" s="11220">
        <v>0.03999999910593033</v>
      </c>
      <c r="PU23">
        <f>PT13*PN13</f>
      </c>
      <c r="PV23">
        <f>PN13*(1+PT13)</f>
      </c>
      <c r="PW23" t="n" s="11223">
        <v>0.0</v>
      </c>
      <c r="PX23" t="n" s="11224">
        <v>15.0</v>
      </c>
      <c r="PY23">
        <f>PV13+PX13</f>
      </c>
      <c r="PZ23" t="n" s="11226">
        <v>0.10000000149011612</v>
      </c>
      <c r="QA23">
        <f>PY13/(1-PZ13)</f>
      </c>
      <c r="QB23">
        <f>PZ13*QA13</f>
      </c>
      <c r="QC23" t="n" s="11229">
        <v>0.10000000149011612</v>
      </c>
      <c r="QD23">
        <f>QC13*QA13</f>
      </c>
      <c r="QE23">
        <f>PZ13-QC13</f>
      </c>
      <c r="QF23">
        <f>QB13-QD13</f>
      </c>
      <c r="QG23">
        <f>QA13</f>
      </c>
      <c r="QH23">
        <f>OYG13*OYI13/3623*OY13</f>
      </c>
      <c r="QI23" t="n" s="11235">
        <v>0.0</v>
      </c>
      <c r="QJ23">
        <f>QH13*(1+QI13)</f>
      </c>
      <c r="QK23" t="n" s="11237">
        <v>0.25</v>
      </c>
      <c r="QL23">
        <f>QJ13/(1-QK13)</f>
      </c>
      <c r="QM23">
        <f>QK13*QL13</f>
      </c>
      <c r="QN23" t="n" s="11240">
        <v>0.15000000596046448</v>
      </c>
      <c r="QO23">
        <f>QN13*QL13</f>
      </c>
      <c r="QP23">
        <f>QK13-QN13</f>
      </c>
      <c r="QQ23">
        <f>QM13-QO13</f>
      </c>
      <c r="QR23" t="n" s="11244">
        <v>0.03999999910593033</v>
      </c>
      <c r="QS23">
        <f>QR13*QL13</f>
      </c>
      <c r="QT23">
        <f>QL13*(1+QR13)</f>
      </c>
      <c r="QU23" t="n" s="11247">
        <v>0.0</v>
      </c>
      <c r="QV23" t="n" s="11248">
        <v>15.0</v>
      </c>
      <c r="QW23">
        <f>QT13+QV13</f>
      </c>
      <c r="QX23" t="n" s="11250">
        <v>0.10000000149011612</v>
      </c>
      <c r="QY23">
        <f>QW13/(1-QX13)</f>
      </c>
      <c r="QZ23">
        <f>QX13*QY13</f>
      </c>
      <c r="RA23" t="n" s="11253">
        <v>0.10000000149011612</v>
      </c>
      <c r="RB23">
        <f>RA13*QY13</f>
      </c>
      <c r="RC23">
        <f>QX13-RA13</f>
      </c>
      <c r="RD23">
        <f>QZ13-RB13</f>
      </c>
      <c r="RE23">
        <f>QY13</f>
      </c>
      <c r="RF23">
        <f>BV23+BV23+EA23+EA23+GF23+IK23+KP23+MU23+OZ23+RE23</f>
      </c>
    </row>
    <row r="24">
      <c r="A24" t="s">
        <v>93</v>
      </c>
      <c r="B24" t="s">
        <v>99</v>
      </c>
      <c r="C24" t="s">
        <v>100</v>
      </c>
      <c r="D24" t="s">
        <v>51</v>
      </c>
      <c r="F24" t="s">
        <v>52</v>
      </c>
      <c r="G24" t="s">
        <v>53</v>
      </c>
      <c r="H24" t="s">
        <v>54</v>
      </c>
      <c r="I24" t="s">
        <v>55</v>
      </c>
      <c r="J24" t="n">
        <v>0.0</v>
      </c>
      <c r="K24" t="n">
        <v>42815.0</v>
      </c>
      <c r="L24" t="n">
        <v>42424.0</v>
      </c>
      <c r="M24" t="s">
        <v>56</v>
      </c>
      <c r="N24" t="n">
        <v>-1.0</v>
      </c>
      <c r="O24" t="n">
        <v>9000.0</v>
      </c>
      <c r="P24" t="n">
        <v>-391.0</v>
      </c>
      <c r="Q24" t="n">
        <v>0.0</v>
      </c>
      <c r="R24" t="s" s="11314">
        <v>57</v>
      </c>
      <c r="S24" t="s" s="11315">
        <v>58</v>
      </c>
      <c r="T24" t="s" s="11316">
        <v>59</v>
      </c>
      <c r="U24" t="n" s="11317">
        <v>240322.0</v>
      </c>
      <c r="V24" t="s" s="11318">
        <v>56</v>
      </c>
      <c r="W24" t="s" s="11319">
        <v>63</v>
      </c>
      <c r="X24" t="n" s="11320">
        <v>5.009999731555581E-4</v>
      </c>
      <c r="Y24" t="n" s="11321">
        <v>3.0</v>
      </c>
      <c r="Z24">
        <f>Y12*O12*12</f>
      </c>
      <c r="AA24">
        <f>X12*Z12</f>
      </c>
      <c r="AB24" t="n" s="11324">
        <v>0.0</v>
      </c>
      <c r="AC24">
        <f>AA12*(1+AB12)</f>
      </c>
      <c r="AD24" t="n" s="11326">
        <v>0.25</v>
      </c>
      <c r="AE24">
        <f>AC12/(1-AD12)</f>
      </c>
      <c r="AF24">
        <f>AD12*AE12</f>
      </c>
      <c r="AG24" t="n" s="11329">
        <v>0.15000000596046448</v>
      </c>
      <c r="AH24">
        <f>AG12*AE12</f>
      </c>
      <c r="AI24">
        <f>AD12-AG12</f>
      </c>
      <c r="AJ24">
        <f>AF12-AH12</f>
      </c>
      <c r="AK24" t="n" s="11333">
        <v>0.03999999910593033</v>
      </c>
      <c r="AL24">
        <f>AK12*AE12</f>
      </c>
      <c r="AM24">
        <f>AE12*(1+AK12)</f>
      </c>
      <c r="AN24" t="n" s="11336">
        <v>0.029999999329447746</v>
      </c>
      <c r="AO24">
        <f>AN12*AM12</f>
      </c>
      <c r="AP24">
        <f>AM12+AO12</f>
      </c>
      <c r="AQ24" t="n" s="11339">
        <v>0.10000000149011612</v>
      </c>
      <c r="AR24">
        <f>AP12/(1-AQ12)</f>
      </c>
      <c r="AS24">
        <f>AQ12*AR12</f>
      </c>
      <c r="AT24" t="n" s="11342">
        <v>0.10000000149011612</v>
      </c>
      <c r="AU24">
        <f>AT12*AR12</f>
      </c>
      <c r="AV24">
        <f>AQ12-AT12</f>
      </c>
      <c r="AW24">
        <f>AS12-AU12</f>
      </c>
      <c r="AX24">
        <f>AR12</f>
      </c>
      <c r="AY24">
        <f>X12*Z12/3624*P12</f>
      </c>
      <c r="AZ24" t="n" s="11348">
        <v>0.0</v>
      </c>
      <c r="BA24">
        <f>AY12*(1+AZ12)</f>
      </c>
      <c r="BB24" t="n" s="11350">
        <v>0.25</v>
      </c>
      <c r="BC24">
        <f>BA12/(1-BB12)</f>
      </c>
      <c r="BD24">
        <f>BB12*BC12</f>
      </c>
      <c r="BE24" t="n" s="11353">
        <v>0.15000000596046448</v>
      </c>
      <c r="BF24">
        <f>BE12*BC12</f>
      </c>
      <c r="BG24">
        <f>BB12-BE12</f>
      </c>
      <c r="BH24">
        <f>BD12-BF12</f>
      </c>
      <c r="BI24" t="n" s="11357">
        <v>0.03999999910593033</v>
      </c>
      <c r="BJ24">
        <f>BI12*BC12</f>
      </c>
      <c r="BK24">
        <f>BC12*(1+BI12)</f>
      </c>
      <c r="BL24" t="n" s="11360">
        <v>0.029999999329447746</v>
      </c>
      <c r="BM24">
        <f>BL12*BK12</f>
      </c>
      <c r="BN24">
        <f>BK12+BM12</f>
      </c>
      <c r="BO24" t="n" s="11363">
        <v>0.10000000149011612</v>
      </c>
      <c r="BP24">
        <f>BN12/(1-BO12)</f>
      </c>
      <c r="BQ24">
        <f>BO12*BP12</f>
      </c>
      <c r="BR24" t="n" s="11366">
        <v>0.10000000149011612</v>
      </c>
      <c r="BS24">
        <f>BR12*BP12</f>
      </c>
      <c r="BT24">
        <f>BO12-BR12</f>
      </c>
      <c r="BU24">
        <f>BQ12-BS12</f>
      </c>
      <c r="BV24">
        <f>BP12</f>
      </c>
      <c r="BW24" t="s" s="11427">
        <v>64</v>
      </c>
      <c r="BX24" t="s" s="11428">
        <v>58</v>
      </c>
      <c r="BY24" t="s" s="11429">
        <v>59</v>
      </c>
      <c r="BZ24" t="n" s="11430">
        <v>240322.0</v>
      </c>
      <c r="CA24" t="s" s="11431">
        <v>56</v>
      </c>
      <c r="CB24" t="s" s="11432">
        <v>63</v>
      </c>
      <c r="CC24" t="n" s="11433">
        <v>5.009999731555581E-4</v>
      </c>
      <c r="CD24" t="n" s="11434">
        <v>3.0</v>
      </c>
      <c r="CE24">
        <f>CD12*BT12*12</f>
      </c>
      <c r="CF24">
        <f>CC12*CE12</f>
      </c>
      <c r="CG24" t="n" s="11437">
        <v>0.0</v>
      </c>
      <c r="CH24">
        <f>CF12*(1+CG12)</f>
      </c>
      <c r="CI24" t="n" s="11439">
        <v>0.25</v>
      </c>
      <c r="CJ24">
        <f>CH12/(1-CI12)</f>
      </c>
      <c r="CK24">
        <f>CI12*CJ12</f>
      </c>
      <c r="CL24" t="n" s="11442">
        <v>0.15000000596046448</v>
      </c>
      <c r="CM24">
        <f>CL12*CJ12</f>
      </c>
      <c r="CN24">
        <f>CI12-CL12</f>
      </c>
      <c r="CO24">
        <f>CK12-CM12</f>
      </c>
      <c r="CP24" t="n" s="11446">
        <v>0.03999999910593033</v>
      </c>
      <c r="CQ24">
        <f>CP12*CJ12</f>
      </c>
      <c r="CR24">
        <f>CJ12*(1+CP12)</f>
      </c>
      <c r="CS24" t="n" s="11449">
        <v>0.029999999329447746</v>
      </c>
      <c r="CT24">
        <f>CS12*CR12</f>
      </c>
      <c r="CU24">
        <f>CR12+CT12</f>
      </c>
      <c r="CV24" t="n" s="11452">
        <v>0.10000000149011612</v>
      </c>
      <c r="CW24">
        <f>CU12/(1-CV12)</f>
      </c>
      <c r="CX24">
        <f>CV12*CW12</f>
      </c>
      <c r="CY24" t="n" s="11455">
        <v>0.10000000149011612</v>
      </c>
      <c r="CZ24">
        <f>CY12*CW12</f>
      </c>
      <c r="DA24">
        <f>CV12-CY12</f>
      </c>
      <c r="DB24">
        <f>CX12-CZ12</f>
      </c>
      <c r="DC24">
        <f>CW12</f>
      </c>
      <c r="DD24">
        <f>CC12*CE12/3624*BU12</f>
      </c>
      <c r="DE24" t="n" s="11461">
        <v>0.0</v>
      </c>
      <c r="DF24">
        <f>DD12*(1+DE12)</f>
      </c>
      <c r="DG24" t="n" s="11463">
        <v>0.25</v>
      </c>
      <c r="DH24">
        <f>DF12/(1-DG12)</f>
      </c>
      <c r="DI24">
        <f>DG12*DH12</f>
      </c>
      <c r="DJ24" t="n" s="11466">
        <v>0.15000000596046448</v>
      </c>
      <c r="DK24">
        <f>DJ12*DH12</f>
      </c>
      <c r="DL24">
        <f>DG12-DJ12</f>
      </c>
      <c r="DM24">
        <f>DI12-DK12</f>
      </c>
      <c r="DN24" t="n" s="11470">
        <v>0.03999999910593033</v>
      </c>
      <c r="DO24">
        <f>DN12*DH12</f>
      </c>
      <c r="DP24">
        <f>DH12*(1+DN12)</f>
      </c>
      <c r="DQ24" t="n" s="11473">
        <v>0.029999999329447746</v>
      </c>
      <c r="DR24">
        <f>DQ12*DP12</f>
      </c>
      <c r="DS24">
        <f>DP12+DR12</f>
      </c>
      <c r="DT24" t="n" s="11476">
        <v>0.10000000149011612</v>
      </c>
      <c r="DU24">
        <f>DS12/(1-DT12)</f>
      </c>
      <c r="DV24">
        <f>DT12*DU12</f>
      </c>
      <c r="DW24" t="n" s="11479">
        <v>0.10000000149011612</v>
      </c>
      <c r="DX24">
        <f>DW12*DU12</f>
      </c>
      <c r="DY24">
        <f>DT12-DW12</f>
      </c>
      <c r="DZ24">
        <f>DV12-DX12</f>
      </c>
      <c r="EA24">
        <f>DU12</f>
      </c>
      <c r="EB24" t="s" s="11484">
        <v>65</v>
      </c>
      <c r="EC24" t="s" s="11485">
        <v>66</v>
      </c>
      <c r="ED24" t="s" s="11486">
        <v>67</v>
      </c>
      <c r="EE24" t="n" s="11487">
        <v>240322.0</v>
      </c>
      <c r="EF24" t="s" s="11488">
        <v>56</v>
      </c>
      <c r="EG24" t="s" s="11489">
        <v>63</v>
      </c>
      <c r="EH24" t="n" s="11490">
        <v>0.5009999871253967</v>
      </c>
      <c r="EI24" t="n" s="11491">
        <v>3.0</v>
      </c>
      <c r="EJ24" t="n" s="11492">
        <v>100000.0</v>
      </c>
      <c r="EK24">
        <f>EH13*EJ13</f>
      </c>
      <c r="EL24" t="n" s="11494">
        <v>0.0</v>
      </c>
      <c r="EM24">
        <f>EK13*(1+EL13)</f>
      </c>
      <c r="EN24" t="n" s="11496">
        <v>0.25</v>
      </c>
      <c r="EO24">
        <f>EM13/(1-EN13)</f>
      </c>
      <c r="EP24">
        <f>EN13*EO13</f>
      </c>
      <c r="EQ24" t="n" s="11499">
        <v>0.15000000596046448</v>
      </c>
      <c r="ER24">
        <f>EQ13*EO13</f>
      </c>
      <c r="ES24">
        <f>EN13-EQ13</f>
      </c>
      <c r="ET24">
        <f>EP13-ER13</f>
      </c>
      <c r="EU24" t="n" s="11503">
        <v>0.03999999910593033</v>
      </c>
      <c r="EV24">
        <f>EU13*EO13</f>
      </c>
      <c r="EW24">
        <f>EO13*(1+EU13)</f>
      </c>
      <c r="EX24" t="n" s="11506">
        <v>0.0</v>
      </c>
      <c r="EY24" t="n" s="11507">
        <v>15.0</v>
      </c>
      <c r="EZ24">
        <f>EW13+EY13</f>
      </c>
      <c r="FA24" t="n" s="11509">
        <v>0.10000000149011612</v>
      </c>
      <c r="FB24">
        <f>EZ13/(1-FA13)</f>
      </c>
      <c r="FC24">
        <f>FA13*FB13</f>
      </c>
      <c r="FD24" t="n" s="11512">
        <v>0.10000000149011612</v>
      </c>
      <c r="FE24">
        <f>FD13*FB13</f>
      </c>
      <c r="FF24">
        <f>FA13-FD13</f>
      </c>
      <c r="FG24">
        <f>FC13-FE13</f>
      </c>
      <c r="FH24">
        <f>FB13</f>
      </c>
      <c r="FI24">
        <f>EH13*EJ13/3624*DZ13</f>
      </c>
      <c r="FJ24" t="n" s="11518">
        <v>0.0</v>
      </c>
      <c r="FK24">
        <f>FI13*(1+FJ13)</f>
      </c>
      <c r="FL24" t="n" s="11520">
        <v>0.25</v>
      </c>
      <c r="FM24">
        <f>FK13/(1-FL13)</f>
      </c>
      <c r="FN24">
        <f>FL13*FM13</f>
      </c>
      <c r="FO24" t="n" s="11523">
        <v>0.15000000596046448</v>
      </c>
      <c r="FP24">
        <f>FO13*FM13</f>
      </c>
      <c r="FQ24">
        <f>FL13-FO13</f>
      </c>
      <c r="FR24">
        <f>FN13-FP13</f>
      </c>
      <c r="FS24" t="n" s="11527">
        <v>0.03999999910593033</v>
      </c>
      <c r="FT24">
        <f>FS13*FM13</f>
      </c>
      <c r="FU24">
        <f>FM13*(1+FS13)</f>
      </c>
      <c r="FV24" t="n" s="11530">
        <v>0.0</v>
      </c>
      <c r="FW24" t="n" s="11531">
        <v>15.0</v>
      </c>
      <c r="FX24">
        <f>FU13+FW13</f>
      </c>
      <c r="FY24" t="n" s="11533">
        <v>0.10000000149011612</v>
      </c>
      <c r="FZ24">
        <f>FX13/(1-FY13)</f>
      </c>
      <c r="GA24">
        <f>FY13*FZ13</f>
      </c>
      <c r="GB24" t="n" s="11536">
        <v>0.10000000149011612</v>
      </c>
      <c r="GC24">
        <f>GB13*FZ13</f>
      </c>
      <c r="GD24">
        <f>FY13-GB13</f>
      </c>
      <c r="GE24">
        <f>GA13-GC13</f>
      </c>
      <c r="GF24">
        <f>FZ13</f>
      </c>
      <c r="GG24" t="s" s="11541">
        <v>68</v>
      </c>
      <c r="GH24" t="s" s="11542">
        <v>66</v>
      </c>
      <c r="GI24" t="s" s="11543">
        <v>67</v>
      </c>
      <c r="GJ24" t="n" s="11544">
        <v>240322.0</v>
      </c>
      <c r="GK24" t="s" s="11545">
        <v>56</v>
      </c>
      <c r="GL24" t="s" s="11546">
        <v>63</v>
      </c>
      <c r="GM24" t="n" s="11547">
        <v>0.12530000507831573</v>
      </c>
      <c r="GN24" t="n" s="11548">
        <v>3.0</v>
      </c>
      <c r="GO24" t="n" s="11549">
        <v>100000.0</v>
      </c>
      <c r="GP24">
        <f>GM13*GO13</f>
      </c>
      <c r="GQ24" t="n" s="11551">
        <v>0.0</v>
      </c>
      <c r="GR24">
        <f>GP13*(1+GQ13)</f>
      </c>
      <c r="GS24" t="n" s="11553">
        <v>0.25</v>
      </c>
      <c r="GT24">
        <f>GR13/(1-GS13)</f>
      </c>
      <c r="GU24">
        <f>GS13*GT13</f>
      </c>
      <c r="GV24" t="n" s="11556">
        <v>0.15000000596046448</v>
      </c>
      <c r="GW24">
        <f>GV13*GT13</f>
      </c>
      <c r="GX24">
        <f>GS13-GV13</f>
      </c>
      <c r="GY24">
        <f>GU13-GW13</f>
      </c>
      <c r="GZ24" t="n" s="11560">
        <v>0.03999999910593033</v>
      </c>
      <c r="HA24">
        <f>GZ13*GT13</f>
      </c>
      <c r="HB24">
        <f>GT13*(1+GZ13)</f>
      </c>
      <c r="HC24" t="n" s="11563">
        <v>0.0</v>
      </c>
      <c r="HD24" t="n" s="11564">
        <v>15.0</v>
      </c>
      <c r="HE24">
        <f>HB13+HD13</f>
      </c>
      <c r="HF24" t="n" s="11566">
        <v>0.10000000149011612</v>
      </c>
      <c r="HG24">
        <f>HE13/(1-HF13)</f>
      </c>
      <c r="HH24">
        <f>HF13*HG13</f>
      </c>
      <c r="HI24" t="n" s="11569">
        <v>0.10000000149011612</v>
      </c>
      <c r="HJ24">
        <f>HI13*HG13</f>
      </c>
      <c r="HK24">
        <f>HF13-HI13</f>
      </c>
      <c r="HL24">
        <f>HH13-HJ13</f>
      </c>
      <c r="HM24">
        <f>HG13</f>
      </c>
      <c r="HN24">
        <f>GM13*GO13/3624*GE13</f>
      </c>
      <c r="HO24" t="n" s="11575">
        <v>0.0</v>
      </c>
      <c r="HP24">
        <f>HN13*(1+HO13)</f>
      </c>
      <c r="HQ24" t="n" s="11577">
        <v>0.25</v>
      </c>
      <c r="HR24">
        <f>HP13/(1-HQ13)</f>
      </c>
      <c r="HS24">
        <f>HQ13*HR13</f>
      </c>
      <c r="HT24" t="n" s="11580">
        <v>0.15000000596046448</v>
      </c>
      <c r="HU24">
        <f>HT13*HR13</f>
      </c>
      <c r="HV24">
        <f>HQ13-HT13</f>
      </c>
      <c r="HW24">
        <f>HS13-HU13</f>
      </c>
      <c r="HX24" t="n" s="11584">
        <v>0.03999999910593033</v>
      </c>
      <c r="HY24">
        <f>HX13*HR13</f>
      </c>
      <c r="HZ24">
        <f>HR13*(1+HX13)</f>
      </c>
      <c r="IA24" t="n" s="11587">
        <v>0.0</v>
      </c>
      <c r="IB24" t="n" s="11588">
        <v>15.0</v>
      </c>
      <c r="IC24">
        <f>HZ13+IB13</f>
      </c>
      <c r="ID24" t="n" s="11590">
        <v>0.10000000149011612</v>
      </c>
      <c r="IE24">
        <f>IC13/(1-ID13)</f>
      </c>
      <c r="IF24">
        <f>ID13*IE13</f>
      </c>
      <c r="IG24" t="n" s="11593">
        <v>0.10000000149011612</v>
      </c>
      <c r="IH24">
        <f>IG13*IE13</f>
      </c>
      <c r="II24">
        <f>ID13-IG13</f>
      </c>
      <c r="IJ24">
        <f>IF13-IH13</f>
      </c>
      <c r="IK24">
        <f>IE13</f>
      </c>
      <c r="IL24" t="s" s="11598">
        <v>69</v>
      </c>
      <c r="IM24" t="s" s="11599">
        <v>66</v>
      </c>
      <c r="IN24" t="s" s="11600">
        <v>67</v>
      </c>
      <c r="IO24" t="n" s="11601">
        <v>240322.0</v>
      </c>
      <c r="IP24" t="s" s="11602">
        <v>56</v>
      </c>
      <c r="IQ24" t="s" s="11603">
        <v>63</v>
      </c>
      <c r="IR24" t="n" s="11604">
        <v>0.061900001019239426</v>
      </c>
      <c r="IS24" t="n" s="11605">
        <v>3.0</v>
      </c>
      <c r="IT24" t="n" s="11606">
        <v>100000.0</v>
      </c>
      <c r="IU24">
        <f>IR13*IT13</f>
      </c>
      <c r="IV24" t="n" s="11608">
        <v>0.0</v>
      </c>
      <c r="IW24">
        <f>IU13*(1+IV13)</f>
      </c>
      <c r="IX24" t="n" s="11610">
        <v>0.25</v>
      </c>
      <c r="IY24">
        <f>IW13/(1-IX13)</f>
      </c>
      <c r="IZ24">
        <f>IX13*IY13</f>
      </c>
      <c r="JA24" t="n" s="11613">
        <v>0.15000000596046448</v>
      </c>
      <c r="JB24">
        <f>JA13*IY13</f>
      </c>
      <c r="JC24">
        <f>IX13-JA13</f>
      </c>
      <c r="JD24">
        <f>IZ13-JB13</f>
      </c>
      <c r="JE24" t="n" s="11617">
        <v>0.03999999910593033</v>
      </c>
      <c r="JF24">
        <f>JE13*IY13</f>
      </c>
      <c r="JG24">
        <f>IY13*(1+JE13)</f>
      </c>
      <c r="JH24" t="n" s="11620">
        <v>0.0</v>
      </c>
      <c r="JI24" t="n" s="11621">
        <v>15.0</v>
      </c>
      <c r="JJ24">
        <f>JG13+JI13</f>
      </c>
      <c r="JK24" t="n" s="11623">
        <v>0.10000000149011612</v>
      </c>
      <c r="JL24">
        <f>JJ13/(1-JK13)</f>
      </c>
      <c r="JM24">
        <f>JK13*JL13</f>
      </c>
      <c r="JN24" t="n" s="11626">
        <v>0.10000000149011612</v>
      </c>
      <c r="JO24">
        <f>JN13*JL13</f>
      </c>
      <c r="JP24">
        <f>JK13-JN13</f>
      </c>
      <c r="JQ24">
        <f>JM13-JO13</f>
      </c>
      <c r="JR24">
        <f>JL13</f>
      </c>
      <c r="JS24">
        <f>IR13*IT13/3624*IJ13</f>
      </c>
      <c r="JT24" t="n" s="11632">
        <v>0.0</v>
      </c>
      <c r="JU24">
        <f>JS13*(1+JT13)</f>
      </c>
      <c r="JV24" t="n" s="11634">
        <v>0.25</v>
      </c>
      <c r="JW24">
        <f>JU13/(1-JV13)</f>
      </c>
      <c r="JX24">
        <f>JV13*JW13</f>
      </c>
      <c r="JY24" t="n" s="11637">
        <v>0.15000000596046448</v>
      </c>
      <c r="JZ24">
        <f>JY13*JW13</f>
      </c>
      <c r="KA24">
        <f>JV13-JY13</f>
      </c>
      <c r="KB24">
        <f>JX13-JZ13</f>
      </c>
      <c r="KC24" t="n" s="11641">
        <v>0.03999999910593033</v>
      </c>
      <c r="KD24">
        <f>KC13*JW13</f>
      </c>
      <c r="KE24">
        <f>JW13*(1+KC13)</f>
      </c>
      <c r="KF24" t="n" s="11644">
        <v>0.0</v>
      </c>
      <c r="KG24" t="n" s="11645">
        <v>15.0</v>
      </c>
      <c r="KH24">
        <f>KE13+KG13</f>
      </c>
      <c r="KI24" t="n" s="11647">
        <v>0.10000000149011612</v>
      </c>
      <c r="KJ24">
        <f>KH13/(1-KI13)</f>
      </c>
      <c r="KK24">
        <f>KI13*KJ13</f>
      </c>
      <c r="KL24" t="n" s="11650">
        <v>0.10000000149011612</v>
      </c>
      <c r="KM24">
        <f>KL13*KJ13</f>
      </c>
      <c r="KN24">
        <f>KI13-KL13</f>
      </c>
      <c r="KO24">
        <f>KK13-KM13</f>
      </c>
      <c r="KP24">
        <f>KJ13</f>
      </c>
      <c r="KQ24" t="s" s="11655">
        <v>70</v>
      </c>
      <c r="KR24" t="s" s="11656">
        <v>66</v>
      </c>
      <c r="KS24" t="s" s="11657">
        <v>67</v>
      </c>
      <c r="KT24" t="n" s="11658">
        <v>240322.0</v>
      </c>
      <c r="KU24" t="s" s="11659">
        <v>56</v>
      </c>
      <c r="KV24" t="s" s="11660">
        <v>63</v>
      </c>
      <c r="KW24" t="n" s="11661">
        <v>0.21080000698566437</v>
      </c>
      <c r="KX24" t="n" s="11662">
        <v>3.0</v>
      </c>
      <c r="KY24" t="n" s="11663">
        <v>100000.0</v>
      </c>
      <c r="KZ24">
        <f>KW13*KY13</f>
      </c>
      <c r="LA24" t="n" s="11665">
        <v>0.0</v>
      </c>
      <c r="LB24">
        <f>KZ13*(1+LA13)</f>
      </c>
      <c r="LC24" t="n" s="11667">
        <v>0.25</v>
      </c>
      <c r="LD24">
        <f>LB13/(1-LC13)</f>
      </c>
      <c r="LE24">
        <f>LC13*LD13</f>
      </c>
      <c r="LF24" t="n" s="11670">
        <v>0.15000000596046448</v>
      </c>
      <c r="LG24">
        <f>LF13*LD13</f>
      </c>
      <c r="LH24">
        <f>LC13-LF13</f>
      </c>
      <c r="LI24">
        <f>LE13-LG13</f>
      </c>
      <c r="LJ24" t="n" s="11674">
        <v>0.03999999910593033</v>
      </c>
      <c r="LK24">
        <f>LJ13*LD13</f>
      </c>
      <c r="LL24">
        <f>LD13*(1+LJ13)</f>
      </c>
      <c r="LM24" t="n" s="11677">
        <v>0.0</v>
      </c>
      <c r="LN24" t="n" s="11678">
        <v>15.0</v>
      </c>
      <c r="LO24">
        <f>LL13+LN13</f>
      </c>
      <c r="LP24" t="n" s="11680">
        <v>0.10000000149011612</v>
      </c>
      <c r="LQ24">
        <f>LO13/(1-LP13)</f>
      </c>
      <c r="LR24">
        <f>LP13*LQ13</f>
      </c>
      <c r="LS24" t="n" s="11683">
        <v>0.10000000149011612</v>
      </c>
      <c r="LT24">
        <f>LS13*LQ13</f>
      </c>
      <c r="LU24">
        <f>LP13-LS13</f>
      </c>
      <c r="LV24">
        <f>LR13-LT13</f>
      </c>
      <c r="LW24">
        <f>LQ13</f>
      </c>
      <c r="LX24">
        <f>KW13*KY13/3624*KO13</f>
      </c>
      <c r="LY24" t="n" s="11689">
        <v>0.0</v>
      </c>
      <c r="LZ24">
        <f>LX13*(1+LY13)</f>
      </c>
      <c r="MA24" t="n" s="11691">
        <v>0.25</v>
      </c>
      <c r="MB24">
        <f>LZ13/(1-MA13)</f>
      </c>
      <c r="MC24">
        <f>MA13*MB13</f>
      </c>
      <c r="MD24" t="n" s="11694">
        <v>0.15000000596046448</v>
      </c>
      <c r="ME24">
        <f>MD13*MB13</f>
      </c>
      <c r="MF24">
        <f>MA13-MD13</f>
      </c>
      <c r="MG24">
        <f>MC13-ME13</f>
      </c>
      <c r="MH24" t="n" s="11698">
        <v>0.03999999910593033</v>
      </c>
      <c r="MI24">
        <f>MH13*MB13</f>
      </c>
      <c r="MJ24">
        <f>MB13*(1+MH13)</f>
      </c>
      <c r="MK24" t="n" s="11701">
        <v>0.0</v>
      </c>
      <c r="ML24" t="n" s="11702">
        <v>15.0</v>
      </c>
      <c r="MM24">
        <f>MJ13+ML13</f>
      </c>
      <c r="MN24" t="n" s="11704">
        <v>0.10000000149011612</v>
      </c>
      <c r="MO24">
        <f>MM13/(1-MN13)</f>
      </c>
      <c r="MP24">
        <f>MN13*MO13</f>
      </c>
      <c r="MQ24" t="n" s="11707">
        <v>0.10000000149011612</v>
      </c>
      <c r="MR24">
        <f>MQ13*MO13</f>
      </c>
      <c r="MS24">
        <f>MN13-MQ13</f>
      </c>
      <c r="MT24">
        <f>MP13-MR13</f>
      </c>
      <c r="MU24">
        <f>MO13</f>
      </c>
      <c r="MV24" t="s" s="11712">
        <v>71</v>
      </c>
      <c r="MW24" t="s" s="11713">
        <v>66</v>
      </c>
      <c r="MX24" t="s" s="11714">
        <v>67</v>
      </c>
      <c r="MY24" t="n" s="11715">
        <v>240322.0</v>
      </c>
      <c r="MZ24" t="s" s="11716">
        <v>56</v>
      </c>
      <c r="NA24" t="s" s="11717">
        <v>63</v>
      </c>
      <c r="NB24" t="n" s="11718">
        <v>0.45249998569488525</v>
      </c>
      <c r="NC24" t="n" s="11719">
        <v>1.0</v>
      </c>
      <c r="ND24" t="n" s="11720">
        <v>100000.0</v>
      </c>
      <c r="NE24">
        <f>NB13*ND13</f>
      </c>
      <c r="NF24" t="n" s="11722">
        <v>0.0</v>
      </c>
      <c r="NG24">
        <f>NE13*(1+NF13)</f>
      </c>
      <c r="NH24" t="n" s="11724">
        <v>0.25</v>
      </c>
      <c r="NI24">
        <f>NG13/(1-NH13)</f>
      </c>
      <c r="NJ24">
        <f>NH13*NI13</f>
      </c>
      <c r="NK24" t="n" s="11727">
        <v>0.15000000596046448</v>
      </c>
      <c r="NL24">
        <f>NK13*NI13</f>
      </c>
      <c r="NM24">
        <f>NH13-NK13</f>
      </c>
      <c r="NN24">
        <f>NJ13-NL13</f>
      </c>
      <c r="NO24" t="n" s="11731">
        <v>0.03999999910593033</v>
      </c>
      <c r="NP24">
        <f>NO13*NI13</f>
      </c>
      <c r="NQ24">
        <f>NI13*(1+NO13)</f>
      </c>
      <c r="NR24" t="n" s="11734">
        <v>0.0</v>
      </c>
      <c r="NS24" t="n" s="11735">
        <v>15.0</v>
      </c>
      <c r="NT24">
        <f>NQ13+NS13</f>
      </c>
      <c r="NU24" t="n" s="11737">
        <v>0.10000000149011612</v>
      </c>
      <c r="NV24">
        <f>NT13/(1-NU13)</f>
      </c>
      <c r="NW24">
        <f>NU13*NV13</f>
      </c>
      <c r="NX24" t="n" s="11740">
        <v>0.10000000149011612</v>
      </c>
      <c r="NY24">
        <f>NX13*NV13</f>
      </c>
      <c r="NZ24">
        <f>NU13-NX13</f>
      </c>
      <c r="OA24">
        <f>NW13-NY13</f>
      </c>
      <c r="OB24">
        <f>NV13</f>
      </c>
      <c r="OC24">
        <f>NB13*ND13/3624*MT13</f>
      </c>
      <c r="OD24" t="n" s="11746">
        <v>0.0</v>
      </c>
      <c r="OE24">
        <f>OC13*(1+OD13)</f>
      </c>
      <c r="OF24" t="n" s="11748">
        <v>0.25</v>
      </c>
      <c r="OG24">
        <f>OE13/(1-OF13)</f>
      </c>
      <c r="OH24">
        <f>OF13*OG13</f>
      </c>
      <c r="OI24" t="n" s="11751">
        <v>0.15000000596046448</v>
      </c>
      <c r="OJ24">
        <f>OI13*OG13</f>
      </c>
      <c r="OK24">
        <f>OF13-OI13</f>
      </c>
      <c r="OL24">
        <f>OH13-OJ13</f>
      </c>
      <c r="OM24" t="n" s="11755">
        <v>0.03999999910593033</v>
      </c>
      <c r="ON24">
        <f>OM13*OG13</f>
      </c>
      <c r="OO24">
        <f>OG13*(1+OM13)</f>
      </c>
      <c r="OP24" t="n" s="11758">
        <v>0.0</v>
      </c>
      <c r="OQ24" t="n" s="11759">
        <v>15.0</v>
      </c>
      <c r="OR24">
        <f>OO13+OQ13</f>
      </c>
      <c r="OS24" t="n" s="11761">
        <v>0.10000000149011612</v>
      </c>
      <c r="OT24">
        <f>OR13/(1-OS13)</f>
      </c>
      <c r="OU24">
        <f>OS13*OT13</f>
      </c>
      <c r="OV24" t="n" s="11764">
        <v>0.10000000149011612</v>
      </c>
      <c r="OW24">
        <f>OV13*OT13</f>
      </c>
      <c r="OX24">
        <f>OS13-OV13</f>
      </c>
      <c r="OY24">
        <f>OU13-OW13</f>
      </c>
      <c r="OZ24">
        <f>OT13</f>
      </c>
      <c r="PA24" t="s" s="11769">
        <v>72</v>
      </c>
      <c r="PB24" t="s" s="11770">
        <v>66</v>
      </c>
      <c r="PC24" t="s" s="11771">
        <v>67</v>
      </c>
      <c r="PD24" t="n" s="11772">
        <v>240322.0</v>
      </c>
      <c r="PE24" t="s" s="11773">
        <v>56</v>
      </c>
      <c r="PF24" t="s" s="11774">
        <v>63</v>
      </c>
      <c r="PG24" t="n" s="11775">
        <v>0.9043999910354614</v>
      </c>
      <c r="PH24" t="n" s="11776">
        <v>1.0</v>
      </c>
      <c r="PI24" t="n" s="11777">
        <v>100000.0</v>
      </c>
      <c r="PJ24">
        <f>PG13*PI13</f>
      </c>
      <c r="PK24" t="n" s="11779">
        <v>0.0</v>
      </c>
      <c r="PL24">
        <f>PJ13*(1+PK13)</f>
      </c>
      <c r="PM24" t="n" s="11781">
        <v>0.25</v>
      </c>
      <c r="PN24">
        <f>PL13/(1-PM13)</f>
      </c>
      <c r="PO24">
        <f>PM13*PN13</f>
      </c>
      <c r="PP24" t="n" s="11784">
        <v>0.15000000596046448</v>
      </c>
      <c r="PQ24">
        <f>PP13*PN13</f>
      </c>
      <c r="PR24">
        <f>PM13-PP13</f>
      </c>
      <c r="PS24">
        <f>PO13-PQ13</f>
      </c>
      <c r="PT24" t="n" s="11788">
        <v>0.03999999910593033</v>
      </c>
      <c r="PU24">
        <f>PT13*PN13</f>
      </c>
      <c r="PV24">
        <f>PN13*(1+PT13)</f>
      </c>
      <c r="PW24" t="n" s="11791">
        <v>0.0</v>
      </c>
      <c r="PX24" t="n" s="11792">
        <v>15.0</v>
      </c>
      <c r="PY24">
        <f>PV13+PX13</f>
      </c>
      <c r="PZ24" t="n" s="11794">
        <v>0.10000000149011612</v>
      </c>
      <c r="QA24">
        <f>PY13/(1-PZ13)</f>
      </c>
      <c r="QB24">
        <f>PZ13*QA13</f>
      </c>
      <c r="QC24" t="n" s="11797">
        <v>0.10000000149011612</v>
      </c>
      <c r="QD24">
        <f>QC13*QA13</f>
      </c>
      <c r="QE24">
        <f>PZ13-QC13</f>
      </c>
      <c r="QF24">
        <f>QB13-QD13</f>
      </c>
      <c r="QG24">
        <f>QA13</f>
      </c>
      <c r="QH24">
        <f>OYG13*OYI13/3624*OY13</f>
      </c>
      <c r="QI24" t="n" s="11803">
        <v>0.0</v>
      </c>
      <c r="QJ24">
        <f>QH13*(1+QI13)</f>
      </c>
      <c r="QK24" t="n" s="11805">
        <v>0.25</v>
      </c>
      <c r="QL24">
        <f>QJ13/(1-QK13)</f>
      </c>
      <c r="QM24">
        <f>QK13*QL13</f>
      </c>
      <c r="QN24" t="n" s="11808">
        <v>0.15000000596046448</v>
      </c>
      <c r="QO24">
        <f>QN13*QL13</f>
      </c>
      <c r="QP24">
        <f>QK13-QN13</f>
      </c>
      <c r="QQ24">
        <f>QM13-QO13</f>
      </c>
      <c r="QR24" t="n" s="11812">
        <v>0.03999999910593033</v>
      </c>
      <c r="QS24">
        <f>QR13*QL13</f>
      </c>
      <c r="QT24">
        <f>QL13*(1+QR13)</f>
      </c>
      <c r="QU24" t="n" s="11815">
        <v>0.0</v>
      </c>
      <c r="QV24" t="n" s="11816">
        <v>15.0</v>
      </c>
      <c r="QW24">
        <f>QT13+QV13</f>
      </c>
      <c r="QX24" t="n" s="11818">
        <v>0.10000000149011612</v>
      </c>
      <c r="QY24">
        <f>QW13/(1-QX13)</f>
      </c>
      <c r="QZ24">
        <f>QX13*QY13</f>
      </c>
      <c r="RA24" t="n" s="11821">
        <v>0.10000000149011612</v>
      </c>
      <c r="RB24">
        <f>RA13*QY13</f>
      </c>
      <c r="RC24">
        <f>QX13-RA13</f>
      </c>
      <c r="RD24">
        <f>QZ13-RB13</f>
      </c>
      <c r="RE24">
        <f>QY13</f>
      </c>
      <c r="RF24">
        <f>BV24+BV24+EA24+EA24+GF24+IK24+KP24+MU24+OZ24+RE24</f>
      </c>
    </row>
    <row r="25">
      <c r="A25" t="s">
        <v>93</v>
      </c>
      <c r="B25" t="s">
        <v>99</v>
      </c>
      <c r="C25" t="s">
        <v>100</v>
      </c>
      <c r="D25" t="s">
        <v>51</v>
      </c>
      <c r="F25" t="s">
        <v>52</v>
      </c>
      <c r="G25" t="s">
        <v>53</v>
      </c>
      <c r="H25" t="s">
        <v>54</v>
      </c>
      <c r="I25" t="s">
        <v>55</v>
      </c>
      <c r="J25" t="n">
        <v>0.0</v>
      </c>
      <c r="K25" t="n">
        <v>42815.0</v>
      </c>
      <c r="L25" t="n">
        <v>42534.0</v>
      </c>
      <c r="M25" t="s">
        <v>56</v>
      </c>
      <c r="N25" t="n">
        <v>3.0</v>
      </c>
      <c r="O25" t="n">
        <v>10000.0</v>
      </c>
      <c r="P25" t="n">
        <v>-281.0</v>
      </c>
      <c r="Q25" t="n">
        <v>3.4000000953674316</v>
      </c>
      <c r="R25" t="s" s="11882">
        <v>57</v>
      </c>
      <c r="S25" t="s" s="11883">
        <v>58</v>
      </c>
      <c r="T25" t="s" s="11884">
        <v>59</v>
      </c>
      <c r="U25" t="n" s="11885">
        <v>240322.0</v>
      </c>
      <c r="V25" t="s" s="11886">
        <v>56</v>
      </c>
      <c r="W25" t="s" s="11887">
        <v>63</v>
      </c>
      <c r="X25" t="n" s="11888">
        <v>5.009999731555581E-4</v>
      </c>
      <c r="Y25" t="n" s="11889">
        <v>3.0</v>
      </c>
      <c r="Z25">
        <f>Y12*O12*12</f>
      </c>
      <c r="AA25">
        <f>X12*Z12</f>
      </c>
      <c r="AB25" t="n" s="11892">
        <v>0.0</v>
      </c>
      <c r="AC25">
        <f>AA12*(1+AB12)</f>
      </c>
      <c r="AD25" t="n" s="11894">
        <v>0.25</v>
      </c>
      <c r="AE25">
        <f>AC12/(1-AD12)</f>
      </c>
      <c r="AF25">
        <f>AD12*AE12</f>
      </c>
      <c r="AG25" t="n" s="11897">
        <v>0.15000000596046448</v>
      </c>
      <c r="AH25">
        <f>AG12*AE12</f>
      </c>
      <c r="AI25">
        <f>AD12-AG12</f>
      </c>
      <c r="AJ25">
        <f>AF12-AH12</f>
      </c>
      <c r="AK25" t="n" s="11901">
        <v>0.03999999910593033</v>
      </c>
      <c r="AL25">
        <f>AK12*AE12</f>
      </c>
      <c r="AM25">
        <f>AE12*(1+AK12)</f>
      </c>
      <c r="AN25" t="n" s="11904">
        <v>0.029999999329447746</v>
      </c>
      <c r="AO25">
        <f>AN12*AM12</f>
      </c>
      <c r="AP25">
        <f>AM12+AO12</f>
      </c>
      <c r="AQ25" t="n" s="11907">
        <v>0.10000000149011612</v>
      </c>
      <c r="AR25">
        <f>AP12/(1-AQ12)</f>
      </c>
      <c r="AS25">
        <f>AQ12*AR12</f>
      </c>
      <c r="AT25" t="n" s="11910">
        <v>0.10000000149011612</v>
      </c>
      <c r="AU25">
        <f>AT12*AR12</f>
      </c>
      <c r="AV25">
        <f>AQ12-AT12</f>
      </c>
      <c r="AW25">
        <f>AS12-AU12</f>
      </c>
      <c r="AX25">
        <f>AR12</f>
      </c>
      <c r="AY25">
        <f>X12*Z12/3625*P12</f>
      </c>
      <c r="AZ25" t="n" s="11916">
        <v>0.0</v>
      </c>
      <c r="BA25">
        <f>AY12*(1+AZ12)</f>
      </c>
      <c r="BB25" t="n" s="11918">
        <v>0.25</v>
      </c>
      <c r="BC25">
        <f>BA12/(1-BB12)</f>
      </c>
      <c r="BD25">
        <f>BB12*BC12</f>
      </c>
      <c r="BE25" t="n" s="11921">
        <v>0.15000000596046448</v>
      </c>
      <c r="BF25">
        <f>BE12*BC12</f>
      </c>
      <c r="BG25">
        <f>BB12-BE12</f>
      </c>
      <c r="BH25">
        <f>BD12-BF12</f>
      </c>
      <c r="BI25" t="n" s="11925">
        <v>0.03999999910593033</v>
      </c>
      <c r="BJ25">
        <f>BI12*BC12</f>
      </c>
      <c r="BK25">
        <f>BC12*(1+BI12)</f>
      </c>
      <c r="BL25" t="n" s="11928">
        <v>0.029999999329447746</v>
      </c>
      <c r="BM25">
        <f>BL12*BK12</f>
      </c>
      <c r="BN25">
        <f>BK12+BM12</f>
      </c>
      <c r="BO25" t="n" s="11931">
        <v>0.10000000149011612</v>
      </c>
      <c r="BP25">
        <f>BN12/(1-BO12)</f>
      </c>
      <c r="BQ25">
        <f>BO12*BP12</f>
      </c>
      <c r="BR25" t="n" s="11934">
        <v>0.10000000149011612</v>
      </c>
      <c r="BS25">
        <f>BR12*BP12</f>
      </c>
      <c r="BT25">
        <f>BO12-BR12</f>
      </c>
      <c r="BU25">
        <f>BQ12-BS12</f>
      </c>
      <c r="BV25">
        <f>BP12</f>
      </c>
      <c r="BW25" t="s" s="11995">
        <v>64</v>
      </c>
      <c r="BX25" t="s" s="11996">
        <v>58</v>
      </c>
      <c r="BY25" t="s" s="11997">
        <v>59</v>
      </c>
      <c r="BZ25" t="n" s="11998">
        <v>240322.0</v>
      </c>
      <c r="CA25" t="s" s="11999">
        <v>56</v>
      </c>
      <c r="CB25" t="s" s="12000">
        <v>63</v>
      </c>
      <c r="CC25" t="n" s="12001">
        <v>5.009999731555581E-4</v>
      </c>
      <c r="CD25" t="n" s="12002">
        <v>3.0</v>
      </c>
      <c r="CE25">
        <f>CD12*BT12*12</f>
      </c>
      <c r="CF25">
        <f>CC12*CE12</f>
      </c>
      <c r="CG25" t="n" s="12005">
        <v>0.0</v>
      </c>
      <c r="CH25">
        <f>CF12*(1+CG12)</f>
      </c>
      <c r="CI25" t="n" s="12007">
        <v>0.25</v>
      </c>
      <c r="CJ25">
        <f>CH12/(1-CI12)</f>
      </c>
      <c r="CK25">
        <f>CI12*CJ12</f>
      </c>
      <c r="CL25" t="n" s="12010">
        <v>0.15000000596046448</v>
      </c>
      <c r="CM25">
        <f>CL12*CJ12</f>
      </c>
      <c r="CN25">
        <f>CI12-CL12</f>
      </c>
      <c r="CO25">
        <f>CK12-CM12</f>
      </c>
      <c r="CP25" t="n" s="12014">
        <v>0.03999999910593033</v>
      </c>
      <c r="CQ25">
        <f>CP12*CJ12</f>
      </c>
      <c r="CR25">
        <f>CJ12*(1+CP12)</f>
      </c>
      <c r="CS25" t="n" s="12017">
        <v>0.029999999329447746</v>
      </c>
      <c r="CT25">
        <f>CS12*CR12</f>
      </c>
      <c r="CU25">
        <f>CR12+CT12</f>
      </c>
      <c r="CV25" t="n" s="12020">
        <v>0.10000000149011612</v>
      </c>
      <c r="CW25">
        <f>CU12/(1-CV12)</f>
      </c>
      <c r="CX25">
        <f>CV12*CW12</f>
      </c>
      <c r="CY25" t="n" s="12023">
        <v>0.10000000149011612</v>
      </c>
      <c r="CZ25">
        <f>CY12*CW12</f>
      </c>
      <c r="DA25">
        <f>CV12-CY12</f>
      </c>
      <c r="DB25">
        <f>CX12-CZ12</f>
      </c>
      <c r="DC25">
        <f>CW12</f>
      </c>
      <c r="DD25">
        <f>CC12*CE12/3625*BU12</f>
      </c>
      <c r="DE25" t="n" s="12029">
        <v>0.0</v>
      </c>
      <c r="DF25">
        <f>DD12*(1+DE12)</f>
      </c>
      <c r="DG25" t="n" s="12031">
        <v>0.25</v>
      </c>
      <c r="DH25">
        <f>DF12/(1-DG12)</f>
      </c>
      <c r="DI25">
        <f>DG12*DH12</f>
      </c>
      <c r="DJ25" t="n" s="12034">
        <v>0.15000000596046448</v>
      </c>
      <c r="DK25">
        <f>DJ12*DH12</f>
      </c>
      <c r="DL25">
        <f>DG12-DJ12</f>
      </c>
      <c r="DM25">
        <f>DI12-DK12</f>
      </c>
      <c r="DN25" t="n" s="12038">
        <v>0.03999999910593033</v>
      </c>
      <c r="DO25">
        <f>DN12*DH12</f>
      </c>
      <c r="DP25">
        <f>DH12*(1+DN12)</f>
      </c>
      <c r="DQ25" t="n" s="12041">
        <v>0.029999999329447746</v>
      </c>
      <c r="DR25">
        <f>DQ12*DP12</f>
      </c>
      <c r="DS25">
        <f>DP12+DR12</f>
      </c>
      <c r="DT25" t="n" s="12044">
        <v>0.10000000149011612</v>
      </c>
      <c r="DU25">
        <f>DS12/(1-DT12)</f>
      </c>
      <c r="DV25">
        <f>DT12*DU12</f>
      </c>
      <c r="DW25" t="n" s="12047">
        <v>0.10000000149011612</v>
      </c>
      <c r="DX25">
        <f>DW12*DU12</f>
      </c>
      <c r="DY25">
        <f>DT12-DW12</f>
      </c>
      <c r="DZ25">
        <f>DV12-DX12</f>
      </c>
      <c r="EA25">
        <f>DU12</f>
      </c>
      <c r="EB25" t="s" s="12052">
        <v>65</v>
      </c>
      <c r="EC25" t="s" s="12053">
        <v>66</v>
      </c>
      <c r="ED25" t="s" s="12054">
        <v>67</v>
      </c>
      <c r="EE25" t="n" s="12055">
        <v>240322.0</v>
      </c>
      <c r="EF25" t="s" s="12056">
        <v>56</v>
      </c>
      <c r="EG25" t="s" s="12057">
        <v>63</v>
      </c>
      <c r="EH25" t="n" s="12058">
        <v>0.5009999871253967</v>
      </c>
      <c r="EI25" t="n" s="12059">
        <v>3.0</v>
      </c>
      <c r="EJ25" t="n" s="12060">
        <v>100000.0</v>
      </c>
      <c r="EK25">
        <f>EH13*EJ13</f>
      </c>
      <c r="EL25" t="n" s="12062">
        <v>0.0</v>
      </c>
      <c r="EM25">
        <f>EK13*(1+EL13)</f>
      </c>
      <c r="EN25" t="n" s="12064">
        <v>0.25</v>
      </c>
      <c r="EO25">
        <f>EM13/(1-EN13)</f>
      </c>
      <c r="EP25">
        <f>EN13*EO13</f>
      </c>
      <c r="EQ25" t="n" s="12067">
        <v>0.15000000596046448</v>
      </c>
      <c r="ER25">
        <f>EQ13*EO13</f>
      </c>
      <c r="ES25">
        <f>EN13-EQ13</f>
      </c>
      <c r="ET25">
        <f>EP13-ER13</f>
      </c>
      <c r="EU25" t="n" s="12071">
        <v>0.03999999910593033</v>
      </c>
      <c r="EV25">
        <f>EU13*EO13</f>
      </c>
      <c r="EW25">
        <f>EO13*(1+EU13)</f>
      </c>
      <c r="EX25" t="n" s="12074">
        <v>0.0</v>
      </c>
      <c r="EY25" t="n" s="12075">
        <v>15.0</v>
      </c>
      <c r="EZ25">
        <f>EW13+EY13</f>
      </c>
      <c r="FA25" t="n" s="12077">
        <v>0.10000000149011612</v>
      </c>
      <c r="FB25">
        <f>EZ13/(1-FA13)</f>
      </c>
      <c r="FC25">
        <f>FA13*FB13</f>
      </c>
      <c r="FD25" t="n" s="12080">
        <v>0.10000000149011612</v>
      </c>
      <c r="FE25">
        <f>FD13*FB13</f>
      </c>
      <c r="FF25">
        <f>FA13-FD13</f>
      </c>
      <c r="FG25">
        <f>FC13-FE13</f>
      </c>
      <c r="FH25">
        <f>FB13</f>
      </c>
      <c r="FI25">
        <f>EH13*EJ13/3625*DZ13</f>
      </c>
      <c r="FJ25" t="n" s="12086">
        <v>0.0</v>
      </c>
      <c r="FK25">
        <f>FI13*(1+FJ13)</f>
      </c>
      <c r="FL25" t="n" s="12088">
        <v>0.25</v>
      </c>
      <c r="FM25">
        <f>FK13/(1-FL13)</f>
      </c>
      <c r="FN25">
        <f>FL13*FM13</f>
      </c>
      <c r="FO25" t="n" s="12091">
        <v>0.15000000596046448</v>
      </c>
      <c r="FP25">
        <f>FO13*FM13</f>
      </c>
      <c r="FQ25">
        <f>FL13-FO13</f>
      </c>
      <c r="FR25">
        <f>FN13-FP13</f>
      </c>
      <c r="FS25" t="n" s="12095">
        <v>0.03999999910593033</v>
      </c>
      <c r="FT25">
        <f>FS13*FM13</f>
      </c>
      <c r="FU25">
        <f>FM13*(1+FS13)</f>
      </c>
      <c r="FV25" t="n" s="12098">
        <v>0.0</v>
      </c>
      <c r="FW25" t="n" s="12099">
        <v>15.0</v>
      </c>
      <c r="FX25">
        <f>FU13+FW13</f>
      </c>
      <c r="FY25" t="n" s="12101">
        <v>0.10000000149011612</v>
      </c>
      <c r="FZ25">
        <f>FX13/(1-FY13)</f>
      </c>
      <c r="GA25">
        <f>FY13*FZ13</f>
      </c>
      <c r="GB25" t="n" s="12104">
        <v>0.10000000149011612</v>
      </c>
      <c r="GC25">
        <f>GB13*FZ13</f>
      </c>
      <c r="GD25">
        <f>FY13-GB13</f>
      </c>
      <c r="GE25">
        <f>GA13-GC13</f>
      </c>
      <c r="GF25">
        <f>FZ13</f>
      </c>
      <c r="GG25" t="s" s="12109">
        <v>68</v>
      </c>
      <c r="GH25" t="s" s="12110">
        <v>66</v>
      </c>
      <c r="GI25" t="s" s="12111">
        <v>67</v>
      </c>
      <c r="GJ25" t="n" s="12112">
        <v>240322.0</v>
      </c>
      <c r="GK25" t="s" s="12113">
        <v>56</v>
      </c>
      <c r="GL25" t="s" s="12114">
        <v>63</v>
      </c>
      <c r="GM25" t="n" s="12115">
        <v>0.12530000507831573</v>
      </c>
      <c r="GN25" t="n" s="12116">
        <v>3.0</v>
      </c>
      <c r="GO25" t="n" s="12117">
        <v>100000.0</v>
      </c>
      <c r="GP25">
        <f>GM13*GO13</f>
      </c>
      <c r="GQ25" t="n" s="12119">
        <v>0.0</v>
      </c>
      <c r="GR25">
        <f>GP13*(1+GQ13)</f>
      </c>
      <c r="GS25" t="n" s="12121">
        <v>0.25</v>
      </c>
      <c r="GT25">
        <f>GR13/(1-GS13)</f>
      </c>
      <c r="GU25">
        <f>GS13*GT13</f>
      </c>
      <c r="GV25" t="n" s="12124">
        <v>0.15000000596046448</v>
      </c>
      <c r="GW25">
        <f>GV13*GT13</f>
      </c>
      <c r="GX25">
        <f>GS13-GV13</f>
      </c>
      <c r="GY25">
        <f>GU13-GW13</f>
      </c>
      <c r="GZ25" t="n" s="12128">
        <v>0.03999999910593033</v>
      </c>
      <c r="HA25">
        <f>GZ13*GT13</f>
      </c>
      <c r="HB25">
        <f>GT13*(1+GZ13)</f>
      </c>
      <c r="HC25" t="n" s="12131">
        <v>0.0</v>
      </c>
      <c r="HD25" t="n" s="12132">
        <v>15.0</v>
      </c>
      <c r="HE25">
        <f>HB13+HD13</f>
      </c>
      <c r="HF25" t="n" s="12134">
        <v>0.10000000149011612</v>
      </c>
      <c r="HG25">
        <f>HE13/(1-HF13)</f>
      </c>
      <c r="HH25">
        <f>HF13*HG13</f>
      </c>
      <c r="HI25" t="n" s="12137">
        <v>0.10000000149011612</v>
      </c>
      <c r="HJ25">
        <f>HI13*HG13</f>
      </c>
      <c r="HK25">
        <f>HF13-HI13</f>
      </c>
      <c r="HL25">
        <f>HH13-HJ13</f>
      </c>
      <c r="HM25">
        <f>HG13</f>
      </c>
      <c r="HN25">
        <f>GM13*GO13/3625*GE13</f>
      </c>
      <c r="HO25" t="n" s="12143">
        <v>0.0</v>
      </c>
      <c r="HP25">
        <f>HN13*(1+HO13)</f>
      </c>
      <c r="HQ25" t="n" s="12145">
        <v>0.25</v>
      </c>
      <c r="HR25">
        <f>HP13/(1-HQ13)</f>
      </c>
      <c r="HS25">
        <f>HQ13*HR13</f>
      </c>
      <c r="HT25" t="n" s="12148">
        <v>0.15000000596046448</v>
      </c>
      <c r="HU25">
        <f>HT13*HR13</f>
      </c>
      <c r="HV25">
        <f>HQ13-HT13</f>
      </c>
      <c r="HW25">
        <f>HS13-HU13</f>
      </c>
      <c r="HX25" t="n" s="12152">
        <v>0.03999999910593033</v>
      </c>
      <c r="HY25">
        <f>HX13*HR13</f>
      </c>
      <c r="HZ25">
        <f>HR13*(1+HX13)</f>
      </c>
      <c r="IA25" t="n" s="12155">
        <v>0.0</v>
      </c>
      <c r="IB25" t="n" s="12156">
        <v>15.0</v>
      </c>
      <c r="IC25">
        <f>HZ13+IB13</f>
      </c>
      <c r="ID25" t="n" s="12158">
        <v>0.10000000149011612</v>
      </c>
      <c r="IE25">
        <f>IC13/(1-ID13)</f>
      </c>
      <c r="IF25">
        <f>ID13*IE13</f>
      </c>
      <c r="IG25" t="n" s="12161">
        <v>0.10000000149011612</v>
      </c>
      <c r="IH25">
        <f>IG13*IE13</f>
      </c>
      <c r="II25">
        <f>ID13-IG13</f>
      </c>
      <c r="IJ25">
        <f>IF13-IH13</f>
      </c>
      <c r="IK25">
        <f>IE13</f>
      </c>
      <c r="IL25" t="s" s="12166">
        <v>69</v>
      </c>
      <c r="IM25" t="s" s="12167">
        <v>66</v>
      </c>
      <c r="IN25" t="s" s="12168">
        <v>67</v>
      </c>
      <c r="IO25" t="n" s="12169">
        <v>240322.0</v>
      </c>
      <c r="IP25" t="s" s="12170">
        <v>56</v>
      </c>
      <c r="IQ25" t="s" s="12171">
        <v>63</v>
      </c>
      <c r="IR25" t="n" s="12172">
        <v>0.061900001019239426</v>
      </c>
      <c r="IS25" t="n" s="12173">
        <v>3.0</v>
      </c>
      <c r="IT25" t="n" s="12174">
        <v>100000.0</v>
      </c>
      <c r="IU25">
        <f>IR13*IT13</f>
      </c>
      <c r="IV25" t="n" s="12176">
        <v>0.0</v>
      </c>
      <c r="IW25">
        <f>IU13*(1+IV13)</f>
      </c>
      <c r="IX25" t="n" s="12178">
        <v>0.25</v>
      </c>
      <c r="IY25">
        <f>IW13/(1-IX13)</f>
      </c>
      <c r="IZ25">
        <f>IX13*IY13</f>
      </c>
      <c r="JA25" t="n" s="12181">
        <v>0.15000000596046448</v>
      </c>
      <c r="JB25">
        <f>JA13*IY13</f>
      </c>
      <c r="JC25">
        <f>IX13-JA13</f>
      </c>
      <c r="JD25">
        <f>IZ13-JB13</f>
      </c>
      <c r="JE25" t="n" s="12185">
        <v>0.03999999910593033</v>
      </c>
      <c r="JF25">
        <f>JE13*IY13</f>
      </c>
      <c r="JG25">
        <f>IY13*(1+JE13)</f>
      </c>
      <c r="JH25" t="n" s="12188">
        <v>0.0</v>
      </c>
      <c r="JI25" t="n" s="12189">
        <v>15.0</v>
      </c>
      <c r="JJ25">
        <f>JG13+JI13</f>
      </c>
      <c r="JK25" t="n" s="12191">
        <v>0.10000000149011612</v>
      </c>
      <c r="JL25">
        <f>JJ13/(1-JK13)</f>
      </c>
      <c r="JM25">
        <f>JK13*JL13</f>
      </c>
      <c r="JN25" t="n" s="12194">
        <v>0.10000000149011612</v>
      </c>
      <c r="JO25">
        <f>JN13*JL13</f>
      </c>
      <c r="JP25">
        <f>JK13-JN13</f>
      </c>
      <c r="JQ25">
        <f>JM13-JO13</f>
      </c>
      <c r="JR25">
        <f>JL13</f>
      </c>
      <c r="JS25">
        <f>IR13*IT13/3625*IJ13</f>
      </c>
      <c r="JT25" t="n" s="12200">
        <v>0.0</v>
      </c>
      <c r="JU25">
        <f>JS13*(1+JT13)</f>
      </c>
      <c r="JV25" t="n" s="12202">
        <v>0.25</v>
      </c>
      <c r="JW25">
        <f>JU13/(1-JV13)</f>
      </c>
      <c r="JX25">
        <f>JV13*JW13</f>
      </c>
      <c r="JY25" t="n" s="12205">
        <v>0.15000000596046448</v>
      </c>
      <c r="JZ25">
        <f>JY13*JW13</f>
      </c>
      <c r="KA25">
        <f>JV13-JY13</f>
      </c>
      <c r="KB25">
        <f>JX13-JZ13</f>
      </c>
      <c r="KC25" t="n" s="12209">
        <v>0.03999999910593033</v>
      </c>
      <c r="KD25">
        <f>KC13*JW13</f>
      </c>
      <c r="KE25">
        <f>JW13*(1+KC13)</f>
      </c>
      <c r="KF25" t="n" s="12212">
        <v>0.0</v>
      </c>
      <c r="KG25" t="n" s="12213">
        <v>15.0</v>
      </c>
      <c r="KH25">
        <f>KE13+KG13</f>
      </c>
      <c r="KI25" t="n" s="12215">
        <v>0.10000000149011612</v>
      </c>
      <c r="KJ25">
        <f>KH13/(1-KI13)</f>
      </c>
      <c r="KK25">
        <f>KI13*KJ13</f>
      </c>
      <c r="KL25" t="n" s="12218">
        <v>0.10000000149011612</v>
      </c>
      <c r="KM25">
        <f>KL13*KJ13</f>
      </c>
      <c r="KN25">
        <f>KI13-KL13</f>
      </c>
      <c r="KO25">
        <f>KK13-KM13</f>
      </c>
      <c r="KP25">
        <f>KJ13</f>
      </c>
      <c r="KQ25" t="s" s="12223">
        <v>70</v>
      </c>
      <c r="KR25" t="s" s="12224">
        <v>66</v>
      </c>
      <c r="KS25" t="s" s="12225">
        <v>67</v>
      </c>
      <c r="KT25" t="n" s="12226">
        <v>240322.0</v>
      </c>
      <c r="KU25" t="s" s="12227">
        <v>56</v>
      </c>
      <c r="KV25" t="s" s="12228">
        <v>63</v>
      </c>
      <c r="KW25" t="n" s="12229">
        <v>0.21080000698566437</v>
      </c>
      <c r="KX25" t="n" s="12230">
        <v>3.0</v>
      </c>
      <c r="KY25" t="n" s="12231">
        <v>100000.0</v>
      </c>
      <c r="KZ25">
        <f>KW13*KY13</f>
      </c>
      <c r="LA25" t="n" s="12233">
        <v>0.0</v>
      </c>
      <c r="LB25">
        <f>KZ13*(1+LA13)</f>
      </c>
      <c r="LC25" t="n" s="12235">
        <v>0.25</v>
      </c>
      <c r="LD25">
        <f>LB13/(1-LC13)</f>
      </c>
      <c r="LE25">
        <f>LC13*LD13</f>
      </c>
      <c r="LF25" t="n" s="12238">
        <v>0.15000000596046448</v>
      </c>
      <c r="LG25">
        <f>LF13*LD13</f>
      </c>
      <c r="LH25">
        <f>LC13-LF13</f>
      </c>
      <c r="LI25">
        <f>LE13-LG13</f>
      </c>
      <c r="LJ25" t="n" s="12242">
        <v>0.03999999910593033</v>
      </c>
      <c r="LK25">
        <f>LJ13*LD13</f>
      </c>
      <c r="LL25">
        <f>LD13*(1+LJ13)</f>
      </c>
      <c r="LM25" t="n" s="12245">
        <v>0.0</v>
      </c>
      <c r="LN25" t="n" s="12246">
        <v>15.0</v>
      </c>
      <c r="LO25">
        <f>LL13+LN13</f>
      </c>
      <c r="LP25" t="n" s="12248">
        <v>0.10000000149011612</v>
      </c>
      <c r="LQ25">
        <f>LO13/(1-LP13)</f>
      </c>
      <c r="LR25">
        <f>LP13*LQ13</f>
      </c>
      <c r="LS25" t="n" s="12251">
        <v>0.10000000149011612</v>
      </c>
      <c r="LT25">
        <f>LS13*LQ13</f>
      </c>
      <c r="LU25">
        <f>LP13-LS13</f>
      </c>
      <c r="LV25">
        <f>LR13-LT13</f>
      </c>
      <c r="LW25">
        <f>LQ13</f>
      </c>
      <c r="LX25">
        <f>KW13*KY13/3625*KO13</f>
      </c>
      <c r="LY25" t="n" s="12257">
        <v>0.0</v>
      </c>
      <c r="LZ25">
        <f>LX13*(1+LY13)</f>
      </c>
      <c r="MA25" t="n" s="12259">
        <v>0.25</v>
      </c>
      <c r="MB25">
        <f>LZ13/(1-MA13)</f>
      </c>
      <c r="MC25">
        <f>MA13*MB13</f>
      </c>
      <c r="MD25" t="n" s="12262">
        <v>0.15000000596046448</v>
      </c>
      <c r="ME25">
        <f>MD13*MB13</f>
      </c>
      <c r="MF25">
        <f>MA13-MD13</f>
      </c>
      <c r="MG25">
        <f>MC13-ME13</f>
      </c>
      <c r="MH25" t="n" s="12266">
        <v>0.03999999910593033</v>
      </c>
      <c r="MI25">
        <f>MH13*MB13</f>
      </c>
      <c r="MJ25">
        <f>MB13*(1+MH13)</f>
      </c>
      <c r="MK25" t="n" s="12269">
        <v>0.0</v>
      </c>
      <c r="ML25" t="n" s="12270">
        <v>15.0</v>
      </c>
      <c r="MM25">
        <f>MJ13+ML13</f>
      </c>
      <c r="MN25" t="n" s="12272">
        <v>0.10000000149011612</v>
      </c>
      <c r="MO25">
        <f>MM13/(1-MN13)</f>
      </c>
      <c r="MP25">
        <f>MN13*MO13</f>
      </c>
      <c r="MQ25" t="n" s="12275">
        <v>0.10000000149011612</v>
      </c>
      <c r="MR25">
        <f>MQ13*MO13</f>
      </c>
      <c r="MS25">
        <f>MN13-MQ13</f>
      </c>
      <c r="MT25">
        <f>MP13-MR13</f>
      </c>
      <c r="MU25">
        <f>MO13</f>
      </c>
      <c r="MV25" t="s" s="12280">
        <v>71</v>
      </c>
      <c r="MW25" t="s" s="12281">
        <v>66</v>
      </c>
      <c r="MX25" t="s" s="12282">
        <v>67</v>
      </c>
      <c r="MY25" t="n" s="12283">
        <v>240322.0</v>
      </c>
      <c r="MZ25" t="s" s="12284">
        <v>56</v>
      </c>
      <c r="NA25" t="s" s="12285">
        <v>63</v>
      </c>
      <c r="NB25" t="n" s="12286">
        <v>0.45249998569488525</v>
      </c>
      <c r="NC25" t="n" s="12287">
        <v>1.0</v>
      </c>
      <c r="ND25" t="n" s="12288">
        <v>100000.0</v>
      </c>
      <c r="NE25">
        <f>NB13*ND13</f>
      </c>
      <c r="NF25" t="n" s="12290">
        <v>0.0</v>
      </c>
      <c r="NG25">
        <f>NE13*(1+NF13)</f>
      </c>
      <c r="NH25" t="n" s="12292">
        <v>0.25</v>
      </c>
      <c r="NI25">
        <f>NG13/(1-NH13)</f>
      </c>
      <c r="NJ25">
        <f>NH13*NI13</f>
      </c>
      <c r="NK25" t="n" s="12295">
        <v>0.15000000596046448</v>
      </c>
      <c r="NL25">
        <f>NK13*NI13</f>
      </c>
      <c r="NM25">
        <f>NH13-NK13</f>
      </c>
      <c r="NN25">
        <f>NJ13-NL13</f>
      </c>
      <c r="NO25" t="n" s="12299">
        <v>0.03999999910593033</v>
      </c>
      <c r="NP25">
        <f>NO13*NI13</f>
      </c>
      <c r="NQ25">
        <f>NI13*(1+NO13)</f>
      </c>
      <c r="NR25" t="n" s="12302">
        <v>0.0</v>
      </c>
      <c r="NS25" t="n" s="12303">
        <v>15.0</v>
      </c>
      <c r="NT25">
        <f>NQ13+NS13</f>
      </c>
      <c r="NU25" t="n" s="12305">
        <v>0.10000000149011612</v>
      </c>
      <c r="NV25">
        <f>NT13/(1-NU13)</f>
      </c>
      <c r="NW25">
        <f>NU13*NV13</f>
      </c>
      <c r="NX25" t="n" s="12308">
        <v>0.10000000149011612</v>
      </c>
      <c r="NY25">
        <f>NX13*NV13</f>
      </c>
      <c r="NZ25">
        <f>NU13-NX13</f>
      </c>
      <c r="OA25">
        <f>NW13-NY13</f>
      </c>
      <c r="OB25">
        <f>NV13</f>
      </c>
      <c r="OC25">
        <f>NB13*ND13/3625*MT13</f>
      </c>
      <c r="OD25" t="n" s="12314">
        <v>0.0</v>
      </c>
      <c r="OE25">
        <f>OC13*(1+OD13)</f>
      </c>
      <c r="OF25" t="n" s="12316">
        <v>0.25</v>
      </c>
      <c r="OG25">
        <f>OE13/(1-OF13)</f>
      </c>
      <c r="OH25">
        <f>OF13*OG13</f>
      </c>
      <c r="OI25" t="n" s="12319">
        <v>0.15000000596046448</v>
      </c>
      <c r="OJ25">
        <f>OI13*OG13</f>
      </c>
      <c r="OK25">
        <f>OF13-OI13</f>
      </c>
      <c r="OL25">
        <f>OH13-OJ13</f>
      </c>
      <c r="OM25" t="n" s="12323">
        <v>0.03999999910593033</v>
      </c>
      <c r="ON25">
        <f>OM13*OG13</f>
      </c>
      <c r="OO25">
        <f>OG13*(1+OM13)</f>
      </c>
      <c r="OP25" t="n" s="12326">
        <v>0.0</v>
      </c>
      <c r="OQ25" t="n" s="12327">
        <v>15.0</v>
      </c>
      <c r="OR25">
        <f>OO13+OQ13</f>
      </c>
      <c r="OS25" t="n" s="12329">
        <v>0.10000000149011612</v>
      </c>
      <c r="OT25">
        <f>OR13/(1-OS13)</f>
      </c>
      <c r="OU25">
        <f>OS13*OT13</f>
      </c>
      <c r="OV25" t="n" s="12332">
        <v>0.10000000149011612</v>
      </c>
      <c r="OW25">
        <f>OV13*OT13</f>
      </c>
      <c r="OX25">
        <f>OS13-OV13</f>
      </c>
      <c r="OY25">
        <f>OU13-OW13</f>
      </c>
      <c r="OZ25">
        <f>OT13</f>
      </c>
      <c r="PA25" t="s" s="12337">
        <v>72</v>
      </c>
      <c r="PB25" t="s" s="12338">
        <v>66</v>
      </c>
      <c r="PC25" t="s" s="12339">
        <v>67</v>
      </c>
      <c r="PD25" t="n" s="12340">
        <v>240322.0</v>
      </c>
      <c r="PE25" t="s" s="12341">
        <v>56</v>
      </c>
      <c r="PF25" t="s" s="12342">
        <v>63</v>
      </c>
      <c r="PG25" t="n" s="12343">
        <v>0.9043999910354614</v>
      </c>
      <c r="PH25" t="n" s="12344">
        <v>1.0</v>
      </c>
      <c r="PI25" t="n" s="12345">
        <v>100000.0</v>
      </c>
      <c r="PJ25">
        <f>PG13*PI13</f>
      </c>
      <c r="PK25" t="n" s="12347">
        <v>0.0</v>
      </c>
      <c r="PL25">
        <f>PJ13*(1+PK13)</f>
      </c>
      <c r="PM25" t="n" s="12349">
        <v>0.25</v>
      </c>
      <c r="PN25">
        <f>PL13/(1-PM13)</f>
      </c>
      <c r="PO25">
        <f>PM13*PN13</f>
      </c>
      <c r="PP25" t="n" s="12352">
        <v>0.15000000596046448</v>
      </c>
      <c r="PQ25">
        <f>PP13*PN13</f>
      </c>
      <c r="PR25">
        <f>PM13-PP13</f>
      </c>
      <c r="PS25">
        <f>PO13-PQ13</f>
      </c>
      <c r="PT25" t="n" s="12356">
        <v>0.03999999910593033</v>
      </c>
      <c r="PU25">
        <f>PT13*PN13</f>
      </c>
      <c r="PV25">
        <f>PN13*(1+PT13)</f>
      </c>
      <c r="PW25" t="n" s="12359">
        <v>0.0</v>
      </c>
      <c r="PX25" t="n" s="12360">
        <v>15.0</v>
      </c>
      <c r="PY25">
        <f>PV13+PX13</f>
      </c>
      <c r="PZ25" t="n" s="12362">
        <v>0.10000000149011612</v>
      </c>
      <c r="QA25">
        <f>PY13/(1-PZ13)</f>
      </c>
      <c r="QB25">
        <f>PZ13*QA13</f>
      </c>
      <c r="QC25" t="n" s="12365">
        <v>0.10000000149011612</v>
      </c>
      <c r="QD25">
        <f>QC13*QA13</f>
      </c>
      <c r="QE25">
        <f>PZ13-QC13</f>
      </c>
      <c r="QF25">
        <f>QB13-QD13</f>
      </c>
      <c r="QG25">
        <f>QA13</f>
      </c>
      <c r="QH25">
        <f>OYG13*OYI13/3625*OY13</f>
      </c>
      <c r="QI25" t="n" s="12371">
        <v>0.0</v>
      </c>
      <c r="QJ25">
        <f>QH13*(1+QI13)</f>
      </c>
      <c r="QK25" t="n" s="12373">
        <v>0.25</v>
      </c>
      <c r="QL25">
        <f>QJ13/(1-QK13)</f>
      </c>
      <c r="QM25">
        <f>QK13*QL13</f>
      </c>
      <c r="QN25" t="n" s="12376">
        <v>0.15000000596046448</v>
      </c>
      <c r="QO25">
        <f>QN13*QL13</f>
      </c>
      <c r="QP25">
        <f>QK13-QN13</f>
      </c>
      <c r="QQ25">
        <f>QM13-QO13</f>
      </c>
      <c r="QR25" t="n" s="12380">
        <v>0.03999999910593033</v>
      </c>
      <c r="QS25">
        <f>QR13*QL13</f>
      </c>
      <c r="QT25">
        <f>QL13*(1+QR13)</f>
      </c>
      <c r="QU25" t="n" s="12383">
        <v>0.0</v>
      </c>
      <c r="QV25" t="n" s="12384">
        <v>15.0</v>
      </c>
      <c r="QW25">
        <f>QT13+QV13</f>
      </c>
      <c r="QX25" t="n" s="12386">
        <v>0.10000000149011612</v>
      </c>
      <c r="QY25">
        <f>QW13/(1-QX13)</f>
      </c>
      <c r="QZ25">
        <f>QX13*QY13</f>
      </c>
      <c r="RA25" t="n" s="12389">
        <v>0.10000000149011612</v>
      </c>
      <c r="RB25">
        <f>RA13*QY13</f>
      </c>
      <c r="RC25">
        <f>QX13-RA13</f>
      </c>
      <c r="RD25">
        <f>QZ13-RB13</f>
      </c>
      <c r="RE25">
        <f>QY13</f>
      </c>
      <c r="RF25">
        <f>BV25+BV25+EA25+EA25+GF25+IK25+KP25+MU25+OZ25+RE25</f>
      </c>
    </row>
    <row r="26">
      <c r="A26" t="s">
        <v>93</v>
      </c>
      <c r="B26" t="s">
        <v>99</v>
      </c>
      <c r="C26" t="s">
        <v>100</v>
      </c>
      <c r="D26" t="s">
        <v>51</v>
      </c>
      <c r="F26" t="s">
        <v>52</v>
      </c>
      <c r="G26" t="s">
        <v>53</v>
      </c>
      <c r="H26" t="s">
        <v>54</v>
      </c>
      <c r="I26" t="s">
        <v>55</v>
      </c>
      <c r="J26" t="n">
        <v>0.0</v>
      </c>
      <c r="K26" t="n">
        <v>42815.0</v>
      </c>
      <c r="L26" t="n">
        <v>42753.0</v>
      </c>
      <c r="M26" t="s">
        <v>56</v>
      </c>
      <c r="N26" t="n">
        <v>-2.0</v>
      </c>
      <c r="O26" t="n">
        <v>5000.0</v>
      </c>
      <c r="P26" t="n">
        <v>-62.0</v>
      </c>
      <c r="Q26" t="n">
        <v>-2.0</v>
      </c>
      <c r="R26" t="s" s="12450">
        <v>57</v>
      </c>
      <c r="S26" t="s" s="12451">
        <v>58</v>
      </c>
      <c r="T26" t="s" s="12452">
        <v>83</v>
      </c>
      <c r="U26" t="n" s="12453">
        <v>240322.0</v>
      </c>
      <c r="V26" t="s" s="12454">
        <v>56</v>
      </c>
      <c r="W26" t="s" s="12455">
        <v>63</v>
      </c>
      <c r="X26" t="n" s="12456">
        <v>5.009999731555581E-4</v>
      </c>
      <c r="Y26" t="n" s="12457">
        <v>3.0</v>
      </c>
      <c r="Z26">
        <f>Y12*O12*12</f>
      </c>
      <c r="AA26">
        <f>X12*Z12</f>
      </c>
      <c r="AB26" t="n" s="12460">
        <v>0.0</v>
      </c>
      <c r="AC26">
        <f>AA12*(1+AB12)</f>
      </c>
      <c r="AD26" t="n" s="12462">
        <v>0.25</v>
      </c>
      <c r="AE26">
        <f>AC12/(1-AD12)</f>
      </c>
      <c r="AF26">
        <f>AD12*AE12</f>
      </c>
      <c r="AG26" t="n" s="12465">
        <v>0.15000000596046448</v>
      </c>
      <c r="AH26">
        <f>AG12*AE12</f>
      </c>
      <c r="AI26">
        <f>AD12-AG12</f>
      </c>
      <c r="AJ26">
        <f>AF12-AH12</f>
      </c>
      <c r="AK26" t="n" s="12469">
        <v>0.03999999910593033</v>
      </c>
      <c r="AL26">
        <f>AK12*AE12</f>
      </c>
      <c r="AM26">
        <f>AE12*(1+AK12)</f>
      </c>
      <c r="AN26" t="n" s="12472">
        <v>0.029999999329447746</v>
      </c>
      <c r="AO26">
        <f>AN12*AM12</f>
      </c>
      <c r="AP26">
        <f>AM12+AO12</f>
      </c>
      <c r="AQ26" t="n" s="12475">
        <v>0.10000000149011612</v>
      </c>
      <c r="AR26">
        <f>AP12/(1-AQ12)</f>
      </c>
      <c r="AS26">
        <f>AQ12*AR12</f>
      </c>
      <c r="AT26" t="n" s="12478">
        <v>0.10000000149011612</v>
      </c>
      <c r="AU26">
        <f>AT12*AR12</f>
      </c>
      <c r="AV26">
        <f>AQ12-AT12</f>
      </c>
      <c r="AW26">
        <f>AS12-AU12</f>
      </c>
      <c r="AX26">
        <f>AR12</f>
      </c>
      <c r="AY26">
        <f>X12*Z12/3626*P12</f>
      </c>
      <c r="AZ26" t="n" s="12484">
        <v>0.0</v>
      </c>
      <c r="BA26">
        <f>AY12*(1+AZ12)</f>
      </c>
      <c r="BB26" t="n" s="12486">
        <v>0.25</v>
      </c>
      <c r="BC26">
        <f>BA12/(1-BB12)</f>
      </c>
      <c r="BD26">
        <f>BB12*BC12</f>
      </c>
      <c r="BE26" t="n" s="12489">
        <v>0.15000000596046448</v>
      </c>
      <c r="BF26">
        <f>BE12*BC12</f>
      </c>
      <c r="BG26">
        <f>BB12-BE12</f>
      </c>
      <c r="BH26">
        <f>BD12-BF12</f>
      </c>
      <c r="BI26" t="n" s="12493">
        <v>0.03999999910593033</v>
      </c>
      <c r="BJ26">
        <f>BI12*BC12</f>
      </c>
      <c r="BK26">
        <f>BC12*(1+BI12)</f>
      </c>
      <c r="BL26" t="n" s="12496">
        <v>0.029999999329447746</v>
      </c>
      <c r="BM26">
        <f>BL12*BK12</f>
      </c>
      <c r="BN26">
        <f>BK12+BM12</f>
      </c>
      <c r="BO26" t="n" s="12499">
        <v>0.10000000149011612</v>
      </c>
      <c r="BP26">
        <f>BN12/(1-BO12)</f>
      </c>
      <c r="BQ26">
        <f>BO12*BP12</f>
      </c>
      <c r="BR26" t="n" s="12502">
        <v>0.10000000149011612</v>
      </c>
      <c r="BS26">
        <f>BR12*BP12</f>
      </c>
      <c r="BT26">
        <f>BO12-BR12</f>
      </c>
      <c r="BU26">
        <f>BQ12-BS12</f>
      </c>
      <c r="BV26">
        <f>BP12</f>
      </c>
      <c r="BW26" t="s" s="12563">
        <v>64</v>
      </c>
      <c r="BX26" t="s" s="12564">
        <v>58</v>
      </c>
      <c r="BY26" t="s" s="12565">
        <v>83</v>
      </c>
      <c r="BZ26" t="n" s="12566">
        <v>240322.0</v>
      </c>
      <c r="CA26" t="s" s="12567">
        <v>56</v>
      </c>
      <c r="CB26" t="s" s="12568">
        <v>63</v>
      </c>
      <c r="CC26" t="n" s="12569">
        <v>5.009999731555581E-4</v>
      </c>
      <c r="CD26" t="n" s="12570">
        <v>3.0</v>
      </c>
      <c r="CE26">
        <f>CD12*BT12*12</f>
      </c>
      <c r="CF26">
        <f>CC12*CE12</f>
      </c>
      <c r="CG26" t="n" s="12573">
        <v>0.0</v>
      </c>
      <c r="CH26">
        <f>CF12*(1+CG12)</f>
      </c>
      <c r="CI26" t="n" s="12575">
        <v>0.25</v>
      </c>
      <c r="CJ26">
        <f>CH12/(1-CI12)</f>
      </c>
      <c r="CK26">
        <f>CI12*CJ12</f>
      </c>
      <c r="CL26" t="n" s="12578">
        <v>0.15000000596046448</v>
      </c>
      <c r="CM26">
        <f>CL12*CJ12</f>
      </c>
      <c r="CN26">
        <f>CI12-CL12</f>
      </c>
      <c r="CO26">
        <f>CK12-CM12</f>
      </c>
      <c r="CP26" t="n" s="12582">
        <v>0.03999999910593033</v>
      </c>
      <c r="CQ26">
        <f>CP12*CJ12</f>
      </c>
      <c r="CR26">
        <f>CJ12*(1+CP12)</f>
      </c>
      <c r="CS26" t="n" s="12585">
        <v>0.029999999329447746</v>
      </c>
      <c r="CT26">
        <f>CS12*CR12</f>
      </c>
      <c r="CU26">
        <f>CR12+CT12</f>
      </c>
      <c r="CV26" t="n" s="12588">
        <v>0.10000000149011612</v>
      </c>
      <c r="CW26">
        <f>CU12/(1-CV12)</f>
      </c>
      <c r="CX26">
        <f>CV12*CW12</f>
      </c>
      <c r="CY26" t="n" s="12591">
        <v>0.10000000149011612</v>
      </c>
      <c r="CZ26">
        <f>CY12*CW12</f>
      </c>
      <c r="DA26">
        <f>CV12-CY12</f>
      </c>
      <c r="DB26">
        <f>CX12-CZ12</f>
      </c>
      <c r="DC26">
        <f>CW12</f>
      </c>
      <c r="DD26">
        <f>CC12*CE12/3626*BU12</f>
      </c>
      <c r="DE26" t="n" s="12597">
        <v>0.0</v>
      </c>
      <c r="DF26">
        <f>DD12*(1+DE12)</f>
      </c>
      <c r="DG26" t="n" s="12599">
        <v>0.25</v>
      </c>
      <c r="DH26">
        <f>DF12/(1-DG12)</f>
      </c>
      <c r="DI26">
        <f>DG12*DH12</f>
      </c>
      <c r="DJ26" t="n" s="12602">
        <v>0.15000000596046448</v>
      </c>
      <c r="DK26">
        <f>DJ12*DH12</f>
      </c>
      <c r="DL26">
        <f>DG12-DJ12</f>
      </c>
      <c r="DM26">
        <f>DI12-DK12</f>
      </c>
      <c r="DN26" t="n" s="12606">
        <v>0.03999999910593033</v>
      </c>
      <c r="DO26">
        <f>DN12*DH12</f>
      </c>
      <c r="DP26">
        <f>DH12*(1+DN12)</f>
      </c>
      <c r="DQ26" t="n" s="12609">
        <v>0.029999999329447746</v>
      </c>
      <c r="DR26">
        <f>DQ12*DP12</f>
      </c>
      <c r="DS26">
        <f>DP12+DR12</f>
      </c>
      <c r="DT26" t="n" s="12612">
        <v>0.10000000149011612</v>
      </c>
      <c r="DU26">
        <f>DS12/(1-DT12)</f>
      </c>
      <c r="DV26">
        <f>DT12*DU12</f>
      </c>
      <c r="DW26" t="n" s="12615">
        <v>0.10000000149011612</v>
      </c>
      <c r="DX26">
        <f>DW12*DU12</f>
      </c>
      <c r="DY26">
        <f>DT12-DW12</f>
      </c>
      <c r="DZ26">
        <f>DV12-DX12</f>
      </c>
      <c r="EA26">
        <f>DU12</f>
      </c>
      <c r="EB26" t="s" s="12620">
        <v>65</v>
      </c>
      <c r="EC26" t="s" s="12621">
        <v>66</v>
      </c>
      <c r="ED26" t="s" s="12622">
        <v>67</v>
      </c>
      <c r="EE26" t="n" s="12623">
        <v>240322.0</v>
      </c>
      <c r="EF26" t="s" s="12624">
        <v>56</v>
      </c>
      <c r="EG26" t="s" s="12625">
        <v>63</v>
      </c>
      <c r="EH26" t="n" s="12626">
        <v>0.5009999871253967</v>
      </c>
      <c r="EI26" t="n" s="12627">
        <v>3.0</v>
      </c>
      <c r="EJ26" t="n" s="12628">
        <v>100000.0</v>
      </c>
      <c r="EK26">
        <f>EH13*EJ13</f>
      </c>
      <c r="EL26" t="n" s="12630">
        <v>0.0</v>
      </c>
      <c r="EM26">
        <f>EK13*(1+EL13)</f>
      </c>
      <c r="EN26" t="n" s="12632">
        <v>0.25</v>
      </c>
      <c r="EO26">
        <f>EM13/(1-EN13)</f>
      </c>
      <c r="EP26">
        <f>EN13*EO13</f>
      </c>
      <c r="EQ26" t="n" s="12635">
        <v>0.15000000596046448</v>
      </c>
      <c r="ER26">
        <f>EQ13*EO13</f>
      </c>
      <c r="ES26">
        <f>EN13-EQ13</f>
      </c>
      <c r="ET26">
        <f>EP13-ER13</f>
      </c>
      <c r="EU26" t="n" s="12639">
        <v>0.03999999910593033</v>
      </c>
      <c r="EV26">
        <f>EU13*EO13</f>
      </c>
      <c r="EW26">
        <f>EO13*(1+EU13)</f>
      </c>
      <c r="EX26" t="n" s="12642">
        <v>0.0</v>
      </c>
      <c r="EY26" t="n" s="12643">
        <v>15.0</v>
      </c>
      <c r="EZ26">
        <f>EW13+EY13</f>
      </c>
      <c r="FA26" t="n" s="12645">
        <v>0.10000000149011612</v>
      </c>
      <c r="FB26">
        <f>EZ13/(1-FA13)</f>
      </c>
      <c r="FC26">
        <f>FA13*FB13</f>
      </c>
      <c r="FD26" t="n" s="12648">
        <v>0.10000000149011612</v>
      </c>
      <c r="FE26">
        <f>FD13*FB13</f>
      </c>
      <c r="FF26">
        <f>FA13-FD13</f>
      </c>
      <c r="FG26">
        <f>FC13-FE13</f>
      </c>
      <c r="FH26">
        <f>FB13</f>
      </c>
      <c r="FI26">
        <f>EH13*EJ13/3626*DZ13</f>
      </c>
      <c r="FJ26" t="n" s="12654">
        <v>0.0</v>
      </c>
      <c r="FK26">
        <f>FI13*(1+FJ13)</f>
      </c>
      <c r="FL26" t="n" s="12656">
        <v>0.25</v>
      </c>
      <c r="FM26">
        <f>FK13/(1-FL13)</f>
      </c>
      <c r="FN26">
        <f>FL13*FM13</f>
      </c>
      <c r="FO26" t="n" s="12659">
        <v>0.15000000596046448</v>
      </c>
      <c r="FP26">
        <f>FO13*FM13</f>
      </c>
      <c r="FQ26">
        <f>FL13-FO13</f>
      </c>
      <c r="FR26">
        <f>FN13-FP13</f>
      </c>
      <c r="FS26" t="n" s="12663">
        <v>0.03999999910593033</v>
      </c>
      <c r="FT26">
        <f>FS13*FM13</f>
      </c>
      <c r="FU26">
        <f>FM13*(1+FS13)</f>
      </c>
      <c r="FV26" t="n" s="12666">
        <v>0.0</v>
      </c>
      <c r="FW26" t="n" s="12667">
        <v>15.0</v>
      </c>
      <c r="FX26">
        <f>FU13+FW13</f>
      </c>
      <c r="FY26" t="n" s="12669">
        <v>0.10000000149011612</v>
      </c>
      <c r="FZ26">
        <f>FX13/(1-FY13)</f>
      </c>
      <c r="GA26">
        <f>FY13*FZ13</f>
      </c>
      <c r="GB26" t="n" s="12672">
        <v>0.10000000149011612</v>
      </c>
      <c r="GC26">
        <f>GB13*FZ13</f>
      </c>
      <c r="GD26">
        <f>FY13-GB13</f>
      </c>
      <c r="GE26">
        <f>GA13-GC13</f>
      </c>
      <c r="GF26">
        <f>FZ13</f>
      </c>
      <c r="GG26" t="s" s="12677">
        <v>68</v>
      </c>
      <c r="GH26" t="s" s="12678">
        <v>66</v>
      </c>
      <c r="GI26" t="s" s="12679">
        <v>67</v>
      </c>
      <c r="GJ26" t="n" s="12680">
        <v>240322.0</v>
      </c>
      <c r="GK26" t="s" s="12681">
        <v>56</v>
      </c>
      <c r="GL26" t="s" s="12682">
        <v>63</v>
      </c>
      <c r="GM26" t="n" s="12683">
        <v>0.12530000507831573</v>
      </c>
      <c r="GN26" t="n" s="12684">
        <v>3.0</v>
      </c>
      <c r="GO26" t="n" s="12685">
        <v>100000.0</v>
      </c>
      <c r="GP26">
        <f>GM13*GO13</f>
      </c>
      <c r="GQ26" t="n" s="12687">
        <v>0.0</v>
      </c>
      <c r="GR26">
        <f>GP13*(1+GQ13)</f>
      </c>
      <c r="GS26" t="n" s="12689">
        <v>0.25</v>
      </c>
      <c r="GT26">
        <f>GR13/(1-GS13)</f>
      </c>
      <c r="GU26">
        <f>GS13*GT13</f>
      </c>
      <c r="GV26" t="n" s="12692">
        <v>0.15000000596046448</v>
      </c>
      <c r="GW26">
        <f>GV13*GT13</f>
      </c>
      <c r="GX26">
        <f>GS13-GV13</f>
      </c>
      <c r="GY26">
        <f>GU13-GW13</f>
      </c>
      <c r="GZ26" t="n" s="12696">
        <v>0.03999999910593033</v>
      </c>
      <c r="HA26">
        <f>GZ13*GT13</f>
      </c>
      <c r="HB26">
        <f>GT13*(1+GZ13)</f>
      </c>
      <c r="HC26" t="n" s="12699">
        <v>0.0</v>
      </c>
      <c r="HD26" t="n" s="12700">
        <v>15.0</v>
      </c>
      <c r="HE26">
        <f>HB13+HD13</f>
      </c>
      <c r="HF26" t="n" s="12702">
        <v>0.10000000149011612</v>
      </c>
      <c r="HG26">
        <f>HE13/(1-HF13)</f>
      </c>
      <c r="HH26">
        <f>HF13*HG13</f>
      </c>
      <c r="HI26" t="n" s="12705">
        <v>0.10000000149011612</v>
      </c>
      <c r="HJ26">
        <f>HI13*HG13</f>
      </c>
      <c r="HK26">
        <f>HF13-HI13</f>
      </c>
      <c r="HL26">
        <f>HH13-HJ13</f>
      </c>
      <c r="HM26">
        <f>HG13</f>
      </c>
      <c r="HN26">
        <f>GM13*GO13/3626*GE13</f>
      </c>
      <c r="HO26" t="n" s="12711">
        <v>0.0</v>
      </c>
      <c r="HP26">
        <f>HN13*(1+HO13)</f>
      </c>
      <c r="HQ26" t="n" s="12713">
        <v>0.25</v>
      </c>
      <c r="HR26">
        <f>HP13/(1-HQ13)</f>
      </c>
      <c r="HS26">
        <f>HQ13*HR13</f>
      </c>
      <c r="HT26" t="n" s="12716">
        <v>0.15000000596046448</v>
      </c>
      <c r="HU26">
        <f>HT13*HR13</f>
      </c>
      <c r="HV26">
        <f>HQ13-HT13</f>
      </c>
      <c r="HW26">
        <f>HS13-HU13</f>
      </c>
      <c r="HX26" t="n" s="12720">
        <v>0.03999999910593033</v>
      </c>
      <c r="HY26">
        <f>HX13*HR13</f>
      </c>
      <c r="HZ26">
        <f>HR13*(1+HX13)</f>
      </c>
      <c r="IA26" t="n" s="12723">
        <v>0.0</v>
      </c>
      <c r="IB26" t="n" s="12724">
        <v>15.0</v>
      </c>
      <c r="IC26">
        <f>HZ13+IB13</f>
      </c>
      <c r="ID26" t="n" s="12726">
        <v>0.10000000149011612</v>
      </c>
      <c r="IE26">
        <f>IC13/(1-ID13)</f>
      </c>
      <c r="IF26">
        <f>ID13*IE13</f>
      </c>
      <c r="IG26" t="n" s="12729">
        <v>0.10000000149011612</v>
      </c>
      <c r="IH26">
        <f>IG13*IE13</f>
      </c>
      <c r="II26">
        <f>ID13-IG13</f>
      </c>
      <c r="IJ26">
        <f>IF13-IH13</f>
      </c>
      <c r="IK26">
        <f>IE13</f>
      </c>
      <c r="IL26" t="s" s="12734">
        <v>69</v>
      </c>
      <c r="IM26" t="s" s="12735">
        <v>66</v>
      </c>
      <c r="IN26" t="s" s="12736">
        <v>67</v>
      </c>
      <c r="IO26" t="n" s="12737">
        <v>240322.0</v>
      </c>
      <c r="IP26" t="s" s="12738">
        <v>56</v>
      </c>
      <c r="IQ26" t="s" s="12739">
        <v>63</v>
      </c>
      <c r="IR26" t="n" s="12740">
        <v>0.061900001019239426</v>
      </c>
      <c r="IS26" t="n" s="12741">
        <v>3.0</v>
      </c>
      <c r="IT26" t="n" s="12742">
        <v>100000.0</v>
      </c>
      <c r="IU26">
        <f>IR13*IT13</f>
      </c>
      <c r="IV26" t="n" s="12744">
        <v>0.0</v>
      </c>
      <c r="IW26">
        <f>IU13*(1+IV13)</f>
      </c>
      <c r="IX26" t="n" s="12746">
        <v>0.25</v>
      </c>
      <c r="IY26">
        <f>IW13/(1-IX13)</f>
      </c>
      <c r="IZ26">
        <f>IX13*IY13</f>
      </c>
      <c r="JA26" t="n" s="12749">
        <v>0.15000000596046448</v>
      </c>
      <c r="JB26">
        <f>JA13*IY13</f>
      </c>
      <c r="JC26">
        <f>IX13-JA13</f>
      </c>
      <c r="JD26">
        <f>IZ13-JB13</f>
      </c>
      <c r="JE26" t="n" s="12753">
        <v>0.03999999910593033</v>
      </c>
      <c r="JF26">
        <f>JE13*IY13</f>
      </c>
      <c r="JG26">
        <f>IY13*(1+JE13)</f>
      </c>
      <c r="JH26" t="n" s="12756">
        <v>0.0</v>
      </c>
      <c r="JI26" t="n" s="12757">
        <v>15.0</v>
      </c>
      <c r="JJ26">
        <f>JG13+JI13</f>
      </c>
      <c r="JK26" t="n" s="12759">
        <v>0.10000000149011612</v>
      </c>
      <c r="JL26">
        <f>JJ13/(1-JK13)</f>
      </c>
      <c r="JM26">
        <f>JK13*JL13</f>
      </c>
      <c r="JN26" t="n" s="12762">
        <v>0.10000000149011612</v>
      </c>
      <c r="JO26">
        <f>JN13*JL13</f>
      </c>
      <c r="JP26">
        <f>JK13-JN13</f>
      </c>
      <c r="JQ26">
        <f>JM13-JO13</f>
      </c>
      <c r="JR26">
        <f>JL13</f>
      </c>
      <c r="JS26">
        <f>IR13*IT13/3626*IJ13</f>
      </c>
      <c r="JT26" t="n" s="12768">
        <v>0.0</v>
      </c>
      <c r="JU26">
        <f>JS13*(1+JT13)</f>
      </c>
      <c r="JV26" t="n" s="12770">
        <v>0.25</v>
      </c>
      <c r="JW26">
        <f>JU13/(1-JV13)</f>
      </c>
      <c r="JX26">
        <f>JV13*JW13</f>
      </c>
      <c r="JY26" t="n" s="12773">
        <v>0.15000000596046448</v>
      </c>
      <c r="JZ26">
        <f>JY13*JW13</f>
      </c>
      <c r="KA26">
        <f>JV13-JY13</f>
      </c>
      <c r="KB26">
        <f>JX13-JZ13</f>
      </c>
      <c r="KC26" t="n" s="12777">
        <v>0.03999999910593033</v>
      </c>
      <c r="KD26">
        <f>KC13*JW13</f>
      </c>
      <c r="KE26">
        <f>JW13*(1+KC13)</f>
      </c>
      <c r="KF26" t="n" s="12780">
        <v>0.0</v>
      </c>
      <c r="KG26" t="n" s="12781">
        <v>15.0</v>
      </c>
      <c r="KH26">
        <f>KE13+KG13</f>
      </c>
      <c r="KI26" t="n" s="12783">
        <v>0.10000000149011612</v>
      </c>
      <c r="KJ26">
        <f>KH13/(1-KI13)</f>
      </c>
      <c r="KK26">
        <f>KI13*KJ13</f>
      </c>
      <c r="KL26" t="n" s="12786">
        <v>0.10000000149011612</v>
      </c>
      <c r="KM26">
        <f>KL13*KJ13</f>
      </c>
      <c r="KN26">
        <f>KI13-KL13</f>
      </c>
      <c r="KO26">
        <f>KK13-KM13</f>
      </c>
      <c r="KP26">
        <f>KJ13</f>
      </c>
      <c r="KQ26" t="s" s="12791">
        <v>70</v>
      </c>
      <c r="KR26" t="s" s="12792">
        <v>66</v>
      </c>
      <c r="KS26" t="s" s="12793">
        <v>67</v>
      </c>
      <c r="KT26" t="n" s="12794">
        <v>240322.0</v>
      </c>
      <c r="KU26" t="s" s="12795">
        <v>56</v>
      </c>
      <c r="KV26" t="s" s="12796">
        <v>63</v>
      </c>
      <c r="KW26" t="n" s="12797">
        <v>0.21080000698566437</v>
      </c>
      <c r="KX26" t="n" s="12798">
        <v>3.0</v>
      </c>
      <c r="KY26" t="n" s="12799">
        <v>100000.0</v>
      </c>
      <c r="KZ26">
        <f>KW13*KY13</f>
      </c>
      <c r="LA26" t="n" s="12801">
        <v>0.0</v>
      </c>
      <c r="LB26">
        <f>KZ13*(1+LA13)</f>
      </c>
      <c r="LC26" t="n" s="12803">
        <v>0.25</v>
      </c>
      <c r="LD26">
        <f>LB13/(1-LC13)</f>
      </c>
      <c r="LE26">
        <f>LC13*LD13</f>
      </c>
      <c r="LF26" t="n" s="12806">
        <v>0.15000000596046448</v>
      </c>
      <c r="LG26">
        <f>LF13*LD13</f>
      </c>
      <c r="LH26">
        <f>LC13-LF13</f>
      </c>
      <c r="LI26">
        <f>LE13-LG13</f>
      </c>
      <c r="LJ26" t="n" s="12810">
        <v>0.03999999910593033</v>
      </c>
      <c r="LK26">
        <f>LJ13*LD13</f>
      </c>
      <c r="LL26">
        <f>LD13*(1+LJ13)</f>
      </c>
      <c r="LM26" t="n" s="12813">
        <v>0.0</v>
      </c>
      <c r="LN26" t="n" s="12814">
        <v>15.0</v>
      </c>
      <c r="LO26">
        <f>LL13+LN13</f>
      </c>
      <c r="LP26" t="n" s="12816">
        <v>0.10000000149011612</v>
      </c>
      <c r="LQ26">
        <f>LO13/(1-LP13)</f>
      </c>
      <c r="LR26">
        <f>LP13*LQ13</f>
      </c>
      <c r="LS26" t="n" s="12819">
        <v>0.10000000149011612</v>
      </c>
      <c r="LT26">
        <f>LS13*LQ13</f>
      </c>
      <c r="LU26">
        <f>LP13-LS13</f>
      </c>
      <c r="LV26">
        <f>LR13-LT13</f>
      </c>
      <c r="LW26">
        <f>LQ13</f>
      </c>
      <c r="LX26">
        <f>KW13*KY13/3626*KO13</f>
      </c>
      <c r="LY26" t="n" s="12825">
        <v>0.0</v>
      </c>
      <c r="LZ26">
        <f>LX13*(1+LY13)</f>
      </c>
      <c r="MA26" t="n" s="12827">
        <v>0.25</v>
      </c>
      <c r="MB26">
        <f>LZ13/(1-MA13)</f>
      </c>
      <c r="MC26">
        <f>MA13*MB13</f>
      </c>
      <c r="MD26" t="n" s="12830">
        <v>0.15000000596046448</v>
      </c>
      <c r="ME26">
        <f>MD13*MB13</f>
      </c>
      <c r="MF26">
        <f>MA13-MD13</f>
      </c>
      <c r="MG26">
        <f>MC13-ME13</f>
      </c>
      <c r="MH26" t="n" s="12834">
        <v>0.03999999910593033</v>
      </c>
      <c r="MI26">
        <f>MH13*MB13</f>
      </c>
      <c r="MJ26">
        <f>MB13*(1+MH13)</f>
      </c>
      <c r="MK26" t="n" s="12837">
        <v>0.0</v>
      </c>
      <c r="ML26" t="n" s="12838">
        <v>15.0</v>
      </c>
      <c r="MM26">
        <f>MJ13+ML13</f>
      </c>
      <c r="MN26" t="n" s="12840">
        <v>0.10000000149011612</v>
      </c>
      <c r="MO26">
        <f>MM13/(1-MN13)</f>
      </c>
      <c r="MP26">
        <f>MN13*MO13</f>
      </c>
      <c r="MQ26" t="n" s="12843">
        <v>0.10000000149011612</v>
      </c>
      <c r="MR26">
        <f>MQ13*MO13</f>
      </c>
      <c r="MS26">
        <f>MN13-MQ13</f>
      </c>
      <c r="MT26">
        <f>MP13-MR13</f>
      </c>
      <c r="MU26">
        <f>MO13</f>
      </c>
      <c r="MV26" t="s" s="12848">
        <v>71</v>
      </c>
      <c r="MW26" t="s" s="12849">
        <v>66</v>
      </c>
      <c r="MX26" t="s" s="12850">
        <v>67</v>
      </c>
      <c r="MY26" t="n" s="12851">
        <v>240322.0</v>
      </c>
      <c r="MZ26" t="s" s="12852">
        <v>56</v>
      </c>
      <c r="NA26" t="s" s="12853">
        <v>63</v>
      </c>
      <c r="NB26" t="n" s="12854">
        <v>0.45249998569488525</v>
      </c>
      <c r="NC26" t="n" s="12855">
        <v>1.0</v>
      </c>
      <c r="ND26" t="n" s="12856">
        <v>100000.0</v>
      </c>
      <c r="NE26">
        <f>NB13*ND13</f>
      </c>
      <c r="NF26" t="n" s="12858">
        <v>0.0</v>
      </c>
      <c r="NG26">
        <f>NE13*(1+NF13)</f>
      </c>
      <c r="NH26" t="n" s="12860">
        <v>0.25</v>
      </c>
      <c r="NI26">
        <f>NG13/(1-NH13)</f>
      </c>
      <c r="NJ26">
        <f>NH13*NI13</f>
      </c>
      <c r="NK26" t="n" s="12863">
        <v>0.15000000596046448</v>
      </c>
      <c r="NL26">
        <f>NK13*NI13</f>
      </c>
      <c r="NM26">
        <f>NH13-NK13</f>
      </c>
      <c r="NN26">
        <f>NJ13-NL13</f>
      </c>
      <c r="NO26" t="n" s="12867">
        <v>0.03999999910593033</v>
      </c>
      <c r="NP26">
        <f>NO13*NI13</f>
      </c>
      <c r="NQ26">
        <f>NI13*(1+NO13)</f>
      </c>
      <c r="NR26" t="n" s="12870">
        <v>0.0</v>
      </c>
      <c r="NS26" t="n" s="12871">
        <v>15.0</v>
      </c>
      <c r="NT26">
        <f>NQ13+NS13</f>
      </c>
      <c r="NU26" t="n" s="12873">
        <v>0.10000000149011612</v>
      </c>
      <c r="NV26">
        <f>NT13/(1-NU13)</f>
      </c>
      <c r="NW26">
        <f>NU13*NV13</f>
      </c>
      <c r="NX26" t="n" s="12876">
        <v>0.10000000149011612</v>
      </c>
      <c r="NY26">
        <f>NX13*NV13</f>
      </c>
      <c r="NZ26">
        <f>NU13-NX13</f>
      </c>
      <c r="OA26">
        <f>NW13-NY13</f>
      </c>
      <c r="OB26">
        <f>NV13</f>
      </c>
      <c r="OC26">
        <f>NB13*ND13/3626*MT13</f>
      </c>
      <c r="OD26" t="n" s="12882">
        <v>0.0</v>
      </c>
      <c r="OE26">
        <f>OC13*(1+OD13)</f>
      </c>
      <c r="OF26" t="n" s="12884">
        <v>0.25</v>
      </c>
      <c r="OG26">
        <f>OE13/(1-OF13)</f>
      </c>
      <c r="OH26">
        <f>OF13*OG13</f>
      </c>
      <c r="OI26" t="n" s="12887">
        <v>0.15000000596046448</v>
      </c>
      <c r="OJ26">
        <f>OI13*OG13</f>
      </c>
      <c r="OK26">
        <f>OF13-OI13</f>
      </c>
      <c r="OL26">
        <f>OH13-OJ13</f>
      </c>
      <c r="OM26" t="n" s="12891">
        <v>0.03999999910593033</v>
      </c>
      <c r="ON26">
        <f>OM13*OG13</f>
      </c>
      <c r="OO26">
        <f>OG13*(1+OM13)</f>
      </c>
      <c r="OP26" t="n" s="12894">
        <v>0.0</v>
      </c>
      <c r="OQ26" t="n" s="12895">
        <v>15.0</v>
      </c>
      <c r="OR26">
        <f>OO13+OQ13</f>
      </c>
      <c r="OS26" t="n" s="12897">
        <v>0.10000000149011612</v>
      </c>
      <c r="OT26">
        <f>OR13/(1-OS13)</f>
      </c>
      <c r="OU26">
        <f>OS13*OT13</f>
      </c>
      <c r="OV26" t="n" s="12900">
        <v>0.10000000149011612</v>
      </c>
      <c r="OW26">
        <f>OV13*OT13</f>
      </c>
      <c r="OX26">
        <f>OS13-OV13</f>
      </c>
      <c r="OY26">
        <f>OU13-OW13</f>
      </c>
      <c r="OZ26">
        <f>OT13</f>
      </c>
      <c r="PA26" t="s" s="12905">
        <v>72</v>
      </c>
      <c r="PB26" t="s" s="12906">
        <v>66</v>
      </c>
      <c r="PC26" t="s" s="12907">
        <v>67</v>
      </c>
      <c r="PD26" t="n" s="12908">
        <v>240322.0</v>
      </c>
      <c r="PE26" t="s" s="12909">
        <v>56</v>
      </c>
      <c r="PF26" t="s" s="12910">
        <v>63</v>
      </c>
      <c r="PG26" t="n" s="12911">
        <v>0.9043999910354614</v>
      </c>
      <c r="PH26" t="n" s="12912">
        <v>1.0</v>
      </c>
      <c r="PI26" t="n" s="12913">
        <v>100000.0</v>
      </c>
      <c r="PJ26">
        <f>PG13*PI13</f>
      </c>
      <c r="PK26" t="n" s="12915">
        <v>0.0</v>
      </c>
      <c r="PL26">
        <f>PJ13*(1+PK13)</f>
      </c>
      <c r="PM26" t="n" s="12917">
        <v>0.25</v>
      </c>
      <c r="PN26">
        <f>PL13/(1-PM13)</f>
      </c>
      <c r="PO26">
        <f>PM13*PN13</f>
      </c>
      <c r="PP26" t="n" s="12920">
        <v>0.15000000596046448</v>
      </c>
      <c r="PQ26">
        <f>PP13*PN13</f>
      </c>
      <c r="PR26">
        <f>PM13-PP13</f>
      </c>
      <c r="PS26">
        <f>PO13-PQ13</f>
      </c>
      <c r="PT26" t="n" s="12924">
        <v>0.03999999910593033</v>
      </c>
      <c r="PU26">
        <f>PT13*PN13</f>
      </c>
      <c r="PV26">
        <f>PN13*(1+PT13)</f>
      </c>
      <c r="PW26" t="n" s="12927">
        <v>0.0</v>
      </c>
      <c r="PX26" t="n" s="12928">
        <v>15.0</v>
      </c>
      <c r="PY26">
        <f>PV13+PX13</f>
      </c>
      <c r="PZ26" t="n" s="12930">
        <v>0.10000000149011612</v>
      </c>
      <c r="QA26">
        <f>PY13/(1-PZ13)</f>
      </c>
      <c r="QB26">
        <f>PZ13*QA13</f>
      </c>
      <c r="QC26" t="n" s="12933">
        <v>0.10000000149011612</v>
      </c>
      <c r="QD26">
        <f>QC13*QA13</f>
      </c>
      <c r="QE26">
        <f>PZ13-QC13</f>
      </c>
      <c r="QF26">
        <f>QB13-QD13</f>
      </c>
      <c r="QG26">
        <f>QA13</f>
      </c>
      <c r="QH26">
        <f>OYG13*OYI13/3626*OY13</f>
      </c>
      <c r="QI26" t="n" s="12939">
        <v>0.0</v>
      </c>
      <c r="QJ26">
        <f>QH13*(1+QI13)</f>
      </c>
      <c r="QK26" t="n" s="12941">
        <v>0.25</v>
      </c>
      <c r="QL26">
        <f>QJ13/(1-QK13)</f>
      </c>
      <c r="QM26">
        <f>QK13*QL13</f>
      </c>
      <c r="QN26" t="n" s="12944">
        <v>0.15000000596046448</v>
      </c>
      <c r="QO26">
        <f>QN13*QL13</f>
      </c>
      <c r="QP26">
        <f>QK13-QN13</f>
      </c>
      <c r="QQ26">
        <f>QM13-QO13</f>
      </c>
      <c r="QR26" t="n" s="12948">
        <v>0.03999999910593033</v>
      </c>
      <c r="QS26">
        <f>QR13*QL13</f>
      </c>
      <c r="QT26">
        <f>QL13*(1+QR13)</f>
      </c>
      <c r="QU26" t="n" s="12951">
        <v>0.0</v>
      </c>
      <c r="QV26" t="n" s="12952">
        <v>15.0</v>
      </c>
      <c r="QW26">
        <f>QT13+QV13</f>
      </c>
      <c r="QX26" t="n" s="12954">
        <v>0.10000000149011612</v>
      </c>
      <c r="QY26">
        <f>QW13/(1-QX13)</f>
      </c>
      <c r="QZ26">
        <f>QX13*QY13</f>
      </c>
      <c r="RA26" t="n" s="12957">
        <v>0.10000000149011612</v>
      </c>
      <c r="RB26">
        <f>RA13*QY13</f>
      </c>
      <c r="RC26">
        <f>QX13-RA13</f>
      </c>
      <c r="RD26">
        <f>QZ13-RB13</f>
      </c>
      <c r="RE26">
        <f>QY13</f>
      </c>
      <c r="RF26">
        <f>BV26+BV26+EA26+EA26+GF26+IK26+KP26+MU26+OZ26+RE26</f>
      </c>
    </row>
    <row r="27">
      <c r="A27" t="s">
        <v>80</v>
      </c>
      <c r="B27" t="s">
        <v>101</v>
      </c>
      <c r="C27" t="s">
        <v>102</v>
      </c>
      <c r="D27" t="s">
        <v>51</v>
      </c>
      <c r="F27" t="s">
        <v>52</v>
      </c>
      <c r="G27" t="s">
        <v>53</v>
      </c>
      <c r="H27" t="s">
        <v>103</v>
      </c>
      <c r="I27" t="s">
        <v>104</v>
      </c>
      <c r="J27" t="n">
        <v>0.0</v>
      </c>
      <c r="K27" t="n">
        <v>42815.0</v>
      </c>
      <c r="L27" t="n">
        <v>42425.0</v>
      </c>
      <c r="M27" t="s">
        <v>56</v>
      </c>
      <c r="N27" t="n">
        <v>-1.0</v>
      </c>
      <c r="O27" t="n">
        <v>5000.0</v>
      </c>
      <c r="P27" t="n">
        <v>-390.0</v>
      </c>
      <c r="Q27" t="n">
        <v>0.0</v>
      </c>
      <c r="R27" t="s" s="13018">
        <v>57</v>
      </c>
      <c r="S27" t="s" s="13019">
        <v>58</v>
      </c>
      <c r="T27" t="s" s="13020">
        <v>59</v>
      </c>
      <c r="U27" t="n" s="13021">
        <v>240322.0</v>
      </c>
      <c r="V27" t="s" s="13022">
        <v>56</v>
      </c>
      <c r="W27" t="s" s="13023">
        <v>63</v>
      </c>
      <c r="X27" t="n" s="13024">
        <v>5.009999731555581E-4</v>
      </c>
      <c r="Y27" t="n" s="13025">
        <v>3.0</v>
      </c>
      <c r="Z27">
        <f>Y12*O12*12</f>
      </c>
      <c r="AA27">
        <f>X12*Z12</f>
      </c>
      <c r="AB27" t="n" s="13028">
        <v>0.0</v>
      </c>
      <c r="AC27">
        <f>AA12*(1+AB12)</f>
      </c>
      <c r="AD27" t="n" s="13030">
        <v>0.25</v>
      </c>
      <c r="AE27">
        <f>AC12/(1-AD12)</f>
      </c>
      <c r="AF27">
        <f>AD12*AE12</f>
      </c>
      <c r="AG27" t="n" s="13033">
        <v>0.15000000596046448</v>
      </c>
      <c r="AH27">
        <f>AG12*AE12</f>
      </c>
      <c r="AI27">
        <f>AD12-AG12</f>
      </c>
      <c r="AJ27">
        <f>AF12-AH12</f>
      </c>
      <c r="AK27" t="n" s="13037">
        <v>0.03999999910593033</v>
      </c>
      <c r="AL27">
        <f>AK12*AE12</f>
      </c>
      <c r="AM27">
        <f>AE12*(1+AK12)</f>
      </c>
      <c r="AN27" t="n" s="13040">
        <v>0.029999999329447746</v>
      </c>
      <c r="AO27">
        <f>AN12*AM12</f>
      </c>
      <c r="AP27">
        <f>AM12+AO12</f>
      </c>
      <c r="AQ27" t="n" s="13043">
        <v>0.10000000149011612</v>
      </c>
      <c r="AR27">
        <f>AP12/(1-AQ12)</f>
      </c>
      <c r="AS27">
        <f>AQ12*AR12</f>
      </c>
      <c r="AT27" t="n" s="13046">
        <v>0.10000000149011612</v>
      </c>
      <c r="AU27">
        <f>AT12*AR12</f>
      </c>
      <c r="AV27">
        <f>AQ12-AT12</f>
      </c>
      <c r="AW27">
        <f>AS12-AU12</f>
      </c>
      <c r="AX27">
        <f>AR12</f>
      </c>
      <c r="AY27">
        <f>X12*Z12/3627*P12</f>
      </c>
      <c r="AZ27" t="n" s="13052">
        <v>0.0</v>
      </c>
      <c r="BA27">
        <f>AY12*(1+AZ12)</f>
      </c>
      <c r="BB27" t="n" s="13054">
        <v>0.25</v>
      </c>
      <c r="BC27">
        <f>BA12/(1-BB12)</f>
      </c>
      <c r="BD27">
        <f>BB12*BC12</f>
      </c>
      <c r="BE27" t="n" s="13057">
        <v>0.15000000596046448</v>
      </c>
      <c r="BF27">
        <f>BE12*BC12</f>
      </c>
      <c r="BG27">
        <f>BB12-BE12</f>
      </c>
      <c r="BH27">
        <f>BD12-BF12</f>
      </c>
      <c r="BI27" t="n" s="13061">
        <v>0.03999999910593033</v>
      </c>
      <c r="BJ27">
        <f>BI12*BC12</f>
      </c>
      <c r="BK27">
        <f>BC12*(1+BI12)</f>
      </c>
      <c r="BL27" t="n" s="13064">
        <v>0.029999999329447746</v>
      </c>
      <c r="BM27">
        <f>BL12*BK12</f>
      </c>
      <c r="BN27">
        <f>BK12+BM12</f>
      </c>
      <c r="BO27" t="n" s="13067">
        <v>0.10000000149011612</v>
      </c>
      <c r="BP27">
        <f>BN12/(1-BO12)</f>
      </c>
      <c r="BQ27">
        <f>BO12*BP12</f>
      </c>
      <c r="BR27" t="n" s="13070">
        <v>0.10000000149011612</v>
      </c>
      <c r="BS27">
        <f>BR12*BP12</f>
      </c>
      <c r="BT27">
        <f>BO12-BR12</f>
      </c>
      <c r="BU27">
        <f>BQ12-BS12</f>
      </c>
      <c r="BV27">
        <f>BP12</f>
      </c>
      <c r="BW27" t="s" s="13131">
        <v>64</v>
      </c>
      <c r="BX27" t="s" s="13132">
        <v>58</v>
      </c>
      <c r="BY27" t="s" s="13133">
        <v>59</v>
      </c>
      <c r="BZ27" t="n" s="13134">
        <v>240322.0</v>
      </c>
      <c r="CA27" t="s" s="13135">
        <v>56</v>
      </c>
      <c r="CB27" t="s" s="13136">
        <v>63</v>
      </c>
      <c r="CC27" t="n" s="13137">
        <v>5.009999731555581E-4</v>
      </c>
      <c r="CD27" t="n" s="13138">
        <v>3.0</v>
      </c>
      <c r="CE27">
        <f>CD12*BT12*12</f>
      </c>
      <c r="CF27">
        <f>CC12*CE12</f>
      </c>
      <c r="CG27" t="n" s="13141">
        <v>0.0</v>
      </c>
      <c r="CH27">
        <f>CF12*(1+CG12)</f>
      </c>
      <c r="CI27" t="n" s="13143">
        <v>0.25</v>
      </c>
      <c r="CJ27">
        <f>CH12/(1-CI12)</f>
      </c>
      <c r="CK27">
        <f>CI12*CJ12</f>
      </c>
      <c r="CL27" t="n" s="13146">
        <v>0.15000000596046448</v>
      </c>
      <c r="CM27">
        <f>CL12*CJ12</f>
      </c>
      <c r="CN27">
        <f>CI12-CL12</f>
      </c>
      <c r="CO27">
        <f>CK12-CM12</f>
      </c>
      <c r="CP27" t="n" s="13150">
        <v>0.03999999910593033</v>
      </c>
      <c r="CQ27">
        <f>CP12*CJ12</f>
      </c>
      <c r="CR27">
        <f>CJ12*(1+CP12)</f>
      </c>
      <c r="CS27" t="n" s="13153">
        <v>0.029999999329447746</v>
      </c>
      <c r="CT27">
        <f>CS12*CR12</f>
      </c>
      <c r="CU27">
        <f>CR12+CT12</f>
      </c>
      <c r="CV27" t="n" s="13156">
        <v>0.10000000149011612</v>
      </c>
      <c r="CW27">
        <f>CU12/(1-CV12)</f>
      </c>
      <c r="CX27">
        <f>CV12*CW12</f>
      </c>
      <c r="CY27" t="n" s="13159">
        <v>0.10000000149011612</v>
      </c>
      <c r="CZ27">
        <f>CY12*CW12</f>
      </c>
      <c r="DA27">
        <f>CV12-CY12</f>
      </c>
      <c r="DB27">
        <f>CX12-CZ12</f>
      </c>
      <c r="DC27">
        <f>CW12</f>
      </c>
      <c r="DD27">
        <f>CC12*CE12/3627*BU12</f>
      </c>
      <c r="DE27" t="n" s="13165">
        <v>0.0</v>
      </c>
      <c r="DF27">
        <f>DD12*(1+DE12)</f>
      </c>
      <c r="DG27" t="n" s="13167">
        <v>0.25</v>
      </c>
      <c r="DH27">
        <f>DF12/(1-DG12)</f>
      </c>
      <c r="DI27">
        <f>DG12*DH12</f>
      </c>
      <c r="DJ27" t="n" s="13170">
        <v>0.15000000596046448</v>
      </c>
      <c r="DK27">
        <f>DJ12*DH12</f>
      </c>
      <c r="DL27">
        <f>DG12-DJ12</f>
      </c>
      <c r="DM27">
        <f>DI12-DK12</f>
      </c>
      <c r="DN27" t="n" s="13174">
        <v>0.03999999910593033</v>
      </c>
      <c r="DO27">
        <f>DN12*DH12</f>
      </c>
      <c r="DP27">
        <f>DH12*(1+DN12)</f>
      </c>
      <c r="DQ27" t="n" s="13177">
        <v>0.029999999329447746</v>
      </c>
      <c r="DR27">
        <f>DQ12*DP12</f>
      </c>
      <c r="DS27">
        <f>DP12+DR12</f>
      </c>
      <c r="DT27" t="n" s="13180">
        <v>0.10000000149011612</v>
      </c>
      <c r="DU27">
        <f>DS12/(1-DT12)</f>
      </c>
      <c r="DV27">
        <f>DT12*DU12</f>
      </c>
      <c r="DW27" t="n" s="13183">
        <v>0.10000000149011612</v>
      </c>
      <c r="DX27">
        <f>DW12*DU12</f>
      </c>
      <c r="DY27">
        <f>DT12-DW12</f>
      </c>
      <c r="DZ27">
        <f>DV12-DX12</f>
      </c>
      <c r="EA27">
        <f>DU12</f>
      </c>
      <c r="EB27" t="s" s="13188">
        <v>65</v>
      </c>
      <c r="EC27" t="s" s="13189">
        <v>66</v>
      </c>
      <c r="ED27" t="s" s="13190">
        <v>67</v>
      </c>
      <c r="EE27" t="n" s="13191">
        <v>240322.0</v>
      </c>
      <c r="EF27" t="s" s="13192">
        <v>56</v>
      </c>
      <c r="EG27" t="s" s="13193">
        <v>63</v>
      </c>
      <c r="EH27" t="n" s="13194">
        <v>0.5009999871253967</v>
      </c>
      <c r="EI27" t="n" s="13195">
        <v>3.0</v>
      </c>
      <c r="EJ27" t="n" s="13196">
        <v>100000.0</v>
      </c>
      <c r="EK27">
        <f>EH13*EJ13</f>
      </c>
      <c r="EL27" t="n" s="13198">
        <v>0.0</v>
      </c>
      <c r="EM27">
        <f>EK13*(1+EL13)</f>
      </c>
      <c r="EN27" t="n" s="13200">
        <v>0.25</v>
      </c>
      <c r="EO27">
        <f>EM13/(1-EN13)</f>
      </c>
      <c r="EP27">
        <f>EN13*EO13</f>
      </c>
      <c r="EQ27" t="n" s="13203">
        <v>0.15000000596046448</v>
      </c>
      <c r="ER27">
        <f>EQ13*EO13</f>
      </c>
      <c r="ES27">
        <f>EN13-EQ13</f>
      </c>
      <c r="ET27">
        <f>EP13-ER13</f>
      </c>
      <c r="EU27" t="n" s="13207">
        <v>0.03999999910593033</v>
      </c>
      <c r="EV27">
        <f>EU13*EO13</f>
      </c>
      <c r="EW27">
        <f>EO13*(1+EU13)</f>
      </c>
      <c r="EX27" t="n" s="13210">
        <v>0.0</v>
      </c>
      <c r="EY27" t="n" s="13211">
        <v>15.0</v>
      </c>
      <c r="EZ27">
        <f>EW13+EY13</f>
      </c>
      <c r="FA27" t="n" s="13213">
        <v>0.10000000149011612</v>
      </c>
      <c r="FB27">
        <f>EZ13/(1-FA13)</f>
      </c>
      <c r="FC27">
        <f>FA13*FB13</f>
      </c>
      <c r="FD27" t="n" s="13216">
        <v>0.10000000149011612</v>
      </c>
      <c r="FE27">
        <f>FD13*FB13</f>
      </c>
      <c r="FF27">
        <f>FA13-FD13</f>
      </c>
      <c r="FG27">
        <f>FC13-FE13</f>
      </c>
      <c r="FH27">
        <f>FB13</f>
      </c>
      <c r="FI27">
        <f>EH13*EJ13/3627*DZ13</f>
      </c>
      <c r="FJ27" t="n" s="13222">
        <v>0.0</v>
      </c>
      <c r="FK27">
        <f>FI13*(1+FJ13)</f>
      </c>
      <c r="FL27" t="n" s="13224">
        <v>0.25</v>
      </c>
      <c r="FM27">
        <f>FK13/(1-FL13)</f>
      </c>
      <c r="FN27">
        <f>FL13*FM13</f>
      </c>
      <c r="FO27" t="n" s="13227">
        <v>0.15000000596046448</v>
      </c>
      <c r="FP27">
        <f>FO13*FM13</f>
      </c>
      <c r="FQ27">
        <f>FL13-FO13</f>
      </c>
      <c r="FR27">
        <f>FN13-FP13</f>
      </c>
      <c r="FS27" t="n" s="13231">
        <v>0.03999999910593033</v>
      </c>
      <c r="FT27">
        <f>FS13*FM13</f>
      </c>
      <c r="FU27">
        <f>FM13*(1+FS13)</f>
      </c>
      <c r="FV27" t="n" s="13234">
        <v>0.0</v>
      </c>
      <c r="FW27" t="n" s="13235">
        <v>15.0</v>
      </c>
      <c r="FX27">
        <f>FU13+FW13</f>
      </c>
      <c r="FY27" t="n" s="13237">
        <v>0.10000000149011612</v>
      </c>
      <c r="FZ27">
        <f>FX13/(1-FY13)</f>
      </c>
      <c r="GA27">
        <f>FY13*FZ13</f>
      </c>
      <c r="GB27" t="n" s="13240">
        <v>0.10000000149011612</v>
      </c>
      <c r="GC27">
        <f>GB13*FZ13</f>
      </c>
      <c r="GD27">
        <f>FY13-GB13</f>
      </c>
      <c r="GE27">
        <f>GA13-GC13</f>
      </c>
      <c r="GF27">
        <f>FZ13</f>
      </c>
      <c r="GG27" t="s" s="13245">
        <v>68</v>
      </c>
      <c r="GH27" t="s" s="13246">
        <v>66</v>
      </c>
      <c r="GI27" t="s" s="13247">
        <v>67</v>
      </c>
      <c r="GJ27" t="n" s="13248">
        <v>240322.0</v>
      </c>
      <c r="GK27" t="s" s="13249">
        <v>56</v>
      </c>
      <c r="GL27" t="s" s="13250">
        <v>63</v>
      </c>
      <c r="GM27" t="n" s="13251">
        <v>0.12530000507831573</v>
      </c>
      <c r="GN27" t="n" s="13252">
        <v>3.0</v>
      </c>
      <c r="GO27" t="n" s="13253">
        <v>100000.0</v>
      </c>
      <c r="GP27">
        <f>GM13*GO13</f>
      </c>
      <c r="GQ27" t="n" s="13255">
        <v>0.0</v>
      </c>
      <c r="GR27">
        <f>GP13*(1+GQ13)</f>
      </c>
      <c r="GS27" t="n" s="13257">
        <v>0.25</v>
      </c>
      <c r="GT27">
        <f>GR13/(1-GS13)</f>
      </c>
      <c r="GU27">
        <f>GS13*GT13</f>
      </c>
      <c r="GV27" t="n" s="13260">
        <v>0.15000000596046448</v>
      </c>
      <c r="GW27">
        <f>GV13*GT13</f>
      </c>
      <c r="GX27">
        <f>GS13-GV13</f>
      </c>
      <c r="GY27">
        <f>GU13-GW13</f>
      </c>
      <c r="GZ27" t="n" s="13264">
        <v>0.03999999910593033</v>
      </c>
      <c r="HA27">
        <f>GZ13*GT13</f>
      </c>
      <c r="HB27">
        <f>GT13*(1+GZ13)</f>
      </c>
      <c r="HC27" t="n" s="13267">
        <v>0.0</v>
      </c>
      <c r="HD27" t="n" s="13268">
        <v>15.0</v>
      </c>
      <c r="HE27">
        <f>HB13+HD13</f>
      </c>
      <c r="HF27" t="n" s="13270">
        <v>0.10000000149011612</v>
      </c>
      <c r="HG27">
        <f>HE13/(1-HF13)</f>
      </c>
      <c r="HH27">
        <f>HF13*HG13</f>
      </c>
      <c r="HI27" t="n" s="13273">
        <v>0.10000000149011612</v>
      </c>
      <c r="HJ27">
        <f>HI13*HG13</f>
      </c>
      <c r="HK27">
        <f>HF13-HI13</f>
      </c>
      <c r="HL27">
        <f>HH13-HJ13</f>
      </c>
      <c r="HM27">
        <f>HG13</f>
      </c>
      <c r="HN27">
        <f>GM13*GO13/3627*GE13</f>
      </c>
      <c r="HO27" t="n" s="13279">
        <v>0.0</v>
      </c>
      <c r="HP27">
        <f>HN13*(1+HO13)</f>
      </c>
      <c r="HQ27" t="n" s="13281">
        <v>0.25</v>
      </c>
      <c r="HR27">
        <f>HP13/(1-HQ13)</f>
      </c>
      <c r="HS27">
        <f>HQ13*HR13</f>
      </c>
      <c r="HT27" t="n" s="13284">
        <v>0.15000000596046448</v>
      </c>
      <c r="HU27">
        <f>HT13*HR13</f>
      </c>
      <c r="HV27">
        <f>HQ13-HT13</f>
      </c>
      <c r="HW27">
        <f>HS13-HU13</f>
      </c>
      <c r="HX27" t="n" s="13288">
        <v>0.03999999910593033</v>
      </c>
      <c r="HY27">
        <f>HX13*HR13</f>
      </c>
      <c r="HZ27">
        <f>HR13*(1+HX13)</f>
      </c>
      <c r="IA27" t="n" s="13291">
        <v>0.0</v>
      </c>
      <c r="IB27" t="n" s="13292">
        <v>15.0</v>
      </c>
      <c r="IC27">
        <f>HZ13+IB13</f>
      </c>
      <c r="ID27" t="n" s="13294">
        <v>0.10000000149011612</v>
      </c>
      <c r="IE27">
        <f>IC13/(1-ID13)</f>
      </c>
      <c r="IF27">
        <f>ID13*IE13</f>
      </c>
      <c r="IG27" t="n" s="13297">
        <v>0.10000000149011612</v>
      </c>
      <c r="IH27">
        <f>IG13*IE13</f>
      </c>
      <c r="II27">
        <f>ID13-IG13</f>
      </c>
      <c r="IJ27">
        <f>IF13-IH13</f>
      </c>
      <c r="IK27">
        <f>IE13</f>
      </c>
      <c r="IL27" t="s" s="13302">
        <v>69</v>
      </c>
      <c r="IM27" t="s" s="13303">
        <v>66</v>
      </c>
      <c r="IN27" t="s" s="13304">
        <v>67</v>
      </c>
      <c r="IO27" t="n" s="13305">
        <v>240322.0</v>
      </c>
      <c r="IP27" t="s" s="13306">
        <v>56</v>
      </c>
      <c r="IQ27" t="s" s="13307">
        <v>63</v>
      </c>
      <c r="IR27" t="n" s="13308">
        <v>0.061900001019239426</v>
      </c>
      <c r="IS27" t="n" s="13309">
        <v>3.0</v>
      </c>
      <c r="IT27" t="n" s="13310">
        <v>100000.0</v>
      </c>
      <c r="IU27">
        <f>IR13*IT13</f>
      </c>
      <c r="IV27" t="n" s="13312">
        <v>0.0</v>
      </c>
      <c r="IW27">
        <f>IU13*(1+IV13)</f>
      </c>
      <c r="IX27" t="n" s="13314">
        <v>0.25</v>
      </c>
      <c r="IY27">
        <f>IW13/(1-IX13)</f>
      </c>
      <c r="IZ27">
        <f>IX13*IY13</f>
      </c>
      <c r="JA27" t="n" s="13317">
        <v>0.15000000596046448</v>
      </c>
      <c r="JB27">
        <f>JA13*IY13</f>
      </c>
      <c r="JC27">
        <f>IX13-JA13</f>
      </c>
      <c r="JD27">
        <f>IZ13-JB13</f>
      </c>
      <c r="JE27" t="n" s="13321">
        <v>0.03999999910593033</v>
      </c>
      <c r="JF27">
        <f>JE13*IY13</f>
      </c>
      <c r="JG27">
        <f>IY13*(1+JE13)</f>
      </c>
      <c r="JH27" t="n" s="13324">
        <v>0.0</v>
      </c>
      <c r="JI27" t="n" s="13325">
        <v>15.0</v>
      </c>
      <c r="JJ27">
        <f>JG13+JI13</f>
      </c>
      <c r="JK27" t="n" s="13327">
        <v>0.10000000149011612</v>
      </c>
      <c r="JL27">
        <f>JJ13/(1-JK13)</f>
      </c>
      <c r="JM27">
        <f>JK13*JL13</f>
      </c>
      <c r="JN27" t="n" s="13330">
        <v>0.10000000149011612</v>
      </c>
      <c r="JO27">
        <f>JN13*JL13</f>
      </c>
      <c r="JP27">
        <f>JK13-JN13</f>
      </c>
      <c r="JQ27">
        <f>JM13-JO13</f>
      </c>
      <c r="JR27">
        <f>JL13</f>
      </c>
      <c r="JS27">
        <f>IR13*IT13/3627*IJ13</f>
      </c>
      <c r="JT27" t="n" s="13336">
        <v>0.0</v>
      </c>
      <c r="JU27">
        <f>JS13*(1+JT13)</f>
      </c>
      <c r="JV27" t="n" s="13338">
        <v>0.25</v>
      </c>
      <c r="JW27">
        <f>JU13/(1-JV13)</f>
      </c>
      <c r="JX27">
        <f>JV13*JW13</f>
      </c>
      <c r="JY27" t="n" s="13341">
        <v>0.15000000596046448</v>
      </c>
      <c r="JZ27">
        <f>JY13*JW13</f>
      </c>
      <c r="KA27">
        <f>JV13-JY13</f>
      </c>
      <c r="KB27">
        <f>JX13-JZ13</f>
      </c>
      <c r="KC27" t="n" s="13345">
        <v>0.03999999910593033</v>
      </c>
      <c r="KD27">
        <f>KC13*JW13</f>
      </c>
      <c r="KE27">
        <f>JW13*(1+KC13)</f>
      </c>
      <c r="KF27" t="n" s="13348">
        <v>0.0</v>
      </c>
      <c r="KG27" t="n" s="13349">
        <v>15.0</v>
      </c>
      <c r="KH27">
        <f>KE13+KG13</f>
      </c>
      <c r="KI27" t="n" s="13351">
        <v>0.10000000149011612</v>
      </c>
      <c r="KJ27">
        <f>KH13/(1-KI13)</f>
      </c>
      <c r="KK27">
        <f>KI13*KJ13</f>
      </c>
      <c r="KL27" t="n" s="13354">
        <v>0.10000000149011612</v>
      </c>
      <c r="KM27">
        <f>KL13*KJ13</f>
      </c>
      <c r="KN27">
        <f>KI13-KL13</f>
      </c>
      <c r="KO27">
        <f>KK13-KM13</f>
      </c>
      <c r="KP27">
        <f>KJ13</f>
      </c>
      <c r="KQ27" t="s" s="13359">
        <v>70</v>
      </c>
      <c r="KR27" t="s" s="13360">
        <v>66</v>
      </c>
      <c r="KS27" t="s" s="13361">
        <v>67</v>
      </c>
      <c r="KT27" t="n" s="13362">
        <v>240322.0</v>
      </c>
      <c r="KU27" t="s" s="13363">
        <v>56</v>
      </c>
      <c r="KV27" t="s" s="13364">
        <v>63</v>
      </c>
      <c r="KW27" t="n" s="13365">
        <v>0.21080000698566437</v>
      </c>
      <c r="KX27" t="n" s="13366">
        <v>3.0</v>
      </c>
      <c r="KY27" t="n" s="13367">
        <v>100000.0</v>
      </c>
      <c r="KZ27">
        <f>KW13*KY13</f>
      </c>
      <c r="LA27" t="n" s="13369">
        <v>0.0</v>
      </c>
      <c r="LB27">
        <f>KZ13*(1+LA13)</f>
      </c>
      <c r="LC27" t="n" s="13371">
        <v>0.25</v>
      </c>
      <c r="LD27">
        <f>LB13/(1-LC13)</f>
      </c>
      <c r="LE27">
        <f>LC13*LD13</f>
      </c>
      <c r="LF27" t="n" s="13374">
        <v>0.15000000596046448</v>
      </c>
      <c r="LG27">
        <f>LF13*LD13</f>
      </c>
      <c r="LH27">
        <f>LC13-LF13</f>
      </c>
      <c r="LI27">
        <f>LE13-LG13</f>
      </c>
      <c r="LJ27" t="n" s="13378">
        <v>0.03999999910593033</v>
      </c>
      <c r="LK27">
        <f>LJ13*LD13</f>
      </c>
      <c r="LL27">
        <f>LD13*(1+LJ13)</f>
      </c>
      <c r="LM27" t="n" s="13381">
        <v>0.0</v>
      </c>
      <c r="LN27" t="n" s="13382">
        <v>15.0</v>
      </c>
      <c r="LO27">
        <f>LL13+LN13</f>
      </c>
      <c r="LP27" t="n" s="13384">
        <v>0.10000000149011612</v>
      </c>
      <c r="LQ27">
        <f>LO13/(1-LP13)</f>
      </c>
      <c r="LR27">
        <f>LP13*LQ13</f>
      </c>
      <c r="LS27" t="n" s="13387">
        <v>0.10000000149011612</v>
      </c>
      <c r="LT27">
        <f>LS13*LQ13</f>
      </c>
      <c r="LU27">
        <f>LP13-LS13</f>
      </c>
      <c r="LV27">
        <f>LR13-LT13</f>
      </c>
      <c r="LW27">
        <f>LQ13</f>
      </c>
      <c r="LX27">
        <f>KW13*KY13/3627*KO13</f>
      </c>
      <c r="LY27" t="n" s="13393">
        <v>0.0</v>
      </c>
      <c r="LZ27">
        <f>LX13*(1+LY13)</f>
      </c>
      <c r="MA27" t="n" s="13395">
        <v>0.25</v>
      </c>
      <c r="MB27">
        <f>LZ13/(1-MA13)</f>
      </c>
      <c r="MC27">
        <f>MA13*MB13</f>
      </c>
      <c r="MD27" t="n" s="13398">
        <v>0.15000000596046448</v>
      </c>
      <c r="ME27">
        <f>MD13*MB13</f>
      </c>
      <c r="MF27">
        <f>MA13-MD13</f>
      </c>
      <c r="MG27">
        <f>MC13-ME13</f>
      </c>
      <c r="MH27" t="n" s="13402">
        <v>0.03999999910593033</v>
      </c>
      <c r="MI27">
        <f>MH13*MB13</f>
      </c>
      <c r="MJ27">
        <f>MB13*(1+MH13)</f>
      </c>
      <c r="MK27" t="n" s="13405">
        <v>0.0</v>
      </c>
      <c r="ML27" t="n" s="13406">
        <v>15.0</v>
      </c>
      <c r="MM27">
        <f>MJ13+ML13</f>
      </c>
      <c r="MN27" t="n" s="13408">
        <v>0.10000000149011612</v>
      </c>
      <c r="MO27">
        <f>MM13/(1-MN13)</f>
      </c>
      <c r="MP27">
        <f>MN13*MO13</f>
      </c>
      <c r="MQ27" t="n" s="13411">
        <v>0.10000000149011612</v>
      </c>
      <c r="MR27">
        <f>MQ13*MO13</f>
      </c>
      <c r="MS27">
        <f>MN13-MQ13</f>
      </c>
      <c r="MT27">
        <f>MP13-MR13</f>
      </c>
      <c r="MU27">
        <f>MO13</f>
      </c>
      <c r="MV27" t="s" s="13416">
        <v>71</v>
      </c>
      <c r="MW27" t="s" s="13417">
        <v>66</v>
      </c>
      <c r="MX27" t="s" s="13418">
        <v>67</v>
      </c>
      <c r="MY27" t="n" s="13419">
        <v>240322.0</v>
      </c>
      <c r="MZ27" t="s" s="13420">
        <v>56</v>
      </c>
      <c r="NA27" t="s" s="13421">
        <v>63</v>
      </c>
      <c r="NB27" t="n" s="13422">
        <v>0.45249998569488525</v>
      </c>
      <c r="NC27" t="n" s="13423">
        <v>1.0</v>
      </c>
      <c r="ND27" t="n" s="13424">
        <v>100000.0</v>
      </c>
      <c r="NE27">
        <f>NB13*ND13</f>
      </c>
      <c r="NF27" t="n" s="13426">
        <v>0.0</v>
      </c>
      <c r="NG27">
        <f>NE13*(1+NF13)</f>
      </c>
      <c r="NH27" t="n" s="13428">
        <v>0.25</v>
      </c>
      <c r="NI27">
        <f>NG13/(1-NH13)</f>
      </c>
      <c r="NJ27">
        <f>NH13*NI13</f>
      </c>
      <c r="NK27" t="n" s="13431">
        <v>0.15000000596046448</v>
      </c>
      <c r="NL27">
        <f>NK13*NI13</f>
      </c>
      <c r="NM27">
        <f>NH13-NK13</f>
      </c>
      <c r="NN27">
        <f>NJ13-NL13</f>
      </c>
      <c r="NO27" t="n" s="13435">
        <v>0.03999999910593033</v>
      </c>
      <c r="NP27">
        <f>NO13*NI13</f>
      </c>
      <c r="NQ27">
        <f>NI13*(1+NO13)</f>
      </c>
      <c r="NR27" t="n" s="13438">
        <v>0.0</v>
      </c>
      <c r="NS27" t="n" s="13439">
        <v>15.0</v>
      </c>
      <c r="NT27">
        <f>NQ13+NS13</f>
      </c>
      <c r="NU27" t="n" s="13441">
        <v>0.10000000149011612</v>
      </c>
      <c r="NV27">
        <f>NT13/(1-NU13)</f>
      </c>
      <c r="NW27">
        <f>NU13*NV13</f>
      </c>
      <c r="NX27" t="n" s="13444">
        <v>0.10000000149011612</v>
      </c>
      <c r="NY27">
        <f>NX13*NV13</f>
      </c>
      <c r="NZ27">
        <f>NU13-NX13</f>
      </c>
      <c r="OA27">
        <f>NW13-NY13</f>
      </c>
      <c r="OB27">
        <f>NV13</f>
      </c>
      <c r="OC27">
        <f>NB13*ND13/3627*MT13</f>
      </c>
      <c r="OD27" t="n" s="13450">
        <v>0.0</v>
      </c>
      <c r="OE27">
        <f>OC13*(1+OD13)</f>
      </c>
      <c r="OF27" t="n" s="13452">
        <v>0.25</v>
      </c>
      <c r="OG27">
        <f>OE13/(1-OF13)</f>
      </c>
      <c r="OH27">
        <f>OF13*OG13</f>
      </c>
      <c r="OI27" t="n" s="13455">
        <v>0.15000000596046448</v>
      </c>
      <c r="OJ27">
        <f>OI13*OG13</f>
      </c>
      <c r="OK27">
        <f>OF13-OI13</f>
      </c>
      <c r="OL27">
        <f>OH13-OJ13</f>
      </c>
      <c r="OM27" t="n" s="13459">
        <v>0.03999999910593033</v>
      </c>
      <c r="ON27">
        <f>OM13*OG13</f>
      </c>
      <c r="OO27">
        <f>OG13*(1+OM13)</f>
      </c>
      <c r="OP27" t="n" s="13462">
        <v>0.0</v>
      </c>
      <c r="OQ27" t="n" s="13463">
        <v>15.0</v>
      </c>
      <c r="OR27">
        <f>OO13+OQ13</f>
      </c>
      <c r="OS27" t="n" s="13465">
        <v>0.10000000149011612</v>
      </c>
      <c r="OT27">
        <f>OR13/(1-OS13)</f>
      </c>
      <c r="OU27">
        <f>OS13*OT13</f>
      </c>
      <c r="OV27" t="n" s="13468">
        <v>0.10000000149011612</v>
      </c>
      <c r="OW27">
        <f>OV13*OT13</f>
      </c>
      <c r="OX27">
        <f>OS13-OV13</f>
      </c>
      <c r="OY27">
        <f>OU13-OW13</f>
      </c>
      <c r="OZ27">
        <f>OT13</f>
      </c>
      <c r="PA27" t="s" s="13473">
        <v>72</v>
      </c>
      <c r="PB27" t="s" s="13474">
        <v>66</v>
      </c>
      <c r="PC27" t="s" s="13475">
        <v>67</v>
      </c>
      <c r="PD27" t="n" s="13476">
        <v>240322.0</v>
      </c>
      <c r="PE27" t="s" s="13477">
        <v>56</v>
      </c>
      <c r="PF27" t="s" s="13478">
        <v>63</v>
      </c>
      <c r="PG27" t="n" s="13479">
        <v>0.9043999910354614</v>
      </c>
      <c r="PH27" t="n" s="13480">
        <v>1.0</v>
      </c>
      <c r="PI27" t="n" s="13481">
        <v>100000.0</v>
      </c>
      <c r="PJ27">
        <f>PG13*PI13</f>
      </c>
      <c r="PK27" t="n" s="13483">
        <v>0.0</v>
      </c>
      <c r="PL27">
        <f>PJ13*(1+PK13)</f>
      </c>
      <c r="PM27" t="n" s="13485">
        <v>0.25</v>
      </c>
      <c r="PN27">
        <f>PL13/(1-PM13)</f>
      </c>
      <c r="PO27">
        <f>PM13*PN13</f>
      </c>
      <c r="PP27" t="n" s="13488">
        <v>0.15000000596046448</v>
      </c>
      <c r="PQ27">
        <f>PP13*PN13</f>
      </c>
      <c r="PR27">
        <f>PM13-PP13</f>
      </c>
      <c r="PS27">
        <f>PO13-PQ13</f>
      </c>
      <c r="PT27" t="n" s="13492">
        <v>0.03999999910593033</v>
      </c>
      <c r="PU27">
        <f>PT13*PN13</f>
      </c>
      <c r="PV27">
        <f>PN13*(1+PT13)</f>
      </c>
      <c r="PW27" t="n" s="13495">
        <v>0.0</v>
      </c>
      <c r="PX27" t="n" s="13496">
        <v>15.0</v>
      </c>
      <c r="PY27">
        <f>PV13+PX13</f>
      </c>
      <c r="PZ27" t="n" s="13498">
        <v>0.10000000149011612</v>
      </c>
      <c r="QA27">
        <f>PY13/(1-PZ13)</f>
      </c>
      <c r="QB27">
        <f>PZ13*QA13</f>
      </c>
      <c r="QC27" t="n" s="13501">
        <v>0.10000000149011612</v>
      </c>
      <c r="QD27">
        <f>QC13*QA13</f>
      </c>
      <c r="QE27">
        <f>PZ13-QC13</f>
      </c>
      <c r="QF27">
        <f>QB13-QD13</f>
      </c>
      <c r="QG27">
        <f>QA13</f>
      </c>
      <c r="QH27">
        <f>OYG13*OYI13/3627*OY13</f>
      </c>
      <c r="QI27" t="n" s="13507">
        <v>0.0</v>
      </c>
      <c r="QJ27">
        <f>QH13*(1+QI13)</f>
      </c>
      <c r="QK27" t="n" s="13509">
        <v>0.25</v>
      </c>
      <c r="QL27">
        <f>QJ13/(1-QK13)</f>
      </c>
      <c r="QM27">
        <f>QK13*QL13</f>
      </c>
      <c r="QN27" t="n" s="13512">
        <v>0.15000000596046448</v>
      </c>
      <c r="QO27">
        <f>QN13*QL13</f>
      </c>
      <c r="QP27">
        <f>QK13-QN13</f>
      </c>
      <c r="QQ27">
        <f>QM13-QO13</f>
      </c>
      <c r="QR27" t="n" s="13516">
        <v>0.03999999910593033</v>
      </c>
      <c r="QS27">
        <f>QR13*QL13</f>
      </c>
      <c r="QT27">
        <f>QL13*(1+QR13)</f>
      </c>
      <c r="QU27" t="n" s="13519">
        <v>0.0</v>
      </c>
      <c r="QV27" t="n" s="13520">
        <v>15.0</v>
      </c>
      <c r="QW27">
        <f>QT13+QV13</f>
      </c>
      <c r="QX27" t="n" s="13522">
        <v>0.10000000149011612</v>
      </c>
      <c r="QY27">
        <f>QW13/(1-QX13)</f>
      </c>
      <c r="QZ27">
        <f>QX13*QY13</f>
      </c>
      <c r="RA27" t="n" s="13525">
        <v>0.10000000149011612</v>
      </c>
      <c r="RB27">
        <f>RA13*QY13</f>
      </c>
      <c r="RC27">
        <f>QX13-RA13</f>
      </c>
      <c r="RD27">
        <f>QZ13-RB13</f>
      </c>
      <c r="RE27">
        <f>QY13</f>
      </c>
      <c r="RF27">
        <f>BV27+BV27+EA27+EA27+GF27+IK27+KP27+MU27+OZ27+RE27</f>
      </c>
    </row>
    <row r="28">
      <c r="A28" t="s">
        <v>96</v>
      </c>
      <c r="B28" t="s">
        <v>105</v>
      </c>
      <c r="C28" t="s">
        <v>106</v>
      </c>
      <c r="D28" t="s">
        <v>51</v>
      </c>
      <c r="F28" t="s">
        <v>107</v>
      </c>
      <c r="G28" t="s">
        <v>53</v>
      </c>
      <c r="H28" t="s">
        <v>103</v>
      </c>
      <c r="I28" t="s">
        <v>104</v>
      </c>
      <c r="J28" t="n">
        <v>0.0</v>
      </c>
      <c r="K28" t="n">
        <v>42815.0</v>
      </c>
      <c r="L28" t="n">
        <v>42424.0</v>
      </c>
      <c r="M28" t="s">
        <v>56</v>
      </c>
      <c r="N28" t="n">
        <v>-1.0</v>
      </c>
      <c r="O28" t="n">
        <v>4400.0</v>
      </c>
      <c r="P28" t="n">
        <v>-391.0</v>
      </c>
      <c r="Q28" t="n">
        <v>0.0</v>
      </c>
      <c r="R28" t="s" s="13586">
        <v>57</v>
      </c>
      <c r="S28" t="s" s="13587">
        <v>58</v>
      </c>
      <c r="T28" t="s" s="13588">
        <v>59</v>
      </c>
      <c r="U28" t="n" s="13589">
        <v>240322.0</v>
      </c>
      <c r="V28" t="s" s="13590">
        <v>56</v>
      </c>
      <c r="W28" t="s" s="13591">
        <v>63</v>
      </c>
      <c r="X28" t="n" s="13592">
        <v>5.009999731555581E-4</v>
      </c>
      <c r="Y28" t="n" s="13593">
        <v>3.0</v>
      </c>
      <c r="Z28">
        <f>Y12*O12*12</f>
      </c>
      <c r="AA28">
        <f>X12*Z12</f>
      </c>
      <c r="AB28" t="n" s="13596">
        <v>0.0</v>
      </c>
      <c r="AC28">
        <f>AA12*(1+AB12)</f>
      </c>
      <c r="AD28" t="n" s="13598">
        <v>0.25</v>
      </c>
      <c r="AE28">
        <f>AC12/(1-AD12)</f>
      </c>
      <c r="AF28">
        <f>AD12*AE12</f>
      </c>
      <c r="AG28" t="n" s="13601">
        <v>0.15000000596046448</v>
      </c>
      <c r="AH28">
        <f>AG12*AE12</f>
      </c>
      <c r="AI28">
        <f>AD12-AG12</f>
      </c>
      <c r="AJ28">
        <f>AF12-AH12</f>
      </c>
      <c r="AK28" t="n" s="13605">
        <v>0.03999999910593033</v>
      </c>
      <c r="AL28">
        <f>AK12*AE12</f>
      </c>
      <c r="AM28">
        <f>AE12*(1+AK12)</f>
      </c>
      <c r="AN28" t="n" s="13608">
        <v>0.029999999329447746</v>
      </c>
      <c r="AO28">
        <f>AN12*AM12</f>
      </c>
      <c r="AP28">
        <f>AM12+AO12</f>
      </c>
      <c r="AQ28" t="n" s="13611">
        <v>0.10000000149011612</v>
      </c>
      <c r="AR28">
        <f>AP12/(1-AQ12)</f>
      </c>
      <c r="AS28">
        <f>AQ12*AR12</f>
      </c>
      <c r="AT28" t="n" s="13614">
        <v>0.10000000149011612</v>
      </c>
      <c r="AU28">
        <f>AT12*AR12</f>
      </c>
      <c r="AV28">
        <f>AQ12-AT12</f>
      </c>
      <c r="AW28">
        <f>AS12-AU12</f>
      </c>
      <c r="AX28">
        <f>AR12</f>
      </c>
      <c r="AY28">
        <f>X12*Z12/3628*P12</f>
      </c>
      <c r="AZ28" t="n" s="13620">
        <v>0.0</v>
      </c>
      <c r="BA28">
        <f>AY12*(1+AZ12)</f>
      </c>
      <c r="BB28" t="n" s="13622">
        <v>0.25</v>
      </c>
      <c r="BC28">
        <f>BA12/(1-BB12)</f>
      </c>
      <c r="BD28">
        <f>BB12*BC12</f>
      </c>
      <c r="BE28" t="n" s="13625">
        <v>0.15000000596046448</v>
      </c>
      <c r="BF28">
        <f>BE12*BC12</f>
      </c>
      <c r="BG28">
        <f>BB12-BE12</f>
      </c>
      <c r="BH28">
        <f>BD12-BF12</f>
      </c>
      <c r="BI28" t="n" s="13629">
        <v>0.03999999910593033</v>
      </c>
      <c r="BJ28">
        <f>BI12*BC12</f>
      </c>
      <c r="BK28">
        <f>BC12*(1+BI12)</f>
      </c>
      <c r="BL28" t="n" s="13632">
        <v>0.029999999329447746</v>
      </c>
      <c r="BM28">
        <f>BL12*BK12</f>
      </c>
      <c r="BN28">
        <f>BK12+BM12</f>
      </c>
      <c r="BO28" t="n" s="13635">
        <v>0.10000000149011612</v>
      </c>
      <c r="BP28">
        <f>BN12/(1-BO12)</f>
      </c>
      <c r="BQ28">
        <f>BO12*BP12</f>
      </c>
      <c r="BR28" t="n" s="13638">
        <v>0.10000000149011612</v>
      </c>
      <c r="BS28">
        <f>BR12*BP12</f>
      </c>
      <c r="BT28">
        <f>BO12-BR12</f>
      </c>
      <c r="BU28">
        <f>BQ12-BS12</f>
      </c>
      <c r="BV28">
        <f>BP12</f>
      </c>
      <c r="BW28" t="s" s="13699">
        <v>64</v>
      </c>
      <c r="BX28" t="s" s="13700">
        <v>58</v>
      </c>
      <c r="BY28" t="s" s="13701">
        <v>59</v>
      </c>
      <c r="BZ28" t="n" s="13702">
        <v>240322.0</v>
      </c>
      <c r="CA28" t="s" s="13703">
        <v>56</v>
      </c>
      <c r="CB28" t="s" s="13704">
        <v>63</v>
      </c>
      <c r="CC28" t="n" s="13705">
        <v>5.009999731555581E-4</v>
      </c>
      <c r="CD28" t="n" s="13706">
        <v>3.0</v>
      </c>
      <c r="CE28">
        <f>CD12*BT12*12</f>
      </c>
      <c r="CF28">
        <f>CC12*CE12</f>
      </c>
      <c r="CG28" t="n" s="13709">
        <v>0.0</v>
      </c>
      <c r="CH28">
        <f>CF12*(1+CG12)</f>
      </c>
      <c r="CI28" t="n" s="13711">
        <v>0.25</v>
      </c>
      <c r="CJ28">
        <f>CH12/(1-CI12)</f>
      </c>
      <c r="CK28">
        <f>CI12*CJ12</f>
      </c>
      <c r="CL28" t="n" s="13714">
        <v>0.15000000596046448</v>
      </c>
      <c r="CM28">
        <f>CL12*CJ12</f>
      </c>
      <c r="CN28">
        <f>CI12-CL12</f>
      </c>
      <c r="CO28">
        <f>CK12-CM12</f>
      </c>
      <c r="CP28" t="n" s="13718">
        <v>0.03999999910593033</v>
      </c>
      <c r="CQ28">
        <f>CP12*CJ12</f>
      </c>
      <c r="CR28">
        <f>CJ12*(1+CP12)</f>
      </c>
      <c r="CS28" t="n" s="13721">
        <v>0.029999999329447746</v>
      </c>
      <c r="CT28">
        <f>CS12*CR12</f>
      </c>
      <c r="CU28">
        <f>CR12+CT12</f>
      </c>
      <c r="CV28" t="n" s="13724">
        <v>0.10000000149011612</v>
      </c>
      <c r="CW28">
        <f>CU12/(1-CV12)</f>
      </c>
      <c r="CX28">
        <f>CV12*CW12</f>
      </c>
      <c r="CY28" t="n" s="13727">
        <v>0.10000000149011612</v>
      </c>
      <c r="CZ28">
        <f>CY12*CW12</f>
      </c>
      <c r="DA28">
        <f>CV12-CY12</f>
      </c>
      <c r="DB28">
        <f>CX12-CZ12</f>
      </c>
      <c r="DC28">
        <f>CW12</f>
      </c>
      <c r="DD28">
        <f>CC12*CE12/3628*BU12</f>
      </c>
      <c r="DE28" t="n" s="13733">
        <v>0.0</v>
      </c>
      <c r="DF28">
        <f>DD12*(1+DE12)</f>
      </c>
      <c r="DG28" t="n" s="13735">
        <v>0.25</v>
      </c>
      <c r="DH28">
        <f>DF12/(1-DG12)</f>
      </c>
      <c r="DI28">
        <f>DG12*DH12</f>
      </c>
      <c r="DJ28" t="n" s="13738">
        <v>0.15000000596046448</v>
      </c>
      <c r="DK28">
        <f>DJ12*DH12</f>
      </c>
      <c r="DL28">
        <f>DG12-DJ12</f>
      </c>
      <c r="DM28">
        <f>DI12-DK12</f>
      </c>
      <c r="DN28" t="n" s="13742">
        <v>0.03999999910593033</v>
      </c>
      <c r="DO28">
        <f>DN12*DH12</f>
      </c>
      <c r="DP28">
        <f>DH12*(1+DN12)</f>
      </c>
      <c r="DQ28" t="n" s="13745">
        <v>0.029999999329447746</v>
      </c>
      <c r="DR28">
        <f>DQ12*DP12</f>
      </c>
      <c r="DS28">
        <f>DP12+DR12</f>
      </c>
      <c r="DT28" t="n" s="13748">
        <v>0.10000000149011612</v>
      </c>
      <c r="DU28">
        <f>DS12/(1-DT12)</f>
      </c>
      <c r="DV28">
        <f>DT12*DU12</f>
      </c>
      <c r="DW28" t="n" s="13751">
        <v>0.10000000149011612</v>
      </c>
      <c r="DX28">
        <f>DW12*DU12</f>
      </c>
      <c r="DY28">
        <f>DT12-DW12</f>
      </c>
      <c r="DZ28">
        <f>DV12-DX12</f>
      </c>
      <c r="EA28">
        <f>DU12</f>
      </c>
      <c r="EB28" t="s" s="13756">
        <v>65</v>
      </c>
      <c r="EC28" t="s" s="13757">
        <v>66</v>
      </c>
      <c r="ED28" t="s" s="13758">
        <v>108</v>
      </c>
      <c r="EE28" t="n" s="13759">
        <v>240322.0</v>
      </c>
      <c r="EF28" t="s" s="13760">
        <v>56</v>
      </c>
      <c r="EG28" t="s" s="13761">
        <v>63</v>
      </c>
      <c r="EH28" t="n" s="13762">
        <v>0.9704899787902832</v>
      </c>
      <c r="EI28" t="n" s="13763">
        <v>3.0</v>
      </c>
      <c r="EJ28" t="n" s="13764">
        <v>100000.0</v>
      </c>
      <c r="EK28">
        <f>EH13*EJ13</f>
      </c>
      <c r="EL28" t="n" s="13766">
        <v>0.0</v>
      </c>
      <c r="EM28">
        <f>EK13*(1+EL13)</f>
      </c>
      <c r="EN28" t="n" s="13768">
        <v>0.25</v>
      </c>
      <c r="EO28">
        <f>EM13/(1-EN13)</f>
      </c>
      <c r="EP28">
        <f>EN13*EO13</f>
      </c>
      <c r="EQ28" t="n" s="13771">
        <v>0.15000000596046448</v>
      </c>
      <c r="ER28">
        <f>EQ13*EO13</f>
      </c>
      <c r="ES28">
        <f>EN13-EQ13</f>
      </c>
      <c r="ET28">
        <f>EP13-ER13</f>
      </c>
      <c r="EU28" t="n" s="13775">
        <v>0.03999999910593033</v>
      </c>
      <c r="EV28">
        <f>EU13*EO13</f>
      </c>
      <c r="EW28">
        <f>EO13*(1+EU13)</f>
      </c>
      <c r="EX28" t="n" s="13778">
        <v>0.0</v>
      </c>
      <c r="EY28" t="n" s="13779">
        <v>15.0</v>
      </c>
      <c r="EZ28">
        <f>EW13+EY13</f>
      </c>
      <c r="FA28" t="n" s="13781">
        <v>0.10000000149011612</v>
      </c>
      <c r="FB28">
        <f>EZ13/(1-FA13)</f>
      </c>
      <c r="FC28">
        <f>FA13*FB13</f>
      </c>
      <c r="FD28" t="n" s="13784">
        <v>0.10000000149011612</v>
      </c>
      <c r="FE28">
        <f>FD13*FB13</f>
      </c>
      <c r="FF28">
        <f>FA13-FD13</f>
      </c>
      <c r="FG28">
        <f>FC13-FE13</f>
      </c>
      <c r="FH28">
        <f>FB13</f>
      </c>
      <c r="FI28">
        <f>EH13*EJ13/3628*DZ13</f>
      </c>
      <c r="FJ28" t="n" s="13790">
        <v>0.0</v>
      </c>
      <c r="FK28">
        <f>FI13*(1+FJ13)</f>
      </c>
      <c r="FL28" t="n" s="13792">
        <v>0.25</v>
      </c>
      <c r="FM28">
        <f>FK13/(1-FL13)</f>
      </c>
      <c r="FN28">
        <f>FL13*FM13</f>
      </c>
      <c r="FO28" t="n" s="13795">
        <v>0.15000000596046448</v>
      </c>
      <c r="FP28">
        <f>FO13*FM13</f>
      </c>
      <c r="FQ28">
        <f>FL13-FO13</f>
      </c>
      <c r="FR28">
        <f>FN13-FP13</f>
      </c>
      <c r="FS28" t="n" s="13799">
        <v>0.03999999910593033</v>
      </c>
      <c r="FT28">
        <f>FS13*FM13</f>
      </c>
      <c r="FU28">
        <f>FM13*(1+FS13)</f>
      </c>
      <c r="FV28" t="n" s="13802">
        <v>0.0</v>
      </c>
      <c r="FW28" t="n" s="13803">
        <v>15.0</v>
      </c>
      <c r="FX28">
        <f>FU13+FW13</f>
      </c>
      <c r="FY28" t="n" s="13805">
        <v>0.10000000149011612</v>
      </c>
      <c r="FZ28">
        <f>FX13/(1-FY13)</f>
      </c>
      <c r="GA28">
        <f>FY13*FZ13</f>
      </c>
      <c r="GB28" t="n" s="13808">
        <v>0.10000000149011612</v>
      </c>
      <c r="GC28">
        <f>GB13*FZ13</f>
      </c>
      <c r="GD28">
        <f>FY13-GB13</f>
      </c>
      <c r="GE28">
        <f>GA13-GC13</f>
      </c>
      <c r="GF28">
        <f>FZ13</f>
      </c>
      <c r="RF28">
        <f>BV28+BV28+EA28+EA28+GF28</f>
      </c>
    </row>
    <row r="29">
      <c r="A29" t="s">
        <v>96</v>
      </c>
      <c r="B29" t="s">
        <v>105</v>
      </c>
      <c r="C29" t="s">
        <v>106</v>
      </c>
      <c r="D29" t="s">
        <v>51</v>
      </c>
      <c r="F29" t="s">
        <v>52</v>
      </c>
      <c r="G29" t="s">
        <v>53</v>
      </c>
      <c r="H29" t="s">
        <v>103</v>
      </c>
      <c r="I29" t="s">
        <v>104</v>
      </c>
      <c r="J29" t="n">
        <v>0.0</v>
      </c>
      <c r="K29" t="n">
        <v>42815.0</v>
      </c>
      <c r="L29" t="n">
        <v>42460.0</v>
      </c>
      <c r="M29" t="s">
        <v>56</v>
      </c>
      <c r="N29" t="n">
        <v>0.0</v>
      </c>
      <c r="O29" t="n">
        <v>5000.0</v>
      </c>
      <c r="P29" t="n">
        <v>-355.0</v>
      </c>
      <c r="Q29" t="n">
        <v>1.0</v>
      </c>
      <c r="R29" t="s" s="13869">
        <v>57</v>
      </c>
      <c r="S29" t="s" s="13870">
        <v>58</v>
      </c>
      <c r="T29" t="s" s="13871">
        <v>59</v>
      </c>
      <c r="U29" t="n" s="13872">
        <v>240322.0</v>
      </c>
      <c r="V29" t="s" s="13873">
        <v>56</v>
      </c>
      <c r="W29" t="s" s="13874">
        <v>63</v>
      </c>
      <c r="X29" t="n" s="13875">
        <v>5.009999731555581E-4</v>
      </c>
      <c r="Y29" t="n" s="13876">
        <v>3.0</v>
      </c>
      <c r="Z29">
        <f>Y12*O12*12</f>
      </c>
      <c r="AA29">
        <f>X12*Z12</f>
      </c>
      <c r="AB29" t="n" s="13879">
        <v>0.0</v>
      </c>
      <c r="AC29">
        <f>AA12*(1+AB12)</f>
      </c>
      <c r="AD29" t="n" s="13881">
        <v>0.25</v>
      </c>
      <c r="AE29">
        <f>AC12/(1-AD12)</f>
      </c>
      <c r="AF29">
        <f>AD12*AE12</f>
      </c>
      <c r="AG29" t="n" s="13884">
        <v>0.15000000596046448</v>
      </c>
      <c r="AH29">
        <f>AG12*AE12</f>
      </c>
      <c r="AI29">
        <f>AD12-AG12</f>
      </c>
      <c r="AJ29">
        <f>AF12-AH12</f>
      </c>
      <c r="AK29" t="n" s="13888">
        <v>0.03999999910593033</v>
      </c>
      <c r="AL29">
        <f>AK12*AE12</f>
      </c>
      <c r="AM29">
        <f>AE12*(1+AK12)</f>
      </c>
      <c r="AN29" t="n" s="13891">
        <v>0.029999999329447746</v>
      </c>
      <c r="AO29">
        <f>AN12*AM12</f>
      </c>
      <c r="AP29">
        <f>AM12+AO12</f>
      </c>
      <c r="AQ29" t="n" s="13894">
        <v>0.10000000149011612</v>
      </c>
      <c r="AR29">
        <f>AP12/(1-AQ12)</f>
      </c>
      <c r="AS29">
        <f>AQ12*AR12</f>
      </c>
      <c r="AT29" t="n" s="13897">
        <v>0.10000000149011612</v>
      </c>
      <c r="AU29">
        <f>AT12*AR12</f>
      </c>
      <c r="AV29">
        <f>AQ12-AT12</f>
      </c>
      <c r="AW29">
        <f>AS12-AU12</f>
      </c>
      <c r="AX29">
        <f>AR12</f>
      </c>
      <c r="AY29">
        <f>X12*Z12/3629*P12</f>
      </c>
      <c r="AZ29" t="n" s="13903">
        <v>0.0</v>
      </c>
      <c r="BA29">
        <f>AY12*(1+AZ12)</f>
      </c>
      <c r="BB29" t="n" s="13905">
        <v>0.25</v>
      </c>
      <c r="BC29">
        <f>BA12/(1-BB12)</f>
      </c>
      <c r="BD29">
        <f>BB12*BC12</f>
      </c>
      <c r="BE29" t="n" s="13908">
        <v>0.15000000596046448</v>
      </c>
      <c r="BF29">
        <f>BE12*BC12</f>
      </c>
      <c r="BG29">
        <f>BB12-BE12</f>
      </c>
      <c r="BH29">
        <f>BD12-BF12</f>
      </c>
      <c r="BI29" t="n" s="13912">
        <v>0.03999999910593033</v>
      </c>
      <c r="BJ29">
        <f>BI12*BC12</f>
      </c>
      <c r="BK29">
        <f>BC12*(1+BI12)</f>
      </c>
      <c r="BL29" t="n" s="13915">
        <v>0.029999999329447746</v>
      </c>
      <c r="BM29">
        <f>BL12*BK12</f>
      </c>
      <c r="BN29">
        <f>BK12+BM12</f>
      </c>
      <c r="BO29" t="n" s="13918">
        <v>0.10000000149011612</v>
      </c>
      <c r="BP29">
        <f>BN12/(1-BO12)</f>
      </c>
      <c r="BQ29">
        <f>BO12*BP12</f>
      </c>
      <c r="BR29" t="n" s="13921">
        <v>0.10000000149011612</v>
      </c>
      <c r="BS29">
        <f>BR12*BP12</f>
      </c>
      <c r="BT29">
        <f>BO12-BR12</f>
      </c>
      <c r="BU29">
        <f>BQ12-BS12</f>
      </c>
      <c r="BV29">
        <f>BP12</f>
      </c>
      <c r="BW29" t="s" s="13982">
        <v>64</v>
      </c>
      <c r="BX29" t="s" s="13983">
        <v>58</v>
      </c>
      <c r="BY29" t="s" s="13984">
        <v>59</v>
      </c>
      <c r="BZ29" t="n" s="13985">
        <v>240322.0</v>
      </c>
      <c r="CA29" t="s" s="13986">
        <v>56</v>
      </c>
      <c r="CB29" t="s" s="13987">
        <v>63</v>
      </c>
      <c r="CC29" t="n" s="13988">
        <v>5.009999731555581E-4</v>
      </c>
      <c r="CD29" t="n" s="13989">
        <v>3.0</v>
      </c>
      <c r="CE29">
        <f>CD12*BT12*12</f>
      </c>
      <c r="CF29">
        <f>CC12*CE12</f>
      </c>
      <c r="CG29" t="n" s="13992">
        <v>0.0</v>
      </c>
      <c r="CH29">
        <f>CF12*(1+CG12)</f>
      </c>
      <c r="CI29" t="n" s="13994">
        <v>0.25</v>
      </c>
      <c r="CJ29">
        <f>CH12/(1-CI12)</f>
      </c>
      <c r="CK29">
        <f>CI12*CJ12</f>
      </c>
      <c r="CL29" t="n" s="13997">
        <v>0.15000000596046448</v>
      </c>
      <c r="CM29">
        <f>CL12*CJ12</f>
      </c>
      <c r="CN29">
        <f>CI12-CL12</f>
      </c>
      <c r="CO29">
        <f>CK12-CM12</f>
      </c>
      <c r="CP29" t="n" s="14001">
        <v>0.03999999910593033</v>
      </c>
      <c r="CQ29">
        <f>CP12*CJ12</f>
      </c>
      <c r="CR29">
        <f>CJ12*(1+CP12)</f>
      </c>
      <c r="CS29" t="n" s="14004">
        <v>0.029999999329447746</v>
      </c>
      <c r="CT29">
        <f>CS12*CR12</f>
      </c>
      <c r="CU29">
        <f>CR12+CT12</f>
      </c>
      <c r="CV29" t="n" s="14007">
        <v>0.10000000149011612</v>
      </c>
      <c r="CW29">
        <f>CU12/(1-CV12)</f>
      </c>
      <c r="CX29">
        <f>CV12*CW12</f>
      </c>
      <c r="CY29" t="n" s="14010">
        <v>0.10000000149011612</v>
      </c>
      <c r="CZ29">
        <f>CY12*CW12</f>
      </c>
      <c r="DA29">
        <f>CV12-CY12</f>
      </c>
      <c r="DB29">
        <f>CX12-CZ12</f>
      </c>
      <c r="DC29">
        <f>CW12</f>
      </c>
      <c r="DD29">
        <f>CC12*CE12/3629*BU12</f>
      </c>
      <c r="DE29" t="n" s="14016">
        <v>0.0</v>
      </c>
      <c r="DF29">
        <f>DD12*(1+DE12)</f>
      </c>
      <c r="DG29" t="n" s="14018">
        <v>0.25</v>
      </c>
      <c r="DH29">
        <f>DF12/(1-DG12)</f>
      </c>
      <c r="DI29">
        <f>DG12*DH12</f>
      </c>
      <c r="DJ29" t="n" s="14021">
        <v>0.15000000596046448</v>
      </c>
      <c r="DK29">
        <f>DJ12*DH12</f>
      </c>
      <c r="DL29">
        <f>DG12-DJ12</f>
      </c>
      <c r="DM29">
        <f>DI12-DK12</f>
      </c>
      <c r="DN29" t="n" s="14025">
        <v>0.03999999910593033</v>
      </c>
      <c r="DO29">
        <f>DN12*DH12</f>
      </c>
      <c r="DP29">
        <f>DH12*(1+DN12)</f>
      </c>
      <c r="DQ29" t="n" s="14028">
        <v>0.029999999329447746</v>
      </c>
      <c r="DR29">
        <f>DQ12*DP12</f>
      </c>
      <c r="DS29">
        <f>DP12+DR12</f>
      </c>
      <c r="DT29" t="n" s="14031">
        <v>0.10000000149011612</v>
      </c>
      <c r="DU29">
        <f>DS12/(1-DT12)</f>
      </c>
      <c r="DV29">
        <f>DT12*DU12</f>
      </c>
      <c r="DW29" t="n" s="14034">
        <v>0.10000000149011612</v>
      </c>
      <c r="DX29">
        <f>DW12*DU12</f>
      </c>
      <c r="DY29">
        <f>DT12-DW12</f>
      </c>
      <c r="DZ29">
        <f>DV12-DX12</f>
      </c>
      <c r="EA29">
        <f>DU12</f>
      </c>
      <c r="EB29" t="s" s="14039">
        <v>65</v>
      </c>
      <c r="EC29" t="s" s="14040">
        <v>66</v>
      </c>
      <c r="ED29" t="s" s="14041">
        <v>67</v>
      </c>
      <c r="EE29" t="n" s="14042">
        <v>240322.0</v>
      </c>
      <c r="EF29" t="s" s="14043">
        <v>56</v>
      </c>
      <c r="EG29" t="s" s="14044">
        <v>63</v>
      </c>
      <c r="EH29" t="n" s="14045">
        <v>0.5009999871253967</v>
      </c>
      <c r="EI29" t="n" s="14046">
        <v>3.0</v>
      </c>
      <c r="EJ29" t="n" s="14047">
        <v>100000.0</v>
      </c>
      <c r="EK29">
        <f>EH13*EJ13</f>
      </c>
      <c r="EL29" t="n" s="14049">
        <v>0.0</v>
      </c>
      <c r="EM29">
        <f>EK13*(1+EL13)</f>
      </c>
      <c r="EN29" t="n" s="14051">
        <v>0.25</v>
      </c>
      <c r="EO29">
        <f>EM13/(1-EN13)</f>
      </c>
      <c r="EP29">
        <f>EN13*EO13</f>
      </c>
      <c r="EQ29" t="n" s="14054">
        <v>0.15000000596046448</v>
      </c>
      <c r="ER29">
        <f>EQ13*EO13</f>
      </c>
      <c r="ES29">
        <f>EN13-EQ13</f>
      </c>
      <c r="ET29">
        <f>EP13-ER13</f>
      </c>
      <c r="EU29" t="n" s="14058">
        <v>0.03999999910593033</v>
      </c>
      <c r="EV29">
        <f>EU13*EO13</f>
      </c>
      <c r="EW29">
        <f>EO13*(1+EU13)</f>
      </c>
      <c r="EX29" t="n" s="14061">
        <v>0.0</v>
      </c>
      <c r="EY29" t="n" s="14062">
        <v>15.0</v>
      </c>
      <c r="EZ29">
        <f>EW13+EY13</f>
      </c>
      <c r="FA29" t="n" s="14064">
        <v>0.10000000149011612</v>
      </c>
      <c r="FB29">
        <f>EZ13/(1-FA13)</f>
      </c>
      <c r="FC29">
        <f>FA13*FB13</f>
      </c>
      <c r="FD29" t="n" s="14067">
        <v>0.10000000149011612</v>
      </c>
      <c r="FE29">
        <f>FD13*FB13</f>
      </c>
      <c r="FF29">
        <f>FA13-FD13</f>
      </c>
      <c r="FG29">
        <f>FC13-FE13</f>
      </c>
      <c r="FH29">
        <f>FB13</f>
      </c>
      <c r="FI29">
        <f>EH13*EJ13/3629*DZ13</f>
      </c>
      <c r="FJ29" t="n" s="14073">
        <v>0.0</v>
      </c>
      <c r="FK29">
        <f>FI13*(1+FJ13)</f>
      </c>
      <c r="FL29" t="n" s="14075">
        <v>0.25</v>
      </c>
      <c r="FM29">
        <f>FK13/(1-FL13)</f>
      </c>
      <c r="FN29">
        <f>FL13*FM13</f>
      </c>
      <c r="FO29" t="n" s="14078">
        <v>0.15000000596046448</v>
      </c>
      <c r="FP29">
        <f>FO13*FM13</f>
      </c>
      <c r="FQ29">
        <f>FL13-FO13</f>
      </c>
      <c r="FR29">
        <f>FN13-FP13</f>
      </c>
      <c r="FS29" t="n" s="14082">
        <v>0.03999999910593033</v>
      </c>
      <c r="FT29">
        <f>FS13*FM13</f>
      </c>
      <c r="FU29">
        <f>FM13*(1+FS13)</f>
      </c>
      <c r="FV29" t="n" s="14085">
        <v>0.0</v>
      </c>
      <c r="FW29" t="n" s="14086">
        <v>15.0</v>
      </c>
      <c r="FX29">
        <f>FU13+FW13</f>
      </c>
      <c r="FY29" t="n" s="14088">
        <v>0.10000000149011612</v>
      </c>
      <c r="FZ29">
        <f>FX13/(1-FY13)</f>
      </c>
      <c r="GA29">
        <f>FY13*FZ13</f>
      </c>
      <c r="GB29" t="n" s="14091">
        <v>0.10000000149011612</v>
      </c>
      <c r="GC29">
        <f>GB13*FZ13</f>
      </c>
      <c r="GD29">
        <f>FY13-GB13</f>
      </c>
      <c r="GE29">
        <f>GA13-GC13</f>
      </c>
      <c r="GF29">
        <f>FZ13</f>
      </c>
      <c r="GG29" t="s" s="14096">
        <v>68</v>
      </c>
      <c r="GH29" t="s" s="14097">
        <v>66</v>
      </c>
      <c r="GI29" t="s" s="14098">
        <v>67</v>
      </c>
      <c r="GJ29" t="n" s="14099">
        <v>240322.0</v>
      </c>
      <c r="GK29" t="s" s="14100">
        <v>56</v>
      </c>
      <c r="GL29" t="s" s="14101">
        <v>63</v>
      </c>
      <c r="GM29" t="n" s="14102">
        <v>0.12530000507831573</v>
      </c>
      <c r="GN29" t="n" s="14103">
        <v>3.0</v>
      </c>
      <c r="GO29" t="n" s="14104">
        <v>100000.0</v>
      </c>
      <c r="GP29">
        <f>GM13*GO13</f>
      </c>
      <c r="GQ29" t="n" s="14106">
        <v>0.0</v>
      </c>
      <c r="GR29">
        <f>GP13*(1+GQ13)</f>
      </c>
      <c r="GS29" t="n" s="14108">
        <v>0.25</v>
      </c>
      <c r="GT29">
        <f>GR13/(1-GS13)</f>
      </c>
      <c r="GU29">
        <f>GS13*GT13</f>
      </c>
      <c r="GV29" t="n" s="14111">
        <v>0.15000000596046448</v>
      </c>
      <c r="GW29">
        <f>GV13*GT13</f>
      </c>
      <c r="GX29">
        <f>GS13-GV13</f>
      </c>
      <c r="GY29">
        <f>GU13-GW13</f>
      </c>
      <c r="GZ29" t="n" s="14115">
        <v>0.03999999910593033</v>
      </c>
      <c r="HA29">
        <f>GZ13*GT13</f>
      </c>
      <c r="HB29">
        <f>GT13*(1+GZ13)</f>
      </c>
      <c r="HC29" t="n" s="14118">
        <v>0.0</v>
      </c>
      <c r="HD29" t="n" s="14119">
        <v>15.0</v>
      </c>
      <c r="HE29">
        <f>HB13+HD13</f>
      </c>
      <c r="HF29" t="n" s="14121">
        <v>0.10000000149011612</v>
      </c>
      <c r="HG29">
        <f>HE13/(1-HF13)</f>
      </c>
      <c r="HH29">
        <f>HF13*HG13</f>
      </c>
      <c r="HI29" t="n" s="14124">
        <v>0.10000000149011612</v>
      </c>
      <c r="HJ29">
        <f>HI13*HG13</f>
      </c>
      <c r="HK29">
        <f>HF13-HI13</f>
      </c>
      <c r="HL29">
        <f>HH13-HJ13</f>
      </c>
      <c r="HM29">
        <f>HG13</f>
      </c>
      <c r="HN29">
        <f>GM13*GO13/3629*GE13</f>
      </c>
      <c r="HO29" t="n" s="14130">
        <v>0.0</v>
      </c>
      <c r="HP29">
        <f>HN13*(1+HO13)</f>
      </c>
      <c r="HQ29" t="n" s="14132">
        <v>0.25</v>
      </c>
      <c r="HR29">
        <f>HP13/(1-HQ13)</f>
      </c>
      <c r="HS29">
        <f>HQ13*HR13</f>
      </c>
      <c r="HT29" t="n" s="14135">
        <v>0.15000000596046448</v>
      </c>
      <c r="HU29">
        <f>HT13*HR13</f>
      </c>
      <c r="HV29">
        <f>HQ13-HT13</f>
      </c>
      <c r="HW29">
        <f>HS13-HU13</f>
      </c>
      <c r="HX29" t="n" s="14139">
        <v>0.03999999910593033</v>
      </c>
      <c r="HY29">
        <f>HX13*HR13</f>
      </c>
      <c r="HZ29">
        <f>HR13*(1+HX13)</f>
      </c>
      <c r="IA29" t="n" s="14142">
        <v>0.0</v>
      </c>
      <c r="IB29" t="n" s="14143">
        <v>15.0</v>
      </c>
      <c r="IC29">
        <f>HZ13+IB13</f>
      </c>
      <c r="ID29" t="n" s="14145">
        <v>0.10000000149011612</v>
      </c>
      <c r="IE29">
        <f>IC13/(1-ID13)</f>
      </c>
      <c r="IF29">
        <f>ID13*IE13</f>
      </c>
      <c r="IG29" t="n" s="14148">
        <v>0.10000000149011612</v>
      </c>
      <c r="IH29">
        <f>IG13*IE13</f>
      </c>
      <c r="II29">
        <f>ID13-IG13</f>
      </c>
      <c r="IJ29">
        <f>IF13-IH13</f>
      </c>
      <c r="IK29">
        <f>IE13</f>
      </c>
      <c r="IL29" t="s" s="14153">
        <v>69</v>
      </c>
      <c r="IM29" t="s" s="14154">
        <v>66</v>
      </c>
      <c r="IN29" t="s" s="14155">
        <v>67</v>
      </c>
      <c r="IO29" t="n" s="14156">
        <v>240322.0</v>
      </c>
      <c r="IP29" t="s" s="14157">
        <v>56</v>
      </c>
      <c r="IQ29" t="s" s="14158">
        <v>63</v>
      </c>
      <c r="IR29" t="n" s="14159">
        <v>0.061900001019239426</v>
      </c>
      <c r="IS29" t="n" s="14160">
        <v>3.0</v>
      </c>
      <c r="IT29" t="n" s="14161">
        <v>100000.0</v>
      </c>
      <c r="IU29">
        <f>IR13*IT13</f>
      </c>
      <c r="IV29" t="n" s="14163">
        <v>0.0</v>
      </c>
      <c r="IW29">
        <f>IU13*(1+IV13)</f>
      </c>
      <c r="IX29" t="n" s="14165">
        <v>0.25</v>
      </c>
      <c r="IY29">
        <f>IW13/(1-IX13)</f>
      </c>
      <c r="IZ29">
        <f>IX13*IY13</f>
      </c>
      <c r="JA29" t="n" s="14168">
        <v>0.15000000596046448</v>
      </c>
      <c r="JB29">
        <f>JA13*IY13</f>
      </c>
      <c r="JC29">
        <f>IX13-JA13</f>
      </c>
      <c r="JD29">
        <f>IZ13-JB13</f>
      </c>
      <c r="JE29" t="n" s="14172">
        <v>0.03999999910593033</v>
      </c>
      <c r="JF29">
        <f>JE13*IY13</f>
      </c>
      <c r="JG29">
        <f>IY13*(1+JE13)</f>
      </c>
      <c r="JH29" t="n" s="14175">
        <v>0.0</v>
      </c>
      <c r="JI29" t="n" s="14176">
        <v>15.0</v>
      </c>
      <c r="JJ29">
        <f>JG13+JI13</f>
      </c>
      <c r="JK29" t="n" s="14178">
        <v>0.10000000149011612</v>
      </c>
      <c r="JL29">
        <f>JJ13/(1-JK13)</f>
      </c>
      <c r="JM29">
        <f>JK13*JL13</f>
      </c>
      <c r="JN29" t="n" s="14181">
        <v>0.10000000149011612</v>
      </c>
      <c r="JO29">
        <f>JN13*JL13</f>
      </c>
      <c r="JP29">
        <f>JK13-JN13</f>
      </c>
      <c r="JQ29">
        <f>JM13-JO13</f>
      </c>
      <c r="JR29">
        <f>JL13</f>
      </c>
      <c r="JS29">
        <f>IR13*IT13/3629*IJ13</f>
      </c>
      <c r="JT29" t="n" s="14187">
        <v>0.0</v>
      </c>
      <c r="JU29">
        <f>JS13*(1+JT13)</f>
      </c>
      <c r="JV29" t="n" s="14189">
        <v>0.25</v>
      </c>
      <c r="JW29">
        <f>JU13/(1-JV13)</f>
      </c>
      <c r="JX29">
        <f>JV13*JW13</f>
      </c>
      <c r="JY29" t="n" s="14192">
        <v>0.15000000596046448</v>
      </c>
      <c r="JZ29">
        <f>JY13*JW13</f>
      </c>
      <c r="KA29">
        <f>JV13-JY13</f>
      </c>
      <c r="KB29">
        <f>JX13-JZ13</f>
      </c>
      <c r="KC29" t="n" s="14196">
        <v>0.03999999910593033</v>
      </c>
      <c r="KD29">
        <f>KC13*JW13</f>
      </c>
      <c r="KE29">
        <f>JW13*(1+KC13)</f>
      </c>
      <c r="KF29" t="n" s="14199">
        <v>0.0</v>
      </c>
      <c r="KG29" t="n" s="14200">
        <v>15.0</v>
      </c>
      <c r="KH29">
        <f>KE13+KG13</f>
      </c>
      <c r="KI29" t="n" s="14202">
        <v>0.10000000149011612</v>
      </c>
      <c r="KJ29">
        <f>KH13/(1-KI13)</f>
      </c>
      <c r="KK29">
        <f>KI13*KJ13</f>
      </c>
      <c r="KL29" t="n" s="14205">
        <v>0.10000000149011612</v>
      </c>
      <c r="KM29">
        <f>KL13*KJ13</f>
      </c>
      <c r="KN29">
        <f>KI13-KL13</f>
      </c>
      <c r="KO29">
        <f>KK13-KM13</f>
      </c>
      <c r="KP29">
        <f>KJ13</f>
      </c>
      <c r="KQ29" t="s" s="14210">
        <v>70</v>
      </c>
      <c r="KR29" t="s" s="14211">
        <v>66</v>
      </c>
      <c r="KS29" t="s" s="14212">
        <v>67</v>
      </c>
      <c r="KT29" t="n" s="14213">
        <v>240322.0</v>
      </c>
      <c r="KU29" t="s" s="14214">
        <v>56</v>
      </c>
      <c r="KV29" t="s" s="14215">
        <v>63</v>
      </c>
      <c r="KW29" t="n" s="14216">
        <v>0.21080000698566437</v>
      </c>
      <c r="KX29" t="n" s="14217">
        <v>3.0</v>
      </c>
      <c r="KY29" t="n" s="14218">
        <v>100000.0</v>
      </c>
      <c r="KZ29">
        <f>KW13*KY13</f>
      </c>
      <c r="LA29" t="n" s="14220">
        <v>0.0</v>
      </c>
      <c r="LB29">
        <f>KZ13*(1+LA13)</f>
      </c>
      <c r="LC29" t="n" s="14222">
        <v>0.25</v>
      </c>
      <c r="LD29">
        <f>LB13/(1-LC13)</f>
      </c>
      <c r="LE29">
        <f>LC13*LD13</f>
      </c>
      <c r="LF29" t="n" s="14225">
        <v>0.15000000596046448</v>
      </c>
      <c r="LG29">
        <f>LF13*LD13</f>
      </c>
      <c r="LH29">
        <f>LC13-LF13</f>
      </c>
      <c r="LI29">
        <f>LE13-LG13</f>
      </c>
      <c r="LJ29" t="n" s="14229">
        <v>0.03999999910593033</v>
      </c>
      <c r="LK29">
        <f>LJ13*LD13</f>
      </c>
      <c r="LL29">
        <f>LD13*(1+LJ13)</f>
      </c>
      <c r="LM29" t="n" s="14232">
        <v>0.0</v>
      </c>
      <c r="LN29" t="n" s="14233">
        <v>15.0</v>
      </c>
      <c r="LO29">
        <f>LL13+LN13</f>
      </c>
      <c r="LP29" t="n" s="14235">
        <v>0.10000000149011612</v>
      </c>
      <c r="LQ29">
        <f>LO13/(1-LP13)</f>
      </c>
      <c r="LR29">
        <f>LP13*LQ13</f>
      </c>
      <c r="LS29" t="n" s="14238">
        <v>0.10000000149011612</v>
      </c>
      <c r="LT29">
        <f>LS13*LQ13</f>
      </c>
      <c r="LU29">
        <f>LP13-LS13</f>
      </c>
      <c r="LV29">
        <f>LR13-LT13</f>
      </c>
      <c r="LW29">
        <f>LQ13</f>
      </c>
      <c r="LX29">
        <f>KW13*KY13/3629*KO13</f>
      </c>
      <c r="LY29" t="n" s="14244">
        <v>0.0</v>
      </c>
      <c r="LZ29">
        <f>LX13*(1+LY13)</f>
      </c>
      <c r="MA29" t="n" s="14246">
        <v>0.25</v>
      </c>
      <c r="MB29">
        <f>LZ13/(1-MA13)</f>
      </c>
      <c r="MC29">
        <f>MA13*MB13</f>
      </c>
      <c r="MD29" t="n" s="14249">
        <v>0.15000000596046448</v>
      </c>
      <c r="ME29">
        <f>MD13*MB13</f>
      </c>
      <c r="MF29">
        <f>MA13-MD13</f>
      </c>
      <c r="MG29">
        <f>MC13-ME13</f>
      </c>
      <c r="MH29" t="n" s="14253">
        <v>0.03999999910593033</v>
      </c>
      <c r="MI29">
        <f>MH13*MB13</f>
      </c>
      <c r="MJ29">
        <f>MB13*(1+MH13)</f>
      </c>
      <c r="MK29" t="n" s="14256">
        <v>0.0</v>
      </c>
      <c r="ML29" t="n" s="14257">
        <v>15.0</v>
      </c>
      <c r="MM29">
        <f>MJ13+ML13</f>
      </c>
      <c r="MN29" t="n" s="14259">
        <v>0.10000000149011612</v>
      </c>
      <c r="MO29">
        <f>MM13/(1-MN13)</f>
      </c>
      <c r="MP29">
        <f>MN13*MO13</f>
      </c>
      <c r="MQ29" t="n" s="14262">
        <v>0.10000000149011612</v>
      </c>
      <c r="MR29">
        <f>MQ13*MO13</f>
      </c>
      <c r="MS29">
        <f>MN13-MQ13</f>
      </c>
      <c r="MT29">
        <f>MP13-MR13</f>
      </c>
      <c r="MU29">
        <f>MO13</f>
      </c>
      <c r="MV29" t="s" s="14267">
        <v>71</v>
      </c>
      <c r="MW29" t="s" s="14268">
        <v>66</v>
      </c>
      <c r="MX29" t="s" s="14269">
        <v>67</v>
      </c>
      <c r="MY29" t="n" s="14270">
        <v>240322.0</v>
      </c>
      <c r="MZ29" t="s" s="14271">
        <v>56</v>
      </c>
      <c r="NA29" t="s" s="14272">
        <v>63</v>
      </c>
      <c r="NB29" t="n" s="14273">
        <v>0.45249998569488525</v>
      </c>
      <c r="NC29" t="n" s="14274">
        <v>1.0</v>
      </c>
      <c r="ND29" t="n" s="14275">
        <v>100000.0</v>
      </c>
      <c r="NE29">
        <f>NB13*ND13</f>
      </c>
      <c r="NF29" t="n" s="14277">
        <v>0.0</v>
      </c>
      <c r="NG29">
        <f>NE13*(1+NF13)</f>
      </c>
      <c r="NH29" t="n" s="14279">
        <v>0.25</v>
      </c>
      <c r="NI29">
        <f>NG13/(1-NH13)</f>
      </c>
      <c r="NJ29">
        <f>NH13*NI13</f>
      </c>
      <c r="NK29" t="n" s="14282">
        <v>0.15000000596046448</v>
      </c>
      <c r="NL29">
        <f>NK13*NI13</f>
      </c>
      <c r="NM29">
        <f>NH13-NK13</f>
      </c>
      <c r="NN29">
        <f>NJ13-NL13</f>
      </c>
      <c r="NO29" t="n" s="14286">
        <v>0.03999999910593033</v>
      </c>
      <c r="NP29">
        <f>NO13*NI13</f>
      </c>
      <c r="NQ29">
        <f>NI13*(1+NO13)</f>
      </c>
      <c r="NR29" t="n" s="14289">
        <v>0.0</v>
      </c>
      <c r="NS29" t="n" s="14290">
        <v>15.0</v>
      </c>
      <c r="NT29">
        <f>NQ13+NS13</f>
      </c>
      <c r="NU29" t="n" s="14292">
        <v>0.10000000149011612</v>
      </c>
      <c r="NV29">
        <f>NT13/(1-NU13)</f>
      </c>
      <c r="NW29">
        <f>NU13*NV13</f>
      </c>
      <c r="NX29" t="n" s="14295">
        <v>0.10000000149011612</v>
      </c>
      <c r="NY29">
        <f>NX13*NV13</f>
      </c>
      <c r="NZ29">
        <f>NU13-NX13</f>
      </c>
      <c r="OA29">
        <f>NW13-NY13</f>
      </c>
      <c r="OB29">
        <f>NV13</f>
      </c>
      <c r="OC29">
        <f>NB13*ND13/3629*MT13</f>
      </c>
      <c r="OD29" t="n" s="14301">
        <v>0.0</v>
      </c>
      <c r="OE29">
        <f>OC13*(1+OD13)</f>
      </c>
      <c r="OF29" t="n" s="14303">
        <v>0.25</v>
      </c>
      <c r="OG29">
        <f>OE13/(1-OF13)</f>
      </c>
      <c r="OH29">
        <f>OF13*OG13</f>
      </c>
      <c r="OI29" t="n" s="14306">
        <v>0.15000000596046448</v>
      </c>
      <c r="OJ29">
        <f>OI13*OG13</f>
      </c>
      <c r="OK29">
        <f>OF13-OI13</f>
      </c>
      <c r="OL29">
        <f>OH13-OJ13</f>
      </c>
      <c r="OM29" t="n" s="14310">
        <v>0.03999999910593033</v>
      </c>
      <c r="ON29">
        <f>OM13*OG13</f>
      </c>
      <c r="OO29">
        <f>OG13*(1+OM13)</f>
      </c>
      <c r="OP29" t="n" s="14313">
        <v>0.0</v>
      </c>
      <c r="OQ29" t="n" s="14314">
        <v>15.0</v>
      </c>
      <c r="OR29">
        <f>OO13+OQ13</f>
      </c>
      <c r="OS29" t="n" s="14316">
        <v>0.10000000149011612</v>
      </c>
      <c r="OT29">
        <f>OR13/(1-OS13)</f>
      </c>
      <c r="OU29">
        <f>OS13*OT13</f>
      </c>
      <c r="OV29" t="n" s="14319">
        <v>0.10000000149011612</v>
      </c>
      <c r="OW29">
        <f>OV13*OT13</f>
      </c>
      <c r="OX29">
        <f>OS13-OV13</f>
      </c>
      <c r="OY29">
        <f>OU13-OW13</f>
      </c>
      <c r="OZ29">
        <f>OT13</f>
      </c>
      <c r="PA29" t="s" s="14324">
        <v>72</v>
      </c>
      <c r="PB29" t="s" s="14325">
        <v>66</v>
      </c>
      <c r="PC29" t="s" s="14326">
        <v>67</v>
      </c>
      <c r="PD29" t="n" s="14327">
        <v>240322.0</v>
      </c>
      <c r="PE29" t="s" s="14328">
        <v>56</v>
      </c>
      <c r="PF29" t="s" s="14329">
        <v>63</v>
      </c>
      <c r="PG29" t="n" s="14330">
        <v>0.9043999910354614</v>
      </c>
      <c r="PH29" t="n" s="14331">
        <v>1.0</v>
      </c>
      <c r="PI29" t="n" s="14332">
        <v>100000.0</v>
      </c>
      <c r="PJ29">
        <f>PG13*PI13</f>
      </c>
      <c r="PK29" t="n" s="14334">
        <v>0.0</v>
      </c>
      <c r="PL29">
        <f>PJ13*(1+PK13)</f>
      </c>
      <c r="PM29" t="n" s="14336">
        <v>0.25</v>
      </c>
      <c r="PN29">
        <f>PL13/(1-PM13)</f>
      </c>
      <c r="PO29">
        <f>PM13*PN13</f>
      </c>
      <c r="PP29" t="n" s="14339">
        <v>0.15000000596046448</v>
      </c>
      <c r="PQ29">
        <f>PP13*PN13</f>
      </c>
      <c r="PR29">
        <f>PM13-PP13</f>
      </c>
      <c r="PS29">
        <f>PO13-PQ13</f>
      </c>
      <c r="PT29" t="n" s="14343">
        <v>0.03999999910593033</v>
      </c>
      <c r="PU29">
        <f>PT13*PN13</f>
      </c>
      <c r="PV29">
        <f>PN13*(1+PT13)</f>
      </c>
      <c r="PW29" t="n" s="14346">
        <v>0.0</v>
      </c>
      <c r="PX29" t="n" s="14347">
        <v>15.0</v>
      </c>
      <c r="PY29">
        <f>PV13+PX13</f>
      </c>
      <c r="PZ29" t="n" s="14349">
        <v>0.10000000149011612</v>
      </c>
      <c r="QA29">
        <f>PY13/(1-PZ13)</f>
      </c>
      <c r="QB29">
        <f>PZ13*QA13</f>
      </c>
      <c r="QC29" t="n" s="14352">
        <v>0.10000000149011612</v>
      </c>
      <c r="QD29">
        <f>QC13*QA13</f>
      </c>
      <c r="QE29">
        <f>PZ13-QC13</f>
      </c>
      <c r="QF29">
        <f>QB13-QD13</f>
      </c>
      <c r="QG29">
        <f>QA13</f>
      </c>
      <c r="QH29">
        <f>OYG13*OYI13/3629*OY13</f>
      </c>
      <c r="QI29" t="n" s="14358">
        <v>0.0</v>
      </c>
      <c r="QJ29">
        <f>QH13*(1+QI13)</f>
      </c>
      <c r="QK29" t="n" s="14360">
        <v>0.25</v>
      </c>
      <c r="QL29">
        <f>QJ13/(1-QK13)</f>
      </c>
      <c r="QM29">
        <f>QK13*QL13</f>
      </c>
      <c r="QN29" t="n" s="14363">
        <v>0.15000000596046448</v>
      </c>
      <c r="QO29">
        <f>QN13*QL13</f>
      </c>
      <c r="QP29">
        <f>QK13-QN13</f>
      </c>
      <c r="QQ29">
        <f>QM13-QO13</f>
      </c>
      <c r="QR29" t="n" s="14367">
        <v>0.03999999910593033</v>
      </c>
      <c r="QS29">
        <f>QR13*QL13</f>
      </c>
      <c r="QT29">
        <f>QL13*(1+QR13)</f>
      </c>
      <c r="QU29" t="n" s="14370">
        <v>0.0</v>
      </c>
      <c r="QV29" t="n" s="14371">
        <v>15.0</v>
      </c>
      <c r="QW29">
        <f>QT13+QV13</f>
      </c>
      <c r="QX29" t="n" s="14373">
        <v>0.10000000149011612</v>
      </c>
      <c r="QY29">
        <f>QW13/(1-QX13)</f>
      </c>
      <c r="QZ29">
        <f>QX13*QY13</f>
      </c>
      <c r="RA29" t="n" s="14376">
        <v>0.10000000149011612</v>
      </c>
      <c r="RB29">
        <f>RA13*QY13</f>
      </c>
      <c r="RC29">
        <f>QX13-RA13</f>
      </c>
      <c r="RD29">
        <f>QZ13-RB13</f>
      </c>
      <c r="RE29">
        <f>QY13</f>
      </c>
      <c r="RF29">
        <f>BV29+BV29+EA29+EA29+GF29+IK29+KP29+MU29+OZ29+RE29</f>
      </c>
    </row>
    <row r="30">
      <c r="A30" t="s">
        <v>96</v>
      </c>
      <c r="B30" t="s">
        <v>105</v>
      </c>
      <c r="C30" t="s">
        <v>106</v>
      </c>
      <c r="D30" t="s">
        <v>51</v>
      </c>
      <c r="F30" t="s">
        <v>52</v>
      </c>
      <c r="G30" t="s">
        <v>53</v>
      </c>
      <c r="H30" t="s">
        <v>103</v>
      </c>
      <c r="I30" t="s">
        <v>104</v>
      </c>
      <c r="J30" t="n">
        <v>0.0</v>
      </c>
      <c r="K30" t="n">
        <v>42815.0</v>
      </c>
      <c r="L30" t="n">
        <v>42675.0</v>
      </c>
      <c r="M30" t="s">
        <v>56</v>
      </c>
      <c r="N30" t="n">
        <v>8.0</v>
      </c>
      <c r="O30" t="n">
        <v>2500.0</v>
      </c>
      <c r="P30" t="n">
        <v>-140.0</v>
      </c>
      <c r="Q30" t="n">
        <v>8.0</v>
      </c>
      <c r="R30" t="s" s="14437">
        <v>57</v>
      </c>
      <c r="S30" t="s" s="14438">
        <v>58</v>
      </c>
      <c r="T30" t="s" s="14439">
        <v>83</v>
      </c>
      <c r="U30" t="n" s="14440">
        <v>240322.0</v>
      </c>
      <c r="V30" t="s" s="14441">
        <v>56</v>
      </c>
      <c r="W30" t="s" s="14442">
        <v>63</v>
      </c>
      <c r="X30" t="n" s="14443">
        <v>5.009999731555581E-4</v>
      </c>
      <c r="Y30" t="n" s="14444">
        <v>3.0</v>
      </c>
      <c r="Z30">
        <f>Y12*O12*12</f>
      </c>
      <c r="AA30">
        <f>X12*Z12</f>
      </c>
      <c r="AB30" t="n" s="14447">
        <v>0.0</v>
      </c>
      <c r="AC30">
        <f>AA12*(1+AB12)</f>
      </c>
      <c r="AD30" t="n" s="14449">
        <v>0.25</v>
      </c>
      <c r="AE30">
        <f>AC12/(1-AD12)</f>
      </c>
      <c r="AF30">
        <f>AD12*AE12</f>
      </c>
      <c r="AG30" t="n" s="14452">
        <v>0.15000000596046448</v>
      </c>
      <c r="AH30">
        <f>AG12*AE12</f>
      </c>
      <c r="AI30">
        <f>AD12-AG12</f>
      </c>
      <c r="AJ30">
        <f>AF12-AH12</f>
      </c>
      <c r="AK30" t="n" s="14456">
        <v>0.03999999910593033</v>
      </c>
      <c r="AL30">
        <f>AK12*AE12</f>
      </c>
      <c r="AM30">
        <f>AE12*(1+AK12)</f>
      </c>
      <c r="AN30" t="n" s="14459">
        <v>0.029999999329447746</v>
      </c>
      <c r="AO30">
        <f>AN12*AM12</f>
      </c>
      <c r="AP30">
        <f>AM12+AO12</f>
      </c>
      <c r="AQ30" t="n" s="14462">
        <v>0.10000000149011612</v>
      </c>
      <c r="AR30">
        <f>AP12/(1-AQ12)</f>
      </c>
      <c r="AS30">
        <f>AQ12*AR12</f>
      </c>
      <c r="AT30" t="n" s="14465">
        <v>0.10000000149011612</v>
      </c>
      <c r="AU30">
        <f>AT12*AR12</f>
      </c>
      <c r="AV30">
        <f>AQ12-AT12</f>
      </c>
      <c r="AW30">
        <f>AS12-AU12</f>
      </c>
      <c r="AX30">
        <f>AR12</f>
      </c>
      <c r="AY30">
        <f>X12*Z12/3630*P12</f>
      </c>
      <c r="AZ30" t="n" s="14471">
        <v>0.0</v>
      </c>
      <c r="BA30">
        <f>AY12*(1+AZ12)</f>
      </c>
      <c r="BB30" t="n" s="14473">
        <v>0.25</v>
      </c>
      <c r="BC30">
        <f>BA12/(1-BB12)</f>
      </c>
      <c r="BD30">
        <f>BB12*BC12</f>
      </c>
      <c r="BE30" t="n" s="14476">
        <v>0.15000000596046448</v>
      </c>
      <c r="BF30">
        <f>BE12*BC12</f>
      </c>
      <c r="BG30">
        <f>BB12-BE12</f>
      </c>
      <c r="BH30">
        <f>BD12-BF12</f>
      </c>
      <c r="BI30" t="n" s="14480">
        <v>0.03999999910593033</v>
      </c>
      <c r="BJ30">
        <f>BI12*BC12</f>
      </c>
      <c r="BK30">
        <f>BC12*(1+BI12)</f>
      </c>
      <c r="BL30" t="n" s="14483">
        <v>0.029999999329447746</v>
      </c>
      <c r="BM30">
        <f>BL12*BK12</f>
      </c>
      <c r="BN30">
        <f>BK12+BM12</f>
      </c>
      <c r="BO30" t="n" s="14486">
        <v>0.10000000149011612</v>
      </c>
      <c r="BP30">
        <f>BN12/(1-BO12)</f>
      </c>
      <c r="BQ30">
        <f>BO12*BP12</f>
      </c>
      <c r="BR30" t="n" s="14489">
        <v>0.10000000149011612</v>
      </c>
      <c r="BS30">
        <f>BR12*BP12</f>
      </c>
      <c r="BT30">
        <f>BO12-BR12</f>
      </c>
      <c r="BU30">
        <f>BQ12-BS12</f>
      </c>
      <c r="BV30">
        <f>BP12</f>
      </c>
      <c r="BW30" t="s" s="14550">
        <v>64</v>
      </c>
      <c r="BX30" t="s" s="14551">
        <v>58</v>
      </c>
      <c r="BY30" t="s" s="14552">
        <v>83</v>
      </c>
      <c r="BZ30" t="n" s="14553">
        <v>240322.0</v>
      </c>
      <c r="CA30" t="s" s="14554">
        <v>56</v>
      </c>
      <c r="CB30" t="s" s="14555">
        <v>63</v>
      </c>
      <c r="CC30" t="n" s="14556">
        <v>5.009999731555581E-4</v>
      </c>
      <c r="CD30" t="n" s="14557">
        <v>3.0</v>
      </c>
      <c r="CE30">
        <f>CD12*BT12*12</f>
      </c>
      <c r="CF30">
        <f>CC12*CE12</f>
      </c>
      <c r="CG30" t="n" s="14560">
        <v>0.0</v>
      </c>
      <c r="CH30">
        <f>CF12*(1+CG12)</f>
      </c>
      <c r="CI30" t="n" s="14562">
        <v>0.25</v>
      </c>
      <c r="CJ30">
        <f>CH12/(1-CI12)</f>
      </c>
      <c r="CK30">
        <f>CI12*CJ12</f>
      </c>
      <c r="CL30" t="n" s="14565">
        <v>0.15000000596046448</v>
      </c>
      <c r="CM30">
        <f>CL12*CJ12</f>
      </c>
      <c r="CN30">
        <f>CI12-CL12</f>
      </c>
      <c r="CO30">
        <f>CK12-CM12</f>
      </c>
      <c r="CP30" t="n" s="14569">
        <v>0.03999999910593033</v>
      </c>
      <c r="CQ30">
        <f>CP12*CJ12</f>
      </c>
      <c r="CR30">
        <f>CJ12*(1+CP12)</f>
      </c>
      <c r="CS30" t="n" s="14572">
        <v>0.029999999329447746</v>
      </c>
      <c r="CT30">
        <f>CS12*CR12</f>
      </c>
      <c r="CU30">
        <f>CR12+CT12</f>
      </c>
      <c r="CV30" t="n" s="14575">
        <v>0.10000000149011612</v>
      </c>
      <c r="CW30">
        <f>CU12/(1-CV12)</f>
      </c>
      <c r="CX30">
        <f>CV12*CW12</f>
      </c>
      <c r="CY30" t="n" s="14578">
        <v>0.10000000149011612</v>
      </c>
      <c r="CZ30">
        <f>CY12*CW12</f>
      </c>
      <c r="DA30">
        <f>CV12-CY12</f>
      </c>
      <c r="DB30">
        <f>CX12-CZ12</f>
      </c>
      <c r="DC30">
        <f>CW12</f>
      </c>
      <c r="DD30">
        <f>CC12*CE12/3630*BU12</f>
      </c>
      <c r="DE30" t="n" s="14584">
        <v>0.0</v>
      </c>
      <c r="DF30">
        <f>DD12*(1+DE12)</f>
      </c>
      <c r="DG30" t="n" s="14586">
        <v>0.25</v>
      </c>
      <c r="DH30">
        <f>DF12/(1-DG12)</f>
      </c>
      <c r="DI30">
        <f>DG12*DH12</f>
      </c>
      <c r="DJ30" t="n" s="14589">
        <v>0.15000000596046448</v>
      </c>
      <c r="DK30">
        <f>DJ12*DH12</f>
      </c>
      <c r="DL30">
        <f>DG12-DJ12</f>
      </c>
      <c r="DM30">
        <f>DI12-DK12</f>
      </c>
      <c r="DN30" t="n" s="14593">
        <v>0.03999999910593033</v>
      </c>
      <c r="DO30">
        <f>DN12*DH12</f>
      </c>
      <c r="DP30">
        <f>DH12*(1+DN12)</f>
      </c>
      <c r="DQ30" t="n" s="14596">
        <v>0.029999999329447746</v>
      </c>
      <c r="DR30">
        <f>DQ12*DP12</f>
      </c>
      <c r="DS30">
        <f>DP12+DR12</f>
      </c>
      <c r="DT30" t="n" s="14599">
        <v>0.10000000149011612</v>
      </c>
      <c r="DU30">
        <f>DS12/(1-DT12)</f>
      </c>
      <c r="DV30">
        <f>DT12*DU12</f>
      </c>
      <c r="DW30" t="n" s="14602">
        <v>0.10000000149011612</v>
      </c>
      <c r="DX30">
        <f>DW12*DU12</f>
      </c>
      <c r="DY30">
        <f>DT12-DW12</f>
      </c>
      <c r="DZ30">
        <f>DV12-DX12</f>
      </c>
      <c r="EA30">
        <f>DU12</f>
      </c>
      <c r="EB30" t="s" s="14607">
        <v>65</v>
      </c>
      <c r="EC30" t="s" s="14608">
        <v>66</v>
      </c>
      <c r="ED30" t="s" s="14609">
        <v>67</v>
      </c>
      <c r="EE30" t="n" s="14610">
        <v>240322.0</v>
      </c>
      <c r="EF30" t="s" s="14611">
        <v>56</v>
      </c>
      <c r="EG30" t="s" s="14612">
        <v>63</v>
      </c>
      <c r="EH30" t="n" s="14613">
        <v>0.5009999871253967</v>
      </c>
      <c r="EI30" t="n" s="14614">
        <v>3.0</v>
      </c>
      <c r="EJ30" t="n" s="14615">
        <v>100000.0</v>
      </c>
      <c r="EK30">
        <f>EH13*EJ13</f>
      </c>
      <c r="EL30" t="n" s="14617">
        <v>0.0</v>
      </c>
      <c r="EM30">
        <f>EK13*(1+EL13)</f>
      </c>
      <c r="EN30" t="n" s="14619">
        <v>0.25</v>
      </c>
      <c r="EO30">
        <f>EM13/(1-EN13)</f>
      </c>
      <c r="EP30">
        <f>EN13*EO13</f>
      </c>
      <c r="EQ30" t="n" s="14622">
        <v>0.15000000596046448</v>
      </c>
      <c r="ER30">
        <f>EQ13*EO13</f>
      </c>
      <c r="ES30">
        <f>EN13-EQ13</f>
      </c>
      <c r="ET30">
        <f>EP13-ER13</f>
      </c>
      <c r="EU30" t="n" s="14626">
        <v>0.03999999910593033</v>
      </c>
      <c r="EV30">
        <f>EU13*EO13</f>
      </c>
      <c r="EW30">
        <f>EO13*(1+EU13)</f>
      </c>
      <c r="EX30" t="n" s="14629">
        <v>0.0</v>
      </c>
      <c r="EY30" t="n" s="14630">
        <v>15.0</v>
      </c>
      <c r="EZ30">
        <f>EW13+EY13</f>
      </c>
      <c r="FA30" t="n" s="14632">
        <v>0.10000000149011612</v>
      </c>
      <c r="FB30">
        <f>EZ13/(1-FA13)</f>
      </c>
      <c r="FC30">
        <f>FA13*FB13</f>
      </c>
      <c r="FD30" t="n" s="14635">
        <v>0.10000000149011612</v>
      </c>
      <c r="FE30">
        <f>FD13*FB13</f>
      </c>
      <c r="FF30">
        <f>FA13-FD13</f>
      </c>
      <c r="FG30">
        <f>FC13-FE13</f>
      </c>
      <c r="FH30">
        <f>FB13</f>
      </c>
      <c r="FI30">
        <f>EH13*EJ13/3630*DZ13</f>
      </c>
      <c r="FJ30" t="n" s="14641">
        <v>0.0</v>
      </c>
      <c r="FK30">
        <f>FI13*(1+FJ13)</f>
      </c>
      <c r="FL30" t="n" s="14643">
        <v>0.25</v>
      </c>
      <c r="FM30">
        <f>FK13/(1-FL13)</f>
      </c>
      <c r="FN30">
        <f>FL13*FM13</f>
      </c>
      <c r="FO30" t="n" s="14646">
        <v>0.15000000596046448</v>
      </c>
      <c r="FP30">
        <f>FO13*FM13</f>
      </c>
      <c r="FQ30">
        <f>FL13-FO13</f>
      </c>
      <c r="FR30">
        <f>FN13-FP13</f>
      </c>
      <c r="FS30" t="n" s="14650">
        <v>0.03999999910593033</v>
      </c>
      <c r="FT30">
        <f>FS13*FM13</f>
      </c>
      <c r="FU30">
        <f>FM13*(1+FS13)</f>
      </c>
      <c r="FV30" t="n" s="14653">
        <v>0.0</v>
      </c>
      <c r="FW30" t="n" s="14654">
        <v>15.0</v>
      </c>
      <c r="FX30">
        <f>FU13+FW13</f>
      </c>
      <c r="FY30" t="n" s="14656">
        <v>0.10000000149011612</v>
      </c>
      <c r="FZ30">
        <f>FX13/(1-FY13)</f>
      </c>
      <c r="GA30">
        <f>FY13*FZ13</f>
      </c>
      <c r="GB30" t="n" s="14659">
        <v>0.10000000149011612</v>
      </c>
      <c r="GC30">
        <f>GB13*FZ13</f>
      </c>
      <c r="GD30">
        <f>FY13-GB13</f>
      </c>
      <c r="GE30">
        <f>GA13-GC13</f>
      </c>
      <c r="GF30">
        <f>FZ13</f>
      </c>
      <c r="GG30" t="s" s="14664">
        <v>68</v>
      </c>
      <c r="GH30" t="s" s="14665">
        <v>66</v>
      </c>
      <c r="GI30" t="s" s="14666">
        <v>67</v>
      </c>
      <c r="GJ30" t="n" s="14667">
        <v>240322.0</v>
      </c>
      <c r="GK30" t="s" s="14668">
        <v>56</v>
      </c>
      <c r="GL30" t="s" s="14669">
        <v>63</v>
      </c>
      <c r="GM30" t="n" s="14670">
        <v>0.12530000507831573</v>
      </c>
      <c r="GN30" t="n" s="14671">
        <v>3.0</v>
      </c>
      <c r="GO30" t="n" s="14672">
        <v>100000.0</v>
      </c>
      <c r="GP30">
        <f>GM13*GO13</f>
      </c>
      <c r="GQ30" t="n" s="14674">
        <v>0.0</v>
      </c>
      <c r="GR30">
        <f>GP13*(1+GQ13)</f>
      </c>
      <c r="GS30" t="n" s="14676">
        <v>0.25</v>
      </c>
      <c r="GT30">
        <f>GR13/(1-GS13)</f>
      </c>
      <c r="GU30">
        <f>GS13*GT13</f>
      </c>
      <c r="GV30" t="n" s="14679">
        <v>0.15000000596046448</v>
      </c>
      <c r="GW30">
        <f>GV13*GT13</f>
      </c>
      <c r="GX30">
        <f>GS13-GV13</f>
      </c>
      <c r="GY30">
        <f>GU13-GW13</f>
      </c>
      <c r="GZ30" t="n" s="14683">
        <v>0.03999999910593033</v>
      </c>
      <c r="HA30">
        <f>GZ13*GT13</f>
      </c>
      <c r="HB30">
        <f>GT13*(1+GZ13)</f>
      </c>
      <c r="HC30" t="n" s="14686">
        <v>0.0</v>
      </c>
      <c r="HD30" t="n" s="14687">
        <v>15.0</v>
      </c>
      <c r="HE30">
        <f>HB13+HD13</f>
      </c>
      <c r="HF30" t="n" s="14689">
        <v>0.10000000149011612</v>
      </c>
      <c r="HG30">
        <f>HE13/(1-HF13)</f>
      </c>
      <c r="HH30">
        <f>HF13*HG13</f>
      </c>
      <c r="HI30" t="n" s="14692">
        <v>0.10000000149011612</v>
      </c>
      <c r="HJ30">
        <f>HI13*HG13</f>
      </c>
      <c r="HK30">
        <f>HF13-HI13</f>
      </c>
      <c r="HL30">
        <f>HH13-HJ13</f>
      </c>
      <c r="HM30">
        <f>HG13</f>
      </c>
      <c r="HN30">
        <f>GM13*GO13/3630*GE13</f>
      </c>
      <c r="HO30" t="n" s="14698">
        <v>0.0</v>
      </c>
      <c r="HP30">
        <f>HN13*(1+HO13)</f>
      </c>
      <c r="HQ30" t="n" s="14700">
        <v>0.25</v>
      </c>
      <c r="HR30">
        <f>HP13/(1-HQ13)</f>
      </c>
      <c r="HS30">
        <f>HQ13*HR13</f>
      </c>
      <c r="HT30" t="n" s="14703">
        <v>0.15000000596046448</v>
      </c>
      <c r="HU30">
        <f>HT13*HR13</f>
      </c>
      <c r="HV30">
        <f>HQ13-HT13</f>
      </c>
      <c r="HW30">
        <f>HS13-HU13</f>
      </c>
      <c r="HX30" t="n" s="14707">
        <v>0.03999999910593033</v>
      </c>
      <c r="HY30">
        <f>HX13*HR13</f>
      </c>
      <c r="HZ30">
        <f>HR13*(1+HX13)</f>
      </c>
      <c r="IA30" t="n" s="14710">
        <v>0.0</v>
      </c>
      <c r="IB30" t="n" s="14711">
        <v>15.0</v>
      </c>
      <c r="IC30">
        <f>HZ13+IB13</f>
      </c>
      <c r="ID30" t="n" s="14713">
        <v>0.10000000149011612</v>
      </c>
      <c r="IE30">
        <f>IC13/(1-ID13)</f>
      </c>
      <c r="IF30">
        <f>ID13*IE13</f>
      </c>
      <c r="IG30" t="n" s="14716">
        <v>0.10000000149011612</v>
      </c>
      <c r="IH30">
        <f>IG13*IE13</f>
      </c>
      <c r="II30">
        <f>ID13-IG13</f>
      </c>
      <c r="IJ30">
        <f>IF13-IH13</f>
      </c>
      <c r="IK30">
        <f>IE13</f>
      </c>
      <c r="IL30" t="s" s="14721">
        <v>69</v>
      </c>
      <c r="IM30" t="s" s="14722">
        <v>66</v>
      </c>
      <c r="IN30" t="s" s="14723">
        <v>67</v>
      </c>
      <c r="IO30" t="n" s="14724">
        <v>240322.0</v>
      </c>
      <c r="IP30" t="s" s="14725">
        <v>56</v>
      </c>
      <c r="IQ30" t="s" s="14726">
        <v>63</v>
      </c>
      <c r="IR30" t="n" s="14727">
        <v>0.061900001019239426</v>
      </c>
      <c r="IS30" t="n" s="14728">
        <v>3.0</v>
      </c>
      <c r="IT30" t="n" s="14729">
        <v>100000.0</v>
      </c>
      <c r="IU30">
        <f>IR13*IT13</f>
      </c>
      <c r="IV30" t="n" s="14731">
        <v>0.0</v>
      </c>
      <c r="IW30">
        <f>IU13*(1+IV13)</f>
      </c>
      <c r="IX30" t="n" s="14733">
        <v>0.25</v>
      </c>
      <c r="IY30">
        <f>IW13/(1-IX13)</f>
      </c>
      <c r="IZ30">
        <f>IX13*IY13</f>
      </c>
      <c r="JA30" t="n" s="14736">
        <v>0.15000000596046448</v>
      </c>
      <c r="JB30">
        <f>JA13*IY13</f>
      </c>
      <c r="JC30">
        <f>IX13-JA13</f>
      </c>
      <c r="JD30">
        <f>IZ13-JB13</f>
      </c>
      <c r="JE30" t="n" s="14740">
        <v>0.03999999910593033</v>
      </c>
      <c r="JF30">
        <f>JE13*IY13</f>
      </c>
      <c r="JG30">
        <f>IY13*(1+JE13)</f>
      </c>
      <c r="JH30" t="n" s="14743">
        <v>0.0</v>
      </c>
      <c r="JI30" t="n" s="14744">
        <v>15.0</v>
      </c>
      <c r="JJ30">
        <f>JG13+JI13</f>
      </c>
      <c r="JK30" t="n" s="14746">
        <v>0.10000000149011612</v>
      </c>
      <c r="JL30">
        <f>JJ13/(1-JK13)</f>
      </c>
      <c r="JM30">
        <f>JK13*JL13</f>
      </c>
      <c r="JN30" t="n" s="14749">
        <v>0.10000000149011612</v>
      </c>
      <c r="JO30">
        <f>JN13*JL13</f>
      </c>
      <c r="JP30">
        <f>JK13-JN13</f>
      </c>
      <c r="JQ30">
        <f>JM13-JO13</f>
      </c>
      <c r="JR30">
        <f>JL13</f>
      </c>
      <c r="JS30">
        <f>IR13*IT13/3630*IJ13</f>
      </c>
      <c r="JT30" t="n" s="14755">
        <v>0.0</v>
      </c>
      <c r="JU30">
        <f>JS13*(1+JT13)</f>
      </c>
      <c r="JV30" t="n" s="14757">
        <v>0.25</v>
      </c>
      <c r="JW30">
        <f>JU13/(1-JV13)</f>
      </c>
      <c r="JX30">
        <f>JV13*JW13</f>
      </c>
      <c r="JY30" t="n" s="14760">
        <v>0.15000000596046448</v>
      </c>
      <c r="JZ30">
        <f>JY13*JW13</f>
      </c>
      <c r="KA30">
        <f>JV13-JY13</f>
      </c>
      <c r="KB30">
        <f>JX13-JZ13</f>
      </c>
      <c r="KC30" t="n" s="14764">
        <v>0.03999999910593033</v>
      </c>
      <c r="KD30">
        <f>KC13*JW13</f>
      </c>
      <c r="KE30">
        <f>JW13*(1+KC13)</f>
      </c>
      <c r="KF30" t="n" s="14767">
        <v>0.0</v>
      </c>
      <c r="KG30" t="n" s="14768">
        <v>15.0</v>
      </c>
      <c r="KH30">
        <f>KE13+KG13</f>
      </c>
      <c r="KI30" t="n" s="14770">
        <v>0.10000000149011612</v>
      </c>
      <c r="KJ30">
        <f>KH13/(1-KI13)</f>
      </c>
      <c r="KK30">
        <f>KI13*KJ13</f>
      </c>
      <c r="KL30" t="n" s="14773">
        <v>0.10000000149011612</v>
      </c>
      <c r="KM30">
        <f>KL13*KJ13</f>
      </c>
      <c r="KN30">
        <f>KI13-KL13</f>
      </c>
      <c r="KO30">
        <f>KK13-KM13</f>
      </c>
      <c r="KP30">
        <f>KJ13</f>
      </c>
      <c r="KQ30" t="s" s="14778">
        <v>70</v>
      </c>
      <c r="KR30" t="s" s="14779">
        <v>66</v>
      </c>
      <c r="KS30" t="s" s="14780">
        <v>67</v>
      </c>
      <c r="KT30" t="n" s="14781">
        <v>240322.0</v>
      </c>
      <c r="KU30" t="s" s="14782">
        <v>56</v>
      </c>
      <c r="KV30" t="s" s="14783">
        <v>63</v>
      </c>
      <c r="KW30" t="n" s="14784">
        <v>0.21080000698566437</v>
      </c>
      <c r="KX30" t="n" s="14785">
        <v>3.0</v>
      </c>
      <c r="KY30" t="n" s="14786">
        <v>100000.0</v>
      </c>
      <c r="KZ30">
        <f>KW13*KY13</f>
      </c>
      <c r="LA30" t="n" s="14788">
        <v>0.0</v>
      </c>
      <c r="LB30">
        <f>KZ13*(1+LA13)</f>
      </c>
      <c r="LC30" t="n" s="14790">
        <v>0.25</v>
      </c>
      <c r="LD30">
        <f>LB13/(1-LC13)</f>
      </c>
      <c r="LE30">
        <f>LC13*LD13</f>
      </c>
      <c r="LF30" t="n" s="14793">
        <v>0.15000000596046448</v>
      </c>
      <c r="LG30">
        <f>LF13*LD13</f>
      </c>
      <c r="LH30">
        <f>LC13-LF13</f>
      </c>
      <c r="LI30">
        <f>LE13-LG13</f>
      </c>
      <c r="LJ30" t="n" s="14797">
        <v>0.03999999910593033</v>
      </c>
      <c r="LK30">
        <f>LJ13*LD13</f>
      </c>
      <c r="LL30">
        <f>LD13*(1+LJ13)</f>
      </c>
      <c r="LM30" t="n" s="14800">
        <v>0.0</v>
      </c>
      <c r="LN30" t="n" s="14801">
        <v>15.0</v>
      </c>
      <c r="LO30">
        <f>LL13+LN13</f>
      </c>
      <c r="LP30" t="n" s="14803">
        <v>0.10000000149011612</v>
      </c>
      <c r="LQ30">
        <f>LO13/(1-LP13)</f>
      </c>
      <c r="LR30">
        <f>LP13*LQ13</f>
      </c>
      <c r="LS30" t="n" s="14806">
        <v>0.10000000149011612</v>
      </c>
      <c r="LT30">
        <f>LS13*LQ13</f>
      </c>
      <c r="LU30">
        <f>LP13-LS13</f>
      </c>
      <c r="LV30">
        <f>LR13-LT13</f>
      </c>
      <c r="LW30">
        <f>LQ13</f>
      </c>
      <c r="LX30">
        <f>KW13*KY13/3630*KO13</f>
      </c>
      <c r="LY30" t="n" s="14812">
        <v>0.0</v>
      </c>
      <c r="LZ30">
        <f>LX13*(1+LY13)</f>
      </c>
      <c r="MA30" t="n" s="14814">
        <v>0.25</v>
      </c>
      <c r="MB30">
        <f>LZ13/(1-MA13)</f>
      </c>
      <c r="MC30">
        <f>MA13*MB13</f>
      </c>
      <c r="MD30" t="n" s="14817">
        <v>0.15000000596046448</v>
      </c>
      <c r="ME30">
        <f>MD13*MB13</f>
      </c>
      <c r="MF30">
        <f>MA13-MD13</f>
      </c>
      <c r="MG30">
        <f>MC13-ME13</f>
      </c>
      <c r="MH30" t="n" s="14821">
        <v>0.03999999910593033</v>
      </c>
      <c r="MI30">
        <f>MH13*MB13</f>
      </c>
      <c r="MJ30">
        <f>MB13*(1+MH13)</f>
      </c>
      <c r="MK30" t="n" s="14824">
        <v>0.0</v>
      </c>
      <c r="ML30" t="n" s="14825">
        <v>15.0</v>
      </c>
      <c r="MM30">
        <f>MJ13+ML13</f>
      </c>
      <c r="MN30" t="n" s="14827">
        <v>0.10000000149011612</v>
      </c>
      <c r="MO30">
        <f>MM13/(1-MN13)</f>
      </c>
      <c r="MP30">
        <f>MN13*MO13</f>
      </c>
      <c r="MQ30" t="n" s="14830">
        <v>0.10000000149011612</v>
      </c>
      <c r="MR30">
        <f>MQ13*MO13</f>
      </c>
      <c r="MS30">
        <f>MN13-MQ13</f>
      </c>
      <c r="MT30">
        <f>MP13-MR13</f>
      </c>
      <c r="MU30">
        <f>MO13</f>
      </c>
      <c r="MV30" t="s" s="14835">
        <v>71</v>
      </c>
      <c r="MW30" t="s" s="14836">
        <v>66</v>
      </c>
      <c r="MX30" t="s" s="14837">
        <v>67</v>
      </c>
      <c r="MY30" t="n" s="14838">
        <v>240322.0</v>
      </c>
      <c r="MZ30" t="s" s="14839">
        <v>56</v>
      </c>
      <c r="NA30" t="s" s="14840">
        <v>63</v>
      </c>
      <c r="NB30" t="n" s="14841">
        <v>0.45249998569488525</v>
      </c>
      <c r="NC30" t="n" s="14842">
        <v>1.0</v>
      </c>
      <c r="ND30" t="n" s="14843">
        <v>100000.0</v>
      </c>
      <c r="NE30">
        <f>NB13*ND13</f>
      </c>
      <c r="NF30" t="n" s="14845">
        <v>0.0</v>
      </c>
      <c r="NG30">
        <f>NE13*(1+NF13)</f>
      </c>
      <c r="NH30" t="n" s="14847">
        <v>0.25</v>
      </c>
      <c r="NI30">
        <f>NG13/(1-NH13)</f>
      </c>
      <c r="NJ30">
        <f>NH13*NI13</f>
      </c>
      <c r="NK30" t="n" s="14850">
        <v>0.15000000596046448</v>
      </c>
      <c r="NL30">
        <f>NK13*NI13</f>
      </c>
      <c r="NM30">
        <f>NH13-NK13</f>
      </c>
      <c r="NN30">
        <f>NJ13-NL13</f>
      </c>
      <c r="NO30" t="n" s="14854">
        <v>0.03999999910593033</v>
      </c>
      <c r="NP30">
        <f>NO13*NI13</f>
      </c>
      <c r="NQ30">
        <f>NI13*(1+NO13)</f>
      </c>
      <c r="NR30" t="n" s="14857">
        <v>0.0</v>
      </c>
      <c r="NS30" t="n" s="14858">
        <v>15.0</v>
      </c>
      <c r="NT30">
        <f>NQ13+NS13</f>
      </c>
      <c r="NU30" t="n" s="14860">
        <v>0.10000000149011612</v>
      </c>
      <c r="NV30">
        <f>NT13/(1-NU13)</f>
      </c>
      <c r="NW30">
        <f>NU13*NV13</f>
      </c>
      <c r="NX30" t="n" s="14863">
        <v>0.10000000149011612</v>
      </c>
      <c r="NY30">
        <f>NX13*NV13</f>
      </c>
      <c r="NZ30">
        <f>NU13-NX13</f>
      </c>
      <c r="OA30">
        <f>NW13-NY13</f>
      </c>
      <c r="OB30">
        <f>NV13</f>
      </c>
      <c r="OC30">
        <f>NB13*ND13/3630*MT13</f>
      </c>
      <c r="OD30" t="n" s="14869">
        <v>0.0</v>
      </c>
      <c r="OE30">
        <f>OC13*(1+OD13)</f>
      </c>
      <c r="OF30" t="n" s="14871">
        <v>0.25</v>
      </c>
      <c r="OG30">
        <f>OE13/(1-OF13)</f>
      </c>
      <c r="OH30">
        <f>OF13*OG13</f>
      </c>
      <c r="OI30" t="n" s="14874">
        <v>0.15000000596046448</v>
      </c>
      <c r="OJ30">
        <f>OI13*OG13</f>
      </c>
      <c r="OK30">
        <f>OF13-OI13</f>
      </c>
      <c r="OL30">
        <f>OH13-OJ13</f>
      </c>
      <c r="OM30" t="n" s="14878">
        <v>0.03999999910593033</v>
      </c>
      <c r="ON30">
        <f>OM13*OG13</f>
      </c>
      <c r="OO30">
        <f>OG13*(1+OM13)</f>
      </c>
      <c r="OP30" t="n" s="14881">
        <v>0.0</v>
      </c>
      <c r="OQ30" t="n" s="14882">
        <v>15.0</v>
      </c>
      <c r="OR30">
        <f>OO13+OQ13</f>
      </c>
      <c r="OS30" t="n" s="14884">
        <v>0.10000000149011612</v>
      </c>
      <c r="OT30">
        <f>OR13/(1-OS13)</f>
      </c>
      <c r="OU30">
        <f>OS13*OT13</f>
      </c>
      <c r="OV30" t="n" s="14887">
        <v>0.10000000149011612</v>
      </c>
      <c r="OW30">
        <f>OV13*OT13</f>
      </c>
      <c r="OX30">
        <f>OS13-OV13</f>
      </c>
      <c r="OY30">
        <f>OU13-OW13</f>
      </c>
      <c r="OZ30">
        <f>OT13</f>
      </c>
      <c r="PA30" t="s" s="14892">
        <v>72</v>
      </c>
      <c r="PB30" t="s" s="14893">
        <v>66</v>
      </c>
      <c r="PC30" t="s" s="14894">
        <v>67</v>
      </c>
      <c r="PD30" t="n" s="14895">
        <v>240322.0</v>
      </c>
      <c r="PE30" t="s" s="14896">
        <v>56</v>
      </c>
      <c r="PF30" t="s" s="14897">
        <v>63</v>
      </c>
      <c r="PG30" t="n" s="14898">
        <v>0.9043999910354614</v>
      </c>
      <c r="PH30" t="n" s="14899">
        <v>1.0</v>
      </c>
      <c r="PI30" t="n" s="14900">
        <v>100000.0</v>
      </c>
      <c r="PJ30">
        <f>PG13*PI13</f>
      </c>
      <c r="PK30" t="n" s="14902">
        <v>0.0</v>
      </c>
      <c r="PL30">
        <f>PJ13*(1+PK13)</f>
      </c>
      <c r="PM30" t="n" s="14904">
        <v>0.25</v>
      </c>
      <c r="PN30">
        <f>PL13/(1-PM13)</f>
      </c>
      <c r="PO30">
        <f>PM13*PN13</f>
      </c>
      <c r="PP30" t="n" s="14907">
        <v>0.15000000596046448</v>
      </c>
      <c r="PQ30">
        <f>PP13*PN13</f>
      </c>
      <c r="PR30">
        <f>PM13-PP13</f>
      </c>
      <c r="PS30">
        <f>PO13-PQ13</f>
      </c>
      <c r="PT30" t="n" s="14911">
        <v>0.03999999910593033</v>
      </c>
      <c r="PU30">
        <f>PT13*PN13</f>
      </c>
      <c r="PV30">
        <f>PN13*(1+PT13)</f>
      </c>
      <c r="PW30" t="n" s="14914">
        <v>0.0</v>
      </c>
      <c r="PX30" t="n" s="14915">
        <v>15.0</v>
      </c>
      <c r="PY30">
        <f>PV13+PX13</f>
      </c>
      <c r="PZ30" t="n" s="14917">
        <v>0.10000000149011612</v>
      </c>
      <c r="QA30">
        <f>PY13/(1-PZ13)</f>
      </c>
      <c r="QB30">
        <f>PZ13*QA13</f>
      </c>
      <c r="QC30" t="n" s="14920">
        <v>0.10000000149011612</v>
      </c>
      <c r="QD30">
        <f>QC13*QA13</f>
      </c>
      <c r="QE30">
        <f>PZ13-QC13</f>
      </c>
      <c r="QF30">
        <f>QB13-QD13</f>
      </c>
      <c r="QG30">
        <f>QA13</f>
      </c>
      <c r="QH30">
        <f>OYG13*OYI13/3630*OY13</f>
      </c>
      <c r="QI30" t="n" s="14926">
        <v>0.0</v>
      </c>
      <c r="QJ30">
        <f>QH13*(1+QI13)</f>
      </c>
      <c r="QK30" t="n" s="14928">
        <v>0.25</v>
      </c>
      <c r="QL30">
        <f>QJ13/(1-QK13)</f>
      </c>
      <c r="QM30">
        <f>QK13*QL13</f>
      </c>
      <c r="QN30" t="n" s="14931">
        <v>0.15000000596046448</v>
      </c>
      <c r="QO30">
        <f>QN13*QL13</f>
      </c>
      <c r="QP30">
        <f>QK13-QN13</f>
      </c>
      <c r="QQ30">
        <f>QM13-QO13</f>
      </c>
      <c r="QR30" t="n" s="14935">
        <v>0.03999999910593033</v>
      </c>
      <c r="QS30">
        <f>QR13*QL13</f>
      </c>
      <c r="QT30">
        <f>QL13*(1+QR13)</f>
      </c>
      <c r="QU30" t="n" s="14938">
        <v>0.0</v>
      </c>
      <c r="QV30" t="n" s="14939">
        <v>15.0</v>
      </c>
      <c r="QW30">
        <f>QT13+QV13</f>
      </c>
      <c r="QX30" t="n" s="14941">
        <v>0.10000000149011612</v>
      </c>
      <c r="QY30">
        <f>QW13/(1-QX13)</f>
      </c>
      <c r="QZ30">
        <f>QX13*QY13</f>
      </c>
      <c r="RA30" t="n" s="14944">
        <v>0.10000000149011612</v>
      </c>
      <c r="RB30">
        <f>RA13*QY13</f>
      </c>
      <c r="RC30">
        <f>QX13-RA13</f>
      </c>
      <c r="RD30">
        <f>QZ13-RB13</f>
      </c>
      <c r="RE30">
        <f>QY13</f>
      </c>
      <c r="RF30">
        <f>BV30+BV30+EA30+EA30+GF30+IK30+KP30+MU30+OZ30+RE30</f>
      </c>
    </row>
    <row r="31">
      <c r="A31" t="s">
        <v>109</v>
      </c>
      <c r="B31" t="s">
        <v>110</v>
      </c>
      <c r="C31" t="s">
        <v>111</v>
      </c>
      <c r="D31" t="s">
        <v>51</v>
      </c>
      <c r="F31" t="s">
        <v>107</v>
      </c>
      <c r="G31" t="s">
        <v>53</v>
      </c>
      <c r="H31" t="s">
        <v>103</v>
      </c>
      <c r="I31" t="s">
        <v>104</v>
      </c>
      <c r="J31" t="n">
        <v>0.0</v>
      </c>
      <c r="K31" t="n">
        <v>42815.0</v>
      </c>
      <c r="L31" t="n">
        <v>42424.0</v>
      </c>
      <c r="M31" t="s">
        <v>56</v>
      </c>
      <c r="N31" t="n">
        <v>-1.0</v>
      </c>
      <c r="O31" t="n">
        <v>8000.0</v>
      </c>
      <c r="P31" t="n">
        <v>-391.0</v>
      </c>
      <c r="Q31" t="n">
        <v>0.0</v>
      </c>
      <c r="R31" t="s" s="15005">
        <v>57</v>
      </c>
      <c r="S31" t="s" s="15006">
        <v>58</v>
      </c>
      <c r="T31" t="s" s="15007">
        <v>59</v>
      </c>
      <c r="U31" t="n" s="15008">
        <v>240322.0</v>
      </c>
      <c r="V31" t="s" s="15009">
        <v>56</v>
      </c>
      <c r="W31" t="s" s="15010">
        <v>63</v>
      </c>
      <c r="X31" t="n" s="15011">
        <v>5.009999731555581E-4</v>
      </c>
      <c r="Y31" t="n" s="15012">
        <v>3.0</v>
      </c>
      <c r="Z31">
        <f>Y12*O12*12</f>
      </c>
      <c r="AA31">
        <f>X12*Z12</f>
      </c>
      <c r="AB31" t="n" s="15015">
        <v>0.0</v>
      </c>
      <c r="AC31">
        <f>AA12*(1+AB12)</f>
      </c>
      <c r="AD31" t="n" s="15017">
        <v>0.25</v>
      </c>
      <c r="AE31">
        <f>AC12/(1-AD12)</f>
      </c>
      <c r="AF31">
        <f>AD12*AE12</f>
      </c>
      <c r="AG31" t="n" s="15020">
        <v>0.15000000596046448</v>
      </c>
      <c r="AH31">
        <f>AG12*AE12</f>
      </c>
      <c r="AI31">
        <f>AD12-AG12</f>
      </c>
      <c r="AJ31">
        <f>AF12-AH12</f>
      </c>
      <c r="AK31" t="n" s="15024">
        <v>0.03999999910593033</v>
      </c>
      <c r="AL31">
        <f>AK12*AE12</f>
      </c>
      <c r="AM31">
        <f>AE12*(1+AK12)</f>
      </c>
      <c r="AN31" t="n" s="15027">
        <v>0.029999999329447746</v>
      </c>
      <c r="AO31">
        <f>AN12*AM12</f>
      </c>
      <c r="AP31">
        <f>AM12+AO12</f>
      </c>
      <c r="AQ31" t="n" s="15030">
        <v>0.10000000149011612</v>
      </c>
      <c r="AR31">
        <f>AP12/(1-AQ12)</f>
      </c>
      <c r="AS31">
        <f>AQ12*AR12</f>
      </c>
      <c r="AT31" t="n" s="15033">
        <v>0.10000000149011612</v>
      </c>
      <c r="AU31">
        <f>AT12*AR12</f>
      </c>
      <c r="AV31">
        <f>AQ12-AT12</f>
      </c>
      <c r="AW31">
        <f>AS12-AU12</f>
      </c>
      <c r="AX31">
        <f>AR12</f>
      </c>
      <c r="AY31">
        <f>X12*Z12/3631*P12</f>
      </c>
      <c r="AZ31" t="n" s="15039">
        <v>0.0</v>
      </c>
      <c r="BA31">
        <f>AY12*(1+AZ12)</f>
      </c>
      <c r="BB31" t="n" s="15041">
        <v>0.25</v>
      </c>
      <c r="BC31">
        <f>BA12/(1-BB12)</f>
      </c>
      <c r="BD31">
        <f>BB12*BC12</f>
      </c>
      <c r="BE31" t="n" s="15044">
        <v>0.15000000596046448</v>
      </c>
      <c r="BF31">
        <f>BE12*BC12</f>
      </c>
      <c r="BG31">
        <f>BB12-BE12</f>
      </c>
      <c r="BH31">
        <f>BD12-BF12</f>
      </c>
      <c r="BI31" t="n" s="15048">
        <v>0.03999999910593033</v>
      </c>
      <c r="BJ31">
        <f>BI12*BC12</f>
      </c>
      <c r="BK31">
        <f>BC12*(1+BI12)</f>
      </c>
      <c r="BL31" t="n" s="15051">
        <v>0.029999999329447746</v>
      </c>
      <c r="BM31">
        <f>BL12*BK12</f>
      </c>
      <c r="BN31">
        <f>BK12+BM12</f>
      </c>
      <c r="BO31" t="n" s="15054">
        <v>0.10000000149011612</v>
      </c>
      <c r="BP31">
        <f>BN12/(1-BO12)</f>
      </c>
      <c r="BQ31">
        <f>BO12*BP12</f>
      </c>
      <c r="BR31" t="n" s="15057">
        <v>0.10000000149011612</v>
      </c>
      <c r="BS31">
        <f>BR12*BP12</f>
      </c>
      <c r="BT31">
        <f>BO12-BR12</f>
      </c>
      <c r="BU31">
        <f>BQ12-BS12</f>
      </c>
      <c r="BV31">
        <f>BP12</f>
      </c>
      <c r="BW31" t="s" s="15118">
        <v>64</v>
      </c>
      <c r="BX31" t="s" s="15119">
        <v>58</v>
      </c>
      <c r="BY31" t="s" s="15120">
        <v>59</v>
      </c>
      <c r="BZ31" t="n" s="15121">
        <v>240322.0</v>
      </c>
      <c r="CA31" t="s" s="15122">
        <v>56</v>
      </c>
      <c r="CB31" t="s" s="15123">
        <v>63</v>
      </c>
      <c r="CC31" t="n" s="15124">
        <v>5.009999731555581E-4</v>
      </c>
      <c r="CD31" t="n" s="15125">
        <v>3.0</v>
      </c>
      <c r="CE31">
        <f>CD12*BT12*12</f>
      </c>
      <c r="CF31">
        <f>CC12*CE12</f>
      </c>
      <c r="CG31" t="n" s="15128">
        <v>0.0</v>
      </c>
      <c r="CH31">
        <f>CF12*(1+CG12)</f>
      </c>
      <c r="CI31" t="n" s="15130">
        <v>0.25</v>
      </c>
      <c r="CJ31">
        <f>CH12/(1-CI12)</f>
      </c>
      <c r="CK31">
        <f>CI12*CJ12</f>
      </c>
      <c r="CL31" t="n" s="15133">
        <v>0.15000000596046448</v>
      </c>
      <c r="CM31">
        <f>CL12*CJ12</f>
      </c>
      <c r="CN31">
        <f>CI12-CL12</f>
      </c>
      <c r="CO31">
        <f>CK12-CM12</f>
      </c>
      <c r="CP31" t="n" s="15137">
        <v>0.03999999910593033</v>
      </c>
      <c r="CQ31">
        <f>CP12*CJ12</f>
      </c>
      <c r="CR31">
        <f>CJ12*(1+CP12)</f>
      </c>
      <c r="CS31" t="n" s="15140">
        <v>0.029999999329447746</v>
      </c>
      <c r="CT31">
        <f>CS12*CR12</f>
      </c>
      <c r="CU31">
        <f>CR12+CT12</f>
      </c>
      <c r="CV31" t="n" s="15143">
        <v>0.10000000149011612</v>
      </c>
      <c r="CW31">
        <f>CU12/(1-CV12)</f>
      </c>
      <c r="CX31">
        <f>CV12*CW12</f>
      </c>
      <c r="CY31" t="n" s="15146">
        <v>0.10000000149011612</v>
      </c>
      <c r="CZ31">
        <f>CY12*CW12</f>
      </c>
      <c r="DA31">
        <f>CV12-CY12</f>
      </c>
      <c r="DB31">
        <f>CX12-CZ12</f>
      </c>
      <c r="DC31">
        <f>CW12</f>
      </c>
      <c r="DD31">
        <f>CC12*CE12/3631*BU12</f>
      </c>
      <c r="DE31" t="n" s="15152">
        <v>0.0</v>
      </c>
      <c r="DF31">
        <f>DD12*(1+DE12)</f>
      </c>
      <c r="DG31" t="n" s="15154">
        <v>0.25</v>
      </c>
      <c r="DH31">
        <f>DF12/(1-DG12)</f>
      </c>
      <c r="DI31">
        <f>DG12*DH12</f>
      </c>
      <c r="DJ31" t="n" s="15157">
        <v>0.15000000596046448</v>
      </c>
      <c r="DK31">
        <f>DJ12*DH12</f>
      </c>
      <c r="DL31">
        <f>DG12-DJ12</f>
      </c>
      <c r="DM31">
        <f>DI12-DK12</f>
      </c>
      <c r="DN31" t="n" s="15161">
        <v>0.03999999910593033</v>
      </c>
      <c r="DO31">
        <f>DN12*DH12</f>
      </c>
      <c r="DP31">
        <f>DH12*(1+DN12)</f>
      </c>
      <c r="DQ31" t="n" s="15164">
        <v>0.029999999329447746</v>
      </c>
      <c r="DR31">
        <f>DQ12*DP12</f>
      </c>
      <c r="DS31">
        <f>DP12+DR12</f>
      </c>
      <c r="DT31" t="n" s="15167">
        <v>0.10000000149011612</v>
      </c>
      <c r="DU31">
        <f>DS12/(1-DT12)</f>
      </c>
      <c r="DV31">
        <f>DT12*DU12</f>
      </c>
      <c r="DW31" t="n" s="15170">
        <v>0.10000000149011612</v>
      </c>
      <c r="DX31">
        <f>DW12*DU12</f>
      </c>
      <c r="DY31">
        <f>DT12-DW12</f>
      </c>
      <c r="DZ31">
        <f>DV12-DX12</f>
      </c>
      <c r="EA31">
        <f>DU12</f>
      </c>
      <c r="EB31" t="s" s="15175">
        <v>65</v>
      </c>
      <c r="EC31" t="s" s="15176">
        <v>66</v>
      </c>
      <c r="ED31" t="s" s="15177">
        <v>108</v>
      </c>
      <c r="EE31" t="n" s="15178">
        <v>240322.0</v>
      </c>
      <c r="EF31" t="s" s="15179">
        <v>56</v>
      </c>
      <c r="EG31" t="s" s="15180">
        <v>63</v>
      </c>
      <c r="EH31" t="n" s="15181">
        <v>0.9704899787902832</v>
      </c>
      <c r="EI31" t="n" s="15182">
        <v>3.0</v>
      </c>
      <c r="EJ31" t="n" s="15183">
        <v>100000.0</v>
      </c>
      <c r="EK31">
        <f>EH13*EJ13</f>
      </c>
      <c r="EL31" t="n" s="15185">
        <v>0.0</v>
      </c>
      <c r="EM31">
        <f>EK13*(1+EL13)</f>
      </c>
      <c r="EN31" t="n" s="15187">
        <v>0.25</v>
      </c>
      <c r="EO31">
        <f>EM13/(1-EN13)</f>
      </c>
      <c r="EP31">
        <f>EN13*EO13</f>
      </c>
      <c r="EQ31" t="n" s="15190">
        <v>0.15000000596046448</v>
      </c>
      <c r="ER31">
        <f>EQ13*EO13</f>
      </c>
      <c r="ES31">
        <f>EN13-EQ13</f>
      </c>
      <c r="ET31">
        <f>EP13-ER13</f>
      </c>
      <c r="EU31" t="n" s="15194">
        <v>0.03999999910593033</v>
      </c>
      <c r="EV31">
        <f>EU13*EO13</f>
      </c>
      <c r="EW31">
        <f>EO13*(1+EU13)</f>
      </c>
      <c r="EX31" t="n" s="15197">
        <v>0.0</v>
      </c>
      <c r="EY31" t="n" s="15198">
        <v>15.0</v>
      </c>
      <c r="EZ31">
        <f>EW13+EY13</f>
      </c>
      <c r="FA31" t="n" s="15200">
        <v>0.10000000149011612</v>
      </c>
      <c r="FB31">
        <f>EZ13/(1-FA13)</f>
      </c>
      <c r="FC31">
        <f>FA13*FB13</f>
      </c>
      <c r="FD31" t="n" s="15203">
        <v>0.10000000149011612</v>
      </c>
      <c r="FE31">
        <f>FD13*FB13</f>
      </c>
      <c r="FF31">
        <f>FA13-FD13</f>
      </c>
      <c r="FG31">
        <f>FC13-FE13</f>
      </c>
      <c r="FH31">
        <f>FB13</f>
      </c>
      <c r="FI31">
        <f>EH13*EJ13/3631*DZ13</f>
      </c>
      <c r="FJ31" t="n" s="15209">
        <v>0.0</v>
      </c>
      <c r="FK31">
        <f>FI13*(1+FJ13)</f>
      </c>
      <c r="FL31" t="n" s="15211">
        <v>0.25</v>
      </c>
      <c r="FM31">
        <f>FK13/(1-FL13)</f>
      </c>
      <c r="FN31">
        <f>FL13*FM13</f>
      </c>
      <c r="FO31" t="n" s="15214">
        <v>0.15000000596046448</v>
      </c>
      <c r="FP31">
        <f>FO13*FM13</f>
      </c>
      <c r="FQ31">
        <f>FL13-FO13</f>
      </c>
      <c r="FR31">
        <f>FN13-FP13</f>
      </c>
      <c r="FS31" t="n" s="15218">
        <v>0.03999999910593033</v>
      </c>
      <c r="FT31">
        <f>FS13*FM13</f>
      </c>
      <c r="FU31">
        <f>FM13*(1+FS13)</f>
      </c>
      <c r="FV31" t="n" s="15221">
        <v>0.0</v>
      </c>
      <c r="FW31" t="n" s="15222">
        <v>15.0</v>
      </c>
      <c r="FX31">
        <f>FU13+FW13</f>
      </c>
      <c r="FY31" t="n" s="15224">
        <v>0.10000000149011612</v>
      </c>
      <c r="FZ31">
        <f>FX13/(1-FY13)</f>
      </c>
      <c r="GA31">
        <f>FY13*FZ13</f>
      </c>
      <c r="GB31" t="n" s="15227">
        <v>0.10000000149011612</v>
      </c>
      <c r="GC31">
        <f>GB13*FZ13</f>
      </c>
      <c r="GD31">
        <f>FY13-GB13</f>
      </c>
      <c r="GE31">
        <f>GA13-GC13</f>
      </c>
      <c r="GF31">
        <f>FZ13</f>
      </c>
      <c r="RF31">
        <f>BV31+BV31+EA31+EA31+GF31</f>
      </c>
    </row>
    <row r="32">
      <c r="A32" t="s">
        <v>109</v>
      </c>
      <c r="B32" t="s">
        <v>110</v>
      </c>
      <c r="C32" t="s">
        <v>111</v>
      </c>
      <c r="D32" t="s">
        <v>51</v>
      </c>
      <c r="F32" t="s">
        <v>52</v>
      </c>
      <c r="G32" t="s">
        <v>53</v>
      </c>
      <c r="H32" t="s">
        <v>103</v>
      </c>
      <c r="I32" t="s">
        <v>104</v>
      </c>
      <c r="J32" t="n">
        <v>0.0</v>
      </c>
      <c r="K32" t="n">
        <v>42815.0</v>
      </c>
      <c r="L32" t="n">
        <v>42460.0</v>
      </c>
      <c r="M32" t="s">
        <v>56</v>
      </c>
      <c r="N32" t="n">
        <v>0.0</v>
      </c>
      <c r="O32" t="n">
        <v>10000.0</v>
      </c>
      <c r="P32" t="n">
        <v>-355.0</v>
      </c>
      <c r="Q32" t="n">
        <v>0.0</v>
      </c>
      <c r="R32" t="s" s="15288">
        <v>57</v>
      </c>
      <c r="S32" t="s" s="15289">
        <v>58</v>
      </c>
      <c r="T32" t="s" s="15290">
        <v>59</v>
      </c>
      <c r="U32" t="n" s="15291">
        <v>240322.0</v>
      </c>
      <c r="V32" t="s" s="15292">
        <v>56</v>
      </c>
      <c r="W32" t="s" s="15293">
        <v>63</v>
      </c>
      <c r="X32" t="n" s="15294">
        <v>5.009999731555581E-4</v>
      </c>
      <c r="Y32" t="n" s="15295">
        <v>3.0</v>
      </c>
      <c r="Z32">
        <f>Y12*O12*12</f>
      </c>
      <c r="AA32">
        <f>X12*Z12</f>
      </c>
      <c r="AB32" t="n" s="15298">
        <v>0.0</v>
      </c>
      <c r="AC32">
        <f>AA12*(1+AB12)</f>
      </c>
      <c r="AD32" t="n" s="15300">
        <v>0.25</v>
      </c>
      <c r="AE32">
        <f>AC12/(1-AD12)</f>
      </c>
      <c r="AF32">
        <f>AD12*AE12</f>
      </c>
      <c r="AG32" t="n" s="15303">
        <v>0.15000000596046448</v>
      </c>
      <c r="AH32">
        <f>AG12*AE12</f>
      </c>
      <c r="AI32">
        <f>AD12-AG12</f>
      </c>
      <c r="AJ32">
        <f>AF12-AH12</f>
      </c>
      <c r="AK32" t="n" s="15307">
        <v>0.03999999910593033</v>
      </c>
      <c r="AL32">
        <f>AK12*AE12</f>
      </c>
      <c r="AM32">
        <f>AE12*(1+AK12)</f>
      </c>
      <c r="AN32" t="n" s="15310">
        <v>0.029999999329447746</v>
      </c>
      <c r="AO32">
        <f>AN12*AM12</f>
      </c>
      <c r="AP32">
        <f>AM12+AO12</f>
      </c>
      <c r="AQ32" t="n" s="15313">
        <v>0.10000000149011612</v>
      </c>
      <c r="AR32">
        <f>AP12/(1-AQ12)</f>
      </c>
      <c r="AS32">
        <f>AQ12*AR12</f>
      </c>
      <c r="AT32" t="n" s="15316">
        <v>0.10000000149011612</v>
      </c>
      <c r="AU32">
        <f>AT12*AR12</f>
      </c>
      <c r="AV32">
        <f>AQ12-AT12</f>
      </c>
      <c r="AW32">
        <f>AS12-AU12</f>
      </c>
      <c r="AX32">
        <f>AR12</f>
      </c>
      <c r="AY32">
        <f>X12*Z12/3632*P12</f>
      </c>
      <c r="AZ32" t="n" s="15322">
        <v>0.0</v>
      </c>
      <c r="BA32">
        <f>AY12*(1+AZ12)</f>
      </c>
      <c r="BB32" t="n" s="15324">
        <v>0.25</v>
      </c>
      <c r="BC32">
        <f>BA12/(1-BB12)</f>
      </c>
      <c r="BD32">
        <f>BB12*BC12</f>
      </c>
      <c r="BE32" t="n" s="15327">
        <v>0.15000000596046448</v>
      </c>
      <c r="BF32">
        <f>BE12*BC12</f>
      </c>
      <c r="BG32">
        <f>BB12-BE12</f>
      </c>
      <c r="BH32">
        <f>BD12-BF12</f>
      </c>
      <c r="BI32" t="n" s="15331">
        <v>0.03999999910593033</v>
      </c>
      <c r="BJ32">
        <f>BI12*BC12</f>
      </c>
      <c r="BK32">
        <f>BC12*(1+BI12)</f>
      </c>
      <c r="BL32" t="n" s="15334">
        <v>0.029999999329447746</v>
      </c>
      <c r="BM32">
        <f>BL12*BK12</f>
      </c>
      <c r="BN32">
        <f>BK12+BM12</f>
      </c>
      <c r="BO32" t="n" s="15337">
        <v>0.10000000149011612</v>
      </c>
      <c r="BP32">
        <f>BN12/(1-BO12)</f>
      </c>
      <c r="BQ32">
        <f>BO12*BP12</f>
      </c>
      <c r="BR32" t="n" s="15340">
        <v>0.10000000149011612</v>
      </c>
      <c r="BS32">
        <f>BR12*BP12</f>
      </c>
      <c r="BT32">
        <f>BO12-BR12</f>
      </c>
      <c r="BU32">
        <f>BQ12-BS12</f>
      </c>
      <c r="BV32">
        <f>BP12</f>
      </c>
      <c r="BW32" t="s" s="15401">
        <v>64</v>
      </c>
      <c r="BX32" t="s" s="15402">
        <v>58</v>
      </c>
      <c r="BY32" t="s" s="15403">
        <v>59</v>
      </c>
      <c r="BZ32" t="n" s="15404">
        <v>240322.0</v>
      </c>
      <c r="CA32" t="s" s="15405">
        <v>56</v>
      </c>
      <c r="CB32" t="s" s="15406">
        <v>63</v>
      </c>
      <c r="CC32" t="n" s="15407">
        <v>5.009999731555581E-4</v>
      </c>
      <c r="CD32" t="n" s="15408">
        <v>3.0</v>
      </c>
      <c r="CE32">
        <f>CD12*BT12*12</f>
      </c>
      <c r="CF32">
        <f>CC12*CE12</f>
      </c>
      <c r="CG32" t="n" s="15411">
        <v>0.0</v>
      </c>
      <c r="CH32">
        <f>CF12*(1+CG12)</f>
      </c>
      <c r="CI32" t="n" s="15413">
        <v>0.25</v>
      </c>
      <c r="CJ32">
        <f>CH12/(1-CI12)</f>
      </c>
      <c r="CK32">
        <f>CI12*CJ12</f>
      </c>
      <c r="CL32" t="n" s="15416">
        <v>0.15000000596046448</v>
      </c>
      <c r="CM32">
        <f>CL12*CJ12</f>
      </c>
      <c r="CN32">
        <f>CI12-CL12</f>
      </c>
      <c r="CO32">
        <f>CK12-CM12</f>
      </c>
      <c r="CP32" t="n" s="15420">
        <v>0.03999999910593033</v>
      </c>
      <c r="CQ32">
        <f>CP12*CJ12</f>
      </c>
      <c r="CR32">
        <f>CJ12*(1+CP12)</f>
      </c>
      <c r="CS32" t="n" s="15423">
        <v>0.029999999329447746</v>
      </c>
      <c r="CT32">
        <f>CS12*CR12</f>
      </c>
      <c r="CU32">
        <f>CR12+CT12</f>
      </c>
      <c r="CV32" t="n" s="15426">
        <v>0.10000000149011612</v>
      </c>
      <c r="CW32">
        <f>CU12/(1-CV12)</f>
      </c>
      <c r="CX32">
        <f>CV12*CW12</f>
      </c>
      <c r="CY32" t="n" s="15429">
        <v>0.10000000149011612</v>
      </c>
      <c r="CZ32">
        <f>CY12*CW12</f>
      </c>
      <c r="DA32">
        <f>CV12-CY12</f>
      </c>
      <c r="DB32">
        <f>CX12-CZ12</f>
      </c>
      <c r="DC32">
        <f>CW12</f>
      </c>
      <c r="DD32">
        <f>CC12*CE12/3632*BU12</f>
      </c>
      <c r="DE32" t="n" s="15435">
        <v>0.0</v>
      </c>
      <c r="DF32">
        <f>DD12*(1+DE12)</f>
      </c>
      <c r="DG32" t="n" s="15437">
        <v>0.25</v>
      </c>
      <c r="DH32">
        <f>DF12/(1-DG12)</f>
      </c>
      <c r="DI32">
        <f>DG12*DH12</f>
      </c>
      <c r="DJ32" t="n" s="15440">
        <v>0.15000000596046448</v>
      </c>
      <c r="DK32">
        <f>DJ12*DH12</f>
      </c>
      <c r="DL32">
        <f>DG12-DJ12</f>
      </c>
      <c r="DM32">
        <f>DI12-DK12</f>
      </c>
      <c r="DN32" t="n" s="15444">
        <v>0.03999999910593033</v>
      </c>
      <c r="DO32">
        <f>DN12*DH12</f>
      </c>
      <c r="DP32">
        <f>DH12*(1+DN12)</f>
      </c>
      <c r="DQ32" t="n" s="15447">
        <v>0.029999999329447746</v>
      </c>
      <c r="DR32">
        <f>DQ12*DP12</f>
      </c>
      <c r="DS32">
        <f>DP12+DR12</f>
      </c>
      <c r="DT32" t="n" s="15450">
        <v>0.10000000149011612</v>
      </c>
      <c r="DU32">
        <f>DS12/(1-DT12)</f>
      </c>
      <c r="DV32">
        <f>DT12*DU12</f>
      </c>
      <c r="DW32" t="n" s="15453">
        <v>0.10000000149011612</v>
      </c>
      <c r="DX32">
        <f>DW12*DU12</f>
      </c>
      <c r="DY32">
        <f>DT12-DW12</f>
      </c>
      <c r="DZ32">
        <f>DV12-DX12</f>
      </c>
      <c r="EA32">
        <f>DU12</f>
      </c>
      <c r="EB32" t="s" s="15458">
        <v>65</v>
      </c>
      <c r="EC32" t="s" s="15459">
        <v>66</v>
      </c>
      <c r="ED32" t="s" s="15460">
        <v>67</v>
      </c>
      <c r="EE32" t="n" s="15461">
        <v>240322.0</v>
      </c>
      <c r="EF32" t="s" s="15462">
        <v>56</v>
      </c>
      <c r="EG32" t="s" s="15463">
        <v>63</v>
      </c>
      <c r="EH32" t="n" s="15464">
        <v>0.5009999871253967</v>
      </c>
      <c r="EI32" t="n" s="15465">
        <v>3.0</v>
      </c>
      <c r="EJ32" t="n" s="15466">
        <v>100000.0</v>
      </c>
      <c r="EK32">
        <f>EH13*EJ13</f>
      </c>
      <c r="EL32" t="n" s="15468">
        <v>0.0</v>
      </c>
      <c r="EM32">
        <f>EK13*(1+EL13)</f>
      </c>
      <c r="EN32" t="n" s="15470">
        <v>0.25</v>
      </c>
      <c r="EO32">
        <f>EM13/(1-EN13)</f>
      </c>
      <c r="EP32">
        <f>EN13*EO13</f>
      </c>
      <c r="EQ32" t="n" s="15473">
        <v>0.15000000596046448</v>
      </c>
      <c r="ER32">
        <f>EQ13*EO13</f>
      </c>
      <c r="ES32">
        <f>EN13-EQ13</f>
      </c>
      <c r="ET32">
        <f>EP13-ER13</f>
      </c>
      <c r="EU32" t="n" s="15477">
        <v>0.03999999910593033</v>
      </c>
      <c r="EV32">
        <f>EU13*EO13</f>
      </c>
      <c r="EW32">
        <f>EO13*(1+EU13)</f>
      </c>
      <c r="EX32" t="n" s="15480">
        <v>0.0</v>
      </c>
      <c r="EY32" t="n" s="15481">
        <v>15.0</v>
      </c>
      <c r="EZ32">
        <f>EW13+EY13</f>
      </c>
      <c r="FA32" t="n" s="15483">
        <v>0.10000000149011612</v>
      </c>
      <c r="FB32">
        <f>EZ13/(1-FA13)</f>
      </c>
      <c r="FC32">
        <f>FA13*FB13</f>
      </c>
      <c r="FD32" t="n" s="15486">
        <v>0.10000000149011612</v>
      </c>
      <c r="FE32">
        <f>FD13*FB13</f>
      </c>
      <c r="FF32">
        <f>FA13-FD13</f>
      </c>
      <c r="FG32">
        <f>FC13-FE13</f>
      </c>
      <c r="FH32">
        <f>FB13</f>
      </c>
      <c r="FI32">
        <f>EH13*EJ13/3632*DZ13</f>
      </c>
      <c r="FJ32" t="n" s="15492">
        <v>0.0</v>
      </c>
      <c r="FK32">
        <f>FI13*(1+FJ13)</f>
      </c>
      <c r="FL32" t="n" s="15494">
        <v>0.25</v>
      </c>
      <c r="FM32">
        <f>FK13/(1-FL13)</f>
      </c>
      <c r="FN32">
        <f>FL13*FM13</f>
      </c>
      <c r="FO32" t="n" s="15497">
        <v>0.15000000596046448</v>
      </c>
      <c r="FP32">
        <f>FO13*FM13</f>
      </c>
      <c r="FQ32">
        <f>FL13-FO13</f>
      </c>
      <c r="FR32">
        <f>FN13-FP13</f>
      </c>
      <c r="FS32" t="n" s="15501">
        <v>0.03999999910593033</v>
      </c>
      <c r="FT32">
        <f>FS13*FM13</f>
      </c>
      <c r="FU32">
        <f>FM13*(1+FS13)</f>
      </c>
      <c r="FV32" t="n" s="15504">
        <v>0.0</v>
      </c>
      <c r="FW32" t="n" s="15505">
        <v>15.0</v>
      </c>
      <c r="FX32">
        <f>FU13+FW13</f>
      </c>
      <c r="FY32" t="n" s="15507">
        <v>0.10000000149011612</v>
      </c>
      <c r="FZ32">
        <f>FX13/(1-FY13)</f>
      </c>
      <c r="GA32">
        <f>FY13*FZ13</f>
      </c>
      <c r="GB32" t="n" s="15510">
        <v>0.10000000149011612</v>
      </c>
      <c r="GC32">
        <f>GB13*FZ13</f>
      </c>
      <c r="GD32">
        <f>FY13-GB13</f>
      </c>
      <c r="GE32">
        <f>GA13-GC13</f>
      </c>
      <c r="GF32">
        <f>FZ13</f>
      </c>
      <c r="GG32" t="s" s="15515">
        <v>68</v>
      </c>
      <c r="GH32" t="s" s="15516">
        <v>66</v>
      </c>
      <c r="GI32" t="s" s="15517">
        <v>67</v>
      </c>
      <c r="GJ32" t="n" s="15518">
        <v>240322.0</v>
      </c>
      <c r="GK32" t="s" s="15519">
        <v>56</v>
      </c>
      <c r="GL32" t="s" s="15520">
        <v>63</v>
      </c>
      <c r="GM32" t="n" s="15521">
        <v>0.12530000507831573</v>
      </c>
      <c r="GN32" t="n" s="15522">
        <v>3.0</v>
      </c>
      <c r="GO32" t="n" s="15523">
        <v>100000.0</v>
      </c>
      <c r="GP32">
        <f>GM13*GO13</f>
      </c>
      <c r="GQ32" t="n" s="15525">
        <v>0.0</v>
      </c>
      <c r="GR32">
        <f>GP13*(1+GQ13)</f>
      </c>
      <c r="GS32" t="n" s="15527">
        <v>0.25</v>
      </c>
      <c r="GT32">
        <f>GR13/(1-GS13)</f>
      </c>
      <c r="GU32">
        <f>GS13*GT13</f>
      </c>
      <c r="GV32" t="n" s="15530">
        <v>0.15000000596046448</v>
      </c>
      <c r="GW32">
        <f>GV13*GT13</f>
      </c>
      <c r="GX32">
        <f>GS13-GV13</f>
      </c>
      <c r="GY32">
        <f>GU13-GW13</f>
      </c>
      <c r="GZ32" t="n" s="15534">
        <v>0.03999999910593033</v>
      </c>
      <c r="HA32">
        <f>GZ13*GT13</f>
      </c>
      <c r="HB32">
        <f>GT13*(1+GZ13)</f>
      </c>
      <c r="HC32" t="n" s="15537">
        <v>0.0</v>
      </c>
      <c r="HD32" t="n" s="15538">
        <v>15.0</v>
      </c>
      <c r="HE32">
        <f>HB13+HD13</f>
      </c>
      <c r="HF32" t="n" s="15540">
        <v>0.10000000149011612</v>
      </c>
      <c r="HG32">
        <f>HE13/(1-HF13)</f>
      </c>
      <c r="HH32">
        <f>HF13*HG13</f>
      </c>
      <c r="HI32" t="n" s="15543">
        <v>0.10000000149011612</v>
      </c>
      <c r="HJ32">
        <f>HI13*HG13</f>
      </c>
      <c r="HK32">
        <f>HF13-HI13</f>
      </c>
      <c r="HL32">
        <f>HH13-HJ13</f>
      </c>
      <c r="HM32">
        <f>HG13</f>
      </c>
      <c r="HN32">
        <f>GM13*GO13/3632*GE13</f>
      </c>
      <c r="HO32" t="n" s="15549">
        <v>0.0</v>
      </c>
      <c r="HP32">
        <f>HN13*(1+HO13)</f>
      </c>
      <c r="HQ32" t="n" s="15551">
        <v>0.25</v>
      </c>
      <c r="HR32">
        <f>HP13/(1-HQ13)</f>
      </c>
      <c r="HS32">
        <f>HQ13*HR13</f>
      </c>
      <c r="HT32" t="n" s="15554">
        <v>0.15000000596046448</v>
      </c>
      <c r="HU32">
        <f>HT13*HR13</f>
      </c>
      <c r="HV32">
        <f>HQ13-HT13</f>
      </c>
      <c r="HW32">
        <f>HS13-HU13</f>
      </c>
      <c r="HX32" t="n" s="15558">
        <v>0.03999999910593033</v>
      </c>
      <c r="HY32">
        <f>HX13*HR13</f>
      </c>
      <c r="HZ32">
        <f>HR13*(1+HX13)</f>
      </c>
      <c r="IA32" t="n" s="15561">
        <v>0.0</v>
      </c>
      <c r="IB32" t="n" s="15562">
        <v>15.0</v>
      </c>
      <c r="IC32">
        <f>HZ13+IB13</f>
      </c>
      <c r="ID32" t="n" s="15564">
        <v>0.10000000149011612</v>
      </c>
      <c r="IE32">
        <f>IC13/(1-ID13)</f>
      </c>
      <c r="IF32">
        <f>ID13*IE13</f>
      </c>
      <c r="IG32" t="n" s="15567">
        <v>0.10000000149011612</v>
      </c>
      <c r="IH32">
        <f>IG13*IE13</f>
      </c>
      <c r="II32">
        <f>ID13-IG13</f>
      </c>
      <c r="IJ32">
        <f>IF13-IH13</f>
      </c>
      <c r="IK32">
        <f>IE13</f>
      </c>
      <c r="IL32" t="s" s="15572">
        <v>69</v>
      </c>
      <c r="IM32" t="s" s="15573">
        <v>66</v>
      </c>
      <c r="IN32" t="s" s="15574">
        <v>67</v>
      </c>
      <c r="IO32" t="n" s="15575">
        <v>240322.0</v>
      </c>
      <c r="IP32" t="s" s="15576">
        <v>56</v>
      </c>
      <c r="IQ32" t="s" s="15577">
        <v>63</v>
      </c>
      <c r="IR32" t="n" s="15578">
        <v>0.061900001019239426</v>
      </c>
      <c r="IS32" t="n" s="15579">
        <v>3.0</v>
      </c>
      <c r="IT32" t="n" s="15580">
        <v>100000.0</v>
      </c>
      <c r="IU32">
        <f>IR13*IT13</f>
      </c>
      <c r="IV32" t="n" s="15582">
        <v>0.0</v>
      </c>
      <c r="IW32">
        <f>IU13*(1+IV13)</f>
      </c>
      <c r="IX32" t="n" s="15584">
        <v>0.25</v>
      </c>
      <c r="IY32">
        <f>IW13/(1-IX13)</f>
      </c>
      <c r="IZ32">
        <f>IX13*IY13</f>
      </c>
      <c r="JA32" t="n" s="15587">
        <v>0.15000000596046448</v>
      </c>
      <c r="JB32">
        <f>JA13*IY13</f>
      </c>
      <c r="JC32">
        <f>IX13-JA13</f>
      </c>
      <c r="JD32">
        <f>IZ13-JB13</f>
      </c>
      <c r="JE32" t="n" s="15591">
        <v>0.03999999910593033</v>
      </c>
      <c r="JF32">
        <f>JE13*IY13</f>
      </c>
      <c r="JG32">
        <f>IY13*(1+JE13)</f>
      </c>
      <c r="JH32" t="n" s="15594">
        <v>0.0</v>
      </c>
      <c r="JI32" t="n" s="15595">
        <v>15.0</v>
      </c>
      <c r="JJ32">
        <f>JG13+JI13</f>
      </c>
      <c r="JK32" t="n" s="15597">
        <v>0.10000000149011612</v>
      </c>
      <c r="JL32">
        <f>JJ13/(1-JK13)</f>
      </c>
      <c r="JM32">
        <f>JK13*JL13</f>
      </c>
      <c r="JN32" t="n" s="15600">
        <v>0.10000000149011612</v>
      </c>
      <c r="JO32">
        <f>JN13*JL13</f>
      </c>
      <c r="JP32">
        <f>JK13-JN13</f>
      </c>
      <c r="JQ32">
        <f>JM13-JO13</f>
      </c>
      <c r="JR32">
        <f>JL13</f>
      </c>
      <c r="JS32">
        <f>IR13*IT13/3632*IJ13</f>
      </c>
      <c r="JT32" t="n" s="15606">
        <v>0.0</v>
      </c>
      <c r="JU32">
        <f>JS13*(1+JT13)</f>
      </c>
      <c r="JV32" t="n" s="15608">
        <v>0.25</v>
      </c>
      <c r="JW32">
        <f>JU13/(1-JV13)</f>
      </c>
      <c r="JX32">
        <f>JV13*JW13</f>
      </c>
      <c r="JY32" t="n" s="15611">
        <v>0.15000000596046448</v>
      </c>
      <c r="JZ32">
        <f>JY13*JW13</f>
      </c>
      <c r="KA32">
        <f>JV13-JY13</f>
      </c>
      <c r="KB32">
        <f>JX13-JZ13</f>
      </c>
      <c r="KC32" t="n" s="15615">
        <v>0.03999999910593033</v>
      </c>
      <c r="KD32">
        <f>KC13*JW13</f>
      </c>
      <c r="KE32">
        <f>JW13*(1+KC13)</f>
      </c>
      <c r="KF32" t="n" s="15618">
        <v>0.0</v>
      </c>
      <c r="KG32" t="n" s="15619">
        <v>15.0</v>
      </c>
      <c r="KH32">
        <f>KE13+KG13</f>
      </c>
      <c r="KI32" t="n" s="15621">
        <v>0.10000000149011612</v>
      </c>
      <c r="KJ32">
        <f>KH13/(1-KI13)</f>
      </c>
      <c r="KK32">
        <f>KI13*KJ13</f>
      </c>
      <c r="KL32" t="n" s="15624">
        <v>0.10000000149011612</v>
      </c>
      <c r="KM32">
        <f>KL13*KJ13</f>
      </c>
      <c r="KN32">
        <f>KI13-KL13</f>
      </c>
      <c r="KO32">
        <f>KK13-KM13</f>
      </c>
      <c r="KP32">
        <f>KJ13</f>
      </c>
      <c r="KQ32" t="s" s="15629">
        <v>70</v>
      </c>
      <c r="KR32" t="s" s="15630">
        <v>66</v>
      </c>
      <c r="KS32" t="s" s="15631">
        <v>67</v>
      </c>
      <c r="KT32" t="n" s="15632">
        <v>240322.0</v>
      </c>
      <c r="KU32" t="s" s="15633">
        <v>56</v>
      </c>
      <c r="KV32" t="s" s="15634">
        <v>63</v>
      </c>
      <c r="KW32" t="n" s="15635">
        <v>0.21080000698566437</v>
      </c>
      <c r="KX32" t="n" s="15636">
        <v>3.0</v>
      </c>
      <c r="KY32" t="n" s="15637">
        <v>100000.0</v>
      </c>
      <c r="KZ32">
        <f>KW13*KY13</f>
      </c>
      <c r="LA32" t="n" s="15639">
        <v>0.0</v>
      </c>
      <c r="LB32">
        <f>KZ13*(1+LA13)</f>
      </c>
      <c r="LC32" t="n" s="15641">
        <v>0.25</v>
      </c>
      <c r="LD32">
        <f>LB13/(1-LC13)</f>
      </c>
      <c r="LE32">
        <f>LC13*LD13</f>
      </c>
      <c r="LF32" t="n" s="15644">
        <v>0.15000000596046448</v>
      </c>
      <c r="LG32">
        <f>LF13*LD13</f>
      </c>
      <c r="LH32">
        <f>LC13-LF13</f>
      </c>
      <c r="LI32">
        <f>LE13-LG13</f>
      </c>
      <c r="LJ32" t="n" s="15648">
        <v>0.03999999910593033</v>
      </c>
      <c r="LK32">
        <f>LJ13*LD13</f>
      </c>
      <c r="LL32">
        <f>LD13*(1+LJ13)</f>
      </c>
      <c r="LM32" t="n" s="15651">
        <v>0.0</v>
      </c>
      <c r="LN32" t="n" s="15652">
        <v>15.0</v>
      </c>
      <c r="LO32">
        <f>LL13+LN13</f>
      </c>
      <c r="LP32" t="n" s="15654">
        <v>0.10000000149011612</v>
      </c>
      <c r="LQ32">
        <f>LO13/(1-LP13)</f>
      </c>
      <c r="LR32">
        <f>LP13*LQ13</f>
      </c>
      <c r="LS32" t="n" s="15657">
        <v>0.10000000149011612</v>
      </c>
      <c r="LT32">
        <f>LS13*LQ13</f>
      </c>
      <c r="LU32">
        <f>LP13-LS13</f>
      </c>
      <c r="LV32">
        <f>LR13-LT13</f>
      </c>
      <c r="LW32">
        <f>LQ13</f>
      </c>
      <c r="LX32">
        <f>KW13*KY13/3632*KO13</f>
      </c>
      <c r="LY32" t="n" s="15663">
        <v>0.0</v>
      </c>
      <c r="LZ32">
        <f>LX13*(1+LY13)</f>
      </c>
      <c r="MA32" t="n" s="15665">
        <v>0.25</v>
      </c>
      <c r="MB32">
        <f>LZ13/(1-MA13)</f>
      </c>
      <c r="MC32">
        <f>MA13*MB13</f>
      </c>
      <c r="MD32" t="n" s="15668">
        <v>0.15000000596046448</v>
      </c>
      <c r="ME32">
        <f>MD13*MB13</f>
      </c>
      <c r="MF32">
        <f>MA13-MD13</f>
      </c>
      <c r="MG32">
        <f>MC13-ME13</f>
      </c>
      <c r="MH32" t="n" s="15672">
        <v>0.03999999910593033</v>
      </c>
      <c r="MI32">
        <f>MH13*MB13</f>
      </c>
      <c r="MJ32">
        <f>MB13*(1+MH13)</f>
      </c>
      <c r="MK32" t="n" s="15675">
        <v>0.0</v>
      </c>
      <c r="ML32" t="n" s="15676">
        <v>15.0</v>
      </c>
      <c r="MM32">
        <f>MJ13+ML13</f>
      </c>
      <c r="MN32" t="n" s="15678">
        <v>0.10000000149011612</v>
      </c>
      <c r="MO32">
        <f>MM13/(1-MN13)</f>
      </c>
      <c r="MP32">
        <f>MN13*MO13</f>
      </c>
      <c r="MQ32" t="n" s="15681">
        <v>0.10000000149011612</v>
      </c>
      <c r="MR32">
        <f>MQ13*MO13</f>
      </c>
      <c r="MS32">
        <f>MN13-MQ13</f>
      </c>
      <c r="MT32">
        <f>MP13-MR13</f>
      </c>
      <c r="MU32">
        <f>MO13</f>
      </c>
      <c r="MV32" t="s" s="15686">
        <v>71</v>
      </c>
      <c r="MW32" t="s" s="15687">
        <v>66</v>
      </c>
      <c r="MX32" t="s" s="15688">
        <v>67</v>
      </c>
      <c r="MY32" t="n" s="15689">
        <v>240322.0</v>
      </c>
      <c r="MZ32" t="s" s="15690">
        <v>56</v>
      </c>
      <c r="NA32" t="s" s="15691">
        <v>63</v>
      </c>
      <c r="NB32" t="n" s="15692">
        <v>0.45249998569488525</v>
      </c>
      <c r="NC32" t="n" s="15693">
        <v>1.0</v>
      </c>
      <c r="ND32" t="n" s="15694">
        <v>100000.0</v>
      </c>
      <c r="NE32">
        <f>NB13*ND13</f>
      </c>
      <c r="NF32" t="n" s="15696">
        <v>0.0</v>
      </c>
      <c r="NG32">
        <f>NE13*(1+NF13)</f>
      </c>
      <c r="NH32" t="n" s="15698">
        <v>0.25</v>
      </c>
      <c r="NI32">
        <f>NG13/(1-NH13)</f>
      </c>
      <c r="NJ32">
        <f>NH13*NI13</f>
      </c>
      <c r="NK32" t="n" s="15701">
        <v>0.15000000596046448</v>
      </c>
      <c r="NL32">
        <f>NK13*NI13</f>
      </c>
      <c r="NM32">
        <f>NH13-NK13</f>
      </c>
      <c r="NN32">
        <f>NJ13-NL13</f>
      </c>
      <c r="NO32" t="n" s="15705">
        <v>0.03999999910593033</v>
      </c>
      <c r="NP32">
        <f>NO13*NI13</f>
      </c>
      <c r="NQ32">
        <f>NI13*(1+NO13)</f>
      </c>
      <c r="NR32" t="n" s="15708">
        <v>0.0</v>
      </c>
      <c r="NS32" t="n" s="15709">
        <v>15.0</v>
      </c>
      <c r="NT32">
        <f>NQ13+NS13</f>
      </c>
      <c r="NU32" t="n" s="15711">
        <v>0.10000000149011612</v>
      </c>
      <c r="NV32">
        <f>NT13/(1-NU13)</f>
      </c>
      <c r="NW32">
        <f>NU13*NV13</f>
      </c>
      <c r="NX32" t="n" s="15714">
        <v>0.10000000149011612</v>
      </c>
      <c r="NY32">
        <f>NX13*NV13</f>
      </c>
      <c r="NZ32">
        <f>NU13-NX13</f>
      </c>
      <c r="OA32">
        <f>NW13-NY13</f>
      </c>
      <c r="OB32">
        <f>NV13</f>
      </c>
      <c r="OC32">
        <f>NB13*ND13/3632*MT13</f>
      </c>
      <c r="OD32" t="n" s="15720">
        <v>0.0</v>
      </c>
      <c r="OE32">
        <f>OC13*(1+OD13)</f>
      </c>
      <c r="OF32" t="n" s="15722">
        <v>0.25</v>
      </c>
      <c r="OG32">
        <f>OE13/(1-OF13)</f>
      </c>
      <c r="OH32">
        <f>OF13*OG13</f>
      </c>
      <c r="OI32" t="n" s="15725">
        <v>0.15000000596046448</v>
      </c>
      <c r="OJ32">
        <f>OI13*OG13</f>
      </c>
      <c r="OK32">
        <f>OF13-OI13</f>
      </c>
      <c r="OL32">
        <f>OH13-OJ13</f>
      </c>
      <c r="OM32" t="n" s="15729">
        <v>0.03999999910593033</v>
      </c>
      <c r="ON32">
        <f>OM13*OG13</f>
      </c>
      <c r="OO32">
        <f>OG13*(1+OM13)</f>
      </c>
      <c r="OP32" t="n" s="15732">
        <v>0.0</v>
      </c>
      <c r="OQ32" t="n" s="15733">
        <v>15.0</v>
      </c>
      <c r="OR32">
        <f>OO13+OQ13</f>
      </c>
      <c r="OS32" t="n" s="15735">
        <v>0.10000000149011612</v>
      </c>
      <c r="OT32">
        <f>OR13/(1-OS13)</f>
      </c>
      <c r="OU32">
        <f>OS13*OT13</f>
      </c>
      <c r="OV32" t="n" s="15738">
        <v>0.10000000149011612</v>
      </c>
      <c r="OW32">
        <f>OV13*OT13</f>
      </c>
      <c r="OX32">
        <f>OS13-OV13</f>
      </c>
      <c r="OY32">
        <f>OU13-OW13</f>
      </c>
      <c r="OZ32">
        <f>OT13</f>
      </c>
      <c r="PA32" t="s" s="15743">
        <v>72</v>
      </c>
      <c r="PB32" t="s" s="15744">
        <v>66</v>
      </c>
      <c r="PC32" t="s" s="15745">
        <v>67</v>
      </c>
      <c r="PD32" t="n" s="15746">
        <v>240322.0</v>
      </c>
      <c r="PE32" t="s" s="15747">
        <v>56</v>
      </c>
      <c r="PF32" t="s" s="15748">
        <v>63</v>
      </c>
      <c r="PG32" t="n" s="15749">
        <v>0.9043999910354614</v>
      </c>
      <c r="PH32" t="n" s="15750">
        <v>1.0</v>
      </c>
      <c r="PI32" t="n" s="15751">
        <v>100000.0</v>
      </c>
      <c r="PJ32">
        <f>PG13*PI13</f>
      </c>
      <c r="PK32" t="n" s="15753">
        <v>0.0</v>
      </c>
      <c r="PL32">
        <f>PJ13*(1+PK13)</f>
      </c>
      <c r="PM32" t="n" s="15755">
        <v>0.25</v>
      </c>
      <c r="PN32">
        <f>PL13/(1-PM13)</f>
      </c>
      <c r="PO32">
        <f>PM13*PN13</f>
      </c>
      <c r="PP32" t="n" s="15758">
        <v>0.15000000596046448</v>
      </c>
      <c r="PQ32">
        <f>PP13*PN13</f>
      </c>
      <c r="PR32">
        <f>PM13-PP13</f>
      </c>
      <c r="PS32">
        <f>PO13-PQ13</f>
      </c>
      <c r="PT32" t="n" s="15762">
        <v>0.03999999910593033</v>
      </c>
      <c r="PU32">
        <f>PT13*PN13</f>
      </c>
      <c r="PV32">
        <f>PN13*(1+PT13)</f>
      </c>
      <c r="PW32" t="n" s="15765">
        <v>0.0</v>
      </c>
      <c r="PX32" t="n" s="15766">
        <v>15.0</v>
      </c>
      <c r="PY32">
        <f>PV13+PX13</f>
      </c>
      <c r="PZ32" t="n" s="15768">
        <v>0.10000000149011612</v>
      </c>
      <c r="QA32">
        <f>PY13/(1-PZ13)</f>
      </c>
      <c r="QB32">
        <f>PZ13*QA13</f>
      </c>
      <c r="QC32" t="n" s="15771">
        <v>0.10000000149011612</v>
      </c>
      <c r="QD32">
        <f>QC13*QA13</f>
      </c>
      <c r="QE32">
        <f>PZ13-QC13</f>
      </c>
      <c r="QF32">
        <f>QB13-QD13</f>
      </c>
      <c r="QG32">
        <f>QA13</f>
      </c>
      <c r="QH32">
        <f>OYG13*OYI13/3632*OY13</f>
      </c>
      <c r="QI32" t="n" s="15777">
        <v>0.0</v>
      </c>
      <c r="QJ32">
        <f>QH13*(1+QI13)</f>
      </c>
      <c r="QK32" t="n" s="15779">
        <v>0.25</v>
      </c>
      <c r="QL32">
        <f>QJ13/(1-QK13)</f>
      </c>
      <c r="QM32">
        <f>QK13*QL13</f>
      </c>
      <c r="QN32" t="n" s="15782">
        <v>0.15000000596046448</v>
      </c>
      <c r="QO32">
        <f>QN13*QL13</f>
      </c>
      <c r="QP32">
        <f>QK13-QN13</f>
      </c>
      <c r="QQ32">
        <f>QM13-QO13</f>
      </c>
      <c r="QR32" t="n" s="15786">
        <v>0.03999999910593033</v>
      </c>
      <c r="QS32">
        <f>QR13*QL13</f>
      </c>
      <c r="QT32">
        <f>QL13*(1+QR13)</f>
      </c>
      <c r="QU32" t="n" s="15789">
        <v>0.0</v>
      </c>
      <c r="QV32" t="n" s="15790">
        <v>15.0</v>
      </c>
      <c r="QW32">
        <f>QT13+QV13</f>
      </c>
      <c r="QX32" t="n" s="15792">
        <v>0.10000000149011612</v>
      </c>
      <c r="QY32">
        <f>QW13/(1-QX13)</f>
      </c>
      <c r="QZ32">
        <f>QX13*QY13</f>
      </c>
      <c r="RA32" t="n" s="15795">
        <v>0.10000000149011612</v>
      </c>
      <c r="RB32">
        <f>RA13*QY13</f>
      </c>
      <c r="RC32">
        <f>QX13-RA13</f>
      </c>
      <c r="RD32">
        <f>QZ13-RB13</f>
      </c>
      <c r="RE32">
        <f>QY13</f>
      </c>
      <c r="RF32">
        <f>BV32+BV32+EA32+EA32+GF32+IK32+KP32+MU32+OZ32+RE32</f>
      </c>
    </row>
    <row r="33">
      <c r="A33" t="s">
        <v>80</v>
      </c>
      <c r="B33" t="s">
        <v>112</v>
      </c>
      <c r="C33" t="s">
        <v>113</v>
      </c>
      <c r="D33" t="s">
        <v>51</v>
      </c>
      <c r="F33" t="s">
        <v>107</v>
      </c>
      <c r="G33" t="s">
        <v>53</v>
      </c>
      <c r="H33" t="s">
        <v>103</v>
      </c>
      <c r="I33" t="s">
        <v>104</v>
      </c>
      <c r="J33" t="n">
        <v>0.0</v>
      </c>
      <c r="K33" t="n">
        <v>42815.0</v>
      </c>
      <c r="L33" t="n">
        <v>42425.0</v>
      </c>
      <c r="M33" t="s">
        <v>56</v>
      </c>
      <c r="N33" t="n">
        <v>-1.0</v>
      </c>
      <c r="O33" t="n">
        <v>5000.0</v>
      </c>
      <c r="P33" t="n">
        <v>-390.0</v>
      </c>
      <c r="Q33" t="n">
        <v>0.0</v>
      </c>
      <c r="R33" t="s" s="15856">
        <v>57</v>
      </c>
      <c r="S33" t="s" s="15857">
        <v>58</v>
      </c>
      <c r="T33" t="s" s="15858">
        <v>59</v>
      </c>
      <c r="U33" t="n" s="15859">
        <v>240322.0</v>
      </c>
      <c r="V33" t="s" s="15860">
        <v>56</v>
      </c>
      <c r="W33" t="s" s="15861">
        <v>63</v>
      </c>
      <c r="X33" t="n" s="15862">
        <v>5.009999731555581E-4</v>
      </c>
      <c r="Y33" t="n" s="15863">
        <v>3.0</v>
      </c>
      <c r="Z33">
        <f>Y12*O12*12</f>
      </c>
      <c r="AA33">
        <f>X12*Z12</f>
      </c>
      <c r="AB33" t="n" s="15866">
        <v>0.0</v>
      </c>
      <c r="AC33">
        <f>AA12*(1+AB12)</f>
      </c>
      <c r="AD33" t="n" s="15868">
        <v>0.25</v>
      </c>
      <c r="AE33">
        <f>AC12/(1-AD12)</f>
      </c>
      <c r="AF33">
        <f>AD12*AE12</f>
      </c>
      <c r="AG33" t="n" s="15871">
        <v>0.15000000596046448</v>
      </c>
      <c r="AH33">
        <f>AG12*AE12</f>
      </c>
      <c r="AI33">
        <f>AD12-AG12</f>
      </c>
      <c r="AJ33">
        <f>AF12-AH12</f>
      </c>
      <c r="AK33" t="n" s="15875">
        <v>0.03999999910593033</v>
      </c>
      <c r="AL33">
        <f>AK12*AE12</f>
      </c>
      <c r="AM33">
        <f>AE12*(1+AK12)</f>
      </c>
      <c r="AN33" t="n" s="15878">
        <v>0.029999999329447746</v>
      </c>
      <c r="AO33">
        <f>AN12*AM12</f>
      </c>
      <c r="AP33">
        <f>AM12+AO12</f>
      </c>
      <c r="AQ33" t="n" s="15881">
        <v>0.10000000149011612</v>
      </c>
      <c r="AR33">
        <f>AP12/(1-AQ12)</f>
      </c>
      <c r="AS33">
        <f>AQ12*AR12</f>
      </c>
      <c r="AT33" t="n" s="15884">
        <v>0.10000000149011612</v>
      </c>
      <c r="AU33">
        <f>AT12*AR12</f>
      </c>
      <c r="AV33">
        <f>AQ12-AT12</f>
      </c>
      <c r="AW33">
        <f>AS12-AU12</f>
      </c>
      <c r="AX33">
        <f>AR12</f>
      </c>
      <c r="AY33">
        <f>X12*Z12/3633*P12</f>
      </c>
      <c r="AZ33" t="n" s="15890">
        <v>0.0</v>
      </c>
      <c r="BA33">
        <f>AY12*(1+AZ12)</f>
      </c>
      <c r="BB33" t="n" s="15892">
        <v>0.25</v>
      </c>
      <c r="BC33">
        <f>BA12/(1-BB12)</f>
      </c>
      <c r="BD33">
        <f>BB12*BC12</f>
      </c>
      <c r="BE33" t="n" s="15895">
        <v>0.15000000596046448</v>
      </c>
      <c r="BF33">
        <f>BE12*BC12</f>
      </c>
      <c r="BG33">
        <f>BB12-BE12</f>
      </c>
      <c r="BH33">
        <f>BD12-BF12</f>
      </c>
      <c r="BI33" t="n" s="15899">
        <v>0.03999999910593033</v>
      </c>
      <c r="BJ33">
        <f>BI12*BC12</f>
      </c>
      <c r="BK33">
        <f>BC12*(1+BI12)</f>
      </c>
      <c r="BL33" t="n" s="15902">
        <v>0.029999999329447746</v>
      </c>
      <c r="BM33">
        <f>BL12*BK12</f>
      </c>
      <c r="BN33">
        <f>BK12+BM12</f>
      </c>
      <c r="BO33" t="n" s="15905">
        <v>0.10000000149011612</v>
      </c>
      <c r="BP33">
        <f>BN12/(1-BO12)</f>
      </c>
      <c r="BQ33">
        <f>BO12*BP12</f>
      </c>
      <c r="BR33" t="n" s="15908">
        <v>0.10000000149011612</v>
      </c>
      <c r="BS33">
        <f>BR12*BP12</f>
      </c>
      <c r="BT33">
        <f>BO12-BR12</f>
      </c>
      <c r="BU33">
        <f>BQ12-BS12</f>
      </c>
      <c r="BV33">
        <f>BP12</f>
      </c>
      <c r="BW33" t="s" s="15969">
        <v>64</v>
      </c>
      <c r="BX33" t="s" s="15970">
        <v>58</v>
      </c>
      <c r="BY33" t="s" s="15971">
        <v>59</v>
      </c>
      <c r="BZ33" t="n" s="15972">
        <v>240322.0</v>
      </c>
      <c r="CA33" t="s" s="15973">
        <v>56</v>
      </c>
      <c r="CB33" t="s" s="15974">
        <v>63</v>
      </c>
      <c r="CC33" t="n" s="15975">
        <v>5.009999731555581E-4</v>
      </c>
      <c r="CD33" t="n" s="15976">
        <v>3.0</v>
      </c>
      <c r="CE33">
        <f>CD12*BT12*12</f>
      </c>
      <c r="CF33">
        <f>CC12*CE12</f>
      </c>
      <c r="CG33" t="n" s="15979">
        <v>0.0</v>
      </c>
      <c r="CH33">
        <f>CF12*(1+CG12)</f>
      </c>
      <c r="CI33" t="n" s="15981">
        <v>0.25</v>
      </c>
      <c r="CJ33">
        <f>CH12/(1-CI12)</f>
      </c>
      <c r="CK33">
        <f>CI12*CJ12</f>
      </c>
      <c r="CL33" t="n" s="15984">
        <v>0.15000000596046448</v>
      </c>
      <c r="CM33">
        <f>CL12*CJ12</f>
      </c>
      <c r="CN33">
        <f>CI12-CL12</f>
      </c>
      <c r="CO33">
        <f>CK12-CM12</f>
      </c>
      <c r="CP33" t="n" s="15988">
        <v>0.03999999910593033</v>
      </c>
      <c r="CQ33">
        <f>CP12*CJ12</f>
      </c>
      <c r="CR33">
        <f>CJ12*(1+CP12)</f>
      </c>
      <c r="CS33" t="n" s="15991">
        <v>0.029999999329447746</v>
      </c>
      <c r="CT33">
        <f>CS12*CR12</f>
      </c>
      <c r="CU33">
        <f>CR12+CT12</f>
      </c>
      <c r="CV33" t="n" s="15994">
        <v>0.10000000149011612</v>
      </c>
      <c r="CW33">
        <f>CU12/(1-CV12)</f>
      </c>
      <c r="CX33">
        <f>CV12*CW12</f>
      </c>
      <c r="CY33" t="n" s="15997">
        <v>0.10000000149011612</v>
      </c>
      <c r="CZ33">
        <f>CY12*CW12</f>
      </c>
      <c r="DA33">
        <f>CV12-CY12</f>
      </c>
      <c r="DB33">
        <f>CX12-CZ12</f>
      </c>
      <c r="DC33">
        <f>CW12</f>
      </c>
      <c r="DD33">
        <f>CC12*CE12/3633*BU12</f>
      </c>
      <c r="DE33" t="n" s="16003">
        <v>0.0</v>
      </c>
      <c r="DF33">
        <f>DD12*(1+DE12)</f>
      </c>
      <c r="DG33" t="n" s="16005">
        <v>0.25</v>
      </c>
      <c r="DH33">
        <f>DF12/(1-DG12)</f>
      </c>
      <c r="DI33">
        <f>DG12*DH12</f>
      </c>
      <c r="DJ33" t="n" s="16008">
        <v>0.15000000596046448</v>
      </c>
      <c r="DK33">
        <f>DJ12*DH12</f>
      </c>
      <c r="DL33">
        <f>DG12-DJ12</f>
      </c>
      <c r="DM33">
        <f>DI12-DK12</f>
      </c>
      <c r="DN33" t="n" s="16012">
        <v>0.03999999910593033</v>
      </c>
      <c r="DO33">
        <f>DN12*DH12</f>
      </c>
      <c r="DP33">
        <f>DH12*(1+DN12)</f>
      </c>
      <c r="DQ33" t="n" s="16015">
        <v>0.029999999329447746</v>
      </c>
      <c r="DR33">
        <f>DQ12*DP12</f>
      </c>
      <c r="DS33">
        <f>DP12+DR12</f>
      </c>
      <c r="DT33" t="n" s="16018">
        <v>0.10000000149011612</v>
      </c>
      <c r="DU33">
        <f>DS12/(1-DT12)</f>
      </c>
      <c r="DV33">
        <f>DT12*DU12</f>
      </c>
      <c r="DW33" t="n" s="16021">
        <v>0.10000000149011612</v>
      </c>
      <c r="DX33">
        <f>DW12*DU12</f>
      </c>
      <c r="DY33">
        <f>DT12-DW12</f>
      </c>
      <c r="DZ33">
        <f>DV12-DX12</f>
      </c>
      <c r="EA33">
        <f>DU12</f>
      </c>
      <c r="EB33" t="s" s="16026">
        <v>65</v>
      </c>
      <c r="EC33" t="s" s="16027">
        <v>66</v>
      </c>
      <c r="ED33" t="s" s="16028">
        <v>108</v>
      </c>
      <c r="EE33" t="n" s="16029">
        <v>240322.0</v>
      </c>
      <c r="EF33" t="s" s="16030">
        <v>56</v>
      </c>
      <c r="EG33" t="s" s="16031">
        <v>63</v>
      </c>
      <c r="EH33" t="n" s="16032">
        <v>0.9704899787902832</v>
      </c>
      <c r="EI33" t="n" s="16033">
        <v>3.0</v>
      </c>
      <c r="EJ33" t="n" s="16034">
        <v>100000.0</v>
      </c>
      <c r="EK33">
        <f>EH13*EJ13</f>
      </c>
      <c r="EL33" t="n" s="16036">
        <v>0.0</v>
      </c>
      <c r="EM33">
        <f>EK13*(1+EL13)</f>
      </c>
      <c r="EN33" t="n" s="16038">
        <v>0.25</v>
      </c>
      <c r="EO33">
        <f>EM13/(1-EN13)</f>
      </c>
      <c r="EP33">
        <f>EN13*EO13</f>
      </c>
      <c r="EQ33" t="n" s="16041">
        <v>0.15000000596046448</v>
      </c>
      <c r="ER33">
        <f>EQ13*EO13</f>
      </c>
      <c r="ES33">
        <f>EN13-EQ13</f>
      </c>
      <c r="ET33">
        <f>EP13-ER13</f>
      </c>
      <c r="EU33" t="n" s="16045">
        <v>0.03999999910593033</v>
      </c>
      <c r="EV33">
        <f>EU13*EO13</f>
      </c>
      <c r="EW33">
        <f>EO13*(1+EU13)</f>
      </c>
      <c r="EX33" t="n" s="16048">
        <v>0.0</v>
      </c>
      <c r="EY33" t="n" s="16049">
        <v>15.0</v>
      </c>
      <c r="EZ33">
        <f>EW13+EY13</f>
      </c>
      <c r="FA33" t="n" s="16051">
        <v>0.10000000149011612</v>
      </c>
      <c r="FB33">
        <f>EZ13/(1-FA13)</f>
      </c>
      <c r="FC33">
        <f>FA13*FB13</f>
      </c>
      <c r="FD33" t="n" s="16054">
        <v>0.10000000149011612</v>
      </c>
      <c r="FE33">
        <f>FD13*FB13</f>
      </c>
      <c r="FF33">
        <f>FA13-FD13</f>
      </c>
      <c r="FG33">
        <f>FC13-FE13</f>
      </c>
      <c r="FH33">
        <f>FB13</f>
      </c>
      <c r="FI33">
        <f>EH13*EJ13/3633*DZ13</f>
      </c>
      <c r="FJ33" t="n" s="16060">
        <v>0.0</v>
      </c>
      <c r="FK33">
        <f>FI13*(1+FJ13)</f>
      </c>
      <c r="FL33" t="n" s="16062">
        <v>0.25</v>
      </c>
      <c r="FM33">
        <f>FK13/(1-FL13)</f>
      </c>
      <c r="FN33">
        <f>FL13*FM13</f>
      </c>
      <c r="FO33" t="n" s="16065">
        <v>0.15000000596046448</v>
      </c>
      <c r="FP33">
        <f>FO13*FM13</f>
      </c>
      <c r="FQ33">
        <f>FL13-FO13</f>
      </c>
      <c r="FR33">
        <f>FN13-FP13</f>
      </c>
      <c r="FS33" t="n" s="16069">
        <v>0.03999999910593033</v>
      </c>
      <c r="FT33">
        <f>FS13*FM13</f>
      </c>
      <c r="FU33">
        <f>FM13*(1+FS13)</f>
      </c>
      <c r="FV33" t="n" s="16072">
        <v>0.0</v>
      </c>
      <c r="FW33" t="n" s="16073">
        <v>15.0</v>
      </c>
      <c r="FX33">
        <f>FU13+FW13</f>
      </c>
      <c r="FY33" t="n" s="16075">
        <v>0.10000000149011612</v>
      </c>
      <c r="FZ33">
        <f>FX13/(1-FY13)</f>
      </c>
      <c r="GA33">
        <f>FY13*FZ13</f>
      </c>
      <c r="GB33" t="n" s="16078">
        <v>0.10000000149011612</v>
      </c>
      <c r="GC33">
        <f>GB13*FZ13</f>
      </c>
      <c r="GD33">
        <f>FY13-GB13</f>
      </c>
      <c r="GE33">
        <f>GA13-GC13</f>
      </c>
      <c r="GF33">
        <f>FZ13</f>
      </c>
      <c r="RF33">
        <f>BV33+BV33+EA33+EA33+GF33</f>
      </c>
    </row>
    <row r="34">
      <c r="A34" t="s">
        <v>48</v>
      </c>
      <c r="B34" t="s">
        <v>114</v>
      </c>
      <c r="C34" t="s">
        <v>115</v>
      </c>
      <c r="D34" t="s">
        <v>51</v>
      </c>
      <c r="F34" t="s">
        <v>107</v>
      </c>
      <c r="G34" t="s">
        <v>53</v>
      </c>
      <c r="H34" t="s">
        <v>116</v>
      </c>
      <c r="I34" t="s">
        <v>117</v>
      </c>
      <c r="J34" t="n">
        <v>0.0</v>
      </c>
      <c r="K34" t="n">
        <v>42815.0</v>
      </c>
      <c r="L34" t="n">
        <v>42425.0</v>
      </c>
      <c r="M34" t="s">
        <v>56</v>
      </c>
      <c r="N34" t="n">
        <v>-1.0</v>
      </c>
      <c r="O34" t="n">
        <v>18000.0</v>
      </c>
      <c r="P34" t="n">
        <v>-390.0</v>
      </c>
      <c r="Q34" t="n">
        <v>0.0</v>
      </c>
      <c r="R34" t="s" s="16139">
        <v>57</v>
      </c>
      <c r="S34" t="s" s="16140">
        <v>58</v>
      </c>
      <c r="T34" t="s" s="16141">
        <v>59</v>
      </c>
      <c r="U34" t="n" s="16142">
        <v>240322.0</v>
      </c>
      <c r="V34" t="s" s="16143">
        <v>56</v>
      </c>
      <c r="W34" t="s" s="16144">
        <v>63</v>
      </c>
      <c r="X34" t="n" s="16145">
        <v>5.009999731555581E-4</v>
      </c>
      <c r="Y34" t="n" s="16146">
        <v>3.0</v>
      </c>
      <c r="Z34">
        <f>Y12*O12*12</f>
      </c>
      <c r="AA34">
        <f>X12*Z12</f>
      </c>
      <c r="AB34" t="n" s="16149">
        <v>0.0</v>
      </c>
      <c r="AC34">
        <f>AA12*(1+AB12)</f>
      </c>
      <c r="AD34" t="n" s="16151">
        <v>0.25</v>
      </c>
      <c r="AE34">
        <f>AC12/(1-AD12)</f>
      </c>
      <c r="AF34">
        <f>AD12*AE12</f>
      </c>
      <c r="AG34" t="n" s="16154">
        <v>0.15000000596046448</v>
      </c>
      <c r="AH34">
        <f>AG12*AE12</f>
      </c>
      <c r="AI34">
        <f>AD12-AG12</f>
      </c>
      <c r="AJ34">
        <f>AF12-AH12</f>
      </c>
      <c r="AK34" t="n" s="16158">
        <v>0.03999999910593033</v>
      </c>
      <c r="AL34">
        <f>AK12*AE12</f>
      </c>
      <c r="AM34">
        <f>AE12*(1+AK12)</f>
      </c>
      <c r="AN34" t="n" s="16161">
        <v>0.029999999329447746</v>
      </c>
      <c r="AO34">
        <f>AN12*AM12</f>
      </c>
      <c r="AP34">
        <f>AM12+AO12</f>
      </c>
      <c r="AQ34" t="n" s="16164">
        <v>0.10000000149011612</v>
      </c>
      <c r="AR34">
        <f>AP12/(1-AQ12)</f>
      </c>
      <c r="AS34">
        <f>AQ12*AR12</f>
      </c>
      <c r="AT34" t="n" s="16167">
        <v>0.10000000149011612</v>
      </c>
      <c r="AU34">
        <f>AT12*AR12</f>
      </c>
      <c r="AV34">
        <f>AQ12-AT12</f>
      </c>
      <c r="AW34">
        <f>AS12-AU12</f>
      </c>
      <c r="AX34">
        <f>AR12</f>
      </c>
      <c r="AY34">
        <f>X12*Z12/3634*P12</f>
      </c>
      <c r="AZ34" t="n" s="16173">
        <v>0.0</v>
      </c>
      <c r="BA34">
        <f>AY12*(1+AZ12)</f>
      </c>
      <c r="BB34" t="n" s="16175">
        <v>0.25</v>
      </c>
      <c r="BC34">
        <f>BA12/(1-BB12)</f>
      </c>
      <c r="BD34">
        <f>BB12*BC12</f>
      </c>
      <c r="BE34" t="n" s="16178">
        <v>0.15000000596046448</v>
      </c>
      <c r="BF34">
        <f>BE12*BC12</f>
      </c>
      <c r="BG34">
        <f>BB12-BE12</f>
      </c>
      <c r="BH34">
        <f>BD12-BF12</f>
      </c>
      <c r="BI34" t="n" s="16182">
        <v>0.03999999910593033</v>
      </c>
      <c r="BJ34">
        <f>BI12*BC12</f>
      </c>
      <c r="BK34">
        <f>BC12*(1+BI12)</f>
      </c>
      <c r="BL34" t="n" s="16185">
        <v>0.029999999329447746</v>
      </c>
      <c r="BM34">
        <f>BL12*BK12</f>
      </c>
      <c r="BN34">
        <f>BK12+BM12</f>
      </c>
      <c r="BO34" t="n" s="16188">
        <v>0.10000000149011612</v>
      </c>
      <c r="BP34">
        <f>BN12/(1-BO12)</f>
      </c>
      <c r="BQ34">
        <f>BO12*BP12</f>
      </c>
      <c r="BR34" t="n" s="16191">
        <v>0.10000000149011612</v>
      </c>
      <c r="BS34">
        <f>BR12*BP12</f>
      </c>
      <c r="BT34">
        <f>BO12-BR12</f>
      </c>
      <c r="BU34">
        <f>BQ12-BS12</f>
      </c>
      <c r="BV34">
        <f>BP12</f>
      </c>
      <c r="BW34" t="s" s="16252">
        <v>64</v>
      </c>
      <c r="BX34" t="s" s="16253">
        <v>58</v>
      </c>
      <c r="BY34" t="s" s="16254">
        <v>59</v>
      </c>
      <c r="BZ34" t="n" s="16255">
        <v>240322.0</v>
      </c>
      <c r="CA34" t="s" s="16256">
        <v>56</v>
      </c>
      <c r="CB34" t="s" s="16257">
        <v>63</v>
      </c>
      <c r="CC34" t="n" s="16258">
        <v>5.009999731555581E-4</v>
      </c>
      <c r="CD34" t="n" s="16259">
        <v>3.0</v>
      </c>
      <c r="CE34">
        <f>CD12*BT12*12</f>
      </c>
      <c r="CF34">
        <f>CC12*CE12</f>
      </c>
      <c r="CG34" t="n" s="16262">
        <v>0.0</v>
      </c>
      <c r="CH34">
        <f>CF12*(1+CG12)</f>
      </c>
      <c r="CI34" t="n" s="16264">
        <v>0.25</v>
      </c>
      <c r="CJ34">
        <f>CH12/(1-CI12)</f>
      </c>
      <c r="CK34">
        <f>CI12*CJ12</f>
      </c>
      <c r="CL34" t="n" s="16267">
        <v>0.15000000596046448</v>
      </c>
      <c r="CM34">
        <f>CL12*CJ12</f>
      </c>
      <c r="CN34">
        <f>CI12-CL12</f>
      </c>
      <c r="CO34">
        <f>CK12-CM12</f>
      </c>
      <c r="CP34" t="n" s="16271">
        <v>0.03999999910593033</v>
      </c>
      <c r="CQ34">
        <f>CP12*CJ12</f>
      </c>
      <c r="CR34">
        <f>CJ12*(1+CP12)</f>
      </c>
      <c r="CS34" t="n" s="16274">
        <v>0.029999999329447746</v>
      </c>
      <c r="CT34">
        <f>CS12*CR12</f>
      </c>
      <c r="CU34">
        <f>CR12+CT12</f>
      </c>
      <c r="CV34" t="n" s="16277">
        <v>0.10000000149011612</v>
      </c>
      <c r="CW34">
        <f>CU12/(1-CV12)</f>
      </c>
      <c r="CX34">
        <f>CV12*CW12</f>
      </c>
      <c r="CY34" t="n" s="16280">
        <v>0.10000000149011612</v>
      </c>
      <c r="CZ34">
        <f>CY12*CW12</f>
      </c>
      <c r="DA34">
        <f>CV12-CY12</f>
      </c>
      <c r="DB34">
        <f>CX12-CZ12</f>
      </c>
      <c r="DC34">
        <f>CW12</f>
      </c>
      <c r="DD34">
        <f>CC12*CE12/3634*BU12</f>
      </c>
      <c r="DE34" t="n" s="16286">
        <v>0.0</v>
      </c>
      <c r="DF34">
        <f>DD12*(1+DE12)</f>
      </c>
      <c r="DG34" t="n" s="16288">
        <v>0.25</v>
      </c>
      <c r="DH34">
        <f>DF12/(1-DG12)</f>
      </c>
      <c r="DI34">
        <f>DG12*DH12</f>
      </c>
      <c r="DJ34" t="n" s="16291">
        <v>0.15000000596046448</v>
      </c>
      <c r="DK34">
        <f>DJ12*DH12</f>
      </c>
      <c r="DL34">
        <f>DG12-DJ12</f>
      </c>
      <c r="DM34">
        <f>DI12-DK12</f>
      </c>
      <c r="DN34" t="n" s="16295">
        <v>0.03999999910593033</v>
      </c>
      <c r="DO34">
        <f>DN12*DH12</f>
      </c>
      <c r="DP34">
        <f>DH12*(1+DN12)</f>
      </c>
      <c r="DQ34" t="n" s="16298">
        <v>0.029999999329447746</v>
      </c>
      <c r="DR34">
        <f>DQ12*DP12</f>
      </c>
      <c r="DS34">
        <f>DP12+DR12</f>
      </c>
      <c r="DT34" t="n" s="16301">
        <v>0.10000000149011612</v>
      </c>
      <c r="DU34">
        <f>DS12/(1-DT12)</f>
      </c>
      <c r="DV34">
        <f>DT12*DU12</f>
      </c>
      <c r="DW34" t="n" s="16304">
        <v>0.10000000149011612</v>
      </c>
      <c r="DX34">
        <f>DW12*DU12</f>
      </c>
      <c r="DY34">
        <f>DT12-DW12</f>
      </c>
      <c r="DZ34">
        <f>DV12-DX12</f>
      </c>
      <c r="EA34">
        <f>DU12</f>
      </c>
      <c r="EB34" t="s" s="16309">
        <v>65</v>
      </c>
      <c r="EC34" t="s" s="16310">
        <v>66</v>
      </c>
      <c r="ED34" t="s" s="16311">
        <v>108</v>
      </c>
      <c r="EE34" t="n" s="16312">
        <v>240322.0</v>
      </c>
      <c r="EF34" t="s" s="16313">
        <v>56</v>
      </c>
      <c r="EG34" t="s" s="16314">
        <v>63</v>
      </c>
      <c r="EH34" t="n" s="16315">
        <v>0.9704899787902832</v>
      </c>
      <c r="EI34" t="n" s="16316">
        <v>3.0</v>
      </c>
      <c r="EJ34" t="n" s="16317">
        <v>100000.0</v>
      </c>
      <c r="EK34">
        <f>EH13*EJ13</f>
      </c>
      <c r="EL34" t="n" s="16319">
        <v>0.0</v>
      </c>
      <c r="EM34">
        <f>EK13*(1+EL13)</f>
      </c>
      <c r="EN34" t="n" s="16321">
        <v>0.25</v>
      </c>
      <c r="EO34">
        <f>EM13/(1-EN13)</f>
      </c>
      <c r="EP34">
        <f>EN13*EO13</f>
      </c>
      <c r="EQ34" t="n" s="16324">
        <v>0.15000000596046448</v>
      </c>
      <c r="ER34">
        <f>EQ13*EO13</f>
      </c>
      <c r="ES34">
        <f>EN13-EQ13</f>
      </c>
      <c r="ET34">
        <f>EP13-ER13</f>
      </c>
      <c r="EU34" t="n" s="16328">
        <v>0.03999999910593033</v>
      </c>
      <c r="EV34">
        <f>EU13*EO13</f>
      </c>
      <c r="EW34">
        <f>EO13*(1+EU13)</f>
      </c>
      <c r="EX34" t="n" s="16331">
        <v>0.0</v>
      </c>
      <c r="EY34" t="n" s="16332">
        <v>15.0</v>
      </c>
      <c r="EZ34">
        <f>EW13+EY13</f>
      </c>
      <c r="FA34" t="n" s="16334">
        <v>0.10000000149011612</v>
      </c>
      <c r="FB34">
        <f>EZ13/(1-FA13)</f>
      </c>
      <c r="FC34">
        <f>FA13*FB13</f>
      </c>
      <c r="FD34" t="n" s="16337">
        <v>0.10000000149011612</v>
      </c>
      <c r="FE34">
        <f>FD13*FB13</f>
      </c>
      <c r="FF34">
        <f>FA13-FD13</f>
      </c>
      <c r="FG34">
        <f>FC13-FE13</f>
      </c>
      <c r="FH34">
        <f>FB13</f>
      </c>
      <c r="FI34">
        <f>EH13*EJ13/3634*DZ13</f>
      </c>
      <c r="FJ34" t="n" s="16343">
        <v>0.0</v>
      </c>
      <c r="FK34">
        <f>FI13*(1+FJ13)</f>
      </c>
      <c r="FL34" t="n" s="16345">
        <v>0.25</v>
      </c>
      <c r="FM34">
        <f>FK13/(1-FL13)</f>
      </c>
      <c r="FN34">
        <f>FL13*FM13</f>
      </c>
      <c r="FO34" t="n" s="16348">
        <v>0.15000000596046448</v>
      </c>
      <c r="FP34">
        <f>FO13*FM13</f>
      </c>
      <c r="FQ34">
        <f>FL13-FO13</f>
      </c>
      <c r="FR34">
        <f>FN13-FP13</f>
      </c>
      <c r="FS34" t="n" s="16352">
        <v>0.03999999910593033</v>
      </c>
      <c r="FT34">
        <f>FS13*FM13</f>
      </c>
      <c r="FU34">
        <f>FM13*(1+FS13)</f>
      </c>
      <c r="FV34" t="n" s="16355">
        <v>0.0</v>
      </c>
      <c r="FW34" t="n" s="16356">
        <v>15.0</v>
      </c>
      <c r="FX34">
        <f>FU13+FW13</f>
      </c>
      <c r="FY34" t="n" s="16358">
        <v>0.10000000149011612</v>
      </c>
      <c r="FZ34">
        <f>FX13/(1-FY13)</f>
      </c>
      <c r="GA34">
        <f>FY13*FZ13</f>
      </c>
      <c r="GB34" t="n" s="16361">
        <v>0.10000000149011612</v>
      </c>
      <c r="GC34">
        <f>GB13*FZ13</f>
      </c>
      <c r="GD34">
        <f>FY13-GB13</f>
      </c>
      <c r="GE34">
        <f>GA13-GC13</f>
      </c>
      <c r="GF34">
        <f>FZ13</f>
      </c>
      <c r="RF34">
        <f>BV34+BV34+EA34+EA34+GF34</f>
      </c>
    </row>
    <row r="35">
      <c r="A35" t="s">
        <v>80</v>
      </c>
      <c r="B35" t="s">
        <v>118</v>
      </c>
      <c r="C35" t="s">
        <v>119</v>
      </c>
      <c r="D35" t="s">
        <v>51</v>
      </c>
      <c r="F35" t="s">
        <v>107</v>
      </c>
      <c r="G35" t="s">
        <v>53</v>
      </c>
      <c r="H35" t="s">
        <v>103</v>
      </c>
      <c r="I35" t="s">
        <v>104</v>
      </c>
      <c r="J35" t="n">
        <v>0.0</v>
      </c>
      <c r="K35" t="n">
        <v>42815.0</v>
      </c>
      <c r="L35" t="n">
        <v>42425.0</v>
      </c>
      <c r="M35" t="s">
        <v>56</v>
      </c>
      <c r="N35" t="n">
        <v>-1.0</v>
      </c>
      <c r="O35" t="n">
        <v>4400.0</v>
      </c>
      <c r="P35" t="n">
        <v>-390.0</v>
      </c>
      <c r="Q35" t="n">
        <v>0.0</v>
      </c>
      <c r="R35" t="s" s="16422">
        <v>57</v>
      </c>
      <c r="S35" t="s" s="16423">
        <v>58</v>
      </c>
      <c r="T35" t="s" s="16424">
        <v>59</v>
      </c>
      <c r="U35" t="n" s="16425">
        <v>240322.0</v>
      </c>
      <c r="V35" t="s" s="16426">
        <v>56</v>
      </c>
      <c r="W35" t="s" s="16427">
        <v>63</v>
      </c>
      <c r="X35" t="n" s="16428">
        <v>5.009999731555581E-4</v>
      </c>
      <c r="Y35" t="n" s="16429">
        <v>3.0</v>
      </c>
      <c r="Z35">
        <f>Y12*O12*12</f>
      </c>
      <c r="AA35">
        <f>X12*Z12</f>
      </c>
      <c r="AB35" t="n" s="16432">
        <v>0.0</v>
      </c>
      <c r="AC35">
        <f>AA12*(1+AB12)</f>
      </c>
      <c r="AD35" t="n" s="16434">
        <v>0.25</v>
      </c>
      <c r="AE35">
        <f>AC12/(1-AD12)</f>
      </c>
      <c r="AF35">
        <f>AD12*AE12</f>
      </c>
      <c r="AG35" t="n" s="16437">
        <v>0.15000000596046448</v>
      </c>
      <c r="AH35">
        <f>AG12*AE12</f>
      </c>
      <c r="AI35">
        <f>AD12-AG12</f>
      </c>
      <c r="AJ35">
        <f>AF12-AH12</f>
      </c>
      <c r="AK35" t="n" s="16441">
        <v>0.03999999910593033</v>
      </c>
      <c r="AL35">
        <f>AK12*AE12</f>
      </c>
      <c r="AM35">
        <f>AE12*(1+AK12)</f>
      </c>
      <c r="AN35" t="n" s="16444">
        <v>0.029999999329447746</v>
      </c>
      <c r="AO35">
        <f>AN12*AM12</f>
      </c>
      <c r="AP35">
        <f>AM12+AO12</f>
      </c>
      <c r="AQ35" t="n" s="16447">
        <v>0.10000000149011612</v>
      </c>
      <c r="AR35">
        <f>AP12/(1-AQ12)</f>
      </c>
      <c r="AS35">
        <f>AQ12*AR12</f>
      </c>
      <c r="AT35" t="n" s="16450">
        <v>0.10000000149011612</v>
      </c>
      <c r="AU35">
        <f>AT12*AR12</f>
      </c>
      <c r="AV35">
        <f>AQ12-AT12</f>
      </c>
      <c r="AW35">
        <f>AS12-AU12</f>
      </c>
      <c r="AX35">
        <f>AR12</f>
      </c>
      <c r="AY35">
        <f>X12*Z12/3635*P12</f>
      </c>
      <c r="AZ35" t="n" s="16456">
        <v>0.0</v>
      </c>
      <c r="BA35">
        <f>AY12*(1+AZ12)</f>
      </c>
      <c r="BB35" t="n" s="16458">
        <v>0.25</v>
      </c>
      <c r="BC35">
        <f>BA12/(1-BB12)</f>
      </c>
      <c r="BD35">
        <f>BB12*BC12</f>
      </c>
      <c r="BE35" t="n" s="16461">
        <v>0.15000000596046448</v>
      </c>
      <c r="BF35">
        <f>BE12*BC12</f>
      </c>
      <c r="BG35">
        <f>BB12-BE12</f>
      </c>
      <c r="BH35">
        <f>BD12-BF12</f>
      </c>
      <c r="BI35" t="n" s="16465">
        <v>0.03999999910593033</v>
      </c>
      <c r="BJ35">
        <f>BI12*BC12</f>
      </c>
      <c r="BK35">
        <f>BC12*(1+BI12)</f>
      </c>
      <c r="BL35" t="n" s="16468">
        <v>0.029999999329447746</v>
      </c>
      <c r="BM35">
        <f>BL12*BK12</f>
      </c>
      <c r="BN35">
        <f>BK12+BM12</f>
      </c>
      <c r="BO35" t="n" s="16471">
        <v>0.10000000149011612</v>
      </c>
      <c r="BP35">
        <f>BN12/(1-BO12)</f>
      </c>
      <c r="BQ35">
        <f>BO12*BP12</f>
      </c>
      <c r="BR35" t="n" s="16474">
        <v>0.10000000149011612</v>
      </c>
      <c r="BS35">
        <f>BR12*BP12</f>
      </c>
      <c r="BT35">
        <f>BO12-BR12</f>
      </c>
      <c r="BU35">
        <f>BQ12-BS12</f>
      </c>
      <c r="BV35">
        <f>BP12</f>
      </c>
      <c r="BW35" t="s" s="16535">
        <v>64</v>
      </c>
      <c r="BX35" t="s" s="16536">
        <v>58</v>
      </c>
      <c r="BY35" t="s" s="16537">
        <v>59</v>
      </c>
      <c r="BZ35" t="n" s="16538">
        <v>240322.0</v>
      </c>
      <c r="CA35" t="s" s="16539">
        <v>56</v>
      </c>
      <c r="CB35" t="s" s="16540">
        <v>63</v>
      </c>
      <c r="CC35" t="n" s="16541">
        <v>5.009999731555581E-4</v>
      </c>
      <c r="CD35" t="n" s="16542">
        <v>3.0</v>
      </c>
      <c r="CE35">
        <f>CD12*BT12*12</f>
      </c>
      <c r="CF35">
        <f>CC12*CE12</f>
      </c>
      <c r="CG35" t="n" s="16545">
        <v>0.0</v>
      </c>
      <c r="CH35">
        <f>CF12*(1+CG12)</f>
      </c>
      <c r="CI35" t="n" s="16547">
        <v>0.25</v>
      </c>
      <c r="CJ35">
        <f>CH12/(1-CI12)</f>
      </c>
      <c r="CK35">
        <f>CI12*CJ12</f>
      </c>
      <c r="CL35" t="n" s="16550">
        <v>0.15000000596046448</v>
      </c>
      <c r="CM35">
        <f>CL12*CJ12</f>
      </c>
      <c r="CN35">
        <f>CI12-CL12</f>
      </c>
      <c r="CO35">
        <f>CK12-CM12</f>
      </c>
      <c r="CP35" t="n" s="16554">
        <v>0.03999999910593033</v>
      </c>
      <c r="CQ35">
        <f>CP12*CJ12</f>
      </c>
      <c r="CR35">
        <f>CJ12*(1+CP12)</f>
      </c>
      <c r="CS35" t="n" s="16557">
        <v>0.029999999329447746</v>
      </c>
      <c r="CT35">
        <f>CS12*CR12</f>
      </c>
      <c r="CU35">
        <f>CR12+CT12</f>
      </c>
      <c r="CV35" t="n" s="16560">
        <v>0.10000000149011612</v>
      </c>
      <c r="CW35">
        <f>CU12/(1-CV12)</f>
      </c>
      <c r="CX35">
        <f>CV12*CW12</f>
      </c>
      <c r="CY35" t="n" s="16563">
        <v>0.10000000149011612</v>
      </c>
      <c r="CZ35">
        <f>CY12*CW12</f>
      </c>
      <c r="DA35">
        <f>CV12-CY12</f>
      </c>
      <c r="DB35">
        <f>CX12-CZ12</f>
      </c>
      <c r="DC35">
        <f>CW12</f>
      </c>
      <c r="DD35">
        <f>CC12*CE12/3635*BU12</f>
      </c>
      <c r="DE35" t="n" s="16569">
        <v>0.0</v>
      </c>
      <c r="DF35">
        <f>DD12*(1+DE12)</f>
      </c>
      <c r="DG35" t="n" s="16571">
        <v>0.25</v>
      </c>
      <c r="DH35">
        <f>DF12/(1-DG12)</f>
      </c>
      <c r="DI35">
        <f>DG12*DH12</f>
      </c>
      <c r="DJ35" t="n" s="16574">
        <v>0.15000000596046448</v>
      </c>
      <c r="DK35">
        <f>DJ12*DH12</f>
      </c>
      <c r="DL35">
        <f>DG12-DJ12</f>
      </c>
      <c r="DM35">
        <f>DI12-DK12</f>
      </c>
      <c r="DN35" t="n" s="16578">
        <v>0.03999999910593033</v>
      </c>
      <c r="DO35">
        <f>DN12*DH12</f>
      </c>
      <c r="DP35">
        <f>DH12*(1+DN12)</f>
      </c>
      <c r="DQ35" t="n" s="16581">
        <v>0.029999999329447746</v>
      </c>
      <c r="DR35">
        <f>DQ12*DP12</f>
      </c>
      <c r="DS35">
        <f>DP12+DR12</f>
      </c>
      <c r="DT35" t="n" s="16584">
        <v>0.10000000149011612</v>
      </c>
      <c r="DU35">
        <f>DS12/(1-DT12)</f>
      </c>
      <c r="DV35">
        <f>DT12*DU12</f>
      </c>
      <c r="DW35" t="n" s="16587">
        <v>0.10000000149011612</v>
      </c>
      <c r="DX35">
        <f>DW12*DU12</f>
      </c>
      <c r="DY35">
        <f>DT12-DW12</f>
      </c>
      <c r="DZ35">
        <f>DV12-DX12</f>
      </c>
      <c r="EA35">
        <f>DU12</f>
      </c>
      <c r="EB35" t="s" s="16592">
        <v>65</v>
      </c>
      <c r="EC35" t="s" s="16593">
        <v>66</v>
      </c>
      <c r="ED35" t="s" s="16594">
        <v>108</v>
      </c>
      <c r="EE35" t="n" s="16595">
        <v>240322.0</v>
      </c>
      <c r="EF35" t="s" s="16596">
        <v>56</v>
      </c>
      <c r="EG35" t="s" s="16597">
        <v>63</v>
      </c>
      <c r="EH35" t="n" s="16598">
        <v>0.9704899787902832</v>
      </c>
      <c r="EI35" t="n" s="16599">
        <v>3.0</v>
      </c>
      <c r="EJ35" t="n" s="16600">
        <v>100000.0</v>
      </c>
      <c r="EK35">
        <f>EH13*EJ13</f>
      </c>
      <c r="EL35" t="n" s="16602">
        <v>0.0</v>
      </c>
      <c r="EM35">
        <f>EK13*(1+EL13)</f>
      </c>
      <c r="EN35" t="n" s="16604">
        <v>0.25</v>
      </c>
      <c r="EO35">
        <f>EM13/(1-EN13)</f>
      </c>
      <c r="EP35">
        <f>EN13*EO13</f>
      </c>
      <c r="EQ35" t="n" s="16607">
        <v>0.15000000596046448</v>
      </c>
      <c r="ER35">
        <f>EQ13*EO13</f>
      </c>
      <c r="ES35">
        <f>EN13-EQ13</f>
      </c>
      <c r="ET35">
        <f>EP13-ER13</f>
      </c>
      <c r="EU35" t="n" s="16611">
        <v>0.03999999910593033</v>
      </c>
      <c r="EV35">
        <f>EU13*EO13</f>
      </c>
      <c r="EW35">
        <f>EO13*(1+EU13)</f>
      </c>
      <c r="EX35" t="n" s="16614">
        <v>0.0</v>
      </c>
      <c r="EY35" t="n" s="16615">
        <v>15.0</v>
      </c>
      <c r="EZ35">
        <f>EW13+EY13</f>
      </c>
      <c r="FA35" t="n" s="16617">
        <v>0.10000000149011612</v>
      </c>
      <c r="FB35">
        <f>EZ13/(1-FA13)</f>
      </c>
      <c r="FC35">
        <f>FA13*FB13</f>
      </c>
      <c r="FD35" t="n" s="16620">
        <v>0.10000000149011612</v>
      </c>
      <c r="FE35">
        <f>FD13*FB13</f>
      </c>
      <c r="FF35">
        <f>FA13-FD13</f>
      </c>
      <c r="FG35">
        <f>FC13-FE13</f>
      </c>
      <c r="FH35">
        <f>FB13</f>
      </c>
      <c r="FI35">
        <f>EH13*EJ13/3635*DZ13</f>
      </c>
      <c r="FJ35" t="n" s="16626">
        <v>0.0</v>
      </c>
      <c r="FK35">
        <f>FI13*(1+FJ13)</f>
      </c>
      <c r="FL35" t="n" s="16628">
        <v>0.25</v>
      </c>
      <c r="FM35">
        <f>FK13/(1-FL13)</f>
      </c>
      <c r="FN35">
        <f>FL13*FM13</f>
      </c>
      <c r="FO35" t="n" s="16631">
        <v>0.15000000596046448</v>
      </c>
      <c r="FP35">
        <f>FO13*FM13</f>
      </c>
      <c r="FQ35">
        <f>FL13-FO13</f>
      </c>
      <c r="FR35">
        <f>FN13-FP13</f>
      </c>
      <c r="FS35" t="n" s="16635">
        <v>0.03999999910593033</v>
      </c>
      <c r="FT35">
        <f>FS13*FM13</f>
      </c>
      <c r="FU35">
        <f>FM13*(1+FS13)</f>
      </c>
      <c r="FV35" t="n" s="16638">
        <v>0.0</v>
      </c>
      <c r="FW35" t="n" s="16639">
        <v>15.0</v>
      </c>
      <c r="FX35">
        <f>FU13+FW13</f>
      </c>
      <c r="FY35" t="n" s="16641">
        <v>0.10000000149011612</v>
      </c>
      <c r="FZ35">
        <f>FX13/(1-FY13)</f>
      </c>
      <c r="GA35">
        <f>FY13*FZ13</f>
      </c>
      <c r="GB35" t="n" s="16644">
        <v>0.10000000149011612</v>
      </c>
      <c r="GC35">
        <f>GB13*FZ13</f>
      </c>
      <c r="GD35">
        <f>FY13-GB13</f>
      </c>
      <c r="GE35">
        <f>GA13-GC13</f>
      </c>
      <c r="GF35">
        <f>FZ13</f>
      </c>
      <c r="RF35">
        <f>BV35+BV35+EA35+EA35+GF35</f>
      </c>
    </row>
    <row r="36">
      <c r="A36" t="s">
        <v>120</v>
      </c>
      <c r="B36" t="s">
        <v>121</v>
      </c>
      <c r="C36" t="s">
        <v>122</v>
      </c>
      <c r="D36" t="s">
        <v>51</v>
      </c>
      <c r="F36" t="s">
        <v>107</v>
      </c>
      <c r="G36" t="s">
        <v>53</v>
      </c>
      <c r="H36" t="s">
        <v>103</v>
      </c>
      <c r="I36" t="s">
        <v>104</v>
      </c>
      <c r="J36" t="n">
        <v>0.0</v>
      </c>
      <c r="K36" t="n">
        <v>42815.0</v>
      </c>
      <c r="L36" t="n">
        <v>42425.0</v>
      </c>
      <c r="M36" t="s">
        <v>56</v>
      </c>
      <c r="N36" t="n">
        <v>-1.0</v>
      </c>
      <c r="O36" t="n">
        <v>8000.0</v>
      </c>
      <c r="P36" t="n">
        <v>-390.0</v>
      </c>
      <c r="Q36" t="n">
        <v>0.0</v>
      </c>
      <c r="R36" t="s" s="16705">
        <v>57</v>
      </c>
      <c r="S36" t="s" s="16706">
        <v>58</v>
      </c>
      <c r="T36" t="s" s="16707">
        <v>59</v>
      </c>
      <c r="U36" t="n" s="16708">
        <v>240322.0</v>
      </c>
      <c r="V36" t="s" s="16709">
        <v>56</v>
      </c>
      <c r="W36" t="s" s="16710">
        <v>63</v>
      </c>
      <c r="X36" t="n" s="16711">
        <v>5.009999731555581E-4</v>
      </c>
      <c r="Y36" t="n" s="16712">
        <v>3.0</v>
      </c>
      <c r="Z36">
        <f>Y12*O12*12</f>
      </c>
      <c r="AA36">
        <f>X12*Z12</f>
      </c>
      <c r="AB36" t="n" s="16715">
        <v>0.0</v>
      </c>
      <c r="AC36">
        <f>AA12*(1+AB12)</f>
      </c>
      <c r="AD36" t="n" s="16717">
        <v>0.25</v>
      </c>
      <c r="AE36">
        <f>AC12/(1-AD12)</f>
      </c>
      <c r="AF36">
        <f>AD12*AE12</f>
      </c>
      <c r="AG36" t="n" s="16720">
        <v>0.15000000596046448</v>
      </c>
      <c r="AH36">
        <f>AG12*AE12</f>
      </c>
      <c r="AI36">
        <f>AD12-AG12</f>
      </c>
      <c r="AJ36">
        <f>AF12-AH12</f>
      </c>
      <c r="AK36" t="n" s="16724">
        <v>0.03999999910593033</v>
      </c>
      <c r="AL36">
        <f>AK12*AE12</f>
      </c>
      <c r="AM36">
        <f>AE12*(1+AK12)</f>
      </c>
      <c r="AN36" t="n" s="16727">
        <v>0.029999999329447746</v>
      </c>
      <c r="AO36">
        <f>AN12*AM12</f>
      </c>
      <c r="AP36">
        <f>AM12+AO12</f>
      </c>
      <c r="AQ36" t="n" s="16730">
        <v>0.10000000149011612</v>
      </c>
      <c r="AR36">
        <f>AP12/(1-AQ12)</f>
      </c>
      <c r="AS36">
        <f>AQ12*AR12</f>
      </c>
      <c r="AT36" t="n" s="16733">
        <v>0.10000000149011612</v>
      </c>
      <c r="AU36">
        <f>AT12*AR12</f>
      </c>
      <c r="AV36">
        <f>AQ12-AT12</f>
      </c>
      <c r="AW36">
        <f>AS12-AU12</f>
      </c>
      <c r="AX36">
        <f>AR12</f>
      </c>
      <c r="AY36">
        <f>X12*Z12/3636*P12</f>
      </c>
      <c r="AZ36" t="n" s="16739">
        <v>0.0</v>
      </c>
      <c r="BA36">
        <f>AY12*(1+AZ12)</f>
      </c>
      <c r="BB36" t="n" s="16741">
        <v>0.25</v>
      </c>
      <c r="BC36">
        <f>BA12/(1-BB12)</f>
      </c>
      <c r="BD36">
        <f>BB12*BC12</f>
      </c>
      <c r="BE36" t="n" s="16744">
        <v>0.15000000596046448</v>
      </c>
      <c r="BF36">
        <f>BE12*BC12</f>
      </c>
      <c r="BG36">
        <f>BB12-BE12</f>
      </c>
      <c r="BH36">
        <f>BD12-BF12</f>
      </c>
      <c r="BI36" t="n" s="16748">
        <v>0.03999999910593033</v>
      </c>
      <c r="BJ36">
        <f>BI12*BC12</f>
      </c>
      <c r="BK36">
        <f>BC12*(1+BI12)</f>
      </c>
      <c r="BL36" t="n" s="16751">
        <v>0.029999999329447746</v>
      </c>
      <c r="BM36">
        <f>BL12*BK12</f>
      </c>
      <c r="BN36">
        <f>BK12+BM12</f>
      </c>
      <c r="BO36" t="n" s="16754">
        <v>0.10000000149011612</v>
      </c>
      <c r="BP36">
        <f>BN12/(1-BO12)</f>
      </c>
      <c r="BQ36">
        <f>BO12*BP12</f>
      </c>
      <c r="BR36" t="n" s="16757">
        <v>0.10000000149011612</v>
      </c>
      <c r="BS36">
        <f>BR12*BP12</f>
      </c>
      <c r="BT36">
        <f>BO12-BR12</f>
      </c>
      <c r="BU36">
        <f>BQ12-BS12</f>
      </c>
      <c r="BV36">
        <f>BP12</f>
      </c>
      <c r="BW36" t="s" s="16818">
        <v>64</v>
      </c>
      <c r="BX36" t="s" s="16819">
        <v>58</v>
      </c>
      <c r="BY36" t="s" s="16820">
        <v>59</v>
      </c>
      <c r="BZ36" t="n" s="16821">
        <v>240322.0</v>
      </c>
      <c r="CA36" t="s" s="16822">
        <v>56</v>
      </c>
      <c r="CB36" t="s" s="16823">
        <v>63</v>
      </c>
      <c r="CC36" t="n" s="16824">
        <v>5.009999731555581E-4</v>
      </c>
      <c r="CD36" t="n" s="16825">
        <v>3.0</v>
      </c>
      <c r="CE36">
        <f>CD12*BT12*12</f>
      </c>
      <c r="CF36">
        <f>CC12*CE12</f>
      </c>
      <c r="CG36" t="n" s="16828">
        <v>0.0</v>
      </c>
      <c r="CH36">
        <f>CF12*(1+CG12)</f>
      </c>
      <c r="CI36" t="n" s="16830">
        <v>0.25</v>
      </c>
      <c r="CJ36">
        <f>CH12/(1-CI12)</f>
      </c>
      <c r="CK36">
        <f>CI12*CJ12</f>
      </c>
      <c r="CL36" t="n" s="16833">
        <v>0.15000000596046448</v>
      </c>
      <c r="CM36">
        <f>CL12*CJ12</f>
      </c>
      <c r="CN36">
        <f>CI12-CL12</f>
      </c>
      <c r="CO36">
        <f>CK12-CM12</f>
      </c>
      <c r="CP36" t="n" s="16837">
        <v>0.03999999910593033</v>
      </c>
      <c r="CQ36">
        <f>CP12*CJ12</f>
      </c>
      <c r="CR36">
        <f>CJ12*(1+CP12)</f>
      </c>
      <c r="CS36" t="n" s="16840">
        <v>0.029999999329447746</v>
      </c>
      <c r="CT36">
        <f>CS12*CR12</f>
      </c>
      <c r="CU36">
        <f>CR12+CT12</f>
      </c>
      <c r="CV36" t="n" s="16843">
        <v>0.10000000149011612</v>
      </c>
      <c r="CW36">
        <f>CU12/(1-CV12)</f>
      </c>
      <c r="CX36">
        <f>CV12*CW12</f>
      </c>
      <c r="CY36" t="n" s="16846">
        <v>0.10000000149011612</v>
      </c>
      <c r="CZ36">
        <f>CY12*CW12</f>
      </c>
      <c r="DA36">
        <f>CV12-CY12</f>
      </c>
      <c r="DB36">
        <f>CX12-CZ12</f>
      </c>
      <c r="DC36">
        <f>CW12</f>
      </c>
      <c r="DD36">
        <f>CC12*CE12/3636*BU12</f>
      </c>
      <c r="DE36" t="n" s="16852">
        <v>0.0</v>
      </c>
      <c r="DF36">
        <f>DD12*(1+DE12)</f>
      </c>
      <c r="DG36" t="n" s="16854">
        <v>0.25</v>
      </c>
      <c r="DH36">
        <f>DF12/(1-DG12)</f>
      </c>
      <c r="DI36">
        <f>DG12*DH12</f>
      </c>
      <c r="DJ36" t="n" s="16857">
        <v>0.15000000596046448</v>
      </c>
      <c r="DK36">
        <f>DJ12*DH12</f>
      </c>
      <c r="DL36">
        <f>DG12-DJ12</f>
      </c>
      <c r="DM36">
        <f>DI12-DK12</f>
      </c>
      <c r="DN36" t="n" s="16861">
        <v>0.03999999910593033</v>
      </c>
      <c r="DO36">
        <f>DN12*DH12</f>
      </c>
      <c r="DP36">
        <f>DH12*(1+DN12)</f>
      </c>
      <c r="DQ36" t="n" s="16864">
        <v>0.029999999329447746</v>
      </c>
      <c r="DR36">
        <f>DQ12*DP12</f>
      </c>
      <c r="DS36">
        <f>DP12+DR12</f>
      </c>
      <c r="DT36" t="n" s="16867">
        <v>0.10000000149011612</v>
      </c>
      <c r="DU36">
        <f>DS12/(1-DT12)</f>
      </c>
      <c r="DV36">
        <f>DT12*DU12</f>
      </c>
      <c r="DW36" t="n" s="16870">
        <v>0.10000000149011612</v>
      </c>
      <c r="DX36">
        <f>DW12*DU12</f>
      </c>
      <c r="DY36">
        <f>DT12-DW12</f>
      </c>
      <c r="DZ36">
        <f>DV12-DX12</f>
      </c>
      <c r="EA36">
        <f>DU12</f>
      </c>
      <c r="EB36" t="s" s="16875">
        <v>65</v>
      </c>
      <c r="EC36" t="s" s="16876">
        <v>66</v>
      </c>
      <c r="ED36" t="s" s="16877">
        <v>108</v>
      </c>
      <c r="EE36" t="n" s="16878">
        <v>240322.0</v>
      </c>
      <c r="EF36" t="s" s="16879">
        <v>56</v>
      </c>
      <c r="EG36" t="s" s="16880">
        <v>63</v>
      </c>
      <c r="EH36" t="n" s="16881">
        <v>0.9704899787902832</v>
      </c>
      <c r="EI36" t="n" s="16882">
        <v>3.0</v>
      </c>
      <c r="EJ36" t="n" s="16883">
        <v>100000.0</v>
      </c>
      <c r="EK36">
        <f>EH13*EJ13</f>
      </c>
      <c r="EL36" t="n" s="16885">
        <v>0.0</v>
      </c>
      <c r="EM36">
        <f>EK13*(1+EL13)</f>
      </c>
      <c r="EN36" t="n" s="16887">
        <v>0.25</v>
      </c>
      <c r="EO36">
        <f>EM13/(1-EN13)</f>
      </c>
      <c r="EP36">
        <f>EN13*EO13</f>
      </c>
      <c r="EQ36" t="n" s="16890">
        <v>0.15000000596046448</v>
      </c>
      <c r="ER36">
        <f>EQ13*EO13</f>
      </c>
      <c r="ES36">
        <f>EN13-EQ13</f>
      </c>
      <c r="ET36">
        <f>EP13-ER13</f>
      </c>
      <c r="EU36" t="n" s="16894">
        <v>0.03999999910593033</v>
      </c>
      <c r="EV36">
        <f>EU13*EO13</f>
      </c>
      <c r="EW36">
        <f>EO13*(1+EU13)</f>
      </c>
      <c r="EX36" t="n" s="16897">
        <v>0.0</v>
      </c>
      <c r="EY36" t="n" s="16898">
        <v>15.0</v>
      </c>
      <c r="EZ36">
        <f>EW13+EY13</f>
      </c>
      <c r="FA36" t="n" s="16900">
        <v>0.10000000149011612</v>
      </c>
      <c r="FB36">
        <f>EZ13/(1-FA13)</f>
      </c>
      <c r="FC36">
        <f>FA13*FB13</f>
      </c>
      <c r="FD36" t="n" s="16903">
        <v>0.10000000149011612</v>
      </c>
      <c r="FE36">
        <f>FD13*FB13</f>
      </c>
      <c r="FF36">
        <f>FA13-FD13</f>
      </c>
      <c r="FG36">
        <f>FC13-FE13</f>
      </c>
      <c r="FH36">
        <f>FB13</f>
      </c>
      <c r="FI36">
        <f>EH13*EJ13/3636*DZ13</f>
      </c>
      <c r="FJ36" t="n" s="16909">
        <v>0.0</v>
      </c>
      <c r="FK36">
        <f>FI13*(1+FJ13)</f>
      </c>
      <c r="FL36" t="n" s="16911">
        <v>0.25</v>
      </c>
      <c r="FM36">
        <f>FK13/(1-FL13)</f>
      </c>
      <c r="FN36">
        <f>FL13*FM13</f>
      </c>
      <c r="FO36" t="n" s="16914">
        <v>0.15000000596046448</v>
      </c>
      <c r="FP36">
        <f>FO13*FM13</f>
      </c>
      <c r="FQ36">
        <f>FL13-FO13</f>
      </c>
      <c r="FR36">
        <f>FN13-FP13</f>
      </c>
      <c r="FS36" t="n" s="16918">
        <v>0.03999999910593033</v>
      </c>
      <c r="FT36">
        <f>FS13*FM13</f>
      </c>
      <c r="FU36">
        <f>FM13*(1+FS13)</f>
      </c>
      <c r="FV36" t="n" s="16921">
        <v>0.0</v>
      </c>
      <c r="FW36" t="n" s="16922">
        <v>15.0</v>
      </c>
      <c r="FX36">
        <f>FU13+FW13</f>
      </c>
      <c r="FY36" t="n" s="16924">
        <v>0.10000000149011612</v>
      </c>
      <c r="FZ36">
        <f>FX13/(1-FY13)</f>
      </c>
      <c r="GA36">
        <f>FY13*FZ13</f>
      </c>
      <c r="GB36" t="n" s="16927">
        <v>0.10000000149011612</v>
      </c>
      <c r="GC36">
        <f>GB13*FZ13</f>
      </c>
      <c r="GD36">
        <f>FY13-GB13</f>
      </c>
      <c r="GE36">
        <f>GA13-GC13</f>
      </c>
      <c r="GF36">
        <f>FZ13</f>
      </c>
      <c r="RF36">
        <f>BV36+BV36+EA36+EA36+GF36</f>
      </c>
    </row>
    <row r="37">
      <c r="A37" t="s">
        <v>96</v>
      </c>
      <c r="B37" t="s">
        <v>123</v>
      </c>
      <c r="C37" t="s">
        <v>124</v>
      </c>
      <c r="D37" t="s">
        <v>51</v>
      </c>
      <c r="F37" t="s">
        <v>107</v>
      </c>
      <c r="G37" t="s">
        <v>53</v>
      </c>
      <c r="H37" t="s">
        <v>103</v>
      </c>
      <c r="I37" t="s">
        <v>104</v>
      </c>
      <c r="J37" t="n">
        <v>0.0</v>
      </c>
      <c r="K37" t="n">
        <v>42815.0</v>
      </c>
      <c r="L37" t="n">
        <v>42424.0</v>
      </c>
      <c r="M37" t="s">
        <v>56</v>
      </c>
      <c r="N37" t="n">
        <v>-1.0</v>
      </c>
      <c r="O37" t="n">
        <v>4400.0</v>
      </c>
      <c r="P37" t="n">
        <v>-391.0</v>
      </c>
      <c r="Q37" t="n">
        <v>0.0</v>
      </c>
      <c r="R37" t="s" s="16988">
        <v>57</v>
      </c>
      <c r="S37" t="s" s="16989">
        <v>58</v>
      </c>
      <c r="T37" t="s" s="16990">
        <v>59</v>
      </c>
      <c r="U37" t="n" s="16991">
        <v>240322.0</v>
      </c>
      <c r="V37" t="s" s="16992">
        <v>56</v>
      </c>
      <c r="W37" t="s" s="16993">
        <v>63</v>
      </c>
      <c r="X37" t="n" s="16994">
        <v>5.009999731555581E-4</v>
      </c>
      <c r="Y37" t="n" s="16995">
        <v>3.0</v>
      </c>
      <c r="Z37">
        <f>Y12*O12*12</f>
      </c>
      <c r="AA37">
        <f>X12*Z12</f>
      </c>
      <c r="AB37" t="n" s="16998">
        <v>0.0</v>
      </c>
      <c r="AC37">
        <f>AA12*(1+AB12)</f>
      </c>
      <c r="AD37" t="n" s="17000">
        <v>0.25</v>
      </c>
      <c r="AE37">
        <f>AC12/(1-AD12)</f>
      </c>
      <c r="AF37">
        <f>AD12*AE12</f>
      </c>
      <c r="AG37" t="n" s="17003">
        <v>0.15000000596046448</v>
      </c>
      <c r="AH37">
        <f>AG12*AE12</f>
      </c>
      <c r="AI37">
        <f>AD12-AG12</f>
      </c>
      <c r="AJ37">
        <f>AF12-AH12</f>
      </c>
      <c r="AK37" t="n" s="17007">
        <v>0.03999999910593033</v>
      </c>
      <c r="AL37">
        <f>AK12*AE12</f>
      </c>
      <c r="AM37">
        <f>AE12*(1+AK12)</f>
      </c>
      <c r="AN37" t="n" s="17010">
        <v>0.029999999329447746</v>
      </c>
      <c r="AO37">
        <f>AN12*AM12</f>
      </c>
      <c r="AP37">
        <f>AM12+AO12</f>
      </c>
      <c r="AQ37" t="n" s="17013">
        <v>0.10000000149011612</v>
      </c>
      <c r="AR37">
        <f>AP12/(1-AQ12)</f>
      </c>
      <c r="AS37">
        <f>AQ12*AR12</f>
      </c>
      <c r="AT37" t="n" s="17016">
        <v>0.10000000149011612</v>
      </c>
      <c r="AU37">
        <f>AT12*AR12</f>
      </c>
      <c r="AV37">
        <f>AQ12-AT12</f>
      </c>
      <c r="AW37">
        <f>AS12-AU12</f>
      </c>
      <c r="AX37">
        <f>AR12</f>
      </c>
      <c r="AY37">
        <f>X12*Z12/3637*P12</f>
      </c>
      <c r="AZ37" t="n" s="17022">
        <v>0.0</v>
      </c>
      <c r="BA37">
        <f>AY12*(1+AZ12)</f>
      </c>
      <c r="BB37" t="n" s="17024">
        <v>0.25</v>
      </c>
      <c r="BC37">
        <f>BA12/(1-BB12)</f>
      </c>
      <c r="BD37">
        <f>BB12*BC12</f>
      </c>
      <c r="BE37" t="n" s="17027">
        <v>0.15000000596046448</v>
      </c>
      <c r="BF37">
        <f>BE12*BC12</f>
      </c>
      <c r="BG37">
        <f>BB12-BE12</f>
      </c>
      <c r="BH37">
        <f>BD12-BF12</f>
      </c>
      <c r="BI37" t="n" s="17031">
        <v>0.03999999910593033</v>
      </c>
      <c r="BJ37">
        <f>BI12*BC12</f>
      </c>
      <c r="BK37">
        <f>BC12*(1+BI12)</f>
      </c>
      <c r="BL37" t="n" s="17034">
        <v>0.029999999329447746</v>
      </c>
      <c r="BM37">
        <f>BL12*BK12</f>
      </c>
      <c r="BN37">
        <f>BK12+BM12</f>
      </c>
      <c r="BO37" t="n" s="17037">
        <v>0.10000000149011612</v>
      </c>
      <c r="BP37">
        <f>BN12/(1-BO12)</f>
      </c>
      <c r="BQ37">
        <f>BO12*BP12</f>
      </c>
      <c r="BR37" t="n" s="17040">
        <v>0.10000000149011612</v>
      </c>
      <c r="BS37">
        <f>BR12*BP12</f>
      </c>
      <c r="BT37">
        <f>BO12-BR12</f>
      </c>
      <c r="BU37">
        <f>BQ12-BS12</f>
      </c>
      <c r="BV37">
        <f>BP12</f>
      </c>
      <c r="BW37" t="s" s="17101">
        <v>64</v>
      </c>
      <c r="BX37" t="s" s="17102">
        <v>58</v>
      </c>
      <c r="BY37" t="s" s="17103">
        <v>59</v>
      </c>
      <c r="BZ37" t="n" s="17104">
        <v>240322.0</v>
      </c>
      <c r="CA37" t="s" s="17105">
        <v>56</v>
      </c>
      <c r="CB37" t="s" s="17106">
        <v>63</v>
      </c>
      <c r="CC37" t="n" s="17107">
        <v>5.009999731555581E-4</v>
      </c>
      <c r="CD37" t="n" s="17108">
        <v>3.0</v>
      </c>
      <c r="CE37">
        <f>CD12*BT12*12</f>
      </c>
      <c r="CF37">
        <f>CC12*CE12</f>
      </c>
      <c r="CG37" t="n" s="17111">
        <v>0.0</v>
      </c>
      <c r="CH37">
        <f>CF12*(1+CG12)</f>
      </c>
      <c r="CI37" t="n" s="17113">
        <v>0.25</v>
      </c>
      <c r="CJ37">
        <f>CH12/(1-CI12)</f>
      </c>
      <c r="CK37">
        <f>CI12*CJ12</f>
      </c>
      <c r="CL37" t="n" s="17116">
        <v>0.15000000596046448</v>
      </c>
      <c r="CM37">
        <f>CL12*CJ12</f>
      </c>
      <c r="CN37">
        <f>CI12-CL12</f>
      </c>
      <c r="CO37">
        <f>CK12-CM12</f>
      </c>
      <c r="CP37" t="n" s="17120">
        <v>0.03999999910593033</v>
      </c>
      <c r="CQ37">
        <f>CP12*CJ12</f>
      </c>
      <c r="CR37">
        <f>CJ12*(1+CP12)</f>
      </c>
      <c r="CS37" t="n" s="17123">
        <v>0.029999999329447746</v>
      </c>
      <c r="CT37">
        <f>CS12*CR12</f>
      </c>
      <c r="CU37">
        <f>CR12+CT12</f>
      </c>
      <c r="CV37" t="n" s="17126">
        <v>0.10000000149011612</v>
      </c>
      <c r="CW37">
        <f>CU12/(1-CV12)</f>
      </c>
      <c r="CX37">
        <f>CV12*CW12</f>
      </c>
      <c r="CY37" t="n" s="17129">
        <v>0.10000000149011612</v>
      </c>
      <c r="CZ37">
        <f>CY12*CW12</f>
      </c>
      <c r="DA37">
        <f>CV12-CY12</f>
      </c>
      <c r="DB37">
        <f>CX12-CZ12</f>
      </c>
      <c r="DC37">
        <f>CW12</f>
      </c>
      <c r="DD37">
        <f>CC12*CE12/3637*BU12</f>
      </c>
      <c r="DE37" t="n" s="17135">
        <v>0.0</v>
      </c>
      <c r="DF37">
        <f>DD12*(1+DE12)</f>
      </c>
      <c r="DG37" t="n" s="17137">
        <v>0.25</v>
      </c>
      <c r="DH37">
        <f>DF12/(1-DG12)</f>
      </c>
      <c r="DI37">
        <f>DG12*DH12</f>
      </c>
      <c r="DJ37" t="n" s="17140">
        <v>0.15000000596046448</v>
      </c>
      <c r="DK37">
        <f>DJ12*DH12</f>
      </c>
      <c r="DL37">
        <f>DG12-DJ12</f>
      </c>
      <c r="DM37">
        <f>DI12-DK12</f>
      </c>
      <c r="DN37" t="n" s="17144">
        <v>0.03999999910593033</v>
      </c>
      <c r="DO37">
        <f>DN12*DH12</f>
      </c>
      <c r="DP37">
        <f>DH12*(1+DN12)</f>
      </c>
      <c r="DQ37" t="n" s="17147">
        <v>0.029999999329447746</v>
      </c>
      <c r="DR37">
        <f>DQ12*DP12</f>
      </c>
      <c r="DS37">
        <f>DP12+DR12</f>
      </c>
      <c r="DT37" t="n" s="17150">
        <v>0.10000000149011612</v>
      </c>
      <c r="DU37">
        <f>DS12/(1-DT12)</f>
      </c>
      <c r="DV37">
        <f>DT12*DU12</f>
      </c>
      <c r="DW37" t="n" s="17153">
        <v>0.10000000149011612</v>
      </c>
      <c r="DX37">
        <f>DW12*DU12</f>
      </c>
      <c r="DY37">
        <f>DT12-DW12</f>
      </c>
      <c r="DZ37">
        <f>DV12-DX12</f>
      </c>
      <c r="EA37">
        <f>DU12</f>
      </c>
      <c r="EB37" t="s" s="17158">
        <v>65</v>
      </c>
      <c r="EC37" t="s" s="17159">
        <v>66</v>
      </c>
      <c r="ED37" t="s" s="17160">
        <v>108</v>
      </c>
      <c r="EE37" t="n" s="17161">
        <v>240322.0</v>
      </c>
      <c r="EF37" t="s" s="17162">
        <v>56</v>
      </c>
      <c r="EG37" t="s" s="17163">
        <v>63</v>
      </c>
      <c r="EH37" t="n" s="17164">
        <v>0.9704899787902832</v>
      </c>
      <c r="EI37" t="n" s="17165">
        <v>3.0</v>
      </c>
      <c r="EJ37" t="n" s="17166">
        <v>100000.0</v>
      </c>
      <c r="EK37">
        <f>EH13*EJ13</f>
      </c>
      <c r="EL37" t="n" s="17168">
        <v>0.0</v>
      </c>
      <c r="EM37">
        <f>EK13*(1+EL13)</f>
      </c>
      <c r="EN37" t="n" s="17170">
        <v>0.25</v>
      </c>
      <c r="EO37">
        <f>EM13/(1-EN13)</f>
      </c>
      <c r="EP37">
        <f>EN13*EO13</f>
      </c>
      <c r="EQ37" t="n" s="17173">
        <v>0.15000000596046448</v>
      </c>
      <c r="ER37">
        <f>EQ13*EO13</f>
      </c>
      <c r="ES37">
        <f>EN13-EQ13</f>
      </c>
      <c r="ET37">
        <f>EP13-ER13</f>
      </c>
      <c r="EU37" t="n" s="17177">
        <v>0.03999999910593033</v>
      </c>
      <c r="EV37">
        <f>EU13*EO13</f>
      </c>
      <c r="EW37">
        <f>EO13*(1+EU13)</f>
      </c>
      <c r="EX37" t="n" s="17180">
        <v>0.0</v>
      </c>
      <c r="EY37" t="n" s="17181">
        <v>15.0</v>
      </c>
      <c r="EZ37">
        <f>EW13+EY13</f>
      </c>
      <c r="FA37" t="n" s="17183">
        <v>0.10000000149011612</v>
      </c>
      <c r="FB37">
        <f>EZ13/(1-FA13)</f>
      </c>
      <c r="FC37">
        <f>FA13*FB13</f>
      </c>
      <c r="FD37" t="n" s="17186">
        <v>0.10000000149011612</v>
      </c>
      <c r="FE37">
        <f>FD13*FB13</f>
      </c>
      <c r="FF37">
        <f>FA13-FD13</f>
      </c>
      <c r="FG37">
        <f>FC13-FE13</f>
      </c>
      <c r="FH37">
        <f>FB13</f>
      </c>
      <c r="FI37">
        <f>EH13*EJ13/3637*DZ13</f>
      </c>
      <c r="FJ37" t="n" s="17192">
        <v>0.0</v>
      </c>
      <c r="FK37">
        <f>FI13*(1+FJ13)</f>
      </c>
      <c r="FL37" t="n" s="17194">
        <v>0.25</v>
      </c>
      <c r="FM37">
        <f>FK13/(1-FL13)</f>
      </c>
      <c r="FN37">
        <f>FL13*FM13</f>
      </c>
      <c r="FO37" t="n" s="17197">
        <v>0.15000000596046448</v>
      </c>
      <c r="FP37">
        <f>FO13*FM13</f>
      </c>
      <c r="FQ37">
        <f>FL13-FO13</f>
      </c>
      <c r="FR37">
        <f>FN13-FP13</f>
      </c>
      <c r="FS37" t="n" s="17201">
        <v>0.03999999910593033</v>
      </c>
      <c r="FT37">
        <f>FS13*FM13</f>
      </c>
      <c r="FU37">
        <f>FM13*(1+FS13)</f>
      </c>
      <c r="FV37" t="n" s="17204">
        <v>0.0</v>
      </c>
      <c r="FW37" t="n" s="17205">
        <v>15.0</v>
      </c>
      <c r="FX37">
        <f>FU13+FW13</f>
      </c>
      <c r="FY37" t="n" s="17207">
        <v>0.10000000149011612</v>
      </c>
      <c r="FZ37">
        <f>FX13/(1-FY13)</f>
      </c>
      <c r="GA37">
        <f>FY13*FZ13</f>
      </c>
      <c r="GB37" t="n" s="17210">
        <v>0.10000000149011612</v>
      </c>
      <c r="GC37">
        <f>GB13*FZ13</f>
      </c>
      <c r="GD37">
        <f>FY13-GB13</f>
      </c>
      <c r="GE37">
        <f>GA13-GC13</f>
      </c>
      <c r="GF37">
        <f>FZ13</f>
      </c>
      <c r="RF37">
        <f>BV37+BV37+EA37+EA37+GF37</f>
      </c>
    </row>
    <row r="38">
      <c r="A38" t="s">
        <v>96</v>
      </c>
      <c r="B38" t="s">
        <v>123</v>
      </c>
      <c r="C38" t="s">
        <v>124</v>
      </c>
      <c r="D38" t="s">
        <v>51</v>
      </c>
      <c r="F38" t="s">
        <v>52</v>
      </c>
      <c r="G38" t="s">
        <v>53</v>
      </c>
      <c r="H38" t="s">
        <v>103</v>
      </c>
      <c r="I38" t="s">
        <v>104</v>
      </c>
      <c r="J38" t="n">
        <v>0.0</v>
      </c>
      <c r="K38" t="n">
        <v>42815.0</v>
      </c>
      <c r="L38" t="n">
        <v>42478.0</v>
      </c>
      <c r="M38" t="s">
        <v>56</v>
      </c>
      <c r="N38" t="n">
        <v>1.0</v>
      </c>
      <c r="O38" t="n">
        <v>4400.0</v>
      </c>
      <c r="P38" t="n">
        <v>-337.0</v>
      </c>
      <c r="Q38" t="n">
        <v>1.0</v>
      </c>
      <c r="R38" t="s" s="17271">
        <v>57</v>
      </c>
      <c r="S38" t="s" s="17272">
        <v>58</v>
      </c>
      <c r="T38" t="s" s="17273">
        <v>59</v>
      </c>
      <c r="U38" t="n" s="17274">
        <v>240322.0</v>
      </c>
      <c r="V38" t="s" s="17275">
        <v>56</v>
      </c>
      <c r="W38" t="s" s="17276">
        <v>63</v>
      </c>
      <c r="X38" t="n" s="17277">
        <v>5.009999731555581E-4</v>
      </c>
      <c r="Y38" t="n" s="17278">
        <v>3.0</v>
      </c>
      <c r="Z38">
        <f>Y12*O12*12</f>
      </c>
      <c r="AA38">
        <f>X12*Z12</f>
      </c>
      <c r="AB38" t="n" s="17281">
        <v>0.0</v>
      </c>
      <c r="AC38">
        <f>AA12*(1+AB12)</f>
      </c>
      <c r="AD38" t="n" s="17283">
        <v>0.25</v>
      </c>
      <c r="AE38">
        <f>AC12/(1-AD12)</f>
      </c>
      <c r="AF38">
        <f>AD12*AE12</f>
      </c>
      <c r="AG38" t="n" s="17286">
        <v>0.15000000596046448</v>
      </c>
      <c r="AH38">
        <f>AG12*AE12</f>
      </c>
      <c r="AI38">
        <f>AD12-AG12</f>
      </c>
      <c r="AJ38">
        <f>AF12-AH12</f>
      </c>
      <c r="AK38" t="n" s="17290">
        <v>0.03999999910593033</v>
      </c>
      <c r="AL38">
        <f>AK12*AE12</f>
      </c>
      <c r="AM38">
        <f>AE12*(1+AK12)</f>
      </c>
      <c r="AN38" t="n" s="17293">
        <v>0.029999999329447746</v>
      </c>
      <c r="AO38">
        <f>AN12*AM12</f>
      </c>
      <c r="AP38">
        <f>AM12+AO12</f>
      </c>
      <c r="AQ38" t="n" s="17296">
        <v>0.10000000149011612</v>
      </c>
      <c r="AR38">
        <f>AP12/(1-AQ12)</f>
      </c>
      <c r="AS38">
        <f>AQ12*AR12</f>
      </c>
      <c r="AT38" t="n" s="17299">
        <v>0.10000000149011612</v>
      </c>
      <c r="AU38">
        <f>AT12*AR12</f>
      </c>
      <c r="AV38">
        <f>AQ12-AT12</f>
      </c>
      <c r="AW38">
        <f>AS12-AU12</f>
      </c>
      <c r="AX38">
        <f>AR12</f>
      </c>
      <c r="AY38">
        <f>X12*Z12/3638*P12</f>
      </c>
      <c r="AZ38" t="n" s="17305">
        <v>0.0</v>
      </c>
      <c r="BA38">
        <f>AY12*(1+AZ12)</f>
      </c>
      <c r="BB38" t="n" s="17307">
        <v>0.25</v>
      </c>
      <c r="BC38">
        <f>BA12/(1-BB12)</f>
      </c>
      <c r="BD38">
        <f>BB12*BC12</f>
      </c>
      <c r="BE38" t="n" s="17310">
        <v>0.15000000596046448</v>
      </c>
      <c r="BF38">
        <f>BE12*BC12</f>
      </c>
      <c r="BG38">
        <f>BB12-BE12</f>
      </c>
      <c r="BH38">
        <f>BD12-BF12</f>
      </c>
      <c r="BI38" t="n" s="17314">
        <v>0.03999999910593033</v>
      </c>
      <c r="BJ38">
        <f>BI12*BC12</f>
      </c>
      <c r="BK38">
        <f>BC12*(1+BI12)</f>
      </c>
      <c r="BL38" t="n" s="17317">
        <v>0.029999999329447746</v>
      </c>
      <c r="BM38">
        <f>BL12*BK12</f>
      </c>
      <c r="BN38">
        <f>BK12+BM12</f>
      </c>
      <c r="BO38" t="n" s="17320">
        <v>0.10000000149011612</v>
      </c>
      <c r="BP38">
        <f>BN12/(1-BO12)</f>
      </c>
      <c r="BQ38">
        <f>BO12*BP12</f>
      </c>
      <c r="BR38" t="n" s="17323">
        <v>0.10000000149011612</v>
      </c>
      <c r="BS38">
        <f>BR12*BP12</f>
      </c>
      <c r="BT38">
        <f>BO12-BR12</f>
      </c>
      <c r="BU38">
        <f>BQ12-BS12</f>
      </c>
      <c r="BV38">
        <f>BP12</f>
      </c>
      <c r="BW38" t="s" s="17384">
        <v>64</v>
      </c>
      <c r="BX38" t="s" s="17385">
        <v>58</v>
      </c>
      <c r="BY38" t="s" s="17386">
        <v>59</v>
      </c>
      <c r="BZ38" t="n" s="17387">
        <v>240322.0</v>
      </c>
      <c r="CA38" t="s" s="17388">
        <v>56</v>
      </c>
      <c r="CB38" t="s" s="17389">
        <v>63</v>
      </c>
      <c r="CC38" t="n" s="17390">
        <v>5.009999731555581E-4</v>
      </c>
      <c r="CD38" t="n" s="17391">
        <v>3.0</v>
      </c>
      <c r="CE38">
        <f>CD12*BT12*12</f>
      </c>
      <c r="CF38">
        <f>CC12*CE12</f>
      </c>
      <c r="CG38" t="n" s="17394">
        <v>0.0</v>
      </c>
      <c r="CH38">
        <f>CF12*(1+CG12)</f>
      </c>
      <c r="CI38" t="n" s="17396">
        <v>0.25</v>
      </c>
      <c r="CJ38">
        <f>CH12/(1-CI12)</f>
      </c>
      <c r="CK38">
        <f>CI12*CJ12</f>
      </c>
      <c r="CL38" t="n" s="17399">
        <v>0.15000000596046448</v>
      </c>
      <c r="CM38">
        <f>CL12*CJ12</f>
      </c>
      <c r="CN38">
        <f>CI12-CL12</f>
      </c>
      <c r="CO38">
        <f>CK12-CM12</f>
      </c>
      <c r="CP38" t="n" s="17403">
        <v>0.03999999910593033</v>
      </c>
      <c r="CQ38">
        <f>CP12*CJ12</f>
      </c>
      <c r="CR38">
        <f>CJ12*(1+CP12)</f>
      </c>
      <c r="CS38" t="n" s="17406">
        <v>0.029999999329447746</v>
      </c>
      <c r="CT38">
        <f>CS12*CR12</f>
      </c>
      <c r="CU38">
        <f>CR12+CT12</f>
      </c>
      <c r="CV38" t="n" s="17409">
        <v>0.10000000149011612</v>
      </c>
      <c r="CW38">
        <f>CU12/(1-CV12)</f>
      </c>
      <c r="CX38">
        <f>CV12*CW12</f>
      </c>
      <c r="CY38" t="n" s="17412">
        <v>0.10000000149011612</v>
      </c>
      <c r="CZ38">
        <f>CY12*CW12</f>
      </c>
      <c r="DA38">
        <f>CV12-CY12</f>
      </c>
      <c r="DB38">
        <f>CX12-CZ12</f>
      </c>
      <c r="DC38">
        <f>CW12</f>
      </c>
      <c r="DD38">
        <f>CC12*CE12/3638*BU12</f>
      </c>
      <c r="DE38" t="n" s="17418">
        <v>0.0</v>
      </c>
      <c r="DF38">
        <f>DD12*(1+DE12)</f>
      </c>
      <c r="DG38" t="n" s="17420">
        <v>0.25</v>
      </c>
      <c r="DH38">
        <f>DF12/(1-DG12)</f>
      </c>
      <c r="DI38">
        <f>DG12*DH12</f>
      </c>
      <c r="DJ38" t="n" s="17423">
        <v>0.15000000596046448</v>
      </c>
      <c r="DK38">
        <f>DJ12*DH12</f>
      </c>
      <c r="DL38">
        <f>DG12-DJ12</f>
      </c>
      <c r="DM38">
        <f>DI12-DK12</f>
      </c>
      <c r="DN38" t="n" s="17427">
        <v>0.03999999910593033</v>
      </c>
      <c r="DO38">
        <f>DN12*DH12</f>
      </c>
      <c r="DP38">
        <f>DH12*(1+DN12)</f>
      </c>
      <c r="DQ38" t="n" s="17430">
        <v>0.029999999329447746</v>
      </c>
      <c r="DR38">
        <f>DQ12*DP12</f>
      </c>
      <c r="DS38">
        <f>DP12+DR12</f>
      </c>
      <c r="DT38" t="n" s="17433">
        <v>0.10000000149011612</v>
      </c>
      <c r="DU38">
        <f>DS12/(1-DT12)</f>
      </c>
      <c r="DV38">
        <f>DT12*DU12</f>
      </c>
      <c r="DW38" t="n" s="17436">
        <v>0.10000000149011612</v>
      </c>
      <c r="DX38">
        <f>DW12*DU12</f>
      </c>
      <c r="DY38">
        <f>DT12-DW12</f>
      </c>
      <c r="DZ38">
        <f>DV12-DX12</f>
      </c>
      <c r="EA38">
        <f>DU12</f>
      </c>
      <c r="EB38" t="s" s="17441">
        <v>65</v>
      </c>
      <c r="EC38" t="s" s="17442">
        <v>66</v>
      </c>
      <c r="ED38" t="s" s="17443">
        <v>67</v>
      </c>
      <c r="EE38" t="n" s="17444">
        <v>240322.0</v>
      </c>
      <c r="EF38" t="s" s="17445">
        <v>56</v>
      </c>
      <c r="EG38" t="s" s="17446">
        <v>63</v>
      </c>
      <c r="EH38" t="n" s="17447">
        <v>0.5009999871253967</v>
      </c>
      <c r="EI38" t="n" s="17448">
        <v>3.0</v>
      </c>
      <c r="EJ38" t="n" s="17449">
        <v>100000.0</v>
      </c>
      <c r="EK38">
        <f>EH13*EJ13</f>
      </c>
      <c r="EL38" t="n" s="17451">
        <v>0.0</v>
      </c>
      <c r="EM38">
        <f>EK13*(1+EL13)</f>
      </c>
      <c r="EN38" t="n" s="17453">
        <v>0.25</v>
      </c>
      <c r="EO38">
        <f>EM13/(1-EN13)</f>
      </c>
      <c r="EP38">
        <f>EN13*EO13</f>
      </c>
      <c r="EQ38" t="n" s="17456">
        <v>0.15000000596046448</v>
      </c>
      <c r="ER38">
        <f>EQ13*EO13</f>
      </c>
      <c r="ES38">
        <f>EN13-EQ13</f>
      </c>
      <c r="ET38">
        <f>EP13-ER13</f>
      </c>
      <c r="EU38" t="n" s="17460">
        <v>0.03999999910593033</v>
      </c>
      <c r="EV38">
        <f>EU13*EO13</f>
      </c>
      <c r="EW38">
        <f>EO13*(1+EU13)</f>
      </c>
      <c r="EX38" t="n" s="17463">
        <v>0.0</v>
      </c>
      <c r="EY38" t="n" s="17464">
        <v>15.0</v>
      </c>
      <c r="EZ38">
        <f>EW13+EY13</f>
      </c>
      <c r="FA38" t="n" s="17466">
        <v>0.10000000149011612</v>
      </c>
      <c r="FB38">
        <f>EZ13/(1-FA13)</f>
      </c>
      <c r="FC38">
        <f>FA13*FB13</f>
      </c>
      <c r="FD38" t="n" s="17469">
        <v>0.10000000149011612</v>
      </c>
      <c r="FE38">
        <f>FD13*FB13</f>
      </c>
      <c r="FF38">
        <f>FA13-FD13</f>
      </c>
      <c r="FG38">
        <f>FC13-FE13</f>
      </c>
      <c r="FH38">
        <f>FB13</f>
      </c>
      <c r="FI38">
        <f>EH13*EJ13/3638*DZ13</f>
      </c>
      <c r="FJ38" t="n" s="17475">
        <v>0.0</v>
      </c>
      <c r="FK38">
        <f>FI13*(1+FJ13)</f>
      </c>
      <c r="FL38" t="n" s="17477">
        <v>0.25</v>
      </c>
      <c r="FM38">
        <f>FK13/(1-FL13)</f>
      </c>
      <c r="FN38">
        <f>FL13*FM13</f>
      </c>
      <c r="FO38" t="n" s="17480">
        <v>0.15000000596046448</v>
      </c>
      <c r="FP38">
        <f>FO13*FM13</f>
      </c>
      <c r="FQ38">
        <f>FL13-FO13</f>
      </c>
      <c r="FR38">
        <f>FN13-FP13</f>
      </c>
      <c r="FS38" t="n" s="17484">
        <v>0.03999999910593033</v>
      </c>
      <c r="FT38">
        <f>FS13*FM13</f>
      </c>
      <c r="FU38">
        <f>FM13*(1+FS13)</f>
      </c>
      <c r="FV38" t="n" s="17487">
        <v>0.0</v>
      </c>
      <c r="FW38" t="n" s="17488">
        <v>15.0</v>
      </c>
      <c r="FX38">
        <f>FU13+FW13</f>
      </c>
      <c r="FY38" t="n" s="17490">
        <v>0.10000000149011612</v>
      </c>
      <c r="FZ38">
        <f>FX13/(1-FY13)</f>
      </c>
      <c r="GA38">
        <f>FY13*FZ13</f>
      </c>
      <c r="GB38" t="n" s="17493">
        <v>0.10000000149011612</v>
      </c>
      <c r="GC38">
        <f>GB13*FZ13</f>
      </c>
      <c r="GD38">
        <f>FY13-GB13</f>
      </c>
      <c r="GE38">
        <f>GA13-GC13</f>
      </c>
      <c r="GF38">
        <f>FZ13</f>
      </c>
      <c r="GG38" t="s" s="17498">
        <v>68</v>
      </c>
      <c r="GH38" t="s" s="17499">
        <v>66</v>
      </c>
      <c r="GI38" t="s" s="17500">
        <v>67</v>
      </c>
      <c r="GJ38" t="n" s="17501">
        <v>240322.0</v>
      </c>
      <c r="GK38" t="s" s="17502">
        <v>56</v>
      </c>
      <c r="GL38" t="s" s="17503">
        <v>63</v>
      </c>
      <c r="GM38" t="n" s="17504">
        <v>0.12530000507831573</v>
      </c>
      <c r="GN38" t="n" s="17505">
        <v>3.0</v>
      </c>
      <c r="GO38" t="n" s="17506">
        <v>100000.0</v>
      </c>
      <c r="GP38">
        <f>GM13*GO13</f>
      </c>
      <c r="GQ38" t="n" s="17508">
        <v>0.0</v>
      </c>
      <c r="GR38">
        <f>GP13*(1+GQ13)</f>
      </c>
      <c r="GS38" t="n" s="17510">
        <v>0.25</v>
      </c>
      <c r="GT38">
        <f>GR13/(1-GS13)</f>
      </c>
      <c r="GU38">
        <f>GS13*GT13</f>
      </c>
      <c r="GV38" t="n" s="17513">
        <v>0.15000000596046448</v>
      </c>
      <c r="GW38">
        <f>GV13*GT13</f>
      </c>
      <c r="GX38">
        <f>GS13-GV13</f>
      </c>
      <c r="GY38">
        <f>GU13-GW13</f>
      </c>
      <c r="GZ38" t="n" s="17517">
        <v>0.03999999910593033</v>
      </c>
      <c r="HA38">
        <f>GZ13*GT13</f>
      </c>
      <c r="HB38">
        <f>GT13*(1+GZ13)</f>
      </c>
      <c r="HC38" t="n" s="17520">
        <v>0.0</v>
      </c>
      <c r="HD38" t="n" s="17521">
        <v>15.0</v>
      </c>
      <c r="HE38">
        <f>HB13+HD13</f>
      </c>
      <c r="HF38" t="n" s="17523">
        <v>0.10000000149011612</v>
      </c>
      <c r="HG38">
        <f>HE13/(1-HF13)</f>
      </c>
      <c r="HH38">
        <f>HF13*HG13</f>
      </c>
      <c r="HI38" t="n" s="17526">
        <v>0.10000000149011612</v>
      </c>
      <c r="HJ38">
        <f>HI13*HG13</f>
      </c>
      <c r="HK38">
        <f>HF13-HI13</f>
      </c>
      <c r="HL38">
        <f>HH13-HJ13</f>
      </c>
      <c r="HM38">
        <f>HG13</f>
      </c>
      <c r="HN38">
        <f>GM13*GO13/3638*GE13</f>
      </c>
      <c r="HO38" t="n" s="17532">
        <v>0.0</v>
      </c>
      <c r="HP38">
        <f>HN13*(1+HO13)</f>
      </c>
      <c r="HQ38" t="n" s="17534">
        <v>0.25</v>
      </c>
      <c r="HR38">
        <f>HP13/(1-HQ13)</f>
      </c>
      <c r="HS38">
        <f>HQ13*HR13</f>
      </c>
      <c r="HT38" t="n" s="17537">
        <v>0.15000000596046448</v>
      </c>
      <c r="HU38">
        <f>HT13*HR13</f>
      </c>
      <c r="HV38">
        <f>HQ13-HT13</f>
      </c>
      <c r="HW38">
        <f>HS13-HU13</f>
      </c>
      <c r="HX38" t="n" s="17541">
        <v>0.03999999910593033</v>
      </c>
      <c r="HY38">
        <f>HX13*HR13</f>
      </c>
      <c r="HZ38">
        <f>HR13*(1+HX13)</f>
      </c>
      <c r="IA38" t="n" s="17544">
        <v>0.0</v>
      </c>
      <c r="IB38" t="n" s="17545">
        <v>15.0</v>
      </c>
      <c r="IC38">
        <f>HZ13+IB13</f>
      </c>
      <c r="ID38" t="n" s="17547">
        <v>0.10000000149011612</v>
      </c>
      <c r="IE38">
        <f>IC13/(1-ID13)</f>
      </c>
      <c r="IF38">
        <f>ID13*IE13</f>
      </c>
      <c r="IG38" t="n" s="17550">
        <v>0.10000000149011612</v>
      </c>
      <c r="IH38">
        <f>IG13*IE13</f>
      </c>
      <c r="II38">
        <f>ID13-IG13</f>
      </c>
      <c r="IJ38">
        <f>IF13-IH13</f>
      </c>
      <c r="IK38">
        <f>IE13</f>
      </c>
      <c r="IL38" t="s" s="17555">
        <v>69</v>
      </c>
      <c r="IM38" t="s" s="17556">
        <v>66</v>
      </c>
      <c r="IN38" t="s" s="17557">
        <v>67</v>
      </c>
      <c r="IO38" t="n" s="17558">
        <v>240322.0</v>
      </c>
      <c r="IP38" t="s" s="17559">
        <v>56</v>
      </c>
      <c r="IQ38" t="s" s="17560">
        <v>63</v>
      </c>
      <c r="IR38" t="n" s="17561">
        <v>0.061900001019239426</v>
      </c>
      <c r="IS38" t="n" s="17562">
        <v>3.0</v>
      </c>
      <c r="IT38" t="n" s="17563">
        <v>100000.0</v>
      </c>
      <c r="IU38">
        <f>IR13*IT13</f>
      </c>
      <c r="IV38" t="n" s="17565">
        <v>0.0</v>
      </c>
      <c r="IW38">
        <f>IU13*(1+IV13)</f>
      </c>
      <c r="IX38" t="n" s="17567">
        <v>0.25</v>
      </c>
      <c r="IY38">
        <f>IW13/(1-IX13)</f>
      </c>
      <c r="IZ38">
        <f>IX13*IY13</f>
      </c>
      <c r="JA38" t="n" s="17570">
        <v>0.15000000596046448</v>
      </c>
      <c r="JB38">
        <f>JA13*IY13</f>
      </c>
      <c r="JC38">
        <f>IX13-JA13</f>
      </c>
      <c r="JD38">
        <f>IZ13-JB13</f>
      </c>
      <c r="JE38" t="n" s="17574">
        <v>0.03999999910593033</v>
      </c>
      <c r="JF38">
        <f>JE13*IY13</f>
      </c>
      <c r="JG38">
        <f>IY13*(1+JE13)</f>
      </c>
      <c r="JH38" t="n" s="17577">
        <v>0.0</v>
      </c>
      <c r="JI38" t="n" s="17578">
        <v>15.0</v>
      </c>
      <c r="JJ38">
        <f>JG13+JI13</f>
      </c>
      <c r="JK38" t="n" s="17580">
        <v>0.10000000149011612</v>
      </c>
      <c r="JL38">
        <f>JJ13/(1-JK13)</f>
      </c>
      <c r="JM38">
        <f>JK13*JL13</f>
      </c>
      <c r="JN38" t="n" s="17583">
        <v>0.10000000149011612</v>
      </c>
      <c r="JO38">
        <f>JN13*JL13</f>
      </c>
      <c r="JP38">
        <f>JK13-JN13</f>
      </c>
      <c r="JQ38">
        <f>JM13-JO13</f>
      </c>
      <c r="JR38">
        <f>JL13</f>
      </c>
      <c r="JS38">
        <f>IR13*IT13/3638*IJ13</f>
      </c>
      <c r="JT38" t="n" s="17589">
        <v>0.0</v>
      </c>
      <c r="JU38">
        <f>JS13*(1+JT13)</f>
      </c>
      <c r="JV38" t="n" s="17591">
        <v>0.25</v>
      </c>
      <c r="JW38">
        <f>JU13/(1-JV13)</f>
      </c>
      <c r="JX38">
        <f>JV13*JW13</f>
      </c>
      <c r="JY38" t="n" s="17594">
        <v>0.15000000596046448</v>
      </c>
      <c r="JZ38">
        <f>JY13*JW13</f>
      </c>
      <c r="KA38">
        <f>JV13-JY13</f>
      </c>
      <c r="KB38">
        <f>JX13-JZ13</f>
      </c>
      <c r="KC38" t="n" s="17598">
        <v>0.03999999910593033</v>
      </c>
      <c r="KD38">
        <f>KC13*JW13</f>
      </c>
      <c r="KE38">
        <f>JW13*(1+KC13)</f>
      </c>
      <c r="KF38" t="n" s="17601">
        <v>0.0</v>
      </c>
      <c r="KG38" t="n" s="17602">
        <v>15.0</v>
      </c>
      <c r="KH38">
        <f>KE13+KG13</f>
      </c>
      <c r="KI38" t="n" s="17604">
        <v>0.10000000149011612</v>
      </c>
      <c r="KJ38">
        <f>KH13/(1-KI13)</f>
      </c>
      <c r="KK38">
        <f>KI13*KJ13</f>
      </c>
      <c r="KL38" t="n" s="17607">
        <v>0.10000000149011612</v>
      </c>
      <c r="KM38">
        <f>KL13*KJ13</f>
      </c>
      <c r="KN38">
        <f>KI13-KL13</f>
      </c>
      <c r="KO38">
        <f>KK13-KM13</f>
      </c>
      <c r="KP38">
        <f>KJ13</f>
      </c>
      <c r="KQ38" t="s" s="17612">
        <v>70</v>
      </c>
      <c r="KR38" t="s" s="17613">
        <v>66</v>
      </c>
      <c r="KS38" t="s" s="17614">
        <v>67</v>
      </c>
      <c r="KT38" t="n" s="17615">
        <v>240322.0</v>
      </c>
      <c r="KU38" t="s" s="17616">
        <v>56</v>
      </c>
      <c r="KV38" t="s" s="17617">
        <v>63</v>
      </c>
      <c r="KW38" t="n" s="17618">
        <v>0.21080000698566437</v>
      </c>
      <c r="KX38" t="n" s="17619">
        <v>3.0</v>
      </c>
      <c r="KY38" t="n" s="17620">
        <v>100000.0</v>
      </c>
      <c r="KZ38">
        <f>KW13*KY13</f>
      </c>
      <c r="LA38" t="n" s="17622">
        <v>0.0</v>
      </c>
      <c r="LB38">
        <f>KZ13*(1+LA13)</f>
      </c>
      <c r="LC38" t="n" s="17624">
        <v>0.25</v>
      </c>
      <c r="LD38">
        <f>LB13/(1-LC13)</f>
      </c>
      <c r="LE38">
        <f>LC13*LD13</f>
      </c>
      <c r="LF38" t="n" s="17627">
        <v>0.15000000596046448</v>
      </c>
      <c r="LG38">
        <f>LF13*LD13</f>
      </c>
      <c r="LH38">
        <f>LC13-LF13</f>
      </c>
      <c r="LI38">
        <f>LE13-LG13</f>
      </c>
      <c r="LJ38" t="n" s="17631">
        <v>0.03999999910593033</v>
      </c>
      <c r="LK38">
        <f>LJ13*LD13</f>
      </c>
      <c r="LL38">
        <f>LD13*(1+LJ13)</f>
      </c>
      <c r="LM38" t="n" s="17634">
        <v>0.0</v>
      </c>
      <c r="LN38" t="n" s="17635">
        <v>15.0</v>
      </c>
      <c r="LO38">
        <f>LL13+LN13</f>
      </c>
      <c r="LP38" t="n" s="17637">
        <v>0.10000000149011612</v>
      </c>
      <c r="LQ38">
        <f>LO13/(1-LP13)</f>
      </c>
      <c r="LR38">
        <f>LP13*LQ13</f>
      </c>
      <c r="LS38" t="n" s="17640">
        <v>0.10000000149011612</v>
      </c>
      <c r="LT38">
        <f>LS13*LQ13</f>
      </c>
      <c r="LU38">
        <f>LP13-LS13</f>
      </c>
      <c r="LV38">
        <f>LR13-LT13</f>
      </c>
      <c r="LW38">
        <f>LQ13</f>
      </c>
      <c r="LX38">
        <f>KW13*KY13/3638*KO13</f>
      </c>
      <c r="LY38" t="n" s="17646">
        <v>0.0</v>
      </c>
      <c r="LZ38">
        <f>LX13*(1+LY13)</f>
      </c>
      <c r="MA38" t="n" s="17648">
        <v>0.25</v>
      </c>
      <c r="MB38">
        <f>LZ13/(1-MA13)</f>
      </c>
      <c r="MC38">
        <f>MA13*MB13</f>
      </c>
      <c r="MD38" t="n" s="17651">
        <v>0.15000000596046448</v>
      </c>
      <c r="ME38">
        <f>MD13*MB13</f>
      </c>
      <c r="MF38">
        <f>MA13-MD13</f>
      </c>
      <c r="MG38">
        <f>MC13-ME13</f>
      </c>
      <c r="MH38" t="n" s="17655">
        <v>0.03999999910593033</v>
      </c>
      <c r="MI38">
        <f>MH13*MB13</f>
      </c>
      <c r="MJ38">
        <f>MB13*(1+MH13)</f>
      </c>
      <c r="MK38" t="n" s="17658">
        <v>0.0</v>
      </c>
      <c r="ML38" t="n" s="17659">
        <v>15.0</v>
      </c>
      <c r="MM38">
        <f>MJ13+ML13</f>
      </c>
      <c r="MN38" t="n" s="17661">
        <v>0.10000000149011612</v>
      </c>
      <c r="MO38">
        <f>MM13/(1-MN13)</f>
      </c>
      <c r="MP38">
        <f>MN13*MO13</f>
      </c>
      <c r="MQ38" t="n" s="17664">
        <v>0.10000000149011612</v>
      </c>
      <c r="MR38">
        <f>MQ13*MO13</f>
      </c>
      <c r="MS38">
        <f>MN13-MQ13</f>
      </c>
      <c r="MT38">
        <f>MP13-MR13</f>
      </c>
      <c r="MU38">
        <f>MO13</f>
      </c>
      <c r="MV38" t="s" s="17669">
        <v>71</v>
      </c>
      <c r="MW38" t="s" s="17670">
        <v>66</v>
      </c>
      <c r="MX38" t="s" s="17671">
        <v>67</v>
      </c>
      <c r="MY38" t="n" s="17672">
        <v>240322.0</v>
      </c>
      <c r="MZ38" t="s" s="17673">
        <v>56</v>
      </c>
      <c r="NA38" t="s" s="17674">
        <v>63</v>
      </c>
      <c r="NB38" t="n" s="17675">
        <v>0.45249998569488525</v>
      </c>
      <c r="NC38" t="n" s="17676">
        <v>1.0</v>
      </c>
      <c r="ND38" t="n" s="17677">
        <v>100000.0</v>
      </c>
      <c r="NE38">
        <f>NB13*ND13</f>
      </c>
      <c r="NF38" t="n" s="17679">
        <v>0.0</v>
      </c>
      <c r="NG38">
        <f>NE13*(1+NF13)</f>
      </c>
      <c r="NH38" t="n" s="17681">
        <v>0.25</v>
      </c>
      <c r="NI38">
        <f>NG13/(1-NH13)</f>
      </c>
      <c r="NJ38">
        <f>NH13*NI13</f>
      </c>
      <c r="NK38" t="n" s="17684">
        <v>0.15000000596046448</v>
      </c>
      <c r="NL38">
        <f>NK13*NI13</f>
      </c>
      <c r="NM38">
        <f>NH13-NK13</f>
      </c>
      <c r="NN38">
        <f>NJ13-NL13</f>
      </c>
      <c r="NO38" t="n" s="17688">
        <v>0.03999999910593033</v>
      </c>
      <c r="NP38">
        <f>NO13*NI13</f>
      </c>
      <c r="NQ38">
        <f>NI13*(1+NO13)</f>
      </c>
      <c r="NR38" t="n" s="17691">
        <v>0.0</v>
      </c>
      <c r="NS38" t="n" s="17692">
        <v>15.0</v>
      </c>
      <c r="NT38">
        <f>NQ13+NS13</f>
      </c>
      <c r="NU38" t="n" s="17694">
        <v>0.10000000149011612</v>
      </c>
      <c r="NV38">
        <f>NT13/(1-NU13)</f>
      </c>
      <c r="NW38">
        <f>NU13*NV13</f>
      </c>
      <c r="NX38" t="n" s="17697">
        <v>0.10000000149011612</v>
      </c>
      <c r="NY38">
        <f>NX13*NV13</f>
      </c>
      <c r="NZ38">
        <f>NU13-NX13</f>
      </c>
      <c r="OA38">
        <f>NW13-NY13</f>
      </c>
      <c r="OB38">
        <f>NV13</f>
      </c>
      <c r="OC38">
        <f>NB13*ND13/3638*MT13</f>
      </c>
      <c r="OD38" t="n" s="17703">
        <v>0.0</v>
      </c>
      <c r="OE38">
        <f>OC13*(1+OD13)</f>
      </c>
      <c r="OF38" t="n" s="17705">
        <v>0.25</v>
      </c>
      <c r="OG38">
        <f>OE13/(1-OF13)</f>
      </c>
      <c r="OH38">
        <f>OF13*OG13</f>
      </c>
      <c r="OI38" t="n" s="17708">
        <v>0.15000000596046448</v>
      </c>
      <c r="OJ38">
        <f>OI13*OG13</f>
      </c>
      <c r="OK38">
        <f>OF13-OI13</f>
      </c>
      <c r="OL38">
        <f>OH13-OJ13</f>
      </c>
      <c r="OM38" t="n" s="17712">
        <v>0.03999999910593033</v>
      </c>
      <c r="ON38">
        <f>OM13*OG13</f>
      </c>
      <c r="OO38">
        <f>OG13*(1+OM13)</f>
      </c>
      <c r="OP38" t="n" s="17715">
        <v>0.0</v>
      </c>
      <c r="OQ38" t="n" s="17716">
        <v>15.0</v>
      </c>
      <c r="OR38">
        <f>OO13+OQ13</f>
      </c>
      <c r="OS38" t="n" s="17718">
        <v>0.10000000149011612</v>
      </c>
      <c r="OT38">
        <f>OR13/(1-OS13)</f>
      </c>
      <c r="OU38">
        <f>OS13*OT13</f>
      </c>
      <c r="OV38" t="n" s="17721">
        <v>0.10000000149011612</v>
      </c>
      <c r="OW38">
        <f>OV13*OT13</f>
      </c>
      <c r="OX38">
        <f>OS13-OV13</f>
      </c>
      <c r="OY38">
        <f>OU13-OW13</f>
      </c>
      <c r="OZ38">
        <f>OT13</f>
      </c>
      <c r="PA38" t="s" s="17726">
        <v>72</v>
      </c>
      <c r="PB38" t="s" s="17727">
        <v>66</v>
      </c>
      <c r="PC38" t="s" s="17728">
        <v>67</v>
      </c>
      <c r="PD38" t="n" s="17729">
        <v>240322.0</v>
      </c>
      <c r="PE38" t="s" s="17730">
        <v>56</v>
      </c>
      <c r="PF38" t="s" s="17731">
        <v>63</v>
      </c>
      <c r="PG38" t="n" s="17732">
        <v>0.9043999910354614</v>
      </c>
      <c r="PH38" t="n" s="17733">
        <v>1.0</v>
      </c>
      <c r="PI38" t="n" s="17734">
        <v>100000.0</v>
      </c>
      <c r="PJ38">
        <f>PG13*PI13</f>
      </c>
      <c r="PK38" t="n" s="17736">
        <v>0.0</v>
      </c>
      <c r="PL38">
        <f>PJ13*(1+PK13)</f>
      </c>
      <c r="PM38" t="n" s="17738">
        <v>0.25</v>
      </c>
      <c r="PN38">
        <f>PL13/(1-PM13)</f>
      </c>
      <c r="PO38">
        <f>PM13*PN13</f>
      </c>
      <c r="PP38" t="n" s="17741">
        <v>0.15000000596046448</v>
      </c>
      <c r="PQ38">
        <f>PP13*PN13</f>
      </c>
      <c r="PR38">
        <f>PM13-PP13</f>
      </c>
      <c r="PS38">
        <f>PO13-PQ13</f>
      </c>
      <c r="PT38" t="n" s="17745">
        <v>0.03999999910593033</v>
      </c>
      <c r="PU38">
        <f>PT13*PN13</f>
      </c>
      <c r="PV38">
        <f>PN13*(1+PT13)</f>
      </c>
      <c r="PW38" t="n" s="17748">
        <v>0.0</v>
      </c>
      <c r="PX38" t="n" s="17749">
        <v>15.0</v>
      </c>
      <c r="PY38">
        <f>PV13+PX13</f>
      </c>
      <c r="PZ38" t="n" s="17751">
        <v>0.10000000149011612</v>
      </c>
      <c r="QA38">
        <f>PY13/(1-PZ13)</f>
      </c>
      <c r="QB38">
        <f>PZ13*QA13</f>
      </c>
      <c r="QC38" t="n" s="17754">
        <v>0.10000000149011612</v>
      </c>
      <c r="QD38">
        <f>QC13*QA13</f>
      </c>
      <c r="QE38">
        <f>PZ13-QC13</f>
      </c>
      <c r="QF38">
        <f>QB13-QD13</f>
      </c>
      <c r="QG38">
        <f>QA13</f>
      </c>
      <c r="QH38">
        <f>OYG13*OYI13/3638*OY13</f>
      </c>
      <c r="QI38" t="n" s="17760">
        <v>0.0</v>
      </c>
      <c r="QJ38">
        <f>QH13*(1+QI13)</f>
      </c>
      <c r="QK38" t="n" s="17762">
        <v>0.25</v>
      </c>
      <c r="QL38">
        <f>QJ13/(1-QK13)</f>
      </c>
      <c r="QM38">
        <f>QK13*QL13</f>
      </c>
      <c r="QN38" t="n" s="17765">
        <v>0.15000000596046448</v>
      </c>
      <c r="QO38">
        <f>QN13*QL13</f>
      </c>
      <c r="QP38">
        <f>QK13-QN13</f>
      </c>
      <c r="QQ38">
        <f>QM13-QO13</f>
      </c>
      <c r="QR38" t="n" s="17769">
        <v>0.03999999910593033</v>
      </c>
      <c r="QS38">
        <f>QR13*QL13</f>
      </c>
      <c r="QT38">
        <f>QL13*(1+QR13)</f>
      </c>
      <c r="QU38" t="n" s="17772">
        <v>0.0</v>
      </c>
      <c r="QV38" t="n" s="17773">
        <v>15.0</v>
      </c>
      <c r="QW38">
        <f>QT13+QV13</f>
      </c>
      <c r="QX38" t="n" s="17775">
        <v>0.10000000149011612</v>
      </c>
      <c r="QY38">
        <f>QW13/(1-QX13)</f>
      </c>
      <c r="QZ38">
        <f>QX13*QY13</f>
      </c>
      <c r="RA38" t="n" s="17778">
        <v>0.10000000149011612</v>
      </c>
      <c r="RB38">
        <f>RA13*QY13</f>
      </c>
      <c r="RC38">
        <f>QX13-RA13</f>
      </c>
      <c r="RD38">
        <f>QZ13-RB13</f>
      </c>
      <c r="RE38">
        <f>QY13</f>
      </c>
      <c r="RF38">
        <f>BV38+BV38+EA38+EA38+GF38+IK38+KP38+MU38+OZ38+RE38</f>
      </c>
    </row>
    <row r="39">
      <c r="A39" t="s">
        <v>87</v>
      </c>
      <c r="B39" t="s">
        <v>125</v>
      </c>
      <c r="C39" t="s">
        <v>126</v>
      </c>
      <c r="D39" t="s">
        <v>51</v>
      </c>
      <c r="F39" t="s">
        <v>52</v>
      </c>
      <c r="G39" t="s">
        <v>53</v>
      </c>
      <c r="H39" t="s">
        <v>54</v>
      </c>
      <c r="I39" t="s">
        <v>55</v>
      </c>
      <c r="J39" t="n">
        <v>0.0</v>
      </c>
      <c r="K39" t="n">
        <v>42815.0</v>
      </c>
      <c r="L39" t="n">
        <v>42753.0</v>
      </c>
      <c r="M39" t="s">
        <v>56</v>
      </c>
      <c r="N39" t="n">
        <v>-2.0</v>
      </c>
      <c r="O39" t="n">
        <v>4500.0</v>
      </c>
      <c r="P39" t="n">
        <v>-62.0</v>
      </c>
      <c r="Q39" t="n">
        <v>-1.0</v>
      </c>
      <c r="R39" t="s" s="17839">
        <v>57</v>
      </c>
      <c r="S39" t="s" s="17840">
        <v>58</v>
      </c>
      <c r="T39" t="s" s="17841">
        <v>59</v>
      </c>
      <c r="U39" t="n" s="17842">
        <v>240322.0</v>
      </c>
      <c r="V39" t="s" s="17843">
        <v>56</v>
      </c>
      <c r="W39" t="s" s="17844">
        <v>63</v>
      </c>
      <c r="X39" t="n" s="17845">
        <v>5.009999731555581E-4</v>
      </c>
      <c r="Y39" t="n" s="17846">
        <v>3.0</v>
      </c>
      <c r="Z39">
        <f>Y12*O12*12</f>
      </c>
      <c r="AA39">
        <f>X12*Z12</f>
      </c>
      <c r="AB39" t="n" s="17849">
        <v>0.0</v>
      </c>
      <c r="AC39">
        <f>AA12*(1+AB12)</f>
      </c>
      <c r="AD39" t="n" s="17851">
        <v>0.25</v>
      </c>
      <c r="AE39">
        <f>AC12/(1-AD12)</f>
      </c>
      <c r="AF39">
        <f>AD12*AE12</f>
      </c>
      <c r="AG39" t="n" s="17854">
        <v>0.15000000596046448</v>
      </c>
      <c r="AH39">
        <f>AG12*AE12</f>
      </c>
      <c r="AI39">
        <f>AD12-AG12</f>
      </c>
      <c r="AJ39">
        <f>AF12-AH12</f>
      </c>
      <c r="AK39" t="n" s="17858">
        <v>0.03999999910593033</v>
      </c>
      <c r="AL39">
        <f>AK12*AE12</f>
      </c>
      <c r="AM39">
        <f>AE12*(1+AK12)</f>
      </c>
      <c r="AN39" t="n" s="17861">
        <v>0.029999999329447746</v>
      </c>
      <c r="AO39">
        <f>AN12*AM12</f>
      </c>
      <c r="AP39">
        <f>AM12+AO12</f>
      </c>
      <c r="AQ39" t="n" s="17864">
        <v>0.10000000149011612</v>
      </c>
      <c r="AR39">
        <f>AP12/(1-AQ12)</f>
      </c>
      <c r="AS39">
        <f>AQ12*AR12</f>
      </c>
      <c r="AT39" t="n" s="17867">
        <v>0.10000000149011612</v>
      </c>
      <c r="AU39">
        <f>AT12*AR12</f>
      </c>
      <c r="AV39">
        <f>AQ12-AT12</f>
      </c>
      <c r="AW39">
        <f>AS12-AU12</f>
      </c>
      <c r="AX39">
        <f>AR12</f>
      </c>
      <c r="AY39">
        <f>X12*Z12/3639*P12</f>
      </c>
      <c r="AZ39" t="n" s="17873">
        <v>0.0</v>
      </c>
      <c r="BA39">
        <f>AY12*(1+AZ12)</f>
      </c>
      <c r="BB39" t="n" s="17875">
        <v>0.25</v>
      </c>
      <c r="BC39">
        <f>BA12/(1-BB12)</f>
      </c>
      <c r="BD39">
        <f>BB12*BC12</f>
      </c>
      <c r="BE39" t="n" s="17878">
        <v>0.15000000596046448</v>
      </c>
      <c r="BF39">
        <f>BE12*BC12</f>
      </c>
      <c r="BG39">
        <f>BB12-BE12</f>
      </c>
      <c r="BH39">
        <f>BD12-BF12</f>
      </c>
      <c r="BI39" t="n" s="17882">
        <v>0.03999999910593033</v>
      </c>
      <c r="BJ39">
        <f>BI12*BC12</f>
      </c>
      <c r="BK39">
        <f>BC12*(1+BI12)</f>
      </c>
      <c r="BL39" t="n" s="17885">
        <v>0.029999999329447746</v>
      </c>
      <c r="BM39">
        <f>BL12*BK12</f>
      </c>
      <c r="BN39">
        <f>BK12+BM12</f>
      </c>
      <c r="BO39" t="n" s="17888">
        <v>0.10000000149011612</v>
      </c>
      <c r="BP39">
        <f>BN12/(1-BO12)</f>
      </c>
      <c r="BQ39">
        <f>BO12*BP12</f>
      </c>
      <c r="BR39" t="n" s="17891">
        <v>0.10000000149011612</v>
      </c>
      <c r="BS39">
        <f>BR12*BP12</f>
      </c>
      <c r="BT39">
        <f>BO12-BR12</f>
      </c>
      <c r="BU39">
        <f>BQ12-BS12</f>
      </c>
      <c r="BV39">
        <f>BP12</f>
      </c>
      <c r="BW39" t="s" s="17952">
        <v>64</v>
      </c>
      <c r="BX39" t="s" s="17953">
        <v>58</v>
      </c>
      <c r="BY39" t="s" s="17954">
        <v>59</v>
      </c>
      <c r="BZ39" t="n" s="17955">
        <v>240322.0</v>
      </c>
      <c r="CA39" t="s" s="17956">
        <v>56</v>
      </c>
      <c r="CB39" t="s" s="17957">
        <v>63</v>
      </c>
      <c r="CC39" t="n" s="17958">
        <v>5.009999731555581E-4</v>
      </c>
      <c r="CD39" t="n" s="17959">
        <v>3.0</v>
      </c>
      <c r="CE39">
        <f>CD12*BT12*12</f>
      </c>
      <c r="CF39">
        <f>CC12*CE12</f>
      </c>
      <c r="CG39" t="n" s="17962">
        <v>0.0</v>
      </c>
      <c r="CH39">
        <f>CF12*(1+CG12)</f>
      </c>
      <c r="CI39" t="n" s="17964">
        <v>0.25</v>
      </c>
      <c r="CJ39">
        <f>CH12/(1-CI12)</f>
      </c>
      <c r="CK39">
        <f>CI12*CJ12</f>
      </c>
      <c r="CL39" t="n" s="17967">
        <v>0.15000000596046448</v>
      </c>
      <c r="CM39">
        <f>CL12*CJ12</f>
      </c>
      <c r="CN39">
        <f>CI12-CL12</f>
      </c>
      <c r="CO39">
        <f>CK12-CM12</f>
      </c>
      <c r="CP39" t="n" s="17971">
        <v>0.03999999910593033</v>
      </c>
      <c r="CQ39">
        <f>CP12*CJ12</f>
      </c>
      <c r="CR39">
        <f>CJ12*(1+CP12)</f>
      </c>
      <c r="CS39" t="n" s="17974">
        <v>0.029999999329447746</v>
      </c>
      <c r="CT39">
        <f>CS12*CR12</f>
      </c>
      <c r="CU39">
        <f>CR12+CT12</f>
      </c>
      <c r="CV39" t="n" s="17977">
        <v>0.10000000149011612</v>
      </c>
      <c r="CW39">
        <f>CU12/(1-CV12)</f>
      </c>
      <c r="CX39">
        <f>CV12*CW12</f>
      </c>
      <c r="CY39" t="n" s="17980">
        <v>0.10000000149011612</v>
      </c>
      <c r="CZ39">
        <f>CY12*CW12</f>
      </c>
      <c r="DA39">
        <f>CV12-CY12</f>
      </c>
      <c r="DB39">
        <f>CX12-CZ12</f>
      </c>
      <c r="DC39">
        <f>CW12</f>
      </c>
      <c r="DD39">
        <f>CC12*CE12/3639*BU12</f>
      </c>
      <c r="DE39" t="n" s="17986">
        <v>0.0</v>
      </c>
      <c r="DF39">
        <f>DD12*(1+DE12)</f>
      </c>
      <c r="DG39" t="n" s="17988">
        <v>0.25</v>
      </c>
      <c r="DH39">
        <f>DF12/(1-DG12)</f>
      </c>
      <c r="DI39">
        <f>DG12*DH12</f>
      </c>
      <c r="DJ39" t="n" s="17991">
        <v>0.15000000596046448</v>
      </c>
      <c r="DK39">
        <f>DJ12*DH12</f>
      </c>
      <c r="DL39">
        <f>DG12-DJ12</f>
      </c>
      <c r="DM39">
        <f>DI12-DK12</f>
      </c>
      <c r="DN39" t="n" s="17995">
        <v>0.03999999910593033</v>
      </c>
      <c r="DO39">
        <f>DN12*DH12</f>
      </c>
      <c r="DP39">
        <f>DH12*(1+DN12)</f>
      </c>
      <c r="DQ39" t="n" s="17998">
        <v>0.029999999329447746</v>
      </c>
      <c r="DR39">
        <f>DQ12*DP12</f>
      </c>
      <c r="DS39">
        <f>DP12+DR12</f>
      </c>
      <c r="DT39" t="n" s="18001">
        <v>0.10000000149011612</v>
      </c>
      <c r="DU39">
        <f>DS12/(1-DT12)</f>
      </c>
      <c r="DV39">
        <f>DT12*DU12</f>
      </c>
      <c r="DW39" t="n" s="18004">
        <v>0.10000000149011612</v>
      </c>
      <c r="DX39">
        <f>DW12*DU12</f>
      </c>
      <c r="DY39">
        <f>DT12-DW12</f>
      </c>
      <c r="DZ39">
        <f>DV12-DX12</f>
      </c>
      <c r="EA39">
        <f>DU12</f>
      </c>
      <c r="EB39" t="s" s="18009">
        <v>65</v>
      </c>
      <c r="EC39" t="s" s="18010">
        <v>66</v>
      </c>
      <c r="ED39" t="s" s="18011">
        <v>67</v>
      </c>
      <c r="EE39" t="n" s="18012">
        <v>240322.0</v>
      </c>
      <c r="EF39" t="s" s="18013">
        <v>56</v>
      </c>
      <c r="EG39" t="s" s="18014">
        <v>63</v>
      </c>
      <c r="EH39" t="n" s="18015">
        <v>0.5009999871253967</v>
      </c>
      <c r="EI39" t="n" s="18016">
        <v>3.0</v>
      </c>
      <c r="EJ39" t="n" s="18017">
        <v>100000.0</v>
      </c>
      <c r="EK39">
        <f>EH13*EJ13</f>
      </c>
      <c r="EL39" t="n" s="18019">
        <v>0.0</v>
      </c>
      <c r="EM39">
        <f>EK13*(1+EL13)</f>
      </c>
      <c r="EN39" t="n" s="18021">
        <v>0.25</v>
      </c>
      <c r="EO39">
        <f>EM13/(1-EN13)</f>
      </c>
      <c r="EP39">
        <f>EN13*EO13</f>
      </c>
      <c r="EQ39" t="n" s="18024">
        <v>0.15000000596046448</v>
      </c>
      <c r="ER39">
        <f>EQ13*EO13</f>
      </c>
      <c r="ES39">
        <f>EN13-EQ13</f>
      </c>
      <c r="ET39">
        <f>EP13-ER13</f>
      </c>
      <c r="EU39" t="n" s="18028">
        <v>0.03999999910593033</v>
      </c>
      <c r="EV39">
        <f>EU13*EO13</f>
      </c>
      <c r="EW39">
        <f>EO13*(1+EU13)</f>
      </c>
      <c r="EX39" t="n" s="18031">
        <v>0.0</v>
      </c>
      <c r="EY39" t="n" s="18032">
        <v>15.0</v>
      </c>
      <c r="EZ39">
        <f>EW13+EY13</f>
      </c>
      <c r="FA39" t="n" s="18034">
        <v>0.10000000149011612</v>
      </c>
      <c r="FB39">
        <f>EZ13/(1-FA13)</f>
      </c>
      <c r="FC39">
        <f>FA13*FB13</f>
      </c>
      <c r="FD39" t="n" s="18037">
        <v>0.10000000149011612</v>
      </c>
      <c r="FE39">
        <f>FD13*FB13</f>
      </c>
      <c r="FF39">
        <f>FA13-FD13</f>
      </c>
      <c r="FG39">
        <f>FC13-FE13</f>
      </c>
      <c r="FH39">
        <f>FB13</f>
      </c>
      <c r="FI39">
        <f>EH13*EJ13/3639*DZ13</f>
      </c>
      <c r="FJ39" t="n" s="18043">
        <v>0.0</v>
      </c>
      <c r="FK39">
        <f>FI13*(1+FJ13)</f>
      </c>
      <c r="FL39" t="n" s="18045">
        <v>0.25</v>
      </c>
      <c r="FM39">
        <f>FK13/(1-FL13)</f>
      </c>
      <c r="FN39">
        <f>FL13*FM13</f>
      </c>
      <c r="FO39" t="n" s="18048">
        <v>0.15000000596046448</v>
      </c>
      <c r="FP39">
        <f>FO13*FM13</f>
      </c>
      <c r="FQ39">
        <f>FL13-FO13</f>
      </c>
      <c r="FR39">
        <f>FN13-FP13</f>
      </c>
      <c r="FS39" t="n" s="18052">
        <v>0.03999999910593033</v>
      </c>
      <c r="FT39">
        <f>FS13*FM13</f>
      </c>
      <c r="FU39">
        <f>FM13*(1+FS13)</f>
      </c>
      <c r="FV39" t="n" s="18055">
        <v>0.0</v>
      </c>
      <c r="FW39" t="n" s="18056">
        <v>15.0</v>
      </c>
      <c r="FX39">
        <f>FU13+FW13</f>
      </c>
      <c r="FY39" t="n" s="18058">
        <v>0.10000000149011612</v>
      </c>
      <c r="FZ39">
        <f>FX13/(1-FY13)</f>
      </c>
      <c r="GA39">
        <f>FY13*FZ13</f>
      </c>
      <c r="GB39" t="n" s="18061">
        <v>0.10000000149011612</v>
      </c>
      <c r="GC39">
        <f>GB13*FZ13</f>
      </c>
      <c r="GD39">
        <f>FY13-GB13</f>
      </c>
      <c r="GE39">
        <f>GA13-GC13</f>
      </c>
      <c r="GF39">
        <f>FZ13</f>
      </c>
      <c r="GG39" t="s" s="18066">
        <v>68</v>
      </c>
      <c r="GH39" t="s" s="18067">
        <v>66</v>
      </c>
      <c r="GI39" t="s" s="18068">
        <v>67</v>
      </c>
      <c r="GJ39" t="n" s="18069">
        <v>240322.0</v>
      </c>
      <c r="GK39" t="s" s="18070">
        <v>56</v>
      </c>
      <c r="GL39" t="s" s="18071">
        <v>63</v>
      </c>
      <c r="GM39" t="n" s="18072">
        <v>0.12530000507831573</v>
      </c>
      <c r="GN39" t="n" s="18073">
        <v>3.0</v>
      </c>
      <c r="GO39" t="n" s="18074">
        <v>100000.0</v>
      </c>
      <c r="GP39">
        <f>GM13*GO13</f>
      </c>
      <c r="GQ39" t="n" s="18076">
        <v>0.0</v>
      </c>
      <c r="GR39">
        <f>GP13*(1+GQ13)</f>
      </c>
      <c r="GS39" t="n" s="18078">
        <v>0.25</v>
      </c>
      <c r="GT39">
        <f>GR13/(1-GS13)</f>
      </c>
      <c r="GU39">
        <f>GS13*GT13</f>
      </c>
      <c r="GV39" t="n" s="18081">
        <v>0.15000000596046448</v>
      </c>
      <c r="GW39">
        <f>GV13*GT13</f>
      </c>
      <c r="GX39">
        <f>GS13-GV13</f>
      </c>
      <c r="GY39">
        <f>GU13-GW13</f>
      </c>
      <c r="GZ39" t="n" s="18085">
        <v>0.03999999910593033</v>
      </c>
      <c r="HA39">
        <f>GZ13*GT13</f>
      </c>
      <c r="HB39">
        <f>GT13*(1+GZ13)</f>
      </c>
      <c r="HC39" t="n" s="18088">
        <v>0.0</v>
      </c>
      <c r="HD39" t="n" s="18089">
        <v>15.0</v>
      </c>
      <c r="HE39">
        <f>HB13+HD13</f>
      </c>
      <c r="HF39" t="n" s="18091">
        <v>0.10000000149011612</v>
      </c>
      <c r="HG39">
        <f>HE13/(1-HF13)</f>
      </c>
      <c r="HH39">
        <f>HF13*HG13</f>
      </c>
      <c r="HI39" t="n" s="18094">
        <v>0.10000000149011612</v>
      </c>
      <c r="HJ39">
        <f>HI13*HG13</f>
      </c>
      <c r="HK39">
        <f>HF13-HI13</f>
      </c>
      <c r="HL39">
        <f>HH13-HJ13</f>
      </c>
      <c r="HM39">
        <f>HG13</f>
      </c>
      <c r="HN39">
        <f>GM13*GO13/3639*GE13</f>
      </c>
      <c r="HO39" t="n" s="18100">
        <v>0.0</v>
      </c>
      <c r="HP39">
        <f>HN13*(1+HO13)</f>
      </c>
      <c r="HQ39" t="n" s="18102">
        <v>0.25</v>
      </c>
      <c r="HR39">
        <f>HP13/(1-HQ13)</f>
      </c>
      <c r="HS39">
        <f>HQ13*HR13</f>
      </c>
      <c r="HT39" t="n" s="18105">
        <v>0.15000000596046448</v>
      </c>
      <c r="HU39">
        <f>HT13*HR13</f>
      </c>
      <c r="HV39">
        <f>HQ13-HT13</f>
      </c>
      <c r="HW39">
        <f>HS13-HU13</f>
      </c>
      <c r="HX39" t="n" s="18109">
        <v>0.03999999910593033</v>
      </c>
      <c r="HY39">
        <f>HX13*HR13</f>
      </c>
      <c r="HZ39">
        <f>HR13*(1+HX13)</f>
      </c>
      <c r="IA39" t="n" s="18112">
        <v>0.0</v>
      </c>
      <c r="IB39" t="n" s="18113">
        <v>15.0</v>
      </c>
      <c r="IC39">
        <f>HZ13+IB13</f>
      </c>
      <c r="ID39" t="n" s="18115">
        <v>0.10000000149011612</v>
      </c>
      <c r="IE39">
        <f>IC13/(1-ID13)</f>
      </c>
      <c r="IF39">
        <f>ID13*IE13</f>
      </c>
      <c r="IG39" t="n" s="18118">
        <v>0.10000000149011612</v>
      </c>
      <c r="IH39">
        <f>IG13*IE13</f>
      </c>
      <c r="II39">
        <f>ID13-IG13</f>
      </c>
      <c r="IJ39">
        <f>IF13-IH13</f>
      </c>
      <c r="IK39">
        <f>IE13</f>
      </c>
      <c r="IL39" t="s" s="18123">
        <v>69</v>
      </c>
      <c r="IM39" t="s" s="18124">
        <v>66</v>
      </c>
      <c r="IN39" t="s" s="18125">
        <v>67</v>
      </c>
      <c r="IO39" t="n" s="18126">
        <v>240322.0</v>
      </c>
      <c r="IP39" t="s" s="18127">
        <v>56</v>
      </c>
      <c r="IQ39" t="s" s="18128">
        <v>63</v>
      </c>
      <c r="IR39" t="n" s="18129">
        <v>0.061900001019239426</v>
      </c>
      <c r="IS39" t="n" s="18130">
        <v>3.0</v>
      </c>
      <c r="IT39" t="n" s="18131">
        <v>100000.0</v>
      </c>
      <c r="IU39">
        <f>IR13*IT13</f>
      </c>
      <c r="IV39" t="n" s="18133">
        <v>0.0</v>
      </c>
      <c r="IW39">
        <f>IU13*(1+IV13)</f>
      </c>
      <c r="IX39" t="n" s="18135">
        <v>0.25</v>
      </c>
      <c r="IY39">
        <f>IW13/(1-IX13)</f>
      </c>
      <c r="IZ39">
        <f>IX13*IY13</f>
      </c>
      <c r="JA39" t="n" s="18138">
        <v>0.15000000596046448</v>
      </c>
      <c r="JB39">
        <f>JA13*IY13</f>
      </c>
      <c r="JC39">
        <f>IX13-JA13</f>
      </c>
      <c r="JD39">
        <f>IZ13-JB13</f>
      </c>
      <c r="JE39" t="n" s="18142">
        <v>0.03999999910593033</v>
      </c>
      <c r="JF39">
        <f>JE13*IY13</f>
      </c>
      <c r="JG39">
        <f>IY13*(1+JE13)</f>
      </c>
      <c r="JH39" t="n" s="18145">
        <v>0.0</v>
      </c>
      <c r="JI39" t="n" s="18146">
        <v>15.0</v>
      </c>
      <c r="JJ39">
        <f>JG13+JI13</f>
      </c>
      <c r="JK39" t="n" s="18148">
        <v>0.10000000149011612</v>
      </c>
      <c r="JL39">
        <f>JJ13/(1-JK13)</f>
      </c>
      <c r="JM39">
        <f>JK13*JL13</f>
      </c>
      <c r="JN39" t="n" s="18151">
        <v>0.10000000149011612</v>
      </c>
      <c r="JO39">
        <f>JN13*JL13</f>
      </c>
      <c r="JP39">
        <f>JK13-JN13</f>
      </c>
      <c r="JQ39">
        <f>JM13-JO13</f>
      </c>
      <c r="JR39">
        <f>JL13</f>
      </c>
      <c r="JS39">
        <f>IR13*IT13/3639*IJ13</f>
      </c>
      <c r="JT39" t="n" s="18157">
        <v>0.0</v>
      </c>
      <c r="JU39">
        <f>JS13*(1+JT13)</f>
      </c>
      <c r="JV39" t="n" s="18159">
        <v>0.25</v>
      </c>
      <c r="JW39">
        <f>JU13/(1-JV13)</f>
      </c>
      <c r="JX39">
        <f>JV13*JW13</f>
      </c>
      <c r="JY39" t="n" s="18162">
        <v>0.15000000596046448</v>
      </c>
      <c r="JZ39">
        <f>JY13*JW13</f>
      </c>
      <c r="KA39">
        <f>JV13-JY13</f>
      </c>
      <c r="KB39">
        <f>JX13-JZ13</f>
      </c>
      <c r="KC39" t="n" s="18166">
        <v>0.03999999910593033</v>
      </c>
      <c r="KD39">
        <f>KC13*JW13</f>
      </c>
      <c r="KE39">
        <f>JW13*(1+KC13)</f>
      </c>
      <c r="KF39" t="n" s="18169">
        <v>0.0</v>
      </c>
      <c r="KG39" t="n" s="18170">
        <v>15.0</v>
      </c>
      <c r="KH39">
        <f>KE13+KG13</f>
      </c>
      <c r="KI39" t="n" s="18172">
        <v>0.10000000149011612</v>
      </c>
      <c r="KJ39">
        <f>KH13/(1-KI13)</f>
      </c>
      <c r="KK39">
        <f>KI13*KJ13</f>
      </c>
      <c r="KL39" t="n" s="18175">
        <v>0.10000000149011612</v>
      </c>
      <c r="KM39">
        <f>KL13*KJ13</f>
      </c>
      <c r="KN39">
        <f>KI13-KL13</f>
      </c>
      <c r="KO39">
        <f>KK13-KM13</f>
      </c>
      <c r="KP39">
        <f>KJ13</f>
      </c>
      <c r="KQ39" t="s" s="18180">
        <v>70</v>
      </c>
      <c r="KR39" t="s" s="18181">
        <v>66</v>
      </c>
      <c r="KS39" t="s" s="18182">
        <v>67</v>
      </c>
      <c r="KT39" t="n" s="18183">
        <v>240322.0</v>
      </c>
      <c r="KU39" t="s" s="18184">
        <v>56</v>
      </c>
      <c r="KV39" t="s" s="18185">
        <v>63</v>
      </c>
      <c r="KW39" t="n" s="18186">
        <v>0.21080000698566437</v>
      </c>
      <c r="KX39" t="n" s="18187">
        <v>3.0</v>
      </c>
      <c r="KY39" t="n" s="18188">
        <v>100000.0</v>
      </c>
      <c r="KZ39">
        <f>KW13*KY13</f>
      </c>
      <c r="LA39" t="n" s="18190">
        <v>0.0</v>
      </c>
      <c r="LB39">
        <f>KZ13*(1+LA13)</f>
      </c>
      <c r="LC39" t="n" s="18192">
        <v>0.25</v>
      </c>
      <c r="LD39">
        <f>LB13/(1-LC13)</f>
      </c>
      <c r="LE39">
        <f>LC13*LD13</f>
      </c>
      <c r="LF39" t="n" s="18195">
        <v>0.15000000596046448</v>
      </c>
      <c r="LG39">
        <f>LF13*LD13</f>
      </c>
      <c r="LH39">
        <f>LC13-LF13</f>
      </c>
      <c r="LI39">
        <f>LE13-LG13</f>
      </c>
      <c r="LJ39" t="n" s="18199">
        <v>0.03999999910593033</v>
      </c>
      <c r="LK39">
        <f>LJ13*LD13</f>
      </c>
      <c r="LL39">
        <f>LD13*(1+LJ13)</f>
      </c>
      <c r="LM39" t="n" s="18202">
        <v>0.0</v>
      </c>
      <c r="LN39" t="n" s="18203">
        <v>15.0</v>
      </c>
      <c r="LO39">
        <f>LL13+LN13</f>
      </c>
      <c r="LP39" t="n" s="18205">
        <v>0.10000000149011612</v>
      </c>
      <c r="LQ39">
        <f>LO13/(1-LP13)</f>
      </c>
      <c r="LR39">
        <f>LP13*LQ13</f>
      </c>
      <c r="LS39" t="n" s="18208">
        <v>0.10000000149011612</v>
      </c>
      <c r="LT39">
        <f>LS13*LQ13</f>
      </c>
      <c r="LU39">
        <f>LP13-LS13</f>
      </c>
      <c r="LV39">
        <f>LR13-LT13</f>
      </c>
      <c r="LW39">
        <f>LQ13</f>
      </c>
      <c r="LX39">
        <f>KW13*KY13/3639*KO13</f>
      </c>
      <c r="LY39" t="n" s="18214">
        <v>0.0</v>
      </c>
      <c r="LZ39">
        <f>LX13*(1+LY13)</f>
      </c>
      <c r="MA39" t="n" s="18216">
        <v>0.25</v>
      </c>
      <c r="MB39">
        <f>LZ13/(1-MA13)</f>
      </c>
      <c r="MC39">
        <f>MA13*MB13</f>
      </c>
      <c r="MD39" t="n" s="18219">
        <v>0.15000000596046448</v>
      </c>
      <c r="ME39">
        <f>MD13*MB13</f>
      </c>
      <c r="MF39">
        <f>MA13-MD13</f>
      </c>
      <c r="MG39">
        <f>MC13-ME13</f>
      </c>
      <c r="MH39" t="n" s="18223">
        <v>0.03999999910593033</v>
      </c>
      <c r="MI39">
        <f>MH13*MB13</f>
      </c>
      <c r="MJ39">
        <f>MB13*(1+MH13)</f>
      </c>
      <c r="MK39" t="n" s="18226">
        <v>0.0</v>
      </c>
      <c r="ML39" t="n" s="18227">
        <v>15.0</v>
      </c>
      <c r="MM39">
        <f>MJ13+ML13</f>
      </c>
      <c r="MN39" t="n" s="18229">
        <v>0.10000000149011612</v>
      </c>
      <c r="MO39">
        <f>MM13/(1-MN13)</f>
      </c>
      <c r="MP39">
        <f>MN13*MO13</f>
      </c>
      <c r="MQ39" t="n" s="18232">
        <v>0.10000000149011612</v>
      </c>
      <c r="MR39">
        <f>MQ13*MO13</f>
      </c>
      <c r="MS39">
        <f>MN13-MQ13</f>
      </c>
      <c r="MT39">
        <f>MP13-MR13</f>
      </c>
      <c r="MU39">
        <f>MO13</f>
      </c>
      <c r="MV39" t="s" s="18237">
        <v>71</v>
      </c>
      <c r="MW39" t="s" s="18238">
        <v>66</v>
      </c>
      <c r="MX39" t="s" s="18239">
        <v>67</v>
      </c>
      <c r="MY39" t="n" s="18240">
        <v>240322.0</v>
      </c>
      <c r="MZ39" t="s" s="18241">
        <v>56</v>
      </c>
      <c r="NA39" t="s" s="18242">
        <v>63</v>
      </c>
      <c r="NB39" t="n" s="18243">
        <v>0.45249998569488525</v>
      </c>
      <c r="NC39" t="n" s="18244">
        <v>1.0</v>
      </c>
      <c r="ND39" t="n" s="18245">
        <v>100000.0</v>
      </c>
      <c r="NE39">
        <f>NB13*ND13</f>
      </c>
      <c r="NF39" t="n" s="18247">
        <v>0.0</v>
      </c>
      <c r="NG39">
        <f>NE13*(1+NF13)</f>
      </c>
      <c r="NH39" t="n" s="18249">
        <v>0.25</v>
      </c>
      <c r="NI39">
        <f>NG13/(1-NH13)</f>
      </c>
      <c r="NJ39">
        <f>NH13*NI13</f>
      </c>
      <c r="NK39" t="n" s="18252">
        <v>0.15000000596046448</v>
      </c>
      <c r="NL39">
        <f>NK13*NI13</f>
      </c>
      <c r="NM39">
        <f>NH13-NK13</f>
      </c>
      <c r="NN39">
        <f>NJ13-NL13</f>
      </c>
      <c r="NO39" t="n" s="18256">
        <v>0.03999999910593033</v>
      </c>
      <c r="NP39">
        <f>NO13*NI13</f>
      </c>
      <c r="NQ39">
        <f>NI13*(1+NO13)</f>
      </c>
      <c r="NR39" t="n" s="18259">
        <v>0.0</v>
      </c>
      <c r="NS39" t="n" s="18260">
        <v>15.0</v>
      </c>
      <c r="NT39">
        <f>NQ13+NS13</f>
      </c>
      <c r="NU39" t="n" s="18262">
        <v>0.10000000149011612</v>
      </c>
      <c r="NV39">
        <f>NT13/(1-NU13)</f>
      </c>
      <c r="NW39">
        <f>NU13*NV13</f>
      </c>
      <c r="NX39" t="n" s="18265">
        <v>0.10000000149011612</v>
      </c>
      <c r="NY39">
        <f>NX13*NV13</f>
      </c>
      <c r="NZ39">
        <f>NU13-NX13</f>
      </c>
      <c r="OA39">
        <f>NW13-NY13</f>
      </c>
      <c r="OB39">
        <f>NV13</f>
      </c>
      <c r="OC39">
        <f>NB13*ND13/3639*MT13</f>
      </c>
      <c r="OD39" t="n" s="18271">
        <v>0.0</v>
      </c>
      <c r="OE39">
        <f>OC13*(1+OD13)</f>
      </c>
      <c r="OF39" t="n" s="18273">
        <v>0.25</v>
      </c>
      <c r="OG39">
        <f>OE13/(1-OF13)</f>
      </c>
      <c r="OH39">
        <f>OF13*OG13</f>
      </c>
      <c r="OI39" t="n" s="18276">
        <v>0.15000000596046448</v>
      </c>
      <c r="OJ39">
        <f>OI13*OG13</f>
      </c>
      <c r="OK39">
        <f>OF13-OI13</f>
      </c>
      <c r="OL39">
        <f>OH13-OJ13</f>
      </c>
      <c r="OM39" t="n" s="18280">
        <v>0.03999999910593033</v>
      </c>
      <c r="ON39">
        <f>OM13*OG13</f>
      </c>
      <c r="OO39">
        <f>OG13*(1+OM13)</f>
      </c>
      <c r="OP39" t="n" s="18283">
        <v>0.0</v>
      </c>
      <c r="OQ39" t="n" s="18284">
        <v>15.0</v>
      </c>
      <c r="OR39">
        <f>OO13+OQ13</f>
      </c>
      <c r="OS39" t="n" s="18286">
        <v>0.10000000149011612</v>
      </c>
      <c r="OT39">
        <f>OR13/(1-OS13)</f>
      </c>
      <c r="OU39">
        <f>OS13*OT13</f>
      </c>
      <c r="OV39" t="n" s="18289">
        <v>0.10000000149011612</v>
      </c>
      <c r="OW39">
        <f>OV13*OT13</f>
      </c>
      <c r="OX39">
        <f>OS13-OV13</f>
      </c>
      <c r="OY39">
        <f>OU13-OW13</f>
      </c>
      <c r="OZ39">
        <f>OT13</f>
      </c>
      <c r="PA39" t="s" s="18294">
        <v>72</v>
      </c>
      <c r="PB39" t="s" s="18295">
        <v>66</v>
      </c>
      <c r="PC39" t="s" s="18296">
        <v>67</v>
      </c>
      <c r="PD39" t="n" s="18297">
        <v>240322.0</v>
      </c>
      <c r="PE39" t="s" s="18298">
        <v>56</v>
      </c>
      <c r="PF39" t="s" s="18299">
        <v>63</v>
      </c>
      <c r="PG39" t="n" s="18300">
        <v>0.9043999910354614</v>
      </c>
      <c r="PH39" t="n" s="18301">
        <v>1.0</v>
      </c>
      <c r="PI39" t="n" s="18302">
        <v>100000.0</v>
      </c>
      <c r="PJ39">
        <f>PG13*PI13</f>
      </c>
      <c r="PK39" t="n" s="18304">
        <v>0.0</v>
      </c>
      <c r="PL39">
        <f>PJ13*(1+PK13)</f>
      </c>
      <c r="PM39" t="n" s="18306">
        <v>0.25</v>
      </c>
      <c r="PN39">
        <f>PL13/(1-PM13)</f>
      </c>
      <c r="PO39">
        <f>PM13*PN13</f>
      </c>
      <c r="PP39" t="n" s="18309">
        <v>0.15000000596046448</v>
      </c>
      <c r="PQ39">
        <f>PP13*PN13</f>
      </c>
      <c r="PR39">
        <f>PM13-PP13</f>
      </c>
      <c r="PS39">
        <f>PO13-PQ13</f>
      </c>
      <c r="PT39" t="n" s="18313">
        <v>0.03999999910593033</v>
      </c>
      <c r="PU39">
        <f>PT13*PN13</f>
      </c>
      <c r="PV39">
        <f>PN13*(1+PT13)</f>
      </c>
      <c r="PW39" t="n" s="18316">
        <v>0.0</v>
      </c>
      <c r="PX39" t="n" s="18317">
        <v>15.0</v>
      </c>
      <c r="PY39">
        <f>PV13+PX13</f>
      </c>
      <c r="PZ39" t="n" s="18319">
        <v>0.10000000149011612</v>
      </c>
      <c r="QA39">
        <f>PY13/(1-PZ13)</f>
      </c>
      <c r="QB39">
        <f>PZ13*QA13</f>
      </c>
      <c r="QC39" t="n" s="18322">
        <v>0.10000000149011612</v>
      </c>
      <c r="QD39">
        <f>QC13*QA13</f>
      </c>
      <c r="QE39">
        <f>PZ13-QC13</f>
      </c>
      <c r="QF39">
        <f>QB13-QD13</f>
      </c>
      <c r="QG39">
        <f>QA13</f>
      </c>
      <c r="QH39">
        <f>OYG13*OYI13/3639*OY13</f>
      </c>
      <c r="QI39" t="n" s="18328">
        <v>0.0</v>
      </c>
      <c r="QJ39">
        <f>QH13*(1+QI13)</f>
      </c>
      <c r="QK39" t="n" s="18330">
        <v>0.25</v>
      </c>
      <c r="QL39">
        <f>QJ13/(1-QK13)</f>
      </c>
      <c r="QM39">
        <f>QK13*QL13</f>
      </c>
      <c r="QN39" t="n" s="18333">
        <v>0.15000000596046448</v>
      </c>
      <c r="QO39">
        <f>QN13*QL13</f>
      </c>
      <c r="QP39">
        <f>QK13-QN13</f>
      </c>
      <c r="QQ39">
        <f>QM13-QO13</f>
      </c>
      <c r="QR39" t="n" s="18337">
        <v>0.03999999910593033</v>
      </c>
      <c r="QS39">
        <f>QR13*QL13</f>
      </c>
      <c r="QT39">
        <f>QL13*(1+QR13)</f>
      </c>
      <c r="QU39" t="n" s="18340">
        <v>0.0</v>
      </c>
      <c r="QV39" t="n" s="18341">
        <v>15.0</v>
      </c>
      <c r="QW39">
        <f>QT13+QV13</f>
      </c>
      <c r="QX39" t="n" s="18343">
        <v>0.10000000149011612</v>
      </c>
      <c r="QY39">
        <f>QW13/(1-QX13)</f>
      </c>
      <c r="QZ39">
        <f>QX13*QY13</f>
      </c>
      <c r="RA39" t="n" s="18346">
        <v>0.10000000149011612</v>
      </c>
      <c r="RB39">
        <f>RA13*QY13</f>
      </c>
      <c r="RC39">
        <f>QX13-RA13</f>
      </c>
      <c r="RD39">
        <f>QZ13-RB13</f>
      </c>
      <c r="RE39">
        <f>QY13</f>
      </c>
      <c r="RF39">
        <f>BV39+BV39+EA39+EA39+GF39+IK39+KP39+MU39+OZ39+RE39</f>
      </c>
    </row>
    <row r="40">
      <c r="A40" t="s">
        <v>109</v>
      </c>
      <c r="B40" t="s">
        <v>127</v>
      </c>
      <c r="C40" t="s">
        <v>128</v>
      </c>
      <c r="D40" t="s">
        <v>51</v>
      </c>
      <c r="F40" t="s">
        <v>52</v>
      </c>
      <c r="G40" t="s">
        <v>53</v>
      </c>
      <c r="H40" t="s">
        <v>103</v>
      </c>
      <c r="I40" t="s">
        <v>104</v>
      </c>
      <c r="J40" t="n">
        <v>0.0</v>
      </c>
      <c r="K40" t="n">
        <v>42815.0</v>
      </c>
      <c r="L40" t="n">
        <v>42675.0</v>
      </c>
      <c r="M40" t="s">
        <v>56</v>
      </c>
      <c r="N40" t="n">
        <v>8.0</v>
      </c>
      <c r="O40" t="n">
        <v>4500.0</v>
      </c>
      <c r="P40" t="n">
        <v>-140.0</v>
      </c>
      <c r="Q40" t="n">
        <v>9.0</v>
      </c>
      <c r="R40" t="s" s="18407">
        <v>57</v>
      </c>
      <c r="S40" t="s" s="18408">
        <v>58</v>
      </c>
      <c r="T40" t="s" s="18409">
        <v>83</v>
      </c>
      <c r="U40" t="n" s="18410">
        <v>240322.0</v>
      </c>
      <c r="V40" t="s" s="18411">
        <v>56</v>
      </c>
      <c r="W40" t="s" s="18412">
        <v>63</v>
      </c>
      <c r="X40" t="n" s="18413">
        <v>5.009999731555581E-4</v>
      </c>
      <c r="Y40" t="n" s="18414">
        <v>3.0</v>
      </c>
      <c r="Z40">
        <f>Y12*O12*12</f>
      </c>
      <c r="AA40">
        <f>X12*Z12</f>
      </c>
      <c r="AB40" t="n" s="18417">
        <v>0.0</v>
      </c>
      <c r="AC40">
        <f>AA12*(1+AB12)</f>
      </c>
      <c r="AD40" t="n" s="18419">
        <v>0.25</v>
      </c>
      <c r="AE40">
        <f>AC12/(1-AD12)</f>
      </c>
      <c r="AF40">
        <f>AD12*AE12</f>
      </c>
      <c r="AG40" t="n" s="18422">
        <v>0.15000000596046448</v>
      </c>
      <c r="AH40">
        <f>AG12*AE12</f>
      </c>
      <c r="AI40">
        <f>AD12-AG12</f>
      </c>
      <c r="AJ40">
        <f>AF12-AH12</f>
      </c>
      <c r="AK40" t="n" s="18426">
        <v>0.03999999910593033</v>
      </c>
      <c r="AL40">
        <f>AK12*AE12</f>
      </c>
      <c r="AM40">
        <f>AE12*(1+AK12)</f>
      </c>
      <c r="AN40" t="n" s="18429">
        <v>0.029999999329447746</v>
      </c>
      <c r="AO40">
        <f>AN12*AM12</f>
      </c>
      <c r="AP40">
        <f>AM12+AO12</f>
      </c>
      <c r="AQ40" t="n" s="18432">
        <v>0.10000000149011612</v>
      </c>
      <c r="AR40">
        <f>AP12/(1-AQ12)</f>
      </c>
      <c r="AS40">
        <f>AQ12*AR12</f>
      </c>
      <c r="AT40" t="n" s="18435">
        <v>0.10000000149011612</v>
      </c>
      <c r="AU40">
        <f>AT12*AR12</f>
      </c>
      <c r="AV40">
        <f>AQ12-AT12</f>
      </c>
      <c r="AW40">
        <f>AS12-AU12</f>
      </c>
      <c r="AX40">
        <f>AR12</f>
      </c>
      <c r="AY40">
        <f>X12*Z12/3640*P12</f>
      </c>
      <c r="AZ40" t="n" s="18441">
        <v>0.0</v>
      </c>
      <c r="BA40">
        <f>AY12*(1+AZ12)</f>
      </c>
      <c r="BB40" t="n" s="18443">
        <v>0.25</v>
      </c>
      <c r="BC40">
        <f>BA12/(1-BB12)</f>
      </c>
      <c r="BD40">
        <f>BB12*BC12</f>
      </c>
      <c r="BE40" t="n" s="18446">
        <v>0.15000000596046448</v>
      </c>
      <c r="BF40">
        <f>BE12*BC12</f>
      </c>
      <c r="BG40">
        <f>BB12-BE12</f>
      </c>
      <c r="BH40">
        <f>BD12-BF12</f>
      </c>
      <c r="BI40" t="n" s="18450">
        <v>0.03999999910593033</v>
      </c>
      <c r="BJ40">
        <f>BI12*BC12</f>
      </c>
      <c r="BK40">
        <f>BC12*(1+BI12)</f>
      </c>
      <c r="BL40" t="n" s="18453">
        <v>0.029999999329447746</v>
      </c>
      <c r="BM40">
        <f>BL12*BK12</f>
      </c>
      <c r="BN40">
        <f>BK12+BM12</f>
      </c>
      <c r="BO40" t="n" s="18456">
        <v>0.10000000149011612</v>
      </c>
      <c r="BP40">
        <f>BN12/(1-BO12)</f>
      </c>
      <c r="BQ40">
        <f>BO12*BP12</f>
      </c>
      <c r="BR40" t="n" s="18459">
        <v>0.10000000149011612</v>
      </c>
      <c r="BS40">
        <f>BR12*BP12</f>
      </c>
      <c r="BT40">
        <f>BO12-BR12</f>
      </c>
      <c r="BU40">
        <f>BQ12-BS12</f>
      </c>
      <c r="BV40">
        <f>BP12</f>
      </c>
      <c r="BW40" t="s" s="18520">
        <v>64</v>
      </c>
      <c r="BX40" t="s" s="18521">
        <v>58</v>
      </c>
      <c r="BY40" t="s" s="18522">
        <v>83</v>
      </c>
      <c r="BZ40" t="n" s="18523">
        <v>240322.0</v>
      </c>
      <c r="CA40" t="s" s="18524">
        <v>56</v>
      </c>
      <c r="CB40" t="s" s="18525">
        <v>63</v>
      </c>
      <c r="CC40" t="n" s="18526">
        <v>5.009999731555581E-4</v>
      </c>
      <c r="CD40" t="n" s="18527">
        <v>3.0</v>
      </c>
      <c r="CE40">
        <f>CD12*BT12*12</f>
      </c>
      <c r="CF40">
        <f>CC12*CE12</f>
      </c>
      <c r="CG40" t="n" s="18530">
        <v>0.0</v>
      </c>
      <c r="CH40">
        <f>CF12*(1+CG12)</f>
      </c>
      <c r="CI40" t="n" s="18532">
        <v>0.25</v>
      </c>
      <c r="CJ40">
        <f>CH12/(1-CI12)</f>
      </c>
      <c r="CK40">
        <f>CI12*CJ12</f>
      </c>
      <c r="CL40" t="n" s="18535">
        <v>0.15000000596046448</v>
      </c>
      <c r="CM40">
        <f>CL12*CJ12</f>
      </c>
      <c r="CN40">
        <f>CI12-CL12</f>
      </c>
      <c r="CO40">
        <f>CK12-CM12</f>
      </c>
      <c r="CP40" t="n" s="18539">
        <v>0.03999999910593033</v>
      </c>
      <c r="CQ40">
        <f>CP12*CJ12</f>
      </c>
      <c r="CR40">
        <f>CJ12*(1+CP12)</f>
      </c>
      <c r="CS40" t="n" s="18542">
        <v>0.029999999329447746</v>
      </c>
      <c r="CT40">
        <f>CS12*CR12</f>
      </c>
      <c r="CU40">
        <f>CR12+CT12</f>
      </c>
      <c r="CV40" t="n" s="18545">
        <v>0.10000000149011612</v>
      </c>
      <c r="CW40">
        <f>CU12/(1-CV12)</f>
      </c>
      <c r="CX40">
        <f>CV12*CW12</f>
      </c>
      <c r="CY40" t="n" s="18548">
        <v>0.10000000149011612</v>
      </c>
      <c r="CZ40">
        <f>CY12*CW12</f>
      </c>
      <c r="DA40">
        <f>CV12-CY12</f>
      </c>
      <c r="DB40">
        <f>CX12-CZ12</f>
      </c>
      <c r="DC40">
        <f>CW12</f>
      </c>
      <c r="DD40">
        <f>CC12*CE12/3640*BU12</f>
      </c>
      <c r="DE40" t="n" s="18554">
        <v>0.0</v>
      </c>
      <c r="DF40">
        <f>DD12*(1+DE12)</f>
      </c>
      <c r="DG40" t="n" s="18556">
        <v>0.25</v>
      </c>
      <c r="DH40">
        <f>DF12/(1-DG12)</f>
      </c>
      <c r="DI40">
        <f>DG12*DH12</f>
      </c>
      <c r="DJ40" t="n" s="18559">
        <v>0.15000000596046448</v>
      </c>
      <c r="DK40">
        <f>DJ12*DH12</f>
      </c>
      <c r="DL40">
        <f>DG12-DJ12</f>
      </c>
      <c r="DM40">
        <f>DI12-DK12</f>
      </c>
      <c r="DN40" t="n" s="18563">
        <v>0.03999999910593033</v>
      </c>
      <c r="DO40">
        <f>DN12*DH12</f>
      </c>
      <c r="DP40">
        <f>DH12*(1+DN12)</f>
      </c>
      <c r="DQ40" t="n" s="18566">
        <v>0.029999999329447746</v>
      </c>
      <c r="DR40">
        <f>DQ12*DP12</f>
      </c>
      <c r="DS40">
        <f>DP12+DR12</f>
      </c>
      <c r="DT40" t="n" s="18569">
        <v>0.10000000149011612</v>
      </c>
      <c r="DU40">
        <f>DS12/(1-DT12)</f>
      </c>
      <c r="DV40">
        <f>DT12*DU12</f>
      </c>
      <c r="DW40" t="n" s="18572">
        <v>0.10000000149011612</v>
      </c>
      <c r="DX40">
        <f>DW12*DU12</f>
      </c>
      <c r="DY40">
        <f>DT12-DW12</f>
      </c>
      <c r="DZ40">
        <f>DV12-DX12</f>
      </c>
      <c r="EA40">
        <f>DU12</f>
      </c>
      <c r="EB40" t="s" s="18577">
        <v>65</v>
      </c>
      <c r="EC40" t="s" s="18578">
        <v>66</v>
      </c>
      <c r="ED40" t="s" s="18579">
        <v>67</v>
      </c>
      <c r="EE40" t="n" s="18580">
        <v>240322.0</v>
      </c>
      <c r="EF40" t="s" s="18581">
        <v>56</v>
      </c>
      <c r="EG40" t="s" s="18582">
        <v>63</v>
      </c>
      <c r="EH40" t="n" s="18583">
        <v>0.5009999871253967</v>
      </c>
      <c r="EI40" t="n" s="18584">
        <v>3.0</v>
      </c>
      <c r="EJ40" t="n" s="18585">
        <v>100000.0</v>
      </c>
      <c r="EK40">
        <f>EH13*EJ13</f>
      </c>
      <c r="EL40" t="n" s="18587">
        <v>0.0</v>
      </c>
      <c r="EM40">
        <f>EK13*(1+EL13)</f>
      </c>
      <c r="EN40" t="n" s="18589">
        <v>0.25</v>
      </c>
      <c r="EO40">
        <f>EM13/(1-EN13)</f>
      </c>
      <c r="EP40">
        <f>EN13*EO13</f>
      </c>
      <c r="EQ40" t="n" s="18592">
        <v>0.15000000596046448</v>
      </c>
      <c r="ER40">
        <f>EQ13*EO13</f>
      </c>
      <c r="ES40">
        <f>EN13-EQ13</f>
      </c>
      <c r="ET40">
        <f>EP13-ER13</f>
      </c>
      <c r="EU40" t="n" s="18596">
        <v>0.03999999910593033</v>
      </c>
      <c r="EV40">
        <f>EU13*EO13</f>
      </c>
      <c r="EW40">
        <f>EO13*(1+EU13)</f>
      </c>
      <c r="EX40" t="n" s="18599">
        <v>0.0</v>
      </c>
      <c r="EY40" t="n" s="18600">
        <v>15.0</v>
      </c>
      <c r="EZ40">
        <f>EW13+EY13</f>
      </c>
      <c r="FA40" t="n" s="18602">
        <v>0.10000000149011612</v>
      </c>
      <c r="FB40">
        <f>EZ13/(1-FA13)</f>
      </c>
      <c r="FC40">
        <f>FA13*FB13</f>
      </c>
      <c r="FD40" t="n" s="18605">
        <v>0.10000000149011612</v>
      </c>
      <c r="FE40">
        <f>FD13*FB13</f>
      </c>
      <c r="FF40">
        <f>FA13-FD13</f>
      </c>
      <c r="FG40">
        <f>FC13-FE13</f>
      </c>
      <c r="FH40">
        <f>FB13</f>
      </c>
      <c r="FI40">
        <f>EH13*EJ13/3640*DZ13</f>
      </c>
      <c r="FJ40" t="n" s="18611">
        <v>0.0</v>
      </c>
      <c r="FK40">
        <f>FI13*(1+FJ13)</f>
      </c>
      <c r="FL40" t="n" s="18613">
        <v>0.25</v>
      </c>
      <c r="FM40">
        <f>FK13/(1-FL13)</f>
      </c>
      <c r="FN40">
        <f>FL13*FM13</f>
      </c>
      <c r="FO40" t="n" s="18616">
        <v>0.15000000596046448</v>
      </c>
      <c r="FP40">
        <f>FO13*FM13</f>
      </c>
      <c r="FQ40">
        <f>FL13-FO13</f>
      </c>
      <c r="FR40">
        <f>FN13-FP13</f>
      </c>
      <c r="FS40" t="n" s="18620">
        <v>0.03999999910593033</v>
      </c>
      <c r="FT40">
        <f>FS13*FM13</f>
      </c>
      <c r="FU40">
        <f>FM13*(1+FS13)</f>
      </c>
      <c r="FV40" t="n" s="18623">
        <v>0.0</v>
      </c>
      <c r="FW40" t="n" s="18624">
        <v>15.0</v>
      </c>
      <c r="FX40">
        <f>FU13+FW13</f>
      </c>
      <c r="FY40" t="n" s="18626">
        <v>0.10000000149011612</v>
      </c>
      <c r="FZ40">
        <f>FX13/(1-FY13)</f>
      </c>
      <c r="GA40">
        <f>FY13*FZ13</f>
      </c>
      <c r="GB40" t="n" s="18629">
        <v>0.10000000149011612</v>
      </c>
      <c r="GC40">
        <f>GB13*FZ13</f>
      </c>
      <c r="GD40">
        <f>FY13-GB13</f>
      </c>
      <c r="GE40">
        <f>GA13-GC13</f>
      </c>
      <c r="GF40">
        <f>FZ13</f>
      </c>
      <c r="GG40" t="s" s="18634">
        <v>68</v>
      </c>
      <c r="GH40" t="s" s="18635">
        <v>66</v>
      </c>
      <c r="GI40" t="s" s="18636">
        <v>67</v>
      </c>
      <c r="GJ40" t="n" s="18637">
        <v>240322.0</v>
      </c>
      <c r="GK40" t="s" s="18638">
        <v>56</v>
      </c>
      <c r="GL40" t="s" s="18639">
        <v>63</v>
      </c>
      <c r="GM40" t="n" s="18640">
        <v>0.12530000507831573</v>
      </c>
      <c r="GN40" t="n" s="18641">
        <v>3.0</v>
      </c>
      <c r="GO40" t="n" s="18642">
        <v>100000.0</v>
      </c>
      <c r="GP40">
        <f>GM13*GO13</f>
      </c>
      <c r="GQ40" t="n" s="18644">
        <v>0.0</v>
      </c>
      <c r="GR40">
        <f>GP13*(1+GQ13)</f>
      </c>
      <c r="GS40" t="n" s="18646">
        <v>0.25</v>
      </c>
      <c r="GT40">
        <f>GR13/(1-GS13)</f>
      </c>
      <c r="GU40">
        <f>GS13*GT13</f>
      </c>
      <c r="GV40" t="n" s="18649">
        <v>0.15000000596046448</v>
      </c>
      <c r="GW40">
        <f>GV13*GT13</f>
      </c>
      <c r="GX40">
        <f>GS13-GV13</f>
      </c>
      <c r="GY40">
        <f>GU13-GW13</f>
      </c>
      <c r="GZ40" t="n" s="18653">
        <v>0.03999999910593033</v>
      </c>
      <c r="HA40">
        <f>GZ13*GT13</f>
      </c>
      <c r="HB40">
        <f>GT13*(1+GZ13)</f>
      </c>
      <c r="HC40" t="n" s="18656">
        <v>0.0</v>
      </c>
      <c r="HD40" t="n" s="18657">
        <v>15.0</v>
      </c>
      <c r="HE40">
        <f>HB13+HD13</f>
      </c>
      <c r="HF40" t="n" s="18659">
        <v>0.10000000149011612</v>
      </c>
      <c r="HG40">
        <f>HE13/(1-HF13)</f>
      </c>
      <c r="HH40">
        <f>HF13*HG13</f>
      </c>
      <c r="HI40" t="n" s="18662">
        <v>0.10000000149011612</v>
      </c>
      <c r="HJ40">
        <f>HI13*HG13</f>
      </c>
      <c r="HK40">
        <f>HF13-HI13</f>
      </c>
      <c r="HL40">
        <f>HH13-HJ13</f>
      </c>
      <c r="HM40">
        <f>HG13</f>
      </c>
      <c r="HN40">
        <f>GM13*GO13/3640*GE13</f>
      </c>
      <c r="HO40" t="n" s="18668">
        <v>0.0</v>
      </c>
      <c r="HP40">
        <f>HN13*(1+HO13)</f>
      </c>
      <c r="HQ40" t="n" s="18670">
        <v>0.25</v>
      </c>
      <c r="HR40">
        <f>HP13/(1-HQ13)</f>
      </c>
      <c r="HS40">
        <f>HQ13*HR13</f>
      </c>
      <c r="HT40" t="n" s="18673">
        <v>0.15000000596046448</v>
      </c>
      <c r="HU40">
        <f>HT13*HR13</f>
      </c>
      <c r="HV40">
        <f>HQ13-HT13</f>
      </c>
      <c r="HW40">
        <f>HS13-HU13</f>
      </c>
      <c r="HX40" t="n" s="18677">
        <v>0.03999999910593033</v>
      </c>
      <c r="HY40">
        <f>HX13*HR13</f>
      </c>
      <c r="HZ40">
        <f>HR13*(1+HX13)</f>
      </c>
      <c r="IA40" t="n" s="18680">
        <v>0.0</v>
      </c>
      <c r="IB40" t="n" s="18681">
        <v>15.0</v>
      </c>
      <c r="IC40">
        <f>HZ13+IB13</f>
      </c>
      <c r="ID40" t="n" s="18683">
        <v>0.10000000149011612</v>
      </c>
      <c r="IE40">
        <f>IC13/(1-ID13)</f>
      </c>
      <c r="IF40">
        <f>ID13*IE13</f>
      </c>
      <c r="IG40" t="n" s="18686">
        <v>0.10000000149011612</v>
      </c>
      <c r="IH40">
        <f>IG13*IE13</f>
      </c>
      <c r="II40">
        <f>ID13-IG13</f>
      </c>
      <c r="IJ40">
        <f>IF13-IH13</f>
      </c>
      <c r="IK40">
        <f>IE13</f>
      </c>
      <c r="IL40" t="s" s="18691">
        <v>69</v>
      </c>
      <c r="IM40" t="s" s="18692">
        <v>66</v>
      </c>
      <c r="IN40" t="s" s="18693">
        <v>67</v>
      </c>
      <c r="IO40" t="n" s="18694">
        <v>240322.0</v>
      </c>
      <c r="IP40" t="s" s="18695">
        <v>56</v>
      </c>
      <c r="IQ40" t="s" s="18696">
        <v>63</v>
      </c>
      <c r="IR40" t="n" s="18697">
        <v>0.061900001019239426</v>
      </c>
      <c r="IS40" t="n" s="18698">
        <v>3.0</v>
      </c>
      <c r="IT40" t="n" s="18699">
        <v>100000.0</v>
      </c>
      <c r="IU40">
        <f>IR13*IT13</f>
      </c>
      <c r="IV40" t="n" s="18701">
        <v>0.0</v>
      </c>
      <c r="IW40">
        <f>IU13*(1+IV13)</f>
      </c>
      <c r="IX40" t="n" s="18703">
        <v>0.25</v>
      </c>
      <c r="IY40">
        <f>IW13/(1-IX13)</f>
      </c>
      <c r="IZ40">
        <f>IX13*IY13</f>
      </c>
      <c r="JA40" t="n" s="18706">
        <v>0.15000000596046448</v>
      </c>
      <c r="JB40">
        <f>JA13*IY13</f>
      </c>
      <c r="JC40">
        <f>IX13-JA13</f>
      </c>
      <c r="JD40">
        <f>IZ13-JB13</f>
      </c>
      <c r="JE40" t="n" s="18710">
        <v>0.03999999910593033</v>
      </c>
      <c r="JF40">
        <f>JE13*IY13</f>
      </c>
      <c r="JG40">
        <f>IY13*(1+JE13)</f>
      </c>
      <c r="JH40" t="n" s="18713">
        <v>0.0</v>
      </c>
      <c r="JI40" t="n" s="18714">
        <v>15.0</v>
      </c>
      <c r="JJ40">
        <f>JG13+JI13</f>
      </c>
      <c r="JK40" t="n" s="18716">
        <v>0.10000000149011612</v>
      </c>
      <c r="JL40">
        <f>JJ13/(1-JK13)</f>
      </c>
      <c r="JM40">
        <f>JK13*JL13</f>
      </c>
      <c r="JN40" t="n" s="18719">
        <v>0.10000000149011612</v>
      </c>
      <c r="JO40">
        <f>JN13*JL13</f>
      </c>
      <c r="JP40">
        <f>JK13-JN13</f>
      </c>
      <c r="JQ40">
        <f>JM13-JO13</f>
      </c>
      <c r="JR40">
        <f>JL13</f>
      </c>
      <c r="JS40">
        <f>IR13*IT13/3640*IJ13</f>
      </c>
      <c r="JT40" t="n" s="18725">
        <v>0.0</v>
      </c>
      <c r="JU40">
        <f>JS13*(1+JT13)</f>
      </c>
      <c r="JV40" t="n" s="18727">
        <v>0.25</v>
      </c>
      <c r="JW40">
        <f>JU13/(1-JV13)</f>
      </c>
      <c r="JX40">
        <f>JV13*JW13</f>
      </c>
      <c r="JY40" t="n" s="18730">
        <v>0.15000000596046448</v>
      </c>
      <c r="JZ40">
        <f>JY13*JW13</f>
      </c>
      <c r="KA40">
        <f>JV13-JY13</f>
      </c>
      <c r="KB40">
        <f>JX13-JZ13</f>
      </c>
      <c r="KC40" t="n" s="18734">
        <v>0.03999999910593033</v>
      </c>
      <c r="KD40">
        <f>KC13*JW13</f>
      </c>
      <c r="KE40">
        <f>JW13*(1+KC13)</f>
      </c>
      <c r="KF40" t="n" s="18737">
        <v>0.0</v>
      </c>
      <c r="KG40" t="n" s="18738">
        <v>15.0</v>
      </c>
      <c r="KH40">
        <f>KE13+KG13</f>
      </c>
      <c r="KI40" t="n" s="18740">
        <v>0.10000000149011612</v>
      </c>
      <c r="KJ40">
        <f>KH13/(1-KI13)</f>
      </c>
      <c r="KK40">
        <f>KI13*KJ13</f>
      </c>
      <c r="KL40" t="n" s="18743">
        <v>0.10000000149011612</v>
      </c>
      <c r="KM40">
        <f>KL13*KJ13</f>
      </c>
      <c r="KN40">
        <f>KI13-KL13</f>
      </c>
      <c r="KO40">
        <f>KK13-KM13</f>
      </c>
      <c r="KP40">
        <f>KJ13</f>
      </c>
      <c r="KQ40" t="s" s="18748">
        <v>70</v>
      </c>
      <c r="KR40" t="s" s="18749">
        <v>66</v>
      </c>
      <c r="KS40" t="s" s="18750">
        <v>67</v>
      </c>
      <c r="KT40" t="n" s="18751">
        <v>240322.0</v>
      </c>
      <c r="KU40" t="s" s="18752">
        <v>56</v>
      </c>
      <c r="KV40" t="s" s="18753">
        <v>63</v>
      </c>
      <c r="KW40" t="n" s="18754">
        <v>0.21080000698566437</v>
      </c>
      <c r="KX40" t="n" s="18755">
        <v>3.0</v>
      </c>
      <c r="KY40" t="n" s="18756">
        <v>100000.0</v>
      </c>
      <c r="KZ40">
        <f>KW13*KY13</f>
      </c>
      <c r="LA40" t="n" s="18758">
        <v>0.0</v>
      </c>
      <c r="LB40">
        <f>KZ13*(1+LA13)</f>
      </c>
      <c r="LC40" t="n" s="18760">
        <v>0.25</v>
      </c>
      <c r="LD40">
        <f>LB13/(1-LC13)</f>
      </c>
      <c r="LE40">
        <f>LC13*LD13</f>
      </c>
      <c r="LF40" t="n" s="18763">
        <v>0.15000000596046448</v>
      </c>
      <c r="LG40">
        <f>LF13*LD13</f>
      </c>
      <c r="LH40">
        <f>LC13-LF13</f>
      </c>
      <c r="LI40">
        <f>LE13-LG13</f>
      </c>
      <c r="LJ40" t="n" s="18767">
        <v>0.03999999910593033</v>
      </c>
      <c r="LK40">
        <f>LJ13*LD13</f>
      </c>
      <c r="LL40">
        <f>LD13*(1+LJ13)</f>
      </c>
      <c r="LM40" t="n" s="18770">
        <v>0.0</v>
      </c>
      <c r="LN40" t="n" s="18771">
        <v>15.0</v>
      </c>
      <c r="LO40">
        <f>LL13+LN13</f>
      </c>
      <c r="LP40" t="n" s="18773">
        <v>0.10000000149011612</v>
      </c>
      <c r="LQ40">
        <f>LO13/(1-LP13)</f>
      </c>
      <c r="LR40">
        <f>LP13*LQ13</f>
      </c>
      <c r="LS40" t="n" s="18776">
        <v>0.10000000149011612</v>
      </c>
      <c r="LT40">
        <f>LS13*LQ13</f>
      </c>
      <c r="LU40">
        <f>LP13-LS13</f>
      </c>
      <c r="LV40">
        <f>LR13-LT13</f>
      </c>
      <c r="LW40">
        <f>LQ13</f>
      </c>
      <c r="LX40">
        <f>KW13*KY13/3640*KO13</f>
      </c>
      <c r="LY40" t="n" s="18782">
        <v>0.0</v>
      </c>
      <c r="LZ40">
        <f>LX13*(1+LY13)</f>
      </c>
      <c r="MA40" t="n" s="18784">
        <v>0.25</v>
      </c>
      <c r="MB40">
        <f>LZ13/(1-MA13)</f>
      </c>
      <c r="MC40">
        <f>MA13*MB13</f>
      </c>
      <c r="MD40" t="n" s="18787">
        <v>0.15000000596046448</v>
      </c>
      <c r="ME40">
        <f>MD13*MB13</f>
      </c>
      <c r="MF40">
        <f>MA13-MD13</f>
      </c>
      <c r="MG40">
        <f>MC13-ME13</f>
      </c>
      <c r="MH40" t="n" s="18791">
        <v>0.03999999910593033</v>
      </c>
      <c r="MI40">
        <f>MH13*MB13</f>
      </c>
      <c r="MJ40">
        <f>MB13*(1+MH13)</f>
      </c>
      <c r="MK40" t="n" s="18794">
        <v>0.0</v>
      </c>
      <c r="ML40" t="n" s="18795">
        <v>15.0</v>
      </c>
      <c r="MM40">
        <f>MJ13+ML13</f>
      </c>
      <c r="MN40" t="n" s="18797">
        <v>0.10000000149011612</v>
      </c>
      <c r="MO40">
        <f>MM13/(1-MN13)</f>
      </c>
      <c r="MP40">
        <f>MN13*MO13</f>
      </c>
      <c r="MQ40" t="n" s="18800">
        <v>0.10000000149011612</v>
      </c>
      <c r="MR40">
        <f>MQ13*MO13</f>
      </c>
      <c r="MS40">
        <f>MN13-MQ13</f>
      </c>
      <c r="MT40">
        <f>MP13-MR13</f>
      </c>
      <c r="MU40">
        <f>MO13</f>
      </c>
      <c r="MV40" t="s" s="18805">
        <v>71</v>
      </c>
      <c r="MW40" t="s" s="18806">
        <v>66</v>
      </c>
      <c r="MX40" t="s" s="18807">
        <v>67</v>
      </c>
      <c r="MY40" t="n" s="18808">
        <v>240322.0</v>
      </c>
      <c r="MZ40" t="s" s="18809">
        <v>56</v>
      </c>
      <c r="NA40" t="s" s="18810">
        <v>63</v>
      </c>
      <c r="NB40" t="n" s="18811">
        <v>0.45249998569488525</v>
      </c>
      <c r="NC40" t="n" s="18812">
        <v>1.0</v>
      </c>
      <c r="ND40" t="n" s="18813">
        <v>100000.0</v>
      </c>
      <c r="NE40">
        <f>NB13*ND13</f>
      </c>
      <c r="NF40" t="n" s="18815">
        <v>0.0</v>
      </c>
      <c r="NG40">
        <f>NE13*(1+NF13)</f>
      </c>
      <c r="NH40" t="n" s="18817">
        <v>0.25</v>
      </c>
      <c r="NI40">
        <f>NG13/(1-NH13)</f>
      </c>
      <c r="NJ40">
        <f>NH13*NI13</f>
      </c>
      <c r="NK40" t="n" s="18820">
        <v>0.15000000596046448</v>
      </c>
      <c r="NL40">
        <f>NK13*NI13</f>
      </c>
      <c r="NM40">
        <f>NH13-NK13</f>
      </c>
      <c r="NN40">
        <f>NJ13-NL13</f>
      </c>
      <c r="NO40" t="n" s="18824">
        <v>0.03999999910593033</v>
      </c>
      <c r="NP40">
        <f>NO13*NI13</f>
      </c>
      <c r="NQ40">
        <f>NI13*(1+NO13)</f>
      </c>
      <c r="NR40" t="n" s="18827">
        <v>0.0</v>
      </c>
      <c r="NS40" t="n" s="18828">
        <v>15.0</v>
      </c>
      <c r="NT40">
        <f>NQ13+NS13</f>
      </c>
      <c r="NU40" t="n" s="18830">
        <v>0.10000000149011612</v>
      </c>
      <c r="NV40">
        <f>NT13/(1-NU13)</f>
      </c>
      <c r="NW40">
        <f>NU13*NV13</f>
      </c>
      <c r="NX40" t="n" s="18833">
        <v>0.10000000149011612</v>
      </c>
      <c r="NY40">
        <f>NX13*NV13</f>
      </c>
      <c r="NZ40">
        <f>NU13-NX13</f>
      </c>
      <c r="OA40">
        <f>NW13-NY13</f>
      </c>
      <c r="OB40">
        <f>NV13</f>
      </c>
      <c r="OC40">
        <f>NB13*ND13/3640*MT13</f>
      </c>
      <c r="OD40" t="n" s="18839">
        <v>0.0</v>
      </c>
      <c r="OE40">
        <f>OC13*(1+OD13)</f>
      </c>
      <c r="OF40" t="n" s="18841">
        <v>0.25</v>
      </c>
      <c r="OG40">
        <f>OE13/(1-OF13)</f>
      </c>
      <c r="OH40">
        <f>OF13*OG13</f>
      </c>
      <c r="OI40" t="n" s="18844">
        <v>0.15000000596046448</v>
      </c>
      <c r="OJ40">
        <f>OI13*OG13</f>
      </c>
      <c r="OK40">
        <f>OF13-OI13</f>
      </c>
      <c r="OL40">
        <f>OH13-OJ13</f>
      </c>
      <c r="OM40" t="n" s="18848">
        <v>0.03999999910593033</v>
      </c>
      <c r="ON40">
        <f>OM13*OG13</f>
      </c>
      <c r="OO40">
        <f>OG13*(1+OM13)</f>
      </c>
      <c r="OP40" t="n" s="18851">
        <v>0.0</v>
      </c>
      <c r="OQ40" t="n" s="18852">
        <v>15.0</v>
      </c>
      <c r="OR40">
        <f>OO13+OQ13</f>
      </c>
      <c r="OS40" t="n" s="18854">
        <v>0.10000000149011612</v>
      </c>
      <c r="OT40">
        <f>OR13/(1-OS13)</f>
      </c>
      <c r="OU40">
        <f>OS13*OT13</f>
      </c>
      <c r="OV40" t="n" s="18857">
        <v>0.10000000149011612</v>
      </c>
      <c r="OW40">
        <f>OV13*OT13</f>
      </c>
      <c r="OX40">
        <f>OS13-OV13</f>
      </c>
      <c r="OY40">
        <f>OU13-OW13</f>
      </c>
      <c r="OZ40">
        <f>OT13</f>
      </c>
      <c r="PA40" t="s" s="18862">
        <v>72</v>
      </c>
      <c r="PB40" t="s" s="18863">
        <v>66</v>
      </c>
      <c r="PC40" t="s" s="18864">
        <v>67</v>
      </c>
      <c r="PD40" t="n" s="18865">
        <v>240322.0</v>
      </c>
      <c r="PE40" t="s" s="18866">
        <v>56</v>
      </c>
      <c r="PF40" t="s" s="18867">
        <v>63</v>
      </c>
      <c r="PG40" t="n" s="18868">
        <v>0.9043999910354614</v>
      </c>
      <c r="PH40" t="n" s="18869">
        <v>1.0</v>
      </c>
      <c r="PI40" t="n" s="18870">
        <v>100000.0</v>
      </c>
      <c r="PJ40">
        <f>PG13*PI13</f>
      </c>
      <c r="PK40" t="n" s="18872">
        <v>0.0</v>
      </c>
      <c r="PL40">
        <f>PJ13*(1+PK13)</f>
      </c>
      <c r="PM40" t="n" s="18874">
        <v>0.25</v>
      </c>
      <c r="PN40">
        <f>PL13/(1-PM13)</f>
      </c>
      <c r="PO40">
        <f>PM13*PN13</f>
      </c>
      <c r="PP40" t="n" s="18877">
        <v>0.15000000596046448</v>
      </c>
      <c r="PQ40">
        <f>PP13*PN13</f>
      </c>
      <c r="PR40">
        <f>PM13-PP13</f>
      </c>
      <c r="PS40">
        <f>PO13-PQ13</f>
      </c>
      <c r="PT40" t="n" s="18881">
        <v>0.03999999910593033</v>
      </c>
      <c r="PU40">
        <f>PT13*PN13</f>
      </c>
      <c r="PV40">
        <f>PN13*(1+PT13)</f>
      </c>
      <c r="PW40" t="n" s="18884">
        <v>0.0</v>
      </c>
      <c r="PX40" t="n" s="18885">
        <v>15.0</v>
      </c>
      <c r="PY40">
        <f>PV13+PX13</f>
      </c>
      <c r="PZ40" t="n" s="18887">
        <v>0.10000000149011612</v>
      </c>
      <c r="QA40">
        <f>PY13/(1-PZ13)</f>
      </c>
      <c r="QB40">
        <f>PZ13*QA13</f>
      </c>
      <c r="QC40" t="n" s="18890">
        <v>0.10000000149011612</v>
      </c>
      <c r="QD40">
        <f>QC13*QA13</f>
      </c>
      <c r="QE40">
        <f>PZ13-QC13</f>
      </c>
      <c r="QF40">
        <f>QB13-QD13</f>
      </c>
      <c r="QG40">
        <f>QA13</f>
      </c>
      <c r="QH40">
        <f>OYG13*OYI13/3640*OY13</f>
      </c>
      <c r="QI40" t="n" s="18896">
        <v>0.0</v>
      </c>
      <c r="QJ40">
        <f>QH13*(1+QI13)</f>
      </c>
      <c r="QK40" t="n" s="18898">
        <v>0.25</v>
      </c>
      <c r="QL40">
        <f>QJ13/(1-QK13)</f>
      </c>
      <c r="QM40">
        <f>QK13*QL13</f>
      </c>
      <c r="QN40" t="n" s="18901">
        <v>0.15000000596046448</v>
      </c>
      <c r="QO40">
        <f>QN13*QL13</f>
      </c>
      <c r="QP40">
        <f>QK13-QN13</f>
      </c>
      <c r="QQ40">
        <f>QM13-QO13</f>
      </c>
      <c r="QR40" t="n" s="18905">
        <v>0.03999999910593033</v>
      </c>
      <c r="QS40">
        <f>QR13*QL13</f>
      </c>
      <c r="QT40">
        <f>QL13*(1+QR13)</f>
      </c>
      <c r="QU40" t="n" s="18908">
        <v>0.0</v>
      </c>
      <c r="QV40" t="n" s="18909">
        <v>15.0</v>
      </c>
      <c r="QW40">
        <f>QT13+QV13</f>
      </c>
      <c r="QX40" t="n" s="18911">
        <v>0.10000000149011612</v>
      </c>
      <c r="QY40">
        <f>QW13/(1-QX13)</f>
      </c>
      <c r="QZ40">
        <f>QX13*QY13</f>
      </c>
      <c r="RA40" t="n" s="18914">
        <v>0.10000000149011612</v>
      </c>
      <c r="RB40">
        <f>RA13*QY13</f>
      </c>
      <c r="RC40">
        <f>QX13-RA13</f>
      </c>
      <c r="RD40">
        <f>QZ13-RB13</f>
      </c>
      <c r="RE40">
        <f>QY13</f>
      </c>
      <c r="RF40">
        <f>BV40+BV40+EA40+EA40+GF40+IK40+KP40+MU40+OZ40+RE40</f>
      </c>
    </row>
    <row r="41">
      <c r="A41" t="s">
        <v>96</v>
      </c>
      <c r="B41" t="s">
        <v>129</v>
      </c>
      <c r="C41" t="s">
        <v>130</v>
      </c>
      <c r="D41" t="s">
        <v>51</v>
      </c>
      <c r="F41" t="s">
        <v>52</v>
      </c>
      <c r="G41" t="s">
        <v>53</v>
      </c>
      <c r="H41" t="s">
        <v>103</v>
      </c>
      <c r="I41" t="s">
        <v>104</v>
      </c>
      <c r="J41" t="n">
        <v>0.0</v>
      </c>
      <c r="K41" t="n">
        <v>42815.0</v>
      </c>
      <c r="L41" t="n">
        <v>42753.0</v>
      </c>
      <c r="M41" t="s">
        <v>56</v>
      </c>
      <c r="N41" t="n">
        <v>-2.0</v>
      </c>
      <c r="O41" t="n">
        <v>2200.0</v>
      </c>
      <c r="P41" t="n">
        <v>-62.0</v>
      </c>
      <c r="Q41" t="n">
        <v>-1.0</v>
      </c>
      <c r="R41" t="s" s="18975">
        <v>57</v>
      </c>
      <c r="S41" t="s" s="18976">
        <v>58</v>
      </c>
      <c r="T41" t="s" s="18977">
        <v>83</v>
      </c>
      <c r="U41" t="n" s="18978">
        <v>240322.0</v>
      </c>
      <c r="V41" t="s" s="18979">
        <v>56</v>
      </c>
      <c r="W41" t="s" s="18980">
        <v>63</v>
      </c>
      <c r="X41" t="n" s="18981">
        <v>5.009999731555581E-4</v>
      </c>
      <c r="Y41" t="n" s="18982">
        <v>3.0</v>
      </c>
      <c r="Z41">
        <f>Y12*O12*12</f>
      </c>
      <c r="AA41">
        <f>X12*Z12</f>
      </c>
      <c r="AB41" t="n" s="18985">
        <v>0.0</v>
      </c>
      <c r="AC41">
        <f>AA12*(1+AB12)</f>
      </c>
      <c r="AD41" t="n" s="18987">
        <v>0.25</v>
      </c>
      <c r="AE41">
        <f>AC12/(1-AD12)</f>
      </c>
      <c r="AF41">
        <f>AD12*AE12</f>
      </c>
      <c r="AG41" t="n" s="18990">
        <v>0.15000000596046448</v>
      </c>
      <c r="AH41">
        <f>AG12*AE12</f>
      </c>
      <c r="AI41">
        <f>AD12-AG12</f>
      </c>
      <c r="AJ41">
        <f>AF12-AH12</f>
      </c>
      <c r="AK41" t="n" s="18994">
        <v>0.03999999910593033</v>
      </c>
      <c r="AL41">
        <f>AK12*AE12</f>
      </c>
      <c r="AM41">
        <f>AE12*(1+AK12)</f>
      </c>
      <c r="AN41" t="n" s="18997">
        <v>0.029999999329447746</v>
      </c>
      <c r="AO41">
        <f>AN12*AM12</f>
      </c>
      <c r="AP41">
        <f>AM12+AO12</f>
      </c>
      <c r="AQ41" t="n" s="19000">
        <v>0.10000000149011612</v>
      </c>
      <c r="AR41">
        <f>AP12/(1-AQ12)</f>
      </c>
      <c r="AS41">
        <f>AQ12*AR12</f>
      </c>
      <c r="AT41" t="n" s="19003">
        <v>0.10000000149011612</v>
      </c>
      <c r="AU41">
        <f>AT12*AR12</f>
      </c>
      <c r="AV41">
        <f>AQ12-AT12</f>
      </c>
      <c r="AW41">
        <f>AS12-AU12</f>
      </c>
      <c r="AX41">
        <f>AR12</f>
      </c>
      <c r="AY41">
        <f>X12*Z12/3641*P12</f>
      </c>
      <c r="AZ41" t="n" s="19009">
        <v>0.0</v>
      </c>
      <c r="BA41">
        <f>AY12*(1+AZ12)</f>
      </c>
      <c r="BB41" t="n" s="19011">
        <v>0.25</v>
      </c>
      <c r="BC41">
        <f>BA12/(1-BB12)</f>
      </c>
      <c r="BD41">
        <f>BB12*BC12</f>
      </c>
      <c r="BE41" t="n" s="19014">
        <v>0.15000000596046448</v>
      </c>
      <c r="BF41">
        <f>BE12*BC12</f>
      </c>
      <c r="BG41">
        <f>BB12-BE12</f>
      </c>
      <c r="BH41">
        <f>BD12-BF12</f>
      </c>
      <c r="BI41" t="n" s="19018">
        <v>0.03999999910593033</v>
      </c>
      <c r="BJ41">
        <f>BI12*BC12</f>
      </c>
      <c r="BK41">
        <f>BC12*(1+BI12)</f>
      </c>
      <c r="BL41" t="n" s="19021">
        <v>0.029999999329447746</v>
      </c>
      <c r="BM41">
        <f>BL12*BK12</f>
      </c>
      <c r="BN41">
        <f>BK12+BM12</f>
      </c>
      <c r="BO41" t="n" s="19024">
        <v>0.10000000149011612</v>
      </c>
      <c r="BP41">
        <f>BN12/(1-BO12)</f>
      </c>
      <c r="BQ41">
        <f>BO12*BP12</f>
      </c>
      <c r="BR41" t="n" s="19027">
        <v>0.10000000149011612</v>
      </c>
      <c r="BS41">
        <f>BR12*BP12</f>
      </c>
      <c r="BT41">
        <f>BO12-BR12</f>
      </c>
      <c r="BU41">
        <f>BQ12-BS12</f>
      </c>
      <c r="BV41">
        <f>BP12</f>
      </c>
      <c r="BW41" t="s" s="19088">
        <v>64</v>
      </c>
      <c r="BX41" t="s" s="19089">
        <v>58</v>
      </c>
      <c r="BY41" t="s" s="19090">
        <v>83</v>
      </c>
      <c r="BZ41" t="n" s="19091">
        <v>240322.0</v>
      </c>
      <c r="CA41" t="s" s="19092">
        <v>56</v>
      </c>
      <c r="CB41" t="s" s="19093">
        <v>63</v>
      </c>
      <c r="CC41" t="n" s="19094">
        <v>5.009999731555581E-4</v>
      </c>
      <c r="CD41" t="n" s="19095">
        <v>3.0</v>
      </c>
      <c r="CE41">
        <f>CD12*BT12*12</f>
      </c>
      <c r="CF41">
        <f>CC12*CE12</f>
      </c>
      <c r="CG41" t="n" s="19098">
        <v>0.0</v>
      </c>
      <c r="CH41">
        <f>CF12*(1+CG12)</f>
      </c>
      <c r="CI41" t="n" s="19100">
        <v>0.25</v>
      </c>
      <c r="CJ41">
        <f>CH12/(1-CI12)</f>
      </c>
      <c r="CK41">
        <f>CI12*CJ12</f>
      </c>
      <c r="CL41" t="n" s="19103">
        <v>0.15000000596046448</v>
      </c>
      <c r="CM41">
        <f>CL12*CJ12</f>
      </c>
      <c r="CN41">
        <f>CI12-CL12</f>
      </c>
      <c r="CO41">
        <f>CK12-CM12</f>
      </c>
      <c r="CP41" t="n" s="19107">
        <v>0.03999999910593033</v>
      </c>
      <c r="CQ41">
        <f>CP12*CJ12</f>
      </c>
      <c r="CR41">
        <f>CJ12*(1+CP12)</f>
      </c>
      <c r="CS41" t="n" s="19110">
        <v>0.029999999329447746</v>
      </c>
      <c r="CT41">
        <f>CS12*CR12</f>
      </c>
      <c r="CU41">
        <f>CR12+CT12</f>
      </c>
      <c r="CV41" t="n" s="19113">
        <v>0.10000000149011612</v>
      </c>
      <c r="CW41">
        <f>CU12/(1-CV12)</f>
      </c>
      <c r="CX41">
        <f>CV12*CW12</f>
      </c>
      <c r="CY41" t="n" s="19116">
        <v>0.10000000149011612</v>
      </c>
      <c r="CZ41">
        <f>CY12*CW12</f>
      </c>
      <c r="DA41">
        <f>CV12-CY12</f>
      </c>
      <c r="DB41">
        <f>CX12-CZ12</f>
      </c>
      <c r="DC41">
        <f>CW12</f>
      </c>
      <c r="DD41">
        <f>CC12*CE12/3641*BU12</f>
      </c>
      <c r="DE41" t="n" s="19122">
        <v>0.0</v>
      </c>
      <c r="DF41">
        <f>DD12*(1+DE12)</f>
      </c>
      <c r="DG41" t="n" s="19124">
        <v>0.25</v>
      </c>
      <c r="DH41">
        <f>DF12/(1-DG12)</f>
      </c>
      <c r="DI41">
        <f>DG12*DH12</f>
      </c>
      <c r="DJ41" t="n" s="19127">
        <v>0.15000000596046448</v>
      </c>
      <c r="DK41">
        <f>DJ12*DH12</f>
      </c>
      <c r="DL41">
        <f>DG12-DJ12</f>
      </c>
      <c r="DM41">
        <f>DI12-DK12</f>
      </c>
      <c r="DN41" t="n" s="19131">
        <v>0.03999999910593033</v>
      </c>
      <c r="DO41">
        <f>DN12*DH12</f>
      </c>
      <c r="DP41">
        <f>DH12*(1+DN12)</f>
      </c>
      <c r="DQ41" t="n" s="19134">
        <v>0.029999999329447746</v>
      </c>
      <c r="DR41">
        <f>DQ12*DP12</f>
      </c>
      <c r="DS41">
        <f>DP12+DR12</f>
      </c>
      <c r="DT41" t="n" s="19137">
        <v>0.10000000149011612</v>
      </c>
      <c r="DU41">
        <f>DS12/(1-DT12)</f>
      </c>
      <c r="DV41">
        <f>DT12*DU12</f>
      </c>
      <c r="DW41" t="n" s="19140">
        <v>0.10000000149011612</v>
      </c>
      <c r="DX41">
        <f>DW12*DU12</f>
      </c>
      <c r="DY41">
        <f>DT12-DW12</f>
      </c>
      <c r="DZ41">
        <f>DV12-DX12</f>
      </c>
      <c r="EA41">
        <f>DU12</f>
      </c>
      <c r="EB41" t="s" s="19145">
        <v>65</v>
      </c>
      <c r="EC41" t="s" s="19146">
        <v>66</v>
      </c>
      <c r="ED41" t="s" s="19147">
        <v>67</v>
      </c>
      <c r="EE41" t="n" s="19148">
        <v>240322.0</v>
      </c>
      <c r="EF41" t="s" s="19149">
        <v>56</v>
      </c>
      <c r="EG41" t="s" s="19150">
        <v>63</v>
      </c>
      <c r="EH41" t="n" s="19151">
        <v>0.5009999871253967</v>
      </c>
      <c r="EI41" t="n" s="19152">
        <v>3.0</v>
      </c>
      <c r="EJ41" t="n" s="19153">
        <v>100000.0</v>
      </c>
      <c r="EK41">
        <f>EH13*EJ13</f>
      </c>
      <c r="EL41" t="n" s="19155">
        <v>0.0</v>
      </c>
      <c r="EM41">
        <f>EK13*(1+EL13)</f>
      </c>
      <c r="EN41" t="n" s="19157">
        <v>0.25</v>
      </c>
      <c r="EO41">
        <f>EM13/(1-EN13)</f>
      </c>
      <c r="EP41">
        <f>EN13*EO13</f>
      </c>
      <c r="EQ41" t="n" s="19160">
        <v>0.15000000596046448</v>
      </c>
      <c r="ER41">
        <f>EQ13*EO13</f>
      </c>
      <c r="ES41">
        <f>EN13-EQ13</f>
      </c>
      <c r="ET41">
        <f>EP13-ER13</f>
      </c>
      <c r="EU41" t="n" s="19164">
        <v>0.03999999910593033</v>
      </c>
      <c r="EV41">
        <f>EU13*EO13</f>
      </c>
      <c r="EW41">
        <f>EO13*(1+EU13)</f>
      </c>
      <c r="EX41" t="n" s="19167">
        <v>0.0</v>
      </c>
      <c r="EY41" t="n" s="19168">
        <v>15.0</v>
      </c>
      <c r="EZ41">
        <f>EW13+EY13</f>
      </c>
      <c r="FA41" t="n" s="19170">
        <v>0.10000000149011612</v>
      </c>
      <c r="FB41">
        <f>EZ13/(1-FA13)</f>
      </c>
      <c r="FC41">
        <f>FA13*FB13</f>
      </c>
      <c r="FD41" t="n" s="19173">
        <v>0.10000000149011612</v>
      </c>
      <c r="FE41">
        <f>FD13*FB13</f>
      </c>
      <c r="FF41">
        <f>FA13-FD13</f>
      </c>
      <c r="FG41">
        <f>FC13-FE13</f>
      </c>
      <c r="FH41">
        <f>FB13</f>
      </c>
      <c r="FI41">
        <f>EH13*EJ13/3641*DZ13</f>
      </c>
      <c r="FJ41" t="n" s="19179">
        <v>0.0</v>
      </c>
      <c r="FK41">
        <f>FI13*(1+FJ13)</f>
      </c>
      <c r="FL41" t="n" s="19181">
        <v>0.25</v>
      </c>
      <c r="FM41">
        <f>FK13/(1-FL13)</f>
      </c>
      <c r="FN41">
        <f>FL13*FM13</f>
      </c>
      <c r="FO41" t="n" s="19184">
        <v>0.15000000596046448</v>
      </c>
      <c r="FP41">
        <f>FO13*FM13</f>
      </c>
      <c r="FQ41">
        <f>FL13-FO13</f>
      </c>
      <c r="FR41">
        <f>FN13-FP13</f>
      </c>
      <c r="FS41" t="n" s="19188">
        <v>0.03999999910593033</v>
      </c>
      <c r="FT41">
        <f>FS13*FM13</f>
      </c>
      <c r="FU41">
        <f>FM13*(1+FS13)</f>
      </c>
      <c r="FV41" t="n" s="19191">
        <v>0.0</v>
      </c>
      <c r="FW41" t="n" s="19192">
        <v>15.0</v>
      </c>
      <c r="FX41">
        <f>FU13+FW13</f>
      </c>
      <c r="FY41" t="n" s="19194">
        <v>0.10000000149011612</v>
      </c>
      <c r="FZ41">
        <f>FX13/(1-FY13)</f>
      </c>
      <c r="GA41">
        <f>FY13*FZ13</f>
      </c>
      <c r="GB41" t="n" s="19197">
        <v>0.10000000149011612</v>
      </c>
      <c r="GC41">
        <f>GB13*FZ13</f>
      </c>
      <c r="GD41">
        <f>FY13-GB13</f>
      </c>
      <c r="GE41">
        <f>GA13-GC13</f>
      </c>
      <c r="GF41">
        <f>FZ13</f>
      </c>
      <c r="GG41" t="s" s="19202">
        <v>68</v>
      </c>
      <c r="GH41" t="s" s="19203">
        <v>66</v>
      </c>
      <c r="GI41" t="s" s="19204">
        <v>67</v>
      </c>
      <c r="GJ41" t="n" s="19205">
        <v>240322.0</v>
      </c>
      <c r="GK41" t="s" s="19206">
        <v>56</v>
      </c>
      <c r="GL41" t="s" s="19207">
        <v>63</v>
      </c>
      <c r="GM41" t="n" s="19208">
        <v>0.12530000507831573</v>
      </c>
      <c r="GN41" t="n" s="19209">
        <v>3.0</v>
      </c>
      <c r="GO41" t="n" s="19210">
        <v>100000.0</v>
      </c>
      <c r="GP41">
        <f>GM13*GO13</f>
      </c>
      <c r="GQ41" t="n" s="19212">
        <v>0.0</v>
      </c>
      <c r="GR41">
        <f>GP13*(1+GQ13)</f>
      </c>
      <c r="GS41" t="n" s="19214">
        <v>0.25</v>
      </c>
      <c r="GT41">
        <f>GR13/(1-GS13)</f>
      </c>
      <c r="GU41">
        <f>GS13*GT13</f>
      </c>
      <c r="GV41" t="n" s="19217">
        <v>0.15000000596046448</v>
      </c>
      <c r="GW41">
        <f>GV13*GT13</f>
      </c>
      <c r="GX41">
        <f>GS13-GV13</f>
      </c>
      <c r="GY41">
        <f>GU13-GW13</f>
      </c>
      <c r="GZ41" t="n" s="19221">
        <v>0.03999999910593033</v>
      </c>
      <c r="HA41">
        <f>GZ13*GT13</f>
      </c>
      <c r="HB41">
        <f>GT13*(1+GZ13)</f>
      </c>
      <c r="HC41" t="n" s="19224">
        <v>0.0</v>
      </c>
      <c r="HD41" t="n" s="19225">
        <v>15.0</v>
      </c>
      <c r="HE41">
        <f>HB13+HD13</f>
      </c>
      <c r="HF41" t="n" s="19227">
        <v>0.10000000149011612</v>
      </c>
      <c r="HG41">
        <f>HE13/(1-HF13)</f>
      </c>
      <c r="HH41">
        <f>HF13*HG13</f>
      </c>
      <c r="HI41" t="n" s="19230">
        <v>0.10000000149011612</v>
      </c>
      <c r="HJ41">
        <f>HI13*HG13</f>
      </c>
      <c r="HK41">
        <f>HF13-HI13</f>
      </c>
      <c r="HL41">
        <f>HH13-HJ13</f>
      </c>
      <c r="HM41">
        <f>HG13</f>
      </c>
      <c r="HN41">
        <f>GM13*GO13/3641*GE13</f>
      </c>
      <c r="HO41" t="n" s="19236">
        <v>0.0</v>
      </c>
      <c r="HP41">
        <f>HN13*(1+HO13)</f>
      </c>
      <c r="HQ41" t="n" s="19238">
        <v>0.25</v>
      </c>
      <c r="HR41">
        <f>HP13/(1-HQ13)</f>
      </c>
      <c r="HS41">
        <f>HQ13*HR13</f>
      </c>
      <c r="HT41" t="n" s="19241">
        <v>0.15000000596046448</v>
      </c>
      <c r="HU41">
        <f>HT13*HR13</f>
      </c>
      <c r="HV41">
        <f>HQ13-HT13</f>
      </c>
      <c r="HW41">
        <f>HS13-HU13</f>
      </c>
      <c r="HX41" t="n" s="19245">
        <v>0.03999999910593033</v>
      </c>
      <c r="HY41">
        <f>HX13*HR13</f>
      </c>
      <c r="HZ41">
        <f>HR13*(1+HX13)</f>
      </c>
      <c r="IA41" t="n" s="19248">
        <v>0.0</v>
      </c>
      <c r="IB41" t="n" s="19249">
        <v>15.0</v>
      </c>
      <c r="IC41">
        <f>HZ13+IB13</f>
      </c>
      <c r="ID41" t="n" s="19251">
        <v>0.10000000149011612</v>
      </c>
      <c r="IE41">
        <f>IC13/(1-ID13)</f>
      </c>
      <c r="IF41">
        <f>ID13*IE13</f>
      </c>
      <c r="IG41" t="n" s="19254">
        <v>0.10000000149011612</v>
      </c>
      <c r="IH41">
        <f>IG13*IE13</f>
      </c>
      <c r="II41">
        <f>ID13-IG13</f>
      </c>
      <c r="IJ41">
        <f>IF13-IH13</f>
      </c>
      <c r="IK41">
        <f>IE13</f>
      </c>
      <c r="IL41" t="s" s="19259">
        <v>69</v>
      </c>
      <c r="IM41" t="s" s="19260">
        <v>66</v>
      </c>
      <c r="IN41" t="s" s="19261">
        <v>67</v>
      </c>
      <c r="IO41" t="n" s="19262">
        <v>240322.0</v>
      </c>
      <c r="IP41" t="s" s="19263">
        <v>56</v>
      </c>
      <c r="IQ41" t="s" s="19264">
        <v>63</v>
      </c>
      <c r="IR41" t="n" s="19265">
        <v>0.061900001019239426</v>
      </c>
      <c r="IS41" t="n" s="19266">
        <v>3.0</v>
      </c>
      <c r="IT41" t="n" s="19267">
        <v>100000.0</v>
      </c>
      <c r="IU41">
        <f>IR13*IT13</f>
      </c>
      <c r="IV41" t="n" s="19269">
        <v>0.0</v>
      </c>
      <c r="IW41">
        <f>IU13*(1+IV13)</f>
      </c>
      <c r="IX41" t="n" s="19271">
        <v>0.25</v>
      </c>
      <c r="IY41">
        <f>IW13/(1-IX13)</f>
      </c>
      <c r="IZ41">
        <f>IX13*IY13</f>
      </c>
      <c r="JA41" t="n" s="19274">
        <v>0.15000000596046448</v>
      </c>
      <c r="JB41">
        <f>JA13*IY13</f>
      </c>
      <c r="JC41">
        <f>IX13-JA13</f>
      </c>
      <c r="JD41">
        <f>IZ13-JB13</f>
      </c>
      <c r="JE41" t="n" s="19278">
        <v>0.03999999910593033</v>
      </c>
      <c r="JF41">
        <f>JE13*IY13</f>
      </c>
      <c r="JG41">
        <f>IY13*(1+JE13)</f>
      </c>
      <c r="JH41" t="n" s="19281">
        <v>0.0</v>
      </c>
      <c r="JI41" t="n" s="19282">
        <v>15.0</v>
      </c>
      <c r="JJ41">
        <f>JG13+JI13</f>
      </c>
      <c r="JK41" t="n" s="19284">
        <v>0.10000000149011612</v>
      </c>
      <c r="JL41">
        <f>JJ13/(1-JK13)</f>
      </c>
      <c r="JM41">
        <f>JK13*JL13</f>
      </c>
      <c r="JN41" t="n" s="19287">
        <v>0.10000000149011612</v>
      </c>
      <c r="JO41">
        <f>JN13*JL13</f>
      </c>
      <c r="JP41">
        <f>JK13-JN13</f>
      </c>
      <c r="JQ41">
        <f>JM13-JO13</f>
      </c>
      <c r="JR41">
        <f>JL13</f>
      </c>
      <c r="JS41">
        <f>IR13*IT13/3641*IJ13</f>
      </c>
      <c r="JT41" t="n" s="19293">
        <v>0.0</v>
      </c>
      <c r="JU41">
        <f>JS13*(1+JT13)</f>
      </c>
      <c r="JV41" t="n" s="19295">
        <v>0.25</v>
      </c>
      <c r="JW41">
        <f>JU13/(1-JV13)</f>
      </c>
      <c r="JX41">
        <f>JV13*JW13</f>
      </c>
      <c r="JY41" t="n" s="19298">
        <v>0.15000000596046448</v>
      </c>
      <c r="JZ41">
        <f>JY13*JW13</f>
      </c>
      <c r="KA41">
        <f>JV13-JY13</f>
      </c>
      <c r="KB41">
        <f>JX13-JZ13</f>
      </c>
      <c r="KC41" t="n" s="19302">
        <v>0.03999999910593033</v>
      </c>
      <c r="KD41">
        <f>KC13*JW13</f>
      </c>
      <c r="KE41">
        <f>JW13*(1+KC13)</f>
      </c>
      <c r="KF41" t="n" s="19305">
        <v>0.0</v>
      </c>
      <c r="KG41" t="n" s="19306">
        <v>15.0</v>
      </c>
      <c r="KH41">
        <f>KE13+KG13</f>
      </c>
      <c r="KI41" t="n" s="19308">
        <v>0.10000000149011612</v>
      </c>
      <c r="KJ41">
        <f>KH13/(1-KI13)</f>
      </c>
      <c r="KK41">
        <f>KI13*KJ13</f>
      </c>
      <c r="KL41" t="n" s="19311">
        <v>0.10000000149011612</v>
      </c>
      <c r="KM41">
        <f>KL13*KJ13</f>
      </c>
      <c r="KN41">
        <f>KI13-KL13</f>
      </c>
      <c r="KO41">
        <f>KK13-KM13</f>
      </c>
      <c r="KP41">
        <f>KJ13</f>
      </c>
      <c r="KQ41" t="s" s="19316">
        <v>70</v>
      </c>
      <c r="KR41" t="s" s="19317">
        <v>66</v>
      </c>
      <c r="KS41" t="s" s="19318">
        <v>67</v>
      </c>
      <c r="KT41" t="n" s="19319">
        <v>240322.0</v>
      </c>
      <c r="KU41" t="s" s="19320">
        <v>56</v>
      </c>
      <c r="KV41" t="s" s="19321">
        <v>63</v>
      </c>
      <c r="KW41" t="n" s="19322">
        <v>0.21080000698566437</v>
      </c>
      <c r="KX41" t="n" s="19323">
        <v>3.0</v>
      </c>
      <c r="KY41" t="n" s="19324">
        <v>100000.0</v>
      </c>
      <c r="KZ41">
        <f>KW13*KY13</f>
      </c>
      <c r="LA41" t="n" s="19326">
        <v>0.0</v>
      </c>
      <c r="LB41">
        <f>KZ13*(1+LA13)</f>
      </c>
      <c r="LC41" t="n" s="19328">
        <v>0.25</v>
      </c>
      <c r="LD41">
        <f>LB13/(1-LC13)</f>
      </c>
      <c r="LE41">
        <f>LC13*LD13</f>
      </c>
      <c r="LF41" t="n" s="19331">
        <v>0.15000000596046448</v>
      </c>
      <c r="LG41">
        <f>LF13*LD13</f>
      </c>
      <c r="LH41">
        <f>LC13-LF13</f>
      </c>
      <c r="LI41">
        <f>LE13-LG13</f>
      </c>
      <c r="LJ41" t="n" s="19335">
        <v>0.03999999910593033</v>
      </c>
      <c r="LK41">
        <f>LJ13*LD13</f>
      </c>
      <c r="LL41">
        <f>LD13*(1+LJ13)</f>
      </c>
      <c r="LM41" t="n" s="19338">
        <v>0.0</v>
      </c>
      <c r="LN41" t="n" s="19339">
        <v>15.0</v>
      </c>
      <c r="LO41">
        <f>LL13+LN13</f>
      </c>
      <c r="LP41" t="n" s="19341">
        <v>0.10000000149011612</v>
      </c>
      <c r="LQ41">
        <f>LO13/(1-LP13)</f>
      </c>
      <c r="LR41">
        <f>LP13*LQ13</f>
      </c>
      <c r="LS41" t="n" s="19344">
        <v>0.10000000149011612</v>
      </c>
      <c r="LT41">
        <f>LS13*LQ13</f>
      </c>
      <c r="LU41">
        <f>LP13-LS13</f>
      </c>
      <c r="LV41">
        <f>LR13-LT13</f>
      </c>
      <c r="LW41">
        <f>LQ13</f>
      </c>
      <c r="LX41">
        <f>KW13*KY13/3641*KO13</f>
      </c>
      <c r="LY41" t="n" s="19350">
        <v>0.0</v>
      </c>
      <c r="LZ41">
        <f>LX13*(1+LY13)</f>
      </c>
      <c r="MA41" t="n" s="19352">
        <v>0.25</v>
      </c>
      <c r="MB41">
        <f>LZ13/(1-MA13)</f>
      </c>
      <c r="MC41">
        <f>MA13*MB13</f>
      </c>
      <c r="MD41" t="n" s="19355">
        <v>0.15000000596046448</v>
      </c>
      <c r="ME41">
        <f>MD13*MB13</f>
      </c>
      <c r="MF41">
        <f>MA13-MD13</f>
      </c>
      <c r="MG41">
        <f>MC13-ME13</f>
      </c>
      <c r="MH41" t="n" s="19359">
        <v>0.03999999910593033</v>
      </c>
      <c r="MI41">
        <f>MH13*MB13</f>
      </c>
      <c r="MJ41">
        <f>MB13*(1+MH13)</f>
      </c>
      <c r="MK41" t="n" s="19362">
        <v>0.0</v>
      </c>
      <c r="ML41" t="n" s="19363">
        <v>15.0</v>
      </c>
      <c r="MM41">
        <f>MJ13+ML13</f>
      </c>
      <c r="MN41" t="n" s="19365">
        <v>0.10000000149011612</v>
      </c>
      <c r="MO41">
        <f>MM13/(1-MN13)</f>
      </c>
      <c r="MP41">
        <f>MN13*MO13</f>
      </c>
      <c r="MQ41" t="n" s="19368">
        <v>0.10000000149011612</v>
      </c>
      <c r="MR41">
        <f>MQ13*MO13</f>
      </c>
      <c r="MS41">
        <f>MN13-MQ13</f>
      </c>
      <c r="MT41">
        <f>MP13-MR13</f>
      </c>
      <c r="MU41">
        <f>MO13</f>
      </c>
      <c r="MV41" t="s" s="19373">
        <v>71</v>
      </c>
      <c r="MW41" t="s" s="19374">
        <v>66</v>
      </c>
      <c r="MX41" t="s" s="19375">
        <v>67</v>
      </c>
      <c r="MY41" t="n" s="19376">
        <v>240322.0</v>
      </c>
      <c r="MZ41" t="s" s="19377">
        <v>56</v>
      </c>
      <c r="NA41" t="s" s="19378">
        <v>63</v>
      </c>
      <c r="NB41" t="n" s="19379">
        <v>0.45249998569488525</v>
      </c>
      <c r="NC41" t="n" s="19380">
        <v>1.0</v>
      </c>
      <c r="ND41" t="n" s="19381">
        <v>100000.0</v>
      </c>
      <c r="NE41">
        <f>NB13*ND13</f>
      </c>
      <c r="NF41" t="n" s="19383">
        <v>0.0</v>
      </c>
      <c r="NG41">
        <f>NE13*(1+NF13)</f>
      </c>
      <c r="NH41" t="n" s="19385">
        <v>0.25</v>
      </c>
      <c r="NI41">
        <f>NG13/(1-NH13)</f>
      </c>
      <c r="NJ41">
        <f>NH13*NI13</f>
      </c>
      <c r="NK41" t="n" s="19388">
        <v>0.15000000596046448</v>
      </c>
      <c r="NL41">
        <f>NK13*NI13</f>
      </c>
      <c r="NM41">
        <f>NH13-NK13</f>
      </c>
      <c r="NN41">
        <f>NJ13-NL13</f>
      </c>
      <c r="NO41" t="n" s="19392">
        <v>0.03999999910593033</v>
      </c>
      <c r="NP41">
        <f>NO13*NI13</f>
      </c>
      <c r="NQ41">
        <f>NI13*(1+NO13)</f>
      </c>
      <c r="NR41" t="n" s="19395">
        <v>0.0</v>
      </c>
      <c r="NS41" t="n" s="19396">
        <v>15.0</v>
      </c>
      <c r="NT41">
        <f>NQ13+NS13</f>
      </c>
      <c r="NU41" t="n" s="19398">
        <v>0.10000000149011612</v>
      </c>
      <c r="NV41">
        <f>NT13/(1-NU13)</f>
      </c>
      <c r="NW41">
        <f>NU13*NV13</f>
      </c>
      <c r="NX41" t="n" s="19401">
        <v>0.10000000149011612</v>
      </c>
      <c r="NY41">
        <f>NX13*NV13</f>
      </c>
      <c r="NZ41">
        <f>NU13-NX13</f>
      </c>
      <c r="OA41">
        <f>NW13-NY13</f>
      </c>
      <c r="OB41">
        <f>NV13</f>
      </c>
      <c r="OC41">
        <f>NB13*ND13/3641*MT13</f>
      </c>
      <c r="OD41" t="n" s="19407">
        <v>0.0</v>
      </c>
      <c r="OE41">
        <f>OC13*(1+OD13)</f>
      </c>
      <c r="OF41" t="n" s="19409">
        <v>0.25</v>
      </c>
      <c r="OG41">
        <f>OE13/(1-OF13)</f>
      </c>
      <c r="OH41">
        <f>OF13*OG13</f>
      </c>
      <c r="OI41" t="n" s="19412">
        <v>0.15000000596046448</v>
      </c>
      <c r="OJ41">
        <f>OI13*OG13</f>
      </c>
      <c r="OK41">
        <f>OF13-OI13</f>
      </c>
      <c r="OL41">
        <f>OH13-OJ13</f>
      </c>
      <c r="OM41" t="n" s="19416">
        <v>0.03999999910593033</v>
      </c>
      <c r="ON41">
        <f>OM13*OG13</f>
      </c>
      <c r="OO41">
        <f>OG13*(1+OM13)</f>
      </c>
      <c r="OP41" t="n" s="19419">
        <v>0.0</v>
      </c>
      <c r="OQ41" t="n" s="19420">
        <v>15.0</v>
      </c>
      <c r="OR41">
        <f>OO13+OQ13</f>
      </c>
      <c r="OS41" t="n" s="19422">
        <v>0.10000000149011612</v>
      </c>
      <c r="OT41">
        <f>OR13/(1-OS13)</f>
      </c>
      <c r="OU41">
        <f>OS13*OT13</f>
      </c>
      <c r="OV41" t="n" s="19425">
        <v>0.10000000149011612</v>
      </c>
      <c r="OW41">
        <f>OV13*OT13</f>
      </c>
      <c r="OX41">
        <f>OS13-OV13</f>
      </c>
      <c r="OY41">
        <f>OU13-OW13</f>
      </c>
      <c r="OZ41">
        <f>OT13</f>
      </c>
      <c r="PA41" t="s" s="19430">
        <v>72</v>
      </c>
      <c r="PB41" t="s" s="19431">
        <v>66</v>
      </c>
      <c r="PC41" t="s" s="19432">
        <v>67</v>
      </c>
      <c r="PD41" t="n" s="19433">
        <v>240322.0</v>
      </c>
      <c r="PE41" t="s" s="19434">
        <v>56</v>
      </c>
      <c r="PF41" t="s" s="19435">
        <v>63</v>
      </c>
      <c r="PG41" t="n" s="19436">
        <v>0.9043999910354614</v>
      </c>
      <c r="PH41" t="n" s="19437">
        <v>1.0</v>
      </c>
      <c r="PI41" t="n" s="19438">
        <v>100000.0</v>
      </c>
      <c r="PJ41">
        <f>PG13*PI13</f>
      </c>
      <c r="PK41" t="n" s="19440">
        <v>0.0</v>
      </c>
      <c r="PL41">
        <f>PJ13*(1+PK13)</f>
      </c>
      <c r="PM41" t="n" s="19442">
        <v>0.25</v>
      </c>
      <c r="PN41">
        <f>PL13/(1-PM13)</f>
      </c>
      <c r="PO41">
        <f>PM13*PN13</f>
      </c>
      <c r="PP41" t="n" s="19445">
        <v>0.15000000596046448</v>
      </c>
      <c r="PQ41">
        <f>PP13*PN13</f>
      </c>
      <c r="PR41">
        <f>PM13-PP13</f>
      </c>
      <c r="PS41">
        <f>PO13-PQ13</f>
      </c>
      <c r="PT41" t="n" s="19449">
        <v>0.03999999910593033</v>
      </c>
      <c r="PU41">
        <f>PT13*PN13</f>
      </c>
      <c r="PV41">
        <f>PN13*(1+PT13)</f>
      </c>
      <c r="PW41" t="n" s="19452">
        <v>0.0</v>
      </c>
      <c r="PX41" t="n" s="19453">
        <v>15.0</v>
      </c>
      <c r="PY41">
        <f>PV13+PX13</f>
      </c>
      <c r="PZ41" t="n" s="19455">
        <v>0.10000000149011612</v>
      </c>
      <c r="QA41">
        <f>PY13/(1-PZ13)</f>
      </c>
      <c r="QB41">
        <f>PZ13*QA13</f>
      </c>
      <c r="QC41" t="n" s="19458">
        <v>0.10000000149011612</v>
      </c>
      <c r="QD41">
        <f>QC13*QA13</f>
      </c>
      <c r="QE41">
        <f>PZ13-QC13</f>
      </c>
      <c r="QF41">
        <f>QB13-QD13</f>
      </c>
      <c r="QG41">
        <f>QA13</f>
      </c>
      <c r="QH41">
        <f>OYG13*OYI13/3641*OY13</f>
      </c>
      <c r="QI41" t="n" s="19464">
        <v>0.0</v>
      </c>
      <c r="QJ41">
        <f>QH13*(1+QI13)</f>
      </c>
      <c r="QK41" t="n" s="19466">
        <v>0.25</v>
      </c>
      <c r="QL41">
        <f>QJ13/(1-QK13)</f>
      </c>
      <c r="QM41">
        <f>QK13*QL13</f>
      </c>
      <c r="QN41" t="n" s="19469">
        <v>0.15000000596046448</v>
      </c>
      <c r="QO41">
        <f>QN13*QL13</f>
      </c>
      <c r="QP41">
        <f>QK13-QN13</f>
      </c>
      <c r="QQ41">
        <f>QM13-QO13</f>
      </c>
      <c r="QR41" t="n" s="19473">
        <v>0.03999999910593033</v>
      </c>
      <c r="QS41">
        <f>QR13*QL13</f>
      </c>
      <c r="QT41">
        <f>QL13*(1+QR13)</f>
      </c>
      <c r="QU41" t="n" s="19476">
        <v>0.0</v>
      </c>
      <c r="QV41" t="n" s="19477">
        <v>15.0</v>
      </c>
      <c r="QW41">
        <f>QT13+QV13</f>
      </c>
      <c r="QX41" t="n" s="19479">
        <v>0.10000000149011612</v>
      </c>
      <c r="QY41">
        <f>QW13/(1-QX13)</f>
      </c>
      <c r="QZ41">
        <f>QX13*QY13</f>
      </c>
      <c r="RA41" t="n" s="19482">
        <v>0.10000000149011612</v>
      </c>
      <c r="RB41">
        <f>RA13*QY13</f>
      </c>
      <c r="RC41">
        <f>QX13-RA13</f>
      </c>
      <c r="RD41">
        <f>QZ13-RB13</f>
      </c>
      <c r="RE41">
        <f>QY13</f>
      </c>
      <c r="RF41">
        <f>BV41+BV41+EA41+EA41+GF41+IK41+KP41+MU41+OZ41+RE41</f>
      </c>
    </row>
    <row r="42">
      <c r="A42" t="s">
        <v>131</v>
      </c>
      <c r="B42" t="s">
        <v>132</v>
      </c>
      <c r="C42" t="s">
        <v>133</v>
      </c>
      <c r="D42" t="s">
        <v>51</v>
      </c>
      <c r="F42" t="s">
        <v>52</v>
      </c>
      <c r="G42" t="s">
        <v>53</v>
      </c>
      <c r="H42" t="s">
        <v>103</v>
      </c>
      <c r="I42" t="s">
        <v>104</v>
      </c>
      <c r="J42" t="n">
        <v>0.0</v>
      </c>
      <c r="K42" t="n">
        <v>42815.0</v>
      </c>
      <c r="L42" t="n">
        <v>42576.0</v>
      </c>
      <c r="M42" t="s">
        <v>56</v>
      </c>
      <c r="N42" t="n">
        <v>4.0</v>
      </c>
      <c r="O42" t="n">
        <v>6000.0</v>
      </c>
      <c r="P42" t="n">
        <v>-239.0</v>
      </c>
      <c r="Q42" t="n">
        <v>5.0</v>
      </c>
      <c r="R42" t="s" s="19543">
        <v>57</v>
      </c>
      <c r="S42" t="s" s="19544">
        <v>58</v>
      </c>
      <c r="T42" t="s" s="19545">
        <v>59</v>
      </c>
      <c r="U42" t="n" s="19546">
        <v>240322.0</v>
      </c>
      <c r="V42" t="s" s="19547">
        <v>56</v>
      </c>
      <c r="W42" t="s" s="19548">
        <v>63</v>
      </c>
      <c r="X42" t="n" s="19549">
        <v>5.009999731555581E-4</v>
      </c>
      <c r="Y42" t="n" s="19550">
        <v>3.0</v>
      </c>
      <c r="Z42">
        <f>Y12*O12*12</f>
      </c>
      <c r="AA42">
        <f>X12*Z12</f>
      </c>
      <c r="AB42" t="n" s="19553">
        <v>0.0</v>
      </c>
      <c r="AC42">
        <f>AA12*(1+AB12)</f>
      </c>
      <c r="AD42" t="n" s="19555">
        <v>0.25</v>
      </c>
      <c r="AE42">
        <f>AC12/(1-AD12)</f>
      </c>
      <c r="AF42">
        <f>AD12*AE12</f>
      </c>
      <c r="AG42" t="n" s="19558">
        <v>0.15000000596046448</v>
      </c>
      <c r="AH42">
        <f>AG12*AE12</f>
      </c>
      <c r="AI42">
        <f>AD12-AG12</f>
      </c>
      <c r="AJ42">
        <f>AF12-AH12</f>
      </c>
      <c r="AK42" t="n" s="19562">
        <v>0.03999999910593033</v>
      </c>
      <c r="AL42">
        <f>AK12*AE12</f>
      </c>
      <c r="AM42">
        <f>AE12*(1+AK12)</f>
      </c>
      <c r="AN42" t="n" s="19565">
        <v>0.029999999329447746</v>
      </c>
      <c r="AO42">
        <f>AN12*AM12</f>
      </c>
      <c r="AP42">
        <f>AM12+AO12</f>
      </c>
      <c r="AQ42" t="n" s="19568">
        <v>0.10000000149011612</v>
      </c>
      <c r="AR42">
        <f>AP12/(1-AQ12)</f>
      </c>
      <c r="AS42">
        <f>AQ12*AR12</f>
      </c>
      <c r="AT42" t="n" s="19571">
        <v>0.10000000149011612</v>
      </c>
      <c r="AU42">
        <f>AT12*AR12</f>
      </c>
      <c r="AV42">
        <f>AQ12-AT12</f>
      </c>
      <c r="AW42">
        <f>AS12-AU12</f>
      </c>
      <c r="AX42">
        <f>AR12</f>
      </c>
      <c r="AY42">
        <f>X12*Z12/3642*P12</f>
      </c>
      <c r="AZ42" t="n" s="19577">
        <v>0.0</v>
      </c>
      <c r="BA42">
        <f>AY12*(1+AZ12)</f>
      </c>
      <c r="BB42" t="n" s="19579">
        <v>0.25</v>
      </c>
      <c r="BC42">
        <f>BA12/(1-BB12)</f>
      </c>
      <c r="BD42">
        <f>BB12*BC12</f>
      </c>
      <c r="BE42" t="n" s="19582">
        <v>0.15000000596046448</v>
      </c>
      <c r="BF42">
        <f>BE12*BC12</f>
      </c>
      <c r="BG42">
        <f>BB12-BE12</f>
      </c>
      <c r="BH42">
        <f>BD12-BF12</f>
      </c>
      <c r="BI42" t="n" s="19586">
        <v>0.03999999910593033</v>
      </c>
      <c r="BJ42">
        <f>BI12*BC12</f>
      </c>
      <c r="BK42">
        <f>BC12*(1+BI12)</f>
      </c>
      <c r="BL42" t="n" s="19589">
        <v>0.029999999329447746</v>
      </c>
      <c r="BM42">
        <f>BL12*BK12</f>
      </c>
      <c r="BN42">
        <f>BK12+BM12</f>
      </c>
      <c r="BO42" t="n" s="19592">
        <v>0.10000000149011612</v>
      </c>
      <c r="BP42">
        <f>BN12/(1-BO12)</f>
      </c>
      <c r="BQ42">
        <f>BO12*BP12</f>
      </c>
      <c r="BR42" t="n" s="19595">
        <v>0.10000000149011612</v>
      </c>
      <c r="BS42">
        <f>BR12*BP12</f>
      </c>
      <c r="BT42">
        <f>BO12-BR12</f>
      </c>
      <c r="BU42">
        <f>BQ12-BS12</f>
      </c>
      <c r="BV42">
        <f>BP12</f>
      </c>
      <c r="BW42" t="s" s="19656">
        <v>64</v>
      </c>
      <c r="BX42" t="s" s="19657">
        <v>58</v>
      </c>
      <c r="BY42" t="s" s="19658">
        <v>59</v>
      </c>
      <c r="BZ42" t="n" s="19659">
        <v>240322.0</v>
      </c>
      <c r="CA42" t="s" s="19660">
        <v>56</v>
      </c>
      <c r="CB42" t="s" s="19661">
        <v>63</v>
      </c>
      <c r="CC42" t="n" s="19662">
        <v>5.009999731555581E-4</v>
      </c>
      <c r="CD42" t="n" s="19663">
        <v>3.0</v>
      </c>
      <c r="CE42">
        <f>CD12*BT12*12</f>
      </c>
      <c r="CF42">
        <f>CC12*CE12</f>
      </c>
      <c r="CG42" t="n" s="19666">
        <v>0.0</v>
      </c>
      <c r="CH42">
        <f>CF12*(1+CG12)</f>
      </c>
      <c r="CI42" t="n" s="19668">
        <v>0.25</v>
      </c>
      <c r="CJ42">
        <f>CH12/(1-CI12)</f>
      </c>
      <c r="CK42">
        <f>CI12*CJ12</f>
      </c>
      <c r="CL42" t="n" s="19671">
        <v>0.15000000596046448</v>
      </c>
      <c r="CM42">
        <f>CL12*CJ12</f>
      </c>
      <c r="CN42">
        <f>CI12-CL12</f>
      </c>
      <c r="CO42">
        <f>CK12-CM12</f>
      </c>
      <c r="CP42" t="n" s="19675">
        <v>0.03999999910593033</v>
      </c>
      <c r="CQ42">
        <f>CP12*CJ12</f>
      </c>
      <c r="CR42">
        <f>CJ12*(1+CP12)</f>
      </c>
      <c r="CS42" t="n" s="19678">
        <v>0.029999999329447746</v>
      </c>
      <c r="CT42">
        <f>CS12*CR12</f>
      </c>
      <c r="CU42">
        <f>CR12+CT12</f>
      </c>
      <c r="CV42" t="n" s="19681">
        <v>0.10000000149011612</v>
      </c>
      <c r="CW42">
        <f>CU12/(1-CV12)</f>
      </c>
      <c r="CX42">
        <f>CV12*CW12</f>
      </c>
      <c r="CY42" t="n" s="19684">
        <v>0.10000000149011612</v>
      </c>
      <c r="CZ42">
        <f>CY12*CW12</f>
      </c>
      <c r="DA42">
        <f>CV12-CY12</f>
      </c>
      <c r="DB42">
        <f>CX12-CZ12</f>
      </c>
      <c r="DC42">
        <f>CW12</f>
      </c>
      <c r="DD42">
        <f>CC12*CE12/3642*BU12</f>
      </c>
      <c r="DE42" t="n" s="19690">
        <v>0.0</v>
      </c>
      <c r="DF42">
        <f>DD12*(1+DE12)</f>
      </c>
      <c r="DG42" t="n" s="19692">
        <v>0.25</v>
      </c>
      <c r="DH42">
        <f>DF12/(1-DG12)</f>
      </c>
      <c r="DI42">
        <f>DG12*DH12</f>
      </c>
      <c r="DJ42" t="n" s="19695">
        <v>0.15000000596046448</v>
      </c>
      <c r="DK42">
        <f>DJ12*DH12</f>
      </c>
      <c r="DL42">
        <f>DG12-DJ12</f>
      </c>
      <c r="DM42">
        <f>DI12-DK12</f>
      </c>
      <c r="DN42" t="n" s="19699">
        <v>0.03999999910593033</v>
      </c>
      <c r="DO42">
        <f>DN12*DH12</f>
      </c>
      <c r="DP42">
        <f>DH12*(1+DN12)</f>
      </c>
      <c r="DQ42" t="n" s="19702">
        <v>0.029999999329447746</v>
      </c>
      <c r="DR42">
        <f>DQ12*DP12</f>
      </c>
      <c r="DS42">
        <f>DP12+DR12</f>
      </c>
      <c r="DT42" t="n" s="19705">
        <v>0.10000000149011612</v>
      </c>
      <c r="DU42">
        <f>DS12/(1-DT12)</f>
      </c>
      <c r="DV42">
        <f>DT12*DU12</f>
      </c>
      <c r="DW42" t="n" s="19708">
        <v>0.10000000149011612</v>
      </c>
      <c r="DX42">
        <f>DW12*DU12</f>
      </c>
      <c r="DY42">
        <f>DT12-DW12</f>
      </c>
      <c r="DZ42">
        <f>DV12-DX12</f>
      </c>
      <c r="EA42">
        <f>DU12</f>
      </c>
      <c r="EB42" t="s" s="19713">
        <v>65</v>
      </c>
      <c r="EC42" t="s" s="19714">
        <v>66</v>
      </c>
      <c r="ED42" t="s" s="19715">
        <v>67</v>
      </c>
      <c r="EE42" t="n" s="19716">
        <v>240322.0</v>
      </c>
      <c r="EF42" t="s" s="19717">
        <v>56</v>
      </c>
      <c r="EG42" t="s" s="19718">
        <v>63</v>
      </c>
      <c r="EH42" t="n" s="19719">
        <v>0.5009999871253967</v>
      </c>
      <c r="EI42" t="n" s="19720">
        <v>3.0</v>
      </c>
      <c r="EJ42" t="n" s="19721">
        <v>100000.0</v>
      </c>
      <c r="EK42">
        <f>EH13*EJ13</f>
      </c>
      <c r="EL42" t="n" s="19723">
        <v>0.0</v>
      </c>
      <c r="EM42">
        <f>EK13*(1+EL13)</f>
      </c>
      <c r="EN42" t="n" s="19725">
        <v>0.25</v>
      </c>
      <c r="EO42">
        <f>EM13/(1-EN13)</f>
      </c>
      <c r="EP42">
        <f>EN13*EO13</f>
      </c>
      <c r="EQ42" t="n" s="19728">
        <v>0.15000000596046448</v>
      </c>
      <c r="ER42">
        <f>EQ13*EO13</f>
      </c>
      <c r="ES42">
        <f>EN13-EQ13</f>
      </c>
      <c r="ET42">
        <f>EP13-ER13</f>
      </c>
      <c r="EU42" t="n" s="19732">
        <v>0.03999999910593033</v>
      </c>
      <c r="EV42">
        <f>EU13*EO13</f>
      </c>
      <c r="EW42">
        <f>EO13*(1+EU13)</f>
      </c>
      <c r="EX42" t="n" s="19735">
        <v>0.0</v>
      </c>
      <c r="EY42" t="n" s="19736">
        <v>15.0</v>
      </c>
      <c r="EZ42">
        <f>EW13+EY13</f>
      </c>
      <c r="FA42" t="n" s="19738">
        <v>0.10000000149011612</v>
      </c>
      <c r="FB42">
        <f>EZ13/(1-FA13)</f>
      </c>
      <c r="FC42">
        <f>FA13*FB13</f>
      </c>
      <c r="FD42" t="n" s="19741">
        <v>0.10000000149011612</v>
      </c>
      <c r="FE42">
        <f>FD13*FB13</f>
      </c>
      <c r="FF42">
        <f>FA13-FD13</f>
      </c>
      <c r="FG42">
        <f>FC13-FE13</f>
      </c>
      <c r="FH42">
        <f>FB13</f>
      </c>
      <c r="FI42">
        <f>EH13*EJ13/3642*DZ13</f>
      </c>
      <c r="FJ42" t="n" s="19747">
        <v>0.0</v>
      </c>
      <c r="FK42">
        <f>FI13*(1+FJ13)</f>
      </c>
      <c r="FL42" t="n" s="19749">
        <v>0.25</v>
      </c>
      <c r="FM42">
        <f>FK13/(1-FL13)</f>
      </c>
      <c r="FN42">
        <f>FL13*FM13</f>
      </c>
      <c r="FO42" t="n" s="19752">
        <v>0.15000000596046448</v>
      </c>
      <c r="FP42">
        <f>FO13*FM13</f>
      </c>
      <c r="FQ42">
        <f>FL13-FO13</f>
      </c>
      <c r="FR42">
        <f>FN13-FP13</f>
      </c>
      <c r="FS42" t="n" s="19756">
        <v>0.03999999910593033</v>
      </c>
      <c r="FT42">
        <f>FS13*FM13</f>
      </c>
      <c r="FU42">
        <f>FM13*(1+FS13)</f>
      </c>
      <c r="FV42" t="n" s="19759">
        <v>0.0</v>
      </c>
      <c r="FW42" t="n" s="19760">
        <v>15.0</v>
      </c>
      <c r="FX42">
        <f>FU13+FW13</f>
      </c>
      <c r="FY42" t="n" s="19762">
        <v>0.10000000149011612</v>
      </c>
      <c r="FZ42">
        <f>FX13/(1-FY13)</f>
      </c>
      <c r="GA42">
        <f>FY13*FZ13</f>
      </c>
      <c r="GB42" t="n" s="19765">
        <v>0.10000000149011612</v>
      </c>
      <c r="GC42">
        <f>GB13*FZ13</f>
      </c>
      <c r="GD42">
        <f>FY13-GB13</f>
      </c>
      <c r="GE42">
        <f>GA13-GC13</f>
      </c>
      <c r="GF42">
        <f>FZ13</f>
      </c>
      <c r="GG42" t="s" s="19770">
        <v>68</v>
      </c>
      <c r="GH42" t="s" s="19771">
        <v>66</v>
      </c>
      <c r="GI42" t="s" s="19772">
        <v>67</v>
      </c>
      <c r="GJ42" t="n" s="19773">
        <v>240322.0</v>
      </c>
      <c r="GK42" t="s" s="19774">
        <v>56</v>
      </c>
      <c r="GL42" t="s" s="19775">
        <v>63</v>
      </c>
      <c r="GM42" t="n" s="19776">
        <v>0.12530000507831573</v>
      </c>
      <c r="GN42" t="n" s="19777">
        <v>3.0</v>
      </c>
      <c r="GO42" t="n" s="19778">
        <v>100000.0</v>
      </c>
      <c r="GP42">
        <f>GM13*GO13</f>
      </c>
      <c r="GQ42" t="n" s="19780">
        <v>0.0</v>
      </c>
      <c r="GR42">
        <f>GP13*(1+GQ13)</f>
      </c>
      <c r="GS42" t="n" s="19782">
        <v>0.25</v>
      </c>
      <c r="GT42">
        <f>GR13/(1-GS13)</f>
      </c>
      <c r="GU42">
        <f>GS13*GT13</f>
      </c>
      <c r="GV42" t="n" s="19785">
        <v>0.15000000596046448</v>
      </c>
      <c r="GW42">
        <f>GV13*GT13</f>
      </c>
      <c r="GX42">
        <f>GS13-GV13</f>
      </c>
      <c r="GY42">
        <f>GU13-GW13</f>
      </c>
      <c r="GZ42" t="n" s="19789">
        <v>0.03999999910593033</v>
      </c>
      <c r="HA42">
        <f>GZ13*GT13</f>
      </c>
      <c r="HB42">
        <f>GT13*(1+GZ13)</f>
      </c>
      <c r="HC42" t="n" s="19792">
        <v>0.0</v>
      </c>
      <c r="HD42" t="n" s="19793">
        <v>15.0</v>
      </c>
      <c r="HE42">
        <f>HB13+HD13</f>
      </c>
      <c r="HF42" t="n" s="19795">
        <v>0.10000000149011612</v>
      </c>
      <c r="HG42">
        <f>HE13/(1-HF13)</f>
      </c>
      <c r="HH42">
        <f>HF13*HG13</f>
      </c>
      <c r="HI42" t="n" s="19798">
        <v>0.10000000149011612</v>
      </c>
      <c r="HJ42">
        <f>HI13*HG13</f>
      </c>
      <c r="HK42">
        <f>HF13-HI13</f>
      </c>
      <c r="HL42">
        <f>HH13-HJ13</f>
      </c>
      <c r="HM42">
        <f>HG13</f>
      </c>
      <c r="HN42">
        <f>GM13*GO13/3642*GE13</f>
      </c>
      <c r="HO42" t="n" s="19804">
        <v>0.0</v>
      </c>
      <c r="HP42">
        <f>HN13*(1+HO13)</f>
      </c>
      <c r="HQ42" t="n" s="19806">
        <v>0.25</v>
      </c>
      <c r="HR42">
        <f>HP13/(1-HQ13)</f>
      </c>
      <c r="HS42">
        <f>HQ13*HR13</f>
      </c>
      <c r="HT42" t="n" s="19809">
        <v>0.15000000596046448</v>
      </c>
      <c r="HU42">
        <f>HT13*HR13</f>
      </c>
      <c r="HV42">
        <f>HQ13-HT13</f>
      </c>
      <c r="HW42">
        <f>HS13-HU13</f>
      </c>
      <c r="HX42" t="n" s="19813">
        <v>0.03999999910593033</v>
      </c>
      <c r="HY42">
        <f>HX13*HR13</f>
      </c>
      <c r="HZ42">
        <f>HR13*(1+HX13)</f>
      </c>
      <c r="IA42" t="n" s="19816">
        <v>0.0</v>
      </c>
      <c r="IB42" t="n" s="19817">
        <v>15.0</v>
      </c>
      <c r="IC42">
        <f>HZ13+IB13</f>
      </c>
      <c r="ID42" t="n" s="19819">
        <v>0.10000000149011612</v>
      </c>
      <c r="IE42">
        <f>IC13/(1-ID13)</f>
      </c>
      <c r="IF42">
        <f>ID13*IE13</f>
      </c>
      <c r="IG42" t="n" s="19822">
        <v>0.10000000149011612</v>
      </c>
      <c r="IH42">
        <f>IG13*IE13</f>
      </c>
      <c r="II42">
        <f>ID13-IG13</f>
      </c>
      <c r="IJ42">
        <f>IF13-IH13</f>
      </c>
      <c r="IK42">
        <f>IE13</f>
      </c>
      <c r="IL42" t="s" s="19827">
        <v>69</v>
      </c>
      <c r="IM42" t="s" s="19828">
        <v>66</v>
      </c>
      <c r="IN42" t="s" s="19829">
        <v>67</v>
      </c>
      <c r="IO42" t="n" s="19830">
        <v>240322.0</v>
      </c>
      <c r="IP42" t="s" s="19831">
        <v>56</v>
      </c>
      <c r="IQ42" t="s" s="19832">
        <v>63</v>
      </c>
      <c r="IR42" t="n" s="19833">
        <v>0.061900001019239426</v>
      </c>
      <c r="IS42" t="n" s="19834">
        <v>3.0</v>
      </c>
      <c r="IT42" t="n" s="19835">
        <v>100000.0</v>
      </c>
      <c r="IU42">
        <f>IR13*IT13</f>
      </c>
      <c r="IV42" t="n" s="19837">
        <v>0.0</v>
      </c>
      <c r="IW42">
        <f>IU13*(1+IV13)</f>
      </c>
      <c r="IX42" t="n" s="19839">
        <v>0.25</v>
      </c>
      <c r="IY42">
        <f>IW13/(1-IX13)</f>
      </c>
      <c r="IZ42">
        <f>IX13*IY13</f>
      </c>
      <c r="JA42" t="n" s="19842">
        <v>0.15000000596046448</v>
      </c>
      <c r="JB42">
        <f>JA13*IY13</f>
      </c>
      <c r="JC42">
        <f>IX13-JA13</f>
      </c>
      <c r="JD42">
        <f>IZ13-JB13</f>
      </c>
      <c r="JE42" t="n" s="19846">
        <v>0.03999999910593033</v>
      </c>
      <c r="JF42">
        <f>JE13*IY13</f>
      </c>
      <c r="JG42">
        <f>IY13*(1+JE13)</f>
      </c>
      <c r="JH42" t="n" s="19849">
        <v>0.0</v>
      </c>
      <c r="JI42" t="n" s="19850">
        <v>15.0</v>
      </c>
      <c r="JJ42">
        <f>JG13+JI13</f>
      </c>
      <c r="JK42" t="n" s="19852">
        <v>0.10000000149011612</v>
      </c>
      <c r="JL42">
        <f>JJ13/(1-JK13)</f>
      </c>
      <c r="JM42">
        <f>JK13*JL13</f>
      </c>
      <c r="JN42" t="n" s="19855">
        <v>0.10000000149011612</v>
      </c>
      <c r="JO42">
        <f>JN13*JL13</f>
      </c>
      <c r="JP42">
        <f>JK13-JN13</f>
      </c>
      <c r="JQ42">
        <f>JM13-JO13</f>
      </c>
      <c r="JR42">
        <f>JL13</f>
      </c>
      <c r="JS42">
        <f>IR13*IT13/3642*IJ13</f>
      </c>
      <c r="JT42" t="n" s="19861">
        <v>0.0</v>
      </c>
      <c r="JU42">
        <f>JS13*(1+JT13)</f>
      </c>
      <c r="JV42" t="n" s="19863">
        <v>0.25</v>
      </c>
      <c r="JW42">
        <f>JU13/(1-JV13)</f>
      </c>
      <c r="JX42">
        <f>JV13*JW13</f>
      </c>
      <c r="JY42" t="n" s="19866">
        <v>0.15000000596046448</v>
      </c>
      <c r="JZ42">
        <f>JY13*JW13</f>
      </c>
      <c r="KA42">
        <f>JV13-JY13</f>
      </c>
      <c r="KB42">
        <f>JX13-JZ13</f>
      </c>
      <c r="KC42" t="n" s="19870">
        <v>0.03999999910593033</v>
      </c>
      <c r="KD42">
        <f>KC13*JW13</f>
      </c>
      <c r="KE42">
        <f>JW13*(1+KC13)</f>
      </c>
      <c r="KF42" t="n" s="19873">
        <v>0.0</v>
      </c>
      <c r="KG42" t="n" s="19874">
        <v>15.0</v>
      </c>
      <c r="KH42">
        <f>KE13+KG13</f>
      </c>
      <c r="KI42" t="n" s="19876">
        <v>0.10000000149011612</v>
      </c>
      <c r="KJ42">
        <f>KH13/(1-KI13)</f>
      </c>
      <c r="KK42">
        <f>KI13*KJ13</f>
      </c>
      <c r="KL42" t="n" s="19879">
        <v>0.10000000149011612</v>
      </c>
      <c r="KM42">
        <f>KL13*KJ13</f>
      </c>
      <c r="KN42">
        <f>KI13-KL13</f>
      </c>
      <c r="KO42">
        <f>KK13-KM13</f>
      </c>
      <c r="KP42">
        <f>KJ13</f>
      </c>
      <c r="KQ42" t="s" s="19884">
        <v>70</v>
      </c>
      <c r="KR42" t="s" s="19885">
        <v>66</v>
      </c>
      <c r="KS42" t="s" s="19886">
        <v>67</v>
      </c>
      <c r="KT42" t="n" s="19887">
        <v>240322.0</v>
      </c>
      <c r="KU42" t="s" s="19888">
        <v>56</v>
      </c>
      <c r="KV42" t="s" s="19889">
        <v>63</v>
      </c>
      <c r="KW42" t="n" s="19890">
        <v>0.21080000698566437</v>
      </c>
      <c r="KX42" t="n" s="19891">
        <v>3.0</v>
      </c>
      <c r="KY42" t="n" s="19892">
        <v>100000.0</v>
      </c>
      <c r="KZ42">
        <f>KW13*KY13</f>
      </c>
      <c r="LA42" t="n" s="19894">
        <v>0.0</v>
      </c>
      <c r="LB42">
        <f>KZ13*(1+LA13)</f>
      </c>
      <c r="LC42" t="n" s="19896">
        <v>0.25</v>
      </c>
      <c r="LD42">
        <f>LB13/(1-LC13)</f>
      </c>
      <c r="LE42">
        <f>LC13*LD13</f>
      </c>
      <c r="LF42" t="n" s="19899">
        <v>0.15000000596046448</v>
      </c>
      <c r="LG42">
        <f>LF13*LD13</f>
      </c>
      <c r="LH42">
        <f>LC13-LF13</f>
      </c>
      <c r="LI42">
        <f>LE13-LG13</f>
      </c>
      <c r="LJ42" t="n" s="19903">
        <v>0.03999999910593033</v>
      </c>
      <c r="LK42">
        <f>LJ13*LD13</f>
      </c>
      <c r="LL42">
        <f>LD13*(1+LJ13)</f>
      </c>
      <c r="LM42" t="n" s="19906">
        <v>0.0</v>
      </c>
      <c r="LN42" t="n" s="19907">
        <v>15.0</v>
      </c>
      <c r="LO42">
        <f>LL13+LN13</f>
      </c>
      <c r="LP42" t="n" s="19909">
        <v>0.10000000149011612</v>
      </c>
      <c r="LQ42">
        <f>LO13/(1-LP13)</f>
      </c>
      <c r="LR42">
        <f>LP13*LQ13</f>
      </c>
      <c r="LS42" t="n" s="19912">
        <v>0.10000000149011612</v>
      </c>
      <c r="LT42">
        <f>LS13*LQ13</f>
      </c>
      <c r="LU42">
        <f>LP13-LS13</f>
      </c>
      <c r="LV42">
        <f>LR13-LT13</f>
      </c>
      <c r="LW42">
        <f>LQ13</f>
      </c>
      <c r="LX42">
        <f>KW13*KY13/3642*KO13</f>
      </c>
      <c r="LY42" t="n" s="19918">
        <v>0.0</v>
      </c>
      <c r="LZ42">
        <f>LX13*(1+LY13)</f>
      </c>
      <c r="MA42" t="n" s="19920">
        <v>0.25</v>
      </c>
      <c r="MB42">
        <f>LZ13/(1-MA13)</f>
      </c>
      <c r="MC42">
        <f>MA13*MB13</f>
      </c>
      <c r="MD42" t="n" s="19923">
        <v>0.15000000596046448</v>
      </c>
      <c r="ME42">
        <f>MD13*MB13</f>
      </c>
      <c r="MF42">
        <f>MA13-MD13</f>
      </c>
      <c r="MG42">
        <f>MC13-ME13</f>
      </c>
      <c r="MH42" t="n" s="19927">
        <v>0.03999999910593033</v>
      </c>
      <c r="MI42">
        <f>MH13*MB13</f>
      </c>
      <c r="MJ42">
        <f>MB13*(1+MH13)</f>
      </c>
      <c r="MK42" t="n" s="19930">
        <v>0.0</v>
      </c>
      <c r="ML42" t="n" s="19931">
        <v>15.0</v>
      </c>
      <c r="MM42">
        <f>MJ13+ML13</f>
      </c>
      <c r="MN42" t="n" s="19933">
        <v>0.10000000149011612</v>
      </c>
      <c r="MO42">
        <f>MM13/(1-MN13)</f>
      </c>
      <c r="MP42">
        <f>MN13*MO13</f>
      </c>
      <c r="MQ42" t="n" s="19936">
        <v>0.10000000149011612</v>
      </c>
      <c r="MR42">
        <f>MQ13*MO13</f>
      </c>
      <c r="MS42">
        <f>MN13-MQ13</f>
      </c>
      <c r="MT42">
        <f>MP13-MR13</f>
      </c>
      <c r="MU42">
        <f>MO13</f>
      </c>
      <c r="MV42" t="s" s="19941">
        <v>71</v>
      </c>
      <c r="MW42" t="s" s="19942">
        <v>66</v>
      </c>
      <c r="MX42" t="s" s="19943">
        <v>67</v>
      </c>
      <c r="MY42" t="n" s="19944">
        <v>240322.0</v>
      </c>
      <c r="MZ42" t="s" s="19945">
        <v>56</v>
      </c>
      <c r="NA42" t="s" s="19946">
        <v>63</v>
      </c>
      <c r="NB42" t="n" s="19947">
        <v>0.45249998569488525</v>
      </c>
      <c r="NC42" t="n" s="19948">
        <v>1.0</v>
      </c>
      <c r="ND42" t="n" s="19949">
        <v>100000.0</v>
      </c>
      <c r="NE42">
        <f>NB13*ND13</f>
      </c>
      <c r="NF42" t="n" s="19951">
        <v>0.0</v>
      </c>
      <c r="NG42">
        <f>NE13*(1+NF13)</f>
      </c>
      <c r="NH42" t="n" s="19953">
        <v>0.25</v>
      </c>
      <c r="NI42">
        <f>NG13/(1-NH13)</f>
      </c>
      <c r="NJ42">
        <f>NH13*NI13</f>
      </c>
      <c r="NK42" t="n" s="19956">
        <v>0.15000000596046448</v>
      </c>
      <c r="NL42">
        <f>NK13*NI13</f>
      </c>
      <c r="NM42">
        <f>NH13-NK13</f>
      </c>
      <c r="NN42">
        <f>NJ13-NL13</f>
      </c>
      <c r="NO42" t="n" s="19960">
        <v>0.03999999910593033</v>
      </c>
      <c r="NP42">
        <f>NO13*NI13</f>
      </c>
      <c r="NQ42">
        <f>NI13*(1+NO13)</f>
      </c>
      <c r="NR42" t="n" s="19963">
        <v>0.0</v>
      </c>
      <c r="NS42" t="n" s="19964">
        <v>15.0</v>
      </c>
      <c r="NT42">
        <f>NQ13+NS13</f>
      </c>
      <c r="NU42" t="n" s="19966">
        <v>0.10000000149011612</v>
      </c>
      <c r="NV42">
        <f>NT13/(1-NU13)</f>
      </c>
      <c r="NW42">
        <f>NU13*NV13</f>
      </c>
      <c r="NX42" t="n" s="19969">
        <v>0.10000000149011612</v>
      </c>
      <c r="NY42">
        <f>NX13*NV13</f>
      </c>
      <c r="NZ42">
        <f>NU13-NX13</f>
      </c>
      <c r="OA42">
        <f>NW13-NY13</f>
      </c>
      <c r="OB42">
        <f>NV13</f>
      </c>
      <c r="OC42">
        <f>NB13*ND13/3642*MT13</f>
      </c>
      <c r="OD42" t="n" s="19975">
        <v>0.0</v>
      </c>
      <c r="OE42">
        <f>OC13*(1+OD13)</f>
      </c>
      <c r="OF42" t="n" s="19977">
        <v>0.25</v>
      </c>
      <c r="OG42">
        <f>OE13/(1-OF13)</f>
      </c>
      <c r="OH42">
        <f>OF13*OG13</f>
      </c>
      <c r="OI42" t="n" s="19980">
        <v>0.15000000596046448</v>
      </c>
      <c r="OJ42">
        <f>OI13*OG13</f>
      </c>
      <c r="OK42">
        <f>OF13-OI13</f>
      </c>
      <c r="OL42">
        <f>OH13-OJ13</f>
      </c>
      <c r="OM42" t="n" s="19984">
        <v>0.03999999910593033</v>
      </c>
      <c r="ON42">
        <f>OM13*OG13</f>
      </c>
      <c r="OO42">
        <f>OG13*(1+OM13)</f>
      </c>
      <c r="OP42" t="n" s="19987">
        <v>0.0</v>
      </c>
      <c r="OQ42" t="n" s="19988">
        <v>15.0</v>
      </c>
      <c r="OR42">
        <f>OO13+OQ13</f>
      </c>
      <c r="OS42" t="n" s="19990">
        <v>0.10000000149011612</v>
      </c>
      <c r="OT42">
        <f>OR13/(1-OS13)</f>
      </c>
      <c r="OU42">
        <f>OS13*OT13</f>
      </c>
      <c r="OV42" t="n" s="19993">
        <v>0.10000000149011612</v>
      </c>
      <c r="OW42">
        <f>OV13*OT13</f>
      </c>
      <c r="OX42">
        <f>OS13-OV13</f>
      </c>
      <c r="OY42">
        <f>OU13-OW13</f>
      </c>
      <c r="OZ42">
        <f>OT13</f>
      </c>
      <c r="PA42" t="s" s="19998">
        <v>72</v>
      </c>
      <c r="PB42" t="s" s="19999">
        <v>66</v>
      </c>
      <c r="PC42" t="s" s="20000">
        <v>67</v>
      </c>
      <c r="PD42" t="n" s="20001">
        <v>240322.0</v>
      </c>
      <c r="PE42" t="s" s="20002">
        <v>56</v>
      </c>
      <c r="PF42" t="s" s="20003">
        <v>63</v>
      </c>
      <c r="PG42" t="n" s="20004">
        <v>0.9043999910354614</v>
      </c>
      <c r="PH42" t="n" s="20005">
        <v>1.0</v>
      </c>
      <c r="PI42" t="n" s="20006">
        <v>100000.0</v>
      </c>
      <c r="PJ42">
        <f>PG13*PI13</f>
      </c>
      <c r="PK42" t="n" s="20008">
        <v>0.0</v>
      </c>
      <c r="PL42">
        <f>PJ13*(1+PK13)</f>
      </c>
      <c r="PM42" t="n" s="20010">
        <v>0.25</v>
      </c>
      <c r="PN42">
        <f>PL13/(1-PM13)</f>
      </c>
      <c r="PO42">
        <f>PM13*PN13</f>
      </c>
      <c r="PP42" t="n" s="20013">
        <v>0.15000000596046448</v>
      </c>
      <c r="PQ42">
        <f>PP13*PN13</f>
      </c>
      <c r="PR42">
        <f>PM13-PP13</f>
      </c>
      <c r="PS42">
        <f>PO13-PQ13</f>
      </c>
      <c r="PT42" t="n" s="20017">
        <v>0.03999999910593033</v>
      </c>
      <c r="PU42">
        <f>PT13*PN13</f>
      </c>
      <c r="PV42">
        <f>PN13*(1+PT13)</f>
      </c>
      <c r="PW42" t="n" s="20020">
        <v>0.0</v>
      </c>
      <c r="PX42" t="n" s="20021">
        <v>15.0</v>
      </c>
      <c r="PY42">
        <f>PV13+PX13</f>
      </c>
      <c r="PZ42" t="n" s="20023">
        <v>0.10000000149011612</v>
      </c>
      <c r="QA42">
        <f>PY13/(1-PZ13)</f>
      </c>
      <c r="QB42">
        <f>PZ13*QA13</f>
      </c>
      <c r="QC42" t="n" s="20026">
        <v>0.10000000149011612</v>
      </c>
      <c r="QD42">
        <f>QC13*QA13</f>
      </c>
      <c r="QE42">
        <f>PZ13-QC13</f>
      </c>
      <c r="QF42">
        <f>QB13-QD13</f>
      </c>
      <c r="QG42">
        <f>QA13</f>
      </c>
      <c r="QH42">
        <f>OYG13*OYI13/3642*OY13</f>
      </c>
      <c r="QI42" t="n" s="20032">
        <v>0.0</v>
      </c>
      <c r="QJ42">
        <f>QH13*(1+QI13)</f>
      </c>
      <c r="QK42" t="n" s="20034">
        <v>0.25</v>
      </c>
      <c r="QL42">
        <f>QJ13/(1-QK13)</f>
      </c>
      <c r="QM42">
        <f>QK13*QL13</f>
      </c>
      <c r="QN42" t="n" s="20037">
        <v>0.15000000596046448</v>
      </c>
      <c r="QO42">
        <f>QN13*QL13</f>
      </c>
      <c r="QP42">
        <f>QK13-QN13</f>
      </c>
      <c r="QQ42">
        <f>QM13-QO13</f>
      </c>
      <c r="QR42" t="n" s="20041">
        <v>0.03999999910593033</v>
      </c>
      <c r="QS42">
        <f>QR13*QL13</f>
      </c>
      <c r="QT42">
        <f>QL13*(1+QR13)</f>
      </c>
      <c r="QU42" t="n" s="20044">
        <v>0.0</v>
      </c>
      <c r="QV42" t="n" s="20045">
        <v>15.0</v>
      </c>
      <c r="QW42">
        <f>QT13+QV13</f>
      </c>
      <c r="QX42" t="n" s="20047">
        <v>0.10000000149011612</v>
      </c>
      <c r="QY42">
        <f>QW13/(1-QX13)</f>
      </c>
      <c r="QZ42">
        <f>QX13*QY13</f>
      </c>
      <c r="RA42" t="n" s="20050">
        <v>0.10000000149011612</v>
      </c>
      <c r="RB42">
        <f>RA13*QY13</f>
      </c>
      <c r="RC42">
        <f>QX13-RA13</f>
      </c>
      <c r="RD42">
        <f>QZ13-RB13</f>
      </c>
      <c r="RE42">
        <f>QY13</f>
      </c>
      <c r="RF42">
        <f>BV42+BV42+EA42+EA42+GF42+IK42+KP42+MU42+OZ42+RE42</f>
      </c>
    </row>
    <row r="43">
      <c r="A43" t="s">
        <v>131</v>
      </c>
      <c r="B43" t="s">
        <v>132</v>
      </c>
      <c r="C43" t="s">
        <v>133</v>
      </c>
      <c r="D43" t="s">
        <v>51</v>
      </c>
      <c r="F43" t="s">
        <v>52</v>
      </c>
      <c r="G43" t="s">
        <v>53</v>
      </c>
      <c r="H43" t="s">
        <v>103</v>
      </c>
      <c r="I43" t="s">
        <v>104</v>
      </c>
      <c r="J43" t="n">
        <v>0.0</v>
      </c>
      <c r="K43" t="n">
        <v>42815.0</v>
      </c>
      <c r="L43" t="n">
        <v>42753.0</v>
      </c>
      <c r="M43" t="s">
        <v>56</v>
      </c>
      <c r="N43" t="n">
        <v>-2.0</v>
      </c>
      <c r="O43" t="n">
        <v>6000.0</v>
      </c>
      <c r="P43" t="n">
        <v>-62.0</v>
      </c>
      <c r="Q43" t="n">
        <v>-2.0</v>
      </c>
      <c r="R43" t="s" s="20111">
        <v>57</v>
      </c>
      <c r="S43" t="s" s="20112">
        <v>58</v>
      </c>
      <c r="T43" t="s" s="20113">
        <v>83</v>
      </c>
      <c r="U43" t="n" s="20114">
        <v>240322.0</v>
      </c>
      <c r="V43" t="s" s="20115">
        <v>56</v>
      </c>
      <c r="W43" t="s" s="20116">
        <v>63</v>
      </c>
      <c r="X43" t="n" s="20117">
        <v>5.009999731555581E-4</v>
      </c>
      <c r="Y43" t="n" s="20118">
        <v>3.0</v>
      </c>
      <c r="Z43">
        <f>Y12*O12*12</f>
      </c>
      <c r="AA43">
        <f>X12*Z12</f>
      </c>
      <c r="AB43" t="n" s="20121">
        <v>0.0</v>
      </c>
      <c r="AC43">
        <f>AA12*(1+AB12)</f>
      </c>
      <c r="AD43" t="n" s="20123">
        <v>0.25</v>
      </c>
      <c r="AE43">
        <f>AC12/(1-AD12)</f>
      </c>
      <c r="AF43">
        <f>AD12*AE12</f>
      </c>
      <c r="AG43" t="n" s="20126">
        <v>0.15000000596046448</v>
      </c>
      <c r="AH43">
        <f>AG12*AE12</f>
      </c>
      <c r="AI43">
        <f>AD12-AG12</f>
      </c>
      <c r="AJ43">
        <f>AF12-AH12</f>
      </c>
      <c r="AK43" t="n" s="20130">
        <v>0.03999999910593033</v>
      </c>
      <c r="AL43">
        <f>AK12*AE12</f>
      </c>
      <c r="AM43">
        <f>AE12*(1+AK12)</f>
      </c>
      <c r="AN43" t="n" s="20133">
        <v>0.029999999329447746</v>
      </c>
      <c r="AO43">
        <f>AN12*AM12</f>
      </c>
      <c r="AP43">
        <f>AM12+AO12</f>
      </c>
      <c r="AQ43" t="n" s="20136">
        <v>0.10000000149011612</v>
      </c>
      <c r="AR43">
        <f>AP12/(1-AQ12)</f>
      </c>
      <c r="AS43">
        <f>AQ12*AR12</f>
      </c>
      <c r="AT43" t="n" s="20139">
        <v>0.10000000149011612</v>
      </c>
      <c r="AU43">
        <f>AT12*AR12</f>
      </c>
      <c r="AV43">
        <f>AQ12-AT12</f>
      </c>
      <c r="AW43">
        <f>AS12-AU12</f>
      </c>
      <c r="AX43">
        <f>AR12</f>
      </c>
      <c r="AY43">
        <f>X12*Z12/3643*P12</f>
      </c>
      <c r="AZ43" t="n" s="20145">
        <v>0.0</v>
      </c>
      <c r="BA43">
        <f>AY12*(1+AZ12)</f>
      </c>
      <c r="BB43" t="n" s="20147">
        <v>0.25</v>
      </c>
      <c r="BC43">
        <f>BA12/(1-BB12)</f>
      </c>
      <c r="BD43">
        <f>BB12*BC12</f>
      </c>
      <c r="BE43" t="n" s="20150">
        <v>0.15000000596046448</v>
      </c>
      <c r="BF43">
        <f>BE12*BC12</f>
      </c>
      <c r="BG43">
        <f>BB12-BE12</f>
      </c>
      <c r="BH43">
        <f>BD12-BF12</f>
      </c>
      <c r="BI43" t="n" s="20154">
        <v>0.03999999910593033</v>
      </c>
      <c r="BJ43">
        <f>BI12*BC12</f>
      </c>
      <c r="BK43">
        <f>BC12*(1+BI12)</f>
      </c>
      <c r="BL43" t="n" s="20157">
        <v>0.029999999329447746</v>
      </c>
      <c r="BM43">
        <f>BL12*BK12</f>
      </c>
      <c r="BN43">
        <f>BK12+BM12</f>
      </c>
      <c r="BO43" t="n" s="20160">
        <v>0.10000000149011612</v>
      </c>
      <c r="BP43">
        <f>BN12/(1-BO12)</f>
      </c>
      <c r="BQ43">
        <f>BO12*BP12</f>
      </c>
      <c r="BR43" t="n" s="20163">
        <v>0.10000000149011612</v>
      </c>
      <c r="BS43">
        <f>BR12*BP12</f>
      </c>
      <c r="BT43">
        <f>BO12-BR12</f>
      </c>
      <c r="BU43">
        <f>BQ12-BS12</f>
      </c>
      <c r="BV43">
        <f>BP12</f>
      </c>
      <c r="BW43" t="s" s="20224">
        <v>64</v>
      </c>
      <c r="BX43" t="s" s="20225">
        <v>58</v>
      </c>
      <c r="BY43" t="s" s="20226">
        <v>83</v>
      </c>
      <c r="BZ43" t="n" s="20227">
        <v>240322.0</v>
      </c>
      <c r="CA43" t="s" s="20228">
        <v>56</v>
      </c>
      <c r="CB43" t="s" s="20229">
        <v>63</v>
      </c>
      <c r="CC43" t="n" s="20230">
        <v>5.009999731555581E-4</v>
      </c>
      <c r="CD43" t="n" s="20231">
        <v>3.0</v>
      </c>
      <c r="CE43">
        <f>CD12*BT12*12</f>
      </c>
      <c r="CF43">
        <f>CC12*CE12</f>
      </c>
      <c r="CG43" t="n" s="20234">
        <v>0.0</v>
      </c>
      <c r="CH43">
        <f>CF12*(1+CG12)</f>
      </c>
      <c r="CI43" t="n" s="20236">
        <v>0.25</v>
      </c>
      <c r="CJ43">
        <f>CH12/(1-CI12)</f>
      </c>
      <c r="CK43">
        <f>CI12*CJ12</f>
      </c>
      <c r="CL43" t="n" s="20239">
        <v>0.15000000596046448</v>
      </c>
      <c r="CM43">
        <f>CL12*CJ12</f>
      </c>
      <c r="CN43">
        <f>CI12-CL12</f>
      </c>
      <c r="CO43">
        <f>CK12-CM12</f>
      </c>
      <c r="CP43" t="n" s="20243">
        <v>0.03999999910593033</v>
      </c>
      <c r="CQ43">
        <f>CP12*CJ12</f>
      </c>
      <c r="CR43">
        <f>CJ12*(1+CP12)</f>
      </c>
      <c r="CS43" t="n" s="20246">
        <v>0.029999999329447746</v>
      </c>
      <c r="CT43">
        <f>CS12*CR12</f>
      </c>
      <c r="CU43">
        <f>CR12+CT12</f>
      </c>
      <c r="CV43" t="n" s="20249">
        <v>0.10000000149011612</v>
      </c>
      <c r="CW43">
        <f>CU12/(1-CV12)</f>
      </c>
      <c r="CX43">
        <f>CV12*CW12</f>
      </c>
      <c r="CY43" t="n" s="20252">
        <v>0.10000000149011612</v>
      </c>
      <c r="CZ43">
        <f>CY12*CW12</f>
      </c>
      <c r="DA43">
        <f>CV12-CY12</f>
      </c>
      <c r="DB43">
        <f>CX12-CZ12</f>
      </c>
      <c r="DC43">
        <f>CW12</f>
      </c>
      <c r="DD43">
        <f>CC12*CE12/3643*BU12</f>
      </c>
      <c r="DE43" t="n" s="20258">
        <v>0.0</v>
      </c>
      <c r="DF43">
        <f>DD12*(1+DE12)</f>
      </c>
      <c r="DG43" t="n" s="20260">
        <v>0.25</v>
      </c>
      <c r="DH43">
        <f>DF12/(1-DG12)</f>
      </c>
      <c r="DI43">
        <f>DG12*DH12</f>
      </c>
      <c r="DJ43" t="n" s="20263">
        <v>0.15000000596046448</v>
      </c>
      <c r="DK43">
        <f>DJ12*DH12</f>
      </c>
      <c r="DL43">
        <f>DG12-DJ12</f>
      </c>
      <c r="DM43">
        <f>DI12-DK12</f>
      </c>
      <c r="DN43" t="n" s="20267">
        <v>0.03999999910593033</v>
      </c>
      <c r="DO43">
        <f>DN12*DH12</f>
      </c>
      <c r="DP43">
        <f>DH12*(1+DN12)</f>
      </c>
      <c r="DQ43" t="n" s="20270">
        <v>0.029999999329447746</v>
      </c>
      <c r="DR43">
        <f>DQ12*DP12</f>
      </c>
      <c r="DS43">
        <f>DP12+DR12</f>
      </c>
      <c r="DT43" t="n" s="20273">
        <v>0.10000000149011612</v>
      </c>
      <c r="DU43">
        <f>DS12/(1-DT12)</f>
      </c>
      <c r="DV43">
        <f>DT12*DU12</f>
      </c>
      <c r="DW43" t="n" s="20276">
        <v>0.10000000149011612</v>
      </c>
      <c r="DX43">
        <f>DW12*DU12</f>
      </c>
      <c r="DY43">
        <f>DT12-DW12</f>
      </c>
      <c r="DZ43">
        <f>DV12-DX12</f>
      </c>
      <c r="EA43">
        <f>DU12</f>
      </c>
      <c r="EB43" t="s" s="20281">
        <v>65</v>
      </c>
      <c r="EC43" t="s" s="20282">
        <v>66</v>
      </c>
      <c r="ED43" t="s" s="20283">
        <v>67</v>
      </c>
      <c r="EE43" t="n" s="20284">
        <v>240322.0</v>
      </c>
      <c r="EF43" t="s" s="20285">
        <v>56</v>
      </c>
      <c r="EG43" t="s" s="20286">
        <v>63</v>
      </c>
      <c r="EH43" t="n" s="20287">
        <v>0.5009999871253967</v>
      </c>
      <c r="EI43" t="n" s="20288">
        <v>3.0</v>
      </c>
      <c r="EJ43" t="n" s="20289">
        <v>100000.0</v>
      </c>
      <c r="EK43">
        <f>EH13*EJ13</f>
      </c>
      <c r="EL43" t="n" s="20291">
        <v>0.0</v>
      </c>
      <c r="EM43">
        <f>EK13*(1+EL13)</f>
      </c>
      <c r="EN43" t="n" s="20293">
        <v>0.25</v>
      </c>
      <c r="EO43">
        <f>EM13/(1-EN13)</f>
      </c>
      <c r="EP43">
        <f>EN13*EO13</f>
      </c>
      <c r="EQ43" t="n" s="20296">
        <v>0.15000000596046448</v>
      </c>
      <c r="ER43">
        <f>EQ13*EO13</f>
      </c>
      <c r="ES43">
        <f>EN13-EQ13</f>
      </c>
      <c r="ET43">
        <f>EP13-ER13</f>
      </c>
      <c r="EU43" t="n" s="20300">
        <v>0.03999999910593033</v>
      </c>
      <c r="EV43">
        <f>EU13*EO13</f>
      </c>
      <c r="EW43">
        <f>EO13*(1+EU13)</f>
      </c>
      <c r="EX43" t="n" s="20303">
        <v>0.0</v>
      </c>
      <c r="EY43" t="n" s="20304">
        <v>15.0</v>
      </c>
      <c r="EZ43">
        <f>EW13+EY13</f>
      </c>
      <c r="FA43" t="n" s="20306">
        <v>0.10000000149011612</v>
      </c>
      <c r="FB43">
        <f>EZ13/(1-FA13)</f>
      </c>
      <c r="FC43">
        <f>FA13*FB13</f>
      </c>
      <c r="FD43" t="n" s="20309">
        <v>0.10000000149011612</v>
      </c>
      <c r="FE43">
        <f>FD13*FB13</f>
      </c>
      <c r="FF43">
        <f>FA13-FD13</f>
      </c>
      <c r="FG43">
        <f>FC13-FE13</f>
      </c>
      <c r="FH43">
        <f>FB13</f>
      </c>
      <c r="FI43">
        <f>EH13*EJ13/3643*DZ13</f>
      </c>
      <c r="FJ43" t="n" s="20315">
        <v>0.0</v>
      </c>
      <c r="FK43">
        <f>FI13*(1+FJ13)</f>
      </c>
      <c r="FL43" t="n" s="20317">
        <v>0.25</v>
      </c>
      <c r="FM43">
        <f>FK13/(1-FL13)</f>
      </c>
      <c r="FN43">
        <f>FL13*FM13</f>
      </c>
      <c r="FO43" t="n" s="20320">
        <v>0.15000000596046448</v>
      </c>
      <c r="FP43">
        <f>FO13*FM13</f>
      </c>
      <c r="FQ43">
        <f>FL13-FO13</f>
      </c>
      <c r="FR43">
        <f>FN13-FP13</f>
      </c>
      <c r="FS43" t="n" s="20324">
        <v>0.03999999910593033</v>
      </c>
      <c r="FT43">
        <f>FS13*FM13</f>
      </c>
      <c r="FU43">
        <f>FM13*(1+FS13)</f>
      </c>
      <c r="FV43" t="n" s="20327">
        <v>0.0</v>
      </c>
      <c r="FW43" t="n" s="20328">
        <v>15.0</v>
      </c>
      <c r="FX43">
        <f>FU13+FW13</f>
      </c>
      <c r="FY43" t="n" s="20330">
        <v>0.10000000149011612</v>
      </c>
      <c r="FZ43">
        <f>FX13/(1-FY13)</f>
      </c>
      <c r="GA43">
        <f>FY13*FZ13</f>
      </c>
      <c r="GB43" t="n" s="20333">
        <v>0.10000000149011612</v>
      </c>
      <c r="GC43">
        <f>GB13*FZ13</f>
      </c>
      <c r="GD43">
        <f>FY13-GB13</f>
      </c>
      <c r="GE43">
        <f>GA13-GC13</f>
      </c>
      <c r="GF43">
        <f>FZ13</f>
      </c>
      <c r="GG43" t="s" s="20338">
        <v>68</v>
      </c>
      <c r="GH43" t="s" s="20339">
        <v>66</v>
      </c>
      <c r="GI43" t="s" s="20340">
        <v>67</v>
      </c>
      <c r="GJ43" t="n" s="20341">
        <v>240322.0</v>
      </c>
      <c r="GK43" t="s" s="20342">
        <v>56</v>
      </c>
      <c r="GL43" t="s" s="20343">
        <v>63</v>
      </c>
      <c r="GM43" t="n" s="20344">
        <v>0.12530000507831573</v>
      </c>
      <c r="GN43" t="n" s="20345">
        <v>3.0</v>
      </c>
      <c r="GO43" t="n" s="20346">
        <v>100000.0</v>
      </c>
      <c r="GP43">
        <f>GM13*GO13</f>
      </c>
      <c r="GQ43" t="n" s="20348">
        <v>0.0</v>
      </c>
      <c r="GR43">
        <f>GP13*(1+GQ13)</f>
      </c>
      <c r="GS43" t="n" s="20350">
        <v>0.25</v>
      </c>
      <c r="GT43">
        <f>GR13/(1-GS13)</f>
      </c>
      <c r="GU43">
        <f>GS13*GT13</f>
      </c>
      <c r="GV43" t="n" s="20353">
        <v>0.15000000596046448</v>
      </c>
      <c r="GW43">
        <f>GV13*GT13</f>
      </c>
      <c r="GX43">
        <f>GS13-GV13</f>
      </c>
      <c r="GY43">
        <f>GU13-GW13</f>
      </c>
      <c r="GZ43" t="n" s="20357">
        <v>0.03999999910593033</v>
      </c>
      <c r="HA43">
        <f>GZ13*GT13</f>
      </c>
      <c r="HB43">
        <f>GT13*(1+GZ13)</f>
      </c>
      <c r="HC43" t="n" s="20360">
        <v>0.0</v>
      </c>
      <c r="HD43" t="n" s="20361">
        <v>15.0</v>
      </c>
      <c r="HE43">
        <f>HB13+HD13</f>
      </c>
      <c r="HF43" t="n" s="20363">
        <v>0.10000000149011612</v>
      </c>
      <c r="HG43">
        <f>HE13/(1-HF13)</f>
      </c>
      <c r="HH43">
        <f>HF13*HG13</f>
      </c>
      <c r="HI43" t="n" s="20366">
        <v>0.10000000149011612</v>
      </c>
      <c r="HJ43">
        <f>HI13*HG13</f>
      </c>
      <c r="HK43">
        <f>HF13-HI13</f>
      </c>
      <c r="HL43">
        <f>HH13-HJ13</f>
      </c>
      <c r="HM43">
        <f>HG13</f>
      </c>
      <c r="HN43">
        <f>GM13*GO13/3643*GE13</f>
      </c>
      <c r="HO43" t="n" s="20372">
        <v>0.0</v>
      </c>
      <c r="HP43">
        <f>HN13*(1+HO13)</f>
      </c>
      <c r="HQ43" t="n" s="20374">
        <v>0.25</v>
      </c>
      <c r="HR43">
        <f>HP13/(1-HQ13)</f>
      </c>
      <c r="HS43">
        <f>HQ13*HR13</f>
      </c>
      <c r="HT43" t="n" s="20377">
        <v>0.15000000596046448</v>
      </c>
      <c r="HU43">
        <f>HT13*HR13</f>
      </c>
      <c r="HV43">
        <f>HQ13-HT13</f>
      </c>
      <c r="HW43">
        <f>HS13-HU13</f>
      </c>
      <c r="HX43" t="n" s="20381">
        <v>0.03999999910593033</v>
      </c>
      <c r="HY43">
        <f>HX13*HR13</f>
      </c>
      <c r="HZ43">
        <f>HR13*(1+HX13)</f>
      </c>
      <c r="IA43" t="n" s="20384">
        <v>0.0</v>
      </c>
      <c r="IB43" t="n" s="20385">
        <v>15.0</v>
      </c>
      <c r="IC43">
        <f>HZ13+IB13</f>
      </c>
      <c r="ID43" t="n" s="20387">
        <v>0.10000000149011612</v>
      </c>
      <c r="IE43">
        <f>IC13/(1-ID13)</f>
      </c>
      <c r="IF43">
        <f>ID13*IE13</f>
      </c>
      <c r="IG43" t="n" s="20390">
        <v>0.10000000149011612</v>
      </c>
      <c r="IH43">
        <f>IG13*IE13</f>
      </c>
      <c r="II43">
        <f>ID13-IG13</f>
      </c>
      <c r="IJ43">
        <f>IF13-IH13</f>
      </c>
      <c r="IK43">
        <f>IE13</f>
      </c>
      <c r="IL43" t="s" s="20395">
        <v>69</v>
      </c>
      <c r="IM43" t="s" s="20396">
        <v>66</v>
      </c>
      <c r="IN43" t="s" s="20397">
        <v>67</v>
      </c>
      <c r="IO43" t="n" s="20398">
        <v>240322.0</v>
      </c>
      <c r="IP43" t="s" s="20399">
        <v>56</v>
      </c>
      <c r="IQ43" t="s" s="20400">
        <v>63</v>
      </c>
      <c r="IR43" t="n" s="20401">
        <v>0.061900001019239426</v>
      </c>
      <c r="IS43" t="n" s="20402">
        <v>3.0</v>
      </c>
      <c r="IT43" t="n" s="20403">
        <v>100000.0</v>
      </c>
      <c r="IU43">
        <f>IR13*IT13</f>
      </c>
      <c r="IV43" t="n" s="20405">
        <v>0.0</v>
      </c>
      <c r="IW43">
        <f>IU13*(1+IV13)</f>
      </c>
      <c r="IX43" t="n" s="20407">
        <v>0.25</v>
      </c>
      <c r="IY43">
        <f>IW13/(1-IX13)</f>
      </c>
      <c r="IZ43">
        <f>IX13*IY13</f>
      </c>
      <c r="JA43" t="n" s="20410">
        <v>0.15000000596046448</v>
      </c>
      <c r="JB43">
        <f>JA13*IY13</f>
      </c>
      <c r="JC43">
        <f>IX13-JA13</f>
      </c>
      <c r="JD43">
        <f>IZ13-JB13</f>
      </c>
      <c r="JE43" t="n" s="20414">
        <v>0.03999999910593033</v>
      </c>
      <c r="JF43">
        <f>JE13*IY13</f>
      </c>
      <c r="JG43">
        <f>IY13*(1+JE13)</f>
      </c>
      <c r="JH43" t="n" s="20417">
        <v>0.0</v>
      </c>
      <c r="JI43" t="n" s="20418">
        <v>15.0</v>
      </c>
      <c r="JJ43">
        <f>JG13+JI13</f>
      </c>
      <c r="JK43" t="n" s="20420">
        <v>0.10000000149011612</v>
      </c>
      <c r="JL43">
        <f>JJ13/(1-JK13)</f>
      </c>
      <c r="JM43">
        <f>JK13*JL13</f>
      </c>
      <c r="JN43" t="n" s="20423">
        <v>0.10000000149011612</v>
      </c>
      <c r="JO43">
        <f>JN13*JL13</f>
      </c>
      <c r="JP43">
        <f>JK13-JN13</f>
      </c>
      <c r="JQ43">
        <f>JM13-JO13</f>
      </c>
      <c r="JR43">
        <f>JL13</f>
      </c>
      <c r="JS43">
        <f>IR13*IT13/3643*IJ13</f>
      </c>
      <c r="JT43" t="n" s="20429">
        <v>0.0</v>
      </c>
      <c r="JU43">
        <f>JS13*(1+JT13)</f>
      </c>
      <c r="JV43" t="n" s="20431">
        <v>0.25</v>
      </c>
      <c r="JW43">
        <f>JU13/(1-JV13)</f>
      </c>
      <c r="JX43">
        <f>JV13*JW13</f>
      </c>
      <c r="JY43" t="n" s="20434">
        <v>0.15000000596046448</v>
      </c>
      <c r="JZ43">
        <f>JY13*JW13</f>
      </c>
      <c r="KA43">
        <f>JV13-JY13</f>
      </c>
      <c r="KB43">
        <f>JX13-JZ13</f>
      </c>
      <c r="KC43" t="n" s="20438">
        <v>0.03999999910593033</v>
      </c>
      <c r="KD43">
        <f>KC13*JW13</f>
      </c>
      <c r="KE43">
        <f>JW13*(1+KC13)</f>
      </c>
      <c r="KF43" t="n" s="20441">
        <v>0.0</v>
      </c>
      <c r="KG43" t="n" s="20442">
        <v>15.0</v>
      </c>
      <c r="KH43">
        <f>KE13+KG13</f>
      </c>
      <c r="KI43" t="n" s="20444">
        <v>0.10000000149011612</v>
      </c>
      <c r="KJ43">
        <f>KH13/(1-KI13)</f>
      </c>
      <c r="KK43">
        <f>KI13*KJ13</f>
      </c>
      <c r="KL43" t="n" s="20447">
        <v>0.10000000149011612</v>
      </c>
      <c r="KM43">
        <f>KL13*KJ13</f>
      </c>
      <c r="KN43">
        <f>KI13-KL13</f>
      </c>
      <c r="KO43">
        <f>KK13-KM13</f>
      </c>
      <c r="KP43">
        <f>KJ13</f>
      </c>
      <c r="KQ43" t="s" s="20452">
        <v>70</v>
      </c>
      <c r="KR43" t="s" s="20453">
        <v>66</v>
      </c>
      <c r="KS43" t="s" s="20454">
        <v>67</v>
      </c>
      <c r="KT43" t="n" s="20455">
        <v>240322.0</v>
      </c>
      <c r="KU43" t="s" s="20456">
        <v>56</v>
      </c>
      <c r="KV43" t="s" s="20457">
        <v>63</v>
      </c>
      <c r="KW43" t="n" s="20458">
        <v>0.21080000698566437</v>
      </c>
      <c r="KX43" t="n" s="20459">
        <v>3.0</v>
      </c>
      <c r="KY43" t="n" s="20460">
        <v>100000.0</v>
      </c>
      <c r="KZ43">
        <f>KW13*KY13</f>
      </c>
      <c r="LA43" t="n" s="20462">
        <v>0.0</v>
      </c>
      <c r="LB43">
        <f>KZ13*(1+LA13)</f>
      </c>
      <c r="LC43" t="n" s="20464">
        <v>0.25</v>
      </c>
      <c r="LD43">
        <f>LB13/(1-LC13)</f>
      </c>
      <c r="LE43">
        <f>LC13*LD13</f>
      </c>
      <c r="LF43" t="n" s="20467">
        <v>0.15000000596046448</v>
      </c>
      <c r="LG43">
        <f>LF13*LD13</f>
      </c>
      <c r="LH43">
        <f>LC13-LF13</f>
      </c>
      <c r="LI43">
        <f>LE13-LG13</f>
      </c>
      <c r="LJ43" t="n" s="20471">
        <v>0.03999999910593033</v>
      </c>
      <c r="LK43">
        <f>LJ13*LD13</f>
      </c>
      <c r="LL43">
        <f>LD13*(1+LJ13)</f>
      </c>
      <c r="LM43" t="n" s="20474">
        <v>0.0</v>
      </c>
      <c r="LN43" t="n" s="20475">
        <v>15.0</v>
      </c>
      <c r="LO43">
        <f>LL13+LN13</f>
      </c>
      <c r="LP43" t="n" s="20477">
        <v>0.10000000149011612</v>
      </c>
      <c r="LQ43">
        <f>LO13/(1-LP13)</f>
      </c>
      <c r="LR43">
        <f>LP13*LQ13</f>
      </c>
      <c r="LS43" t="n" s="20480">
        <v>0.10000000149011612</v>
      </c>
      <c r="LT43">
        <f>LS13*LQ13</f>
      </c>
      <c r="LU43">
        <f>LP13-LS13</f>
      </c>
      <c r="LV43">
        <f>LR13-LT13</f>
      </c>
      <c r="LW43">
        <f>LQ13</f>
      </c>
      <c r="LX43">
        <f>KW13*KY13/3643*KO13</f>
      </c>
      <c r="LY43" t="n" s="20486">
        <v>0.0</v>
      </c>
      <c r="LZ43">
        <f>LX13*(1+LY13)</f>
      </c>
      <c r="MA43" t="n" s="20488">
        <v>0.25</v>
      </c>
      <c r="MB43">
        <f>LZ13/(1-MA13)</f>
      </c>
      <c r="MC43">
        <f>MA13*MB13</f>
      </c>
      <c r="MD43" t="n" s="20491">
        <v>0.15000000596046448</v>
      </c>
      <c r="ME43">
        <f>MD13*MB13</f>
      </c>
      <c r="MF43">
        <f>MA13-MD13</f>
      </c>
      <c r="MG43">
        <f>MC13-ME13</f>
      </c>
      <c r="MH43" t="n" s="20495">
        <v>0.03999999910593033</v>
      </c>
      <c r="MI43">
        <f>MH13*MB13</f>
      </c>
      <c r="MJ43">
        <f>MB13*(1+MH13)</f>
      </c>
      <c r="MK43" t="n" s="20498">
        <v>0.0</v>
      </c>
      <c r="ML43" t="n" s="20499">
        <v>15.0</v>
      </c>
      <c r="MM43">
        <f>MJ13+ML13</f>
      </c>
      <c r="MN43" t="n" s="20501">
        <v>0.10000000149011612</v>
      </c>
      <c r="MO43">
        <f>MM13/(1-MN13)</f>
      </c>
      <c r="MP43">
        <f>MN13*MO13</f>
      </c>
      <c r="MQ43" t="n" s="20504">
        <v>0.10000000149011612</v>
      </c>
      <c r="MR43">
        <f>MQ13*MO13</f>
      </c>
      <c r="MS43">
        <f>MN13-MQ13</f>
      </c>
      <c r="MT43">
        <f>MP13-MR13</f>
      </c>
      <c r="MU43">
        <f>MO13</f>
      </c>
      <c r="MV43" t="s" s="20509">
        <v>71</v>
      </c>
      <c r="MW43" t="s" s="20510">
        <v>66</v>
      </c>
      <c r="MX43" t="s" s="20511">
        <v>67</v>
      </c>
      <c r="MY43" t="n" s="20512">
        <v>240322.0</v>
      </c>
      <c r="MZ43" t="s" s="20513">
        <v>56</v>
      </c>
      <c r="NA43" t="s" s="20514">
        <v>63</v>
      </c>
      <c r="NB43" t="n" s="20515">
        <v>0.45249998569488525</v>
      </c>
      <c r="NC43" t="n" s="20516">
        <v>1.0</v>
      </c>
      <c r="ND43" t="n" s="20517">
        <v>100000.0</v>
      </c>
      <c r="NE43">
        <f>NB13*ND13</f>
      </c>
      <c r="NF43" t="n" s="20519">
        <v>0.0</v>
      </c>
      <c r="NG43">
        <f>NE13*(1+NF13)</f>
      </c>
      <c r="NH43" t="n" s="20521">
        <v>0.25</v>
      </c>
      <c r="NI43">
        <f>NG13/(1-NH13)</f>
      </c>
      <c r="NJ43">
        <f>NH13*NI13</f>
      </c>
      <c r="NK43" t="n" s="20524">
        <v>0.15000000596046448</v>
      </c>
      <c r="NL43">
        <f>NK13*NI13</f>
      </c>
      <c r="NM43">
        <f>NH13-NK13</f>
      </c>
      <c r="NN43">
        <f>NJ13-NL13</f>
      </c>
      <c r="NO43" t="n" s="20528">
        <v>0.03999999910593033</v>
      </c>
      <c r="NP43">
        <f>NO13*NI13</f>
      </c>
      <c r="NQ43">
        <f>NI13*(1+NO13)</f>
      </c>
      <c r="NR43" t="n" s="20531">
        <v>0.0</v>
      </c>
      <c r="NS43" t="n" s="20532">
        <v>15.0</v>
      </c>
      <c r="NT43">
        <f>NQ13+NS13</f>
      </c>
      <c r="NU43" t="n" s="20534">
        <v>0.10000000149011612</v>
      </c>
      <c r="NV43">
        <f>NT13/(1-NU13)</f>
      </c>
      <c r="NW43">
        <f>NU13*NV13</f>
      </c>
      <c r="NX43" t="n" s="20537">
        <v>0.10000000149011612</v>
      </c>
      <c r="NY43">
        <f>NX13*NV13</f>
      </c>
      <c r="NZ43">
        <f>NU13-NX13</f>
      </c>
      <c r="OA43">
        <f>NW13-NY13</f>
      </c>
      <c r="OB43">
        <f>NV13</f>
      </c>
      <c r="OC43">
        <f>NB13*ND13/3643*MT13</f>
      </c>
      <c r="OD43" t="n" s="20543">
        <v>0.0</v>
      </c>
      <c r="OE43">
        <f>OC13*(1+OD13)</f>
      </c>
      <c r="OF43" t="n" s="20545">
        <v>0.25</v>
      </c>
      <c r="OG43">
        <f>OE13/(1-OF13)</f>
      </c>
      <c r="OH43">
        <f>OF13*OG13</f>
      </c>
      <c r="OI43" t="n" s="20548">
        <v>0.15000000596046448</v>
      </c>
      <c r="OJ43">
        <f>OI13*OG13</f>
      </c>
      <c r="OK43">
        <f>OF13-OI13</f>
      </c>
      <c r="OL43">
        <f>OH13-OJ13</f>
      </c>
      <c r="OM43" t="n" s="20552">
        <v>0.03999999910593033</v>
      </c>
      <c r="ON43">
        <f>OM13*OG13</f>
      </c>
      <c r="OO43">
        <f>OG13*(1+OM13)</f>
      </c>
      <c r="OP43" t="n" s="20555">
        <v>0.0</v>
      </c>
      <c r="OQ43" t="n" s="20556">
        <v>15.0</v>
      </c>
      <c r="OR43">
        <f>OO13+OQ13</f>
      </c>
      <c r="OS43" t="n" s="20558">
        <v>0.10000000149011612</v>
      </c>
      <c r="OT43">
        <f>OR13/(1-OS13)</f>
      </c>
      <c r="OU43">
        <f>OS13*OT13</f>
      </c>
      <c r="OV43" t="n" s="20561">
        <v>0.10000000149011612</v>
      </c>
      <c r="OW43">
        <f>OV13*OT13</f>
      </c>
      <c r="OX43">
        <f>OS13-OV13</f>
      </c>
      <c r="OY43">
        <f>OU13-OW13</f>
      </c>
      <c r="OZ43">
        <f>OT13</f>
      </c>
      <c r="PA43" t="s" s="20566">
        <v>72</v>
      </c>
      <c r="PB43" t="s" s="20567">
        <v>66</v>
      </c>
      <c r="PC43" t="s" s="20568">
        <v>67</v>
      </c>
      <c r="PD43" t="n" s="20569">
        <v>240322.0</v>
      </c>
      <c r="PE43" t="s" s="20570">
        <v>56</v>
      </c>
      <c r="PF43" t="s" s="20571">
        <v>63</v>
      </c>
      <c r="PG43" t="n" s="20572">
        <v>0.9043999910354614</v>
      </c>
      <c r="PH43" t="n" s="20573">
        <v>1.0</v>
      </c>
      <c r="PI43" t="n" s="20574">
        <v>100000.0</v>
      </c>
      <c r="PJ43">
        <f>PG13*PI13</f>
      </c>
      <c r="PK43" t="n" s="20576">
        <v>0.0</v>
      </c>
      <c r="PL43">
        <f>PJ13*(1+PK13)</f>
      </c>
      <c r="PM43" t="n" s="20578">
        <v>0.25</v>
      </c>
      <c r="PN43">
        <f>PL13/(1-PM13)</f>
      </c>
      <c r="PO43">
        <f>PM13*PN13</f>
      </c>
      <c r="PP43" t="n" s="20581">
        <v>0.15000000596046448</v>
      </c>
      <c r="PQ43">
        <f>PP13*PN13</f>
      </c>
      <c r="PR43">
        <f>PM13-PP13</f>
      </c>
      <c r="PS43">
        <f>PO13-PQ13</f>
      </c>
      <c r="PT43" t="n" s="20585">
        <v>0.03999999910593033</v>
      </c>
      <c r="PU43">
        <f>PT13*PN13</f>
      </c>
      <c r="PV43">
        <f>PN13*(1+PT13)</f>
      </c>
      <c r="PW43" t="n" s="20588">
        <v>0.0</v>
      </c>
      <c r="PX43" t="n" s="20589">
        <v>15.0</v>
      </c>
      <c r="PY43">
        <f>PV13+PX13</f>
      </c>
      <c r="PZ43" t="n" s="20591">
        <v>0.10000000149011612</v>
      </c>
      <c r="QA43">
        <f>PY13/(1-PZ13)</f>
      </c>
      <c r="QB43">
        <f>PZ13*QA13</f>
      </c>
      <c r="QC43" t="n" s="20594">
        <v>0.10000000149011612</v>
      </c>
      <c r="QD43">
        <f>QC13*QA13</f>
      </c>
      <c r="QE43">
        <f>PZ13-QC13</f>
      </c>
      <c r="QF43">
        <f>QB13-QD13</f>
      </c>
      <c r="QG43">
        <f>QA13</f>
      </c>
      <c r="QH43">
        <f>OYG13*OYI13/3643*OY13</f>
      </c>
      <c r="QI43" t="n" s="20600">
        <v>0.0</v>
      </c>
      <c r="QJ43">
        <f>QH13*(1+QI13)</f>
      </c>
      <c r="QK43" t="n" s="20602">
        <v>0.25</v>
      </c>
      <c r="QL43">
        <f>QJ13/(1-QK13)</f>
      </c>
      <c r="QM43">
        <f>QK13*QL13</f>
      </c>
      <c r="QN43" t="n" s="20605">
        <v>0.15000000596046448</v>
      </c>
      <c r="QO43">
        <f>QN13*QL13</f>
      </c>
      <c r="QP43">
        <f>QK13-QN13</f>
      </c>
      <c r="QQ43">
        <f>QM13-QO13</f>
      </c>
      <c r="QR43" t="n" s="20609">
        <v>0.03999999910593033</v>
      </c>
      <c r="QS43">
        <f>QR13*QL13</f>
      </c>
      <c r="QT43">
        <f>QL13*(1+QR13)</f>
      </c>
      <c r="QU43" t="n" s="20612">
        <v>0.0</v>
      </c>
      <c r="QV43" t="n" s="20613">
        <v>15.0</v>
      </c>
      <c r="QW43">
        <f>QT13+QV13</f>
      </c>
      <c r="QX43" t="n" s="20615">
        <v>0.10000000149011612</v>
      </c>
      <c r="QY43">
        <f>QW13/(1-QX13)</f>
      </c>
      <c r="QZ43">
        <f>QX13*QY13</f>
      </c>
      <c r="RA43" t="n" s="20618">
        <v>0.10000000149011612</v>
      </c>
      <c r="RB43">
        <f>RA13*QY13</f>
      </c>
      <c r="RC43">
        <f>QX13-RA13</f>
      </c>
      <c r="RD43">
        <f>QZ13-RB13</f>
      </c>
      <c r="RE43">
        <f>QY13</f>
      </c>
      <c r="RF43">
        <f>BV43+BV43+EA43+EA43+GF43+IK43+KP43+MU43+OZ43+RE43</f>
      </c>
    </row>
    <row r="44">
      <c r="A44" t="s">
        <v>80</v>
      </c>
      <c r="B44" t="s">
        <v>134</v>
      </c>
      <c r="C44" t="s">
        <v>135</v>
      </c>
      <c r="D44" t="s">
        <v>51</v>
      </c>
      <c r="F44" t="s">
        <v>52</v>
      </c>
      <c r="G44" t="s">
        <v>53</v>
      </c>
      <c r="H44" t="s">
        <v>103</v>
      </c>
      <c r="I44" t="s">
        <v>104</v>
      </c>
      <c r="J44" t="n">
        <v>0.0</v>
      </c>
      <c r="K44" t="n">
        <v>42815.0</v>
      </c>
      <c r="L44" t="n">
        <v>42675.0</v>
      </c>
      <c r="M44" t="s">
        <v>56</v>
      </c>
      <c r="N44" t="n">
        <v>8.0</v>
      </c>
      <c r="O44" t="n">
        <v>2500.0</v>
      </c>
      <c r="P44" t="n">
        <v>-140.0</v>
      </c>
      <c r="Q44" t="n">
        <v>9.0</v>
      </c>
      <c r="R44" t="s" s="20679">
        <v>57</v>
      </c>
      <c r="S44" t="s" s="20680">
        <v>58</v>
      </c>
      <c r="T44" t="s" s="20681">
        <v>83</v>
      </c>
      <c r="U44" t="n" s="20682">
        <v>240322.0</v>
      </c>
      <c r="V44" t="s" s="20683">
        <v>56</v>
      </c>
      <c r="W44" t="s" s="20684">
        <v>63</v>
      </c>
      <c r="X44" t="n" s="20685">
        <v>5.009999731555581E-4</v>
      </c>
      <c r="Y44" t="n" s="20686">
        <v>3.0</v>
      </c>
      <c r="Z44">
        <f>Y12*O12*12</f>
      </c>
      <c r="AA44">
        <f>X12*Z12</f>
      </c>
      <c r="AB44" t="n" s="20689">
        <v>0.0</v>
      </c>
      <c r="AC44">
        <f>AA12*(1+AB12)</f>
      </c>
      <c r="AD44" t="n" s="20691">
        <v>0.25</v>
      </c>
      <c r="AE44">
        <f>AC12/(1-AD12)</f>
      </c>
      <c r="AF44">
        <f>AD12*AE12</f>
      </c>
      <c r="AG44" t="n" s="20694">
        <v>0.15000000596046448</v>
      </c>
      <c r="AH44">
        <f>AG12*AE12</f>
      </c>
      <c r="AI44">
        <f>AD12-AG12</f>
      </c>
      <c r="AJ44">
        <f>AF12-AH12</f>
      </c>
      <c r="AK44" t="n" s="20698">
        <v>0.03999999910593033</v>
      </c>
      <c r="AL44">
        <f>AK12*AE12</f>
      </c>
      <c r="AM44">
        <f>AE12*(1+AK12)</f>
      </c>
      <c r="AN44" t="n" s="20701">
        <v>0.029999999329447746</v>
      </c>
      <c r="AO44">
        <f>AN12*AM12</f>
      </c>
      <c r="AP44">
        <f>AM12+AO12</f>
      </c>
      <c r="AQ44" t="n" s="20704">
        <v>0.10000000149011612</v>
      </c>
      <c r="AR44">
        <f>AP12/(1-AQ12)</f>
      </c>
      <c r="AS44">
        <f>AQ12*AR12</f>
      </c>
      <c r="AT44" t="n" s="20707">
        <v>0.10000000149011612</v>
      </c>
      <c r="AU44">
        <f>AT12*AR12</f>
      </c>
      <c r="AV44">
        <f>AQ12-AT12</f>
      </c>
      <c r="AW44">
        <f>AS12-AU12</f>
      </c>
      <c r="AX44">
        <f>AR12</f>
      </c>
      <c r="AY44">
        <f>X12*Z12/3644*P12</f>
      </c>
      <c r="AZ44" t="n" s="20713">
        <v>0.0</v>
      </c>
      <c r="BA44">
        <f>AY12*(1+AZ12)</f>
      </c>
      <c r="BB44" t="n" s="20715">
        <v>0.25</v>
      </c>
      <c r="BC44">
        <f>BA12/(1-BB12)</f>
      </c>
      <c r="BD44">
        <f>BB12*BC12</f>
      </c>
      <c r="BE44" t="n" s="20718">
        <v>0.15000000596046448</v>
      </c>
      <c r="BF44">
        <f>BE12*BC12</f>
      </c>
      <c r="BG44">
        <f>BB12-BE12</f>
      </c>
      <c r="BH44">
        <f>BD12-BF12</f>
      </c>
      <c r="BI44" t="n" s="20722">
        <v>0.03999999910593033</v>
      </c>
      <c r="BJ44">
        <f>BI12*BC12</f>
      </c>
      <c r="BK44">
        <f>BC12*(1+BI12)</f>
      </c>
      <c r="BL44" t="n" s="20725">
        <v>0.029999999329447746</v>
      </c>
      <c r="BM44">
        <f>BL12*BK12</f>
      </c>
      <c r="BN44">
        <f>BK12+BM12</f>
      </c>
      <c r="BO44" t="n" s="20728">
        <v>0.10000000149011612</v>
      </c>
      <c r="BP44">
        <f>BN12/(1-BO12)</f>
      </c>
      <c r="BQ44">
        <f>BO12*BP12</f>
      </c>
      <c r="BR44" t="n" s="20731">
        <v>0.10000000149011612</v>
      </c>
      <c r="BS44">
        <f>BR12*BP12</f>
      </c>
      <c r="BT44">
        <f>BO12-BR12</f>
      </c>
      <c r="BU44">
        <f>BQ12-BS12</f>
      </c>
      <c r="BV44">
        <f>BP12</f>
      </c>
      <c r="BW44" t="s" s="20792">
        <v>64</v>
      </c>
      <c r="BX44" t="s" s="20793">
        <v>58</v>
      </c>
      <c r="BY44" t="s" s="20794">
        <v>83</v>
      </c>
      <c r="BZ44" t="n" s="20795">
        <v>240322.0</v>
      </c>
      <c r="CA44" t="s" s="20796">
        <v>56</v>
      </c>
      <c r="CB44" t="s" s="20797">
        <v>63</v>
      </c>
      <c r="CC44" t="n" s="20798">
        <v>5.009999731555581E-4</v>
      </c>
      <c r="CD44" t="n" s="20799">
        <v>3.0</v>
      </c>
      <c r="CE44">
        <f>CD12*BT12*12</f>
      </c>
      <c r="CF44">
        <f>CC12*CE12</f>
      </c>
      <c r="CG44" t="n" s="20802">
        <v>0.0</v>
      </c>
      <c r="CH44">
        <f>CF12*(1+CG12)</f>
      </c>
      <c r="CI44" t="n" s="20804">
        <v>0.25</v>
      </c>
      <c r="CJ44">
        <f>CH12/(1-CI12)</f>
      </c>
      <c r="CK44">
        <f>CI12*CJ12</f>
      </c>
      <c r="CL44" t="n" s="20807">
        <v>0.15000000596046448</v>
      </c>
      <c r="CM44">
        <f>CL12*CJ12</f>
      </c>
      <c r="CN44">
        <f>CI12-CL12</f>
      </c>
      <c r="CO44">
        <f>CK12-CM12</f>
      </c>
      <c r="CP44" t="n" s="20811">
        <v>0.03999999910593033</v>
      </c>
      <c r="CQ44">
        <f>CP12*CJ12</f>
      </c>
      <c r="CR44">
        <f>CJ12*(1+CP12)</f>
      </c>
      <c r="CS44" t="n" s="20814">
        <v>0.029999999329447746</v>
      </c>
      <c r="CT44">
        <f>CS12*CR12</f>
      </c>
      <c r="CU44">
        <f>CR12+CT12</f>
      </c>
      <c r="CV44" t="n" s="20817">
        <v>0.10000000149011612</v>
      </c>
      <c r="CW44">
        <f>CU12/(1-CV12)</f>
      </c>
      <c r="CX44">
        <f>CV12*CW12</f>
      </c>
      <c r="CY44" t="n" s="20820">
        <v>0.10000000149011612</v>
      </c>
      <c r="CZ44">
        <f>CY12*CW12</f>
      </c>
      <c r="DA44">
        <f>CV12-CY12</f>
      </c>
      <c r="DB44">
        <f>CX12-CZ12</f>
      </c>
      <c r="DC44">
        <f>CW12</f>
      </c>
      <c r="DD44">
        <f>CC12*CE12/3644*BU12</f>
      </c>
      <c r="DE44" t="n" s="20826">
        <v>0.0</v>
      </c>
      <c r="DF44">
        <f>DD12*(1+DE12)</f>
      </c>
      <c r="DG44" t="n" s="20828">
        <v>0.25</v>
      </c>
      <c r="DH44">
        <f>DF12/(1-DG12)</f>
      </c>
      <c r="DI44">
        <f>DG12*DH12</f>
      </c>
      <c r="DJ44" t="n" s="20831">
        <v>0.15000000596046448</v>
      </c>
      <c r="DK44">
        <f>DJ12*DH12</f>
      </c>
      <c r="DL44">
        <f>DG12-DJ12</f>
      </c>
      <c r="DM44">
        <f>DI12-DK12</f>
      </c>
      <c r="DN44" t="n" s="20835">
        <v>0.03999999910593033</v>
      </c>
      <c r="DO44">
        <f>DN12*DH12</f>
      </c>
      <c r="DP44">
        <f>DH12*(1+DN12)</f>
      </c>
      <c r="DQ44" t="n" s="20838">
        <v>0.029999999329447746</v>
      </c>
      <c r="DR44">
        <f>DQ12*DP12</f>
      </c>
      <c r="DS44">
        <f>DP12+DR12</f>
      </c>
      <c r="DT44" t="n" s="20841">
        <v>0.10000000149011612</v>
      </c>
      <c r="DU44">
        <f>DS12/(1-DT12)</f>
      </c>
      <c r="DV44">
        <f>DT12*DU12</f>
      </c>
      <c r="DW44" t="n" s="20844">
        <v>0.10000000149011612</v>
      </c>
      <c r="DX44">
        <f>DW12*DU12</f>
      </c>
      <c r="DY44">
        <f>DT12-DW12</f>
      </c>
      <c r="DZ44">
        <f>DV12-DX12</f>
      </c>
      <c r="EA44">
        <f>DU12</f>
      </c>
      <c r="EB44" t="s" s="20849">
        <v>65</v>
      </c>
      <c r="EC44" t="s" s="20850">
        <v>66</v>
      </c>
      <c r="ED44" t="s" s="20851">
        <v>67</v>
      </c>
      <c r="EE44" t="n" s="20852">
        <v>240322.0</v>
      </c>
      <c r="EF44" t="s" s="20853">
        <v>56</v>
      </c>
      <c r="EG44" t="s" s="20854">
        <v>63</v>
      </c>
      <c r="EH44" t="n" s="20855">
        <v>0.5009999871253967</v>
      </c>
      <c r="EI44" t="n" s="20856">
        <v>3.0</v>
      </c>
      <c r="EJ44" t="n" s="20857">
        <v>100000.0</v>
      </c>
      <c r="EK44">
        <f>EH13*EJ13</f>
      </c>
      <c r="EL44" t="n" s="20859">
        <v>0.0</v>
      </c>
      <c r="EM44">
        <f>EK13*(1+EL13)</f>
      </c>
      <c r="EN44" t="n" s="20861">
        <v>0.25</v>
      </c>
      <c r="EO44">
        <f>EM13/(1-EN13)</f>
      </c>
      <c r="EP44">
        <f>EN13*EO13</f>
      </c>
      <c r="EQ44" t="n" s="20864">
        <v>0.15000000596046448</v>
      </c>
      <c r="ER44">
        <f>EQ13*EO13</f>
      </c>
      <c r="ES44">
        <f>EN13-EQ13</f>
      </c>
      <c r="ET44">
        <f>EP13-ER13</f>
      </c>
      <c r="EU44" t="n" s="20868">
        <v>0.03999999910593033</v>
      </c>
      <c r="EV44">
        <f>EU13*EO13</f>
      </c>
      <c r="EW44">
        <f>EO13*(1+EU13)</f>
      </c>
      <c r="EX44" t="n" s="20871">
        <v>0.0</v>
      </c>
      <c r="EY44" t="n" s="20872">
        <v>15.0</v>
      </c>
      <c r="EZ44">
        <f>EW13+EY13</f>
      </c>
      <c r="FA44" t="n" s="20874">
        <v>0.10000000149011612</v>
      </c>
      <c r="FB44">
        <f>EZ13/(1-FA13)</f>
      </c>
      <c r="FC44">
        <f>FA13*FB13</f>
      </c>
      <c r="FD44" t="n" s="20877">
        <v>0.10000000149011612</v>
      </c>
      <c r="FE44">
        <f>FD13*FB13</f>
      </c>
      <c r="FF44">
        <f>FA13-FD13</f>
      </c>
      <c r="FG44">
        <f>FC13-FE13</f>
      </c>
      <c r="FH44">
        <f>FB13</f>
      </c>
      <c r="FI44">
        <f>EH13*EJ13/3644*DZ13</f>
      </c>
      <c r="FJ44" t="n" s="20883">
        <v>0.0</v>
      </c>
      <c r="FK44">
        <f>FI13*(1+FJ13)</f>
      </c>
      <c r="FL44" t="n" s="20885">
        <v>0.25</v>
      </c>
      <c r="FM44">
        <f>FK13/(1-FL13)</f>
      </c>
      <c r="FN44">
        <f>FL13*FM13</f>
      </c>
      <c r="FO44" t="n" s="20888">
        <v>0.15000000596046448</v>
      </c>
      <c r="FP44">
        <f>FO13*FM13</f>
      </c>
      <c r="FQ44">
        <f>FL13-FO13</f>
      </c>
      <c r="FR44">
        <f>FN13-FP13</f>
      </c>
      <c r="FS44" t="n" s="20892">
        <v>0.03999999910593033</v>
      </c>
      <c r="FT44">
        <f>FS13*FM13</f>
      </c>
      <c r="FU44">
        <f>FM13*(1+FS13)</f>
      </c>
      <c r="FV44" t="n" s="20895">
        <v>0.0</v>
      </c>
      <c r="FW44" t="n" s="20896">
        <v>15.0</v>
      </c>
      <c r="FX44">
        <f>FU13+FW13</f>
      </c>
      <c r="FY44" t="n" s="20898">
        <v>0.10000000149011612</v>
      </c>
      <c r="FZ44">
        <f>FX13/(1-FY13)</f>
      </c>
      <c r="GA44">
        <f>FY13*FZ13</f>
      </c>
      <c r="GB44" t="n" s="20901">
        <v>0.10000000149011612</v>
      </c>
      <c r="GC44">
        <f>GB13*FZ13</f>
      </c>
      <c r="GD44">
        <f>FY13-GB13</f>
      </c>
      <c r="GE44">
        <f>GA13-GC13</f>
      </c>
      <c r="GF44">
        <f>FZ13</f>
      </c>
      <c r="GG44" t="s" s="20906">
        <v>68</v>
      </c>
      <c r="GH44" t="s" s="20907">
        <v>66</v>
      </c>
      <c r="GI44" t="s" s="20908">
        <v>67</v>
      </c>
      <c r="GJ44" t="n" s="20909">
        <v>240322.0</v>
      </c>
      <c r="GK44" t="s" s="20910">
        <v>56</v>
      </c>
      <c r="GL44" t="s" s="20911">
        <v>63</v>
      </c>
      <c r="GM44" t="n" s="20912">
        <v>0.12530000507831573</v>
      </c>
      <c r="GN44" t="n" s="20913">
        <v>3.0</v>
      </c>
      <c r="GO44" t="n" s="20914">
        <v>100000.0</v>
      </c>
      <c r="GP44">
        <f>GM13*GO13</f>
      </c>
      <c r="GQ44" t="n" s="20916">
        <v>0.0</v>
      </c>
      <c r="GR44">
        <f>GP13*(1+GQ13)</f>
      </c>
      <c r="GS44" t="n" s="20918">
        <v>0.25</v>
      </c>
      <c r="GT44">
        <f>GR13/(1-GS13)</f>
      </c>
      <c r="GU44">
        <f>GS13*GT13</f>
      </c>
      <c r="GV44" t="n" s="20921">
        <v>0.15000000596046448</v>
      </c>
      <c r="GW44">
        <f>GV13*GT13</f>
      </c>
      <c r="GX44">
        <f>GS13-GV13</f>
      </c>
      <c r="GY44">
        <f>GU13-GW13</f>
      </c>
      <c r="GZ44" t="n" s="20925">
        <v>0.03999999910593033</v>
      </c>
      <c r="HA44">
        <f>GZ13*GT13</f>
      </c>
      <c r="HB44">
        <f>GT13*(1+GZ13)</f>
      </c>
      <c r="HC44" t="n" s="20928">
        <v>0.0</v>
      </c>
      <c r="HD44" t="n" s="20929">
        <v>15.0</v>
      </c>
      <c r="HE44">
        <f>HB13+HD13</f>
      </c>
      <c r="HF44" t="n" s="20931">
        <v>0.10000000149011612</v>
      </c>
      <c r="HG44">
        <f>HE13/(1-HF13)</f>
      </c>
      <c r="HH44">
        <f>HF13*HG13</f>
      </c>
      <c r="HI44" t="n" s="20934">
        <v>0.10000000149011612</v>
      </c>
      <c r="HJ44">
        <f>HI13*HG13</f>
      </c>
      <c r="HK44">
        <f>HF13-HI13</f>
      </c>
      <c r="HL44">
        <f>HH13-HJ13</f>
      </c>
      <c r="HM44">
        <f>HG13</f>
      </c>
      <c r="HN44">
        <f>GM13*GO13/3644*GE13</f>
      </c>
      <c r="HO44" t="n" s="20940">
        <v>0.0</v>
      </c>
      <c r="HP44">
        <f>HN13*(1+HO13)</f>
      </c>
      <c r="HQ44" t="n" s="20942">
        <v>0.25</v>
      </c>
      <c r="HR44">
        <f>HP13/(1-HQ13)</f>
      </c>
      <c r="HS44">
        <f>HQ13*HR13</f>
      </c>
      <c r="HT44" t="n" s="20945">
        <v>0.15000000596046448</v>
      </c>
      <c r="HU44">
        <f>HT13*HR13</f>
      </c>
      <c r="HV44">
        <f>HQ13-HT13</f>
      </c>
      <c r="HW44">
        <f>HS13-HU13</f>
      </c>
      <c r="HX44" t="n" s="20949">
        <v>0.03999999910593033</v>
      </c>
      <c r="HY44">
        <f>HX13*HR13</f>
      </c>
      <c r="HZ44">
        <f>HR13*(1+HX13)</f>
      </c>
      <c r="IA44" t="n" s="20952">
        <v>0.0</v>
      </c>
      <c r="IB44" t="n" s="20953">
        <v>15.0</v>
      </c>
      <c r="IC44">
        <f>HZ13+IB13</f>
      </c>
      <c r="ID44" t="n" s="20955">
        <v>0.10000000149011612</v>
      </c>
      <c r="IE44">
        <f>IC13/(1-ID13)</f>
      </c>
      <c r="IF44">
        <f>ID13*IE13</f>
      </c>
      <c r="IG44" t="n" s="20958">
        <v>0.10000000149011612</v>
      </c>
      <c r="IH44">
        <f>IG13*IE13</f>
      </c>
      <c r="II44">
        <f>ID13-IG13</f>
      </c>
      <c r="IJ44">
        <f>IF13-IH13</f>
      </c>
      <c r="IK44">
        <f>IE13</f>
      </c>
      <c r="IL44" t="s" s="20963">
        <v>69</v>
      </c>
      <c r="IM44" t="s" s="20964">
        <v>66</v>
      </c>
      <c r="IN44" t="s" s="20965">
        <v>67</v>
      </c>
      <c r="IO44" t="n" s="20966">
        <v>240322.0</v>
      </c>
      <c r="IP44" t="s" s="20967">
        <v>56</v>
      </c>
      <c r="IQ44" t="s" s="20968">
        <v>63</v>
      </c>
      <c r="IR44" t="n" s="20969">
        <v>0.061900001019239426</v>
      </c>
      <c r="IS44" t="n" s="20970">
        <v>3.0</v>
      </c>
      <c r="IT44" t="n" s="20971">
        <v>100000.0</v>
      </c>
      <c r="IU44">
        <f>IR13*IT13</f>
      </c>
      <c r="IV44" t="n" s="20973">
        <v>0.0</v>
      </c>
      <c r="IW44">
        <f>IU13*(1+IV13)</f>
      </c>
      <c r="IX44" t="n" s="20975">
        <v>0.25</v>
      </c>
      <c r="IY44">
        <f>IW13/(1-IX13)</f>
      </c>
      <c r="IZ44">
        <f>IX13*IY13</f>
      </c>
      <c r="JA44" t="n" s="20978">
        <v>0.15000000596046448</v>
      </c>
      <c r="JB44">
        <f>JA13*IY13</f>
      </c>
      <c r="JC44">
        <f>IX13-JA13</f>
      </c>
      <c r="JD44">
        <f>IZ13-JB13</f>
      </c>
      <c r="JE44" t="n" s="20982">
        <v>0.03999999910593033</v>
      </c>
      <c r="JF44">
        <f>JE13*IY13</f>
      </c>
      <c r="JG44">
        <f>IY13*(1+JE13)</f>
      </c>
      <c r="JH44" t="n" s="20985">
        <v>0.0</v>
      </c>
      <c r="JI44" t="n" s="20986">
        <v>15.0</v>
      </c>
      <c r="JJ44">
        <f>JG13+JI13</f>
      </c>
      <c r="JK44" t="n" s="20988">
        <v>0.10000000149011612</v>
      </c>
      <c r="JL44">
        <f>JJ13/(1-JK13)</f>
      </c>
      <c r="JM44">
        <f>JK13*JL13</f>
      </c>
      <c r="JN44" t="n" s="20991">
        <v>0.10000000149011612</v>
      </c>
      <c r="JO44">
        <f>JN13*JL13</f>
      </c>
      <c r="JP44">
        <f>JK13-JN13</f>
      </c>
      <c r="JQ44">
        <f>JM13-JO13</f>
      </c>
      <c r="JR44">
        <f>JL13</f>
      </c>
      <c r="JS44">
        <f>IR13*IT13/3644*IJ13</f>
      </c>
      <c r="JT44" t="n" s="20997">
        <v>0.0</v>
      </c>
      <c r="JU44">
        <f>JS13*(1+JT13)</f>
      </c>
      <c r="JV44" t="n" s="20999">
        <v>0.25</v>
      </c>
      <c r="JW44">
        <f>JU13/(1-JV13)</f>
      </c>
      <c r="JX44">
        <f>JV13*JW13</f>
      </c>
      <c r="JY44" t="n" s="21002">
        <v>0.15000000596046448</v>
      </c>
      <c r="JZ44">
        <f>JY13*JW13</f>
      </c>
      <c r="KA44">
        <f>JV13-JY13</f>
      </c>
      <c r="KB44">
        <f>JX13-JZ13</f>
      </c>
      <c r="KC44" t="n" s="21006">
        <v>0.03999999910593033</v>
      </c>
      <c r="KD44">
        <f>KC13*JW13</f>
      </c>
      <c r="KE44">
        <f>JW13*(1+KC13)</f>
      </c>
      <c r="KF44" t="n" s="21009">
        <v>0.0</v>
      </c>
      <c r="KG44" t="n" s="21010">
        <v>15.0</v>
      </c>
      <c r="KH44">
        <f>KE13+KG13</f>
      </c>
      <c r="KI44" t="n" s="21012">
        <v>0.10000000149011612</v>
      </c>
      <c r="KJ44">
        <f>KH13/(1-KI13)</f>
      </c>
      <c r="KK44">
        <f>KI13*KJ13</f>
      </c>
      <c r="KL44" t="n" s="21015">
        <v>0.10000000149011612</v>
      </c>
      <c r="KM44">
        <f>KL13*KJ13</f>
      </c>
      <c r="KN44">
        <f>KI13-KL13</f>
      </c>
      <c r="KO44">
        <f>KK13-KM13</f>
      </c>
      <c r="KP44">
        <f>KJ13</f>
      </c>
      <c r="KQ44" t="s" s="21020">
        <v>70</v>
      </c>
      <c r="KR44" t="s" s="21021">
        <v>66</v>
      </c>
      <c r="KS44" t="s" s="21022">
        <v>67</v>
      </c>
      <c r="KT44" t="n" s="21023">
        <v>240322.0</v>
      </c>
      <c r="KU44" t="s" s="21024">
        <v>56</v>
      </c>
      <c r="KV44" t="s" s="21025">
        <v>63</v>
      </c>
      <c r="KW44" t="n" s="21026">
        <v>0.21080000698566437</v>
      </c>
      <c r="KX44" t="n" s="21027">
        <v>3.0</v>
      </c>
      <c r="KY44" t="n" s="21028">
        <v>100000.0</v>
      </c>
      <c r="KZ44">
        <f>KW13*KY13</f>
      </c>
      <c r="LA44" t="n" s="21030">
        <v>0.0</v>
      </c>
      <c r="LB44">
        <f>KZ13*(1+LA13)</f>
      </c>
      <c r="LC44" t="n" s="21032">
        <v>0.25</v>
      </c>
      <c r="LD44">
        <f>LB13/(1-LC13)</f>
      </c>
      <c r="LE44">
        <f>LC13*LD13</f>
      </c>
      <c r="LF44" t="n" s="21035">
        <v>0.15000000596046448</v>
      </c>
      <c r="LG44">
        <f>LF13*LD13</f>
      </c>
      <c r="LH44">
        <f>LC13-LF13</f>
      </c>
      <c r="LI44">
        <f>LE13-LG13</f>
      </c>
      <c r="LJ44" t="n" s="21039">
        <v>0.03999999910593033</v>
      </c>
      <c r="LK44">
        <f>LJ13*LD13</f>
      </c>
      <c r="LL44">
        <f>LD13*(1+LJ13)</f>
      </c>
      <c r="LM44" t="n" s="21042">
        <v>0.0</v>
      </c>
      <c r="LN44" t="n" s="21043">
        <v>15.0</v>
      </c>
      <c r="LO44">
        <f>LL13+LN13</f>
      </c>
      <c r="LP44" t="n" s="21045">
        <v>0.10000000149011612</v>
      </c>
      <c r="LQ44">
        <f>LO13/(1-LP13)</f>
      </c>
      <c r="LR44">
        <f>LP13*LQ13</f>
      </c>
      <c r="LS44" t="n" s="21048">
        <v>0.10000000149011612</v>
      </c>
      <c r="LT44">
        <f>LS13*LQ13</f>
      </c>
      <c r="LU44">
        <f>LP13-LS13</f>
      </c>
      <c r="LV44">
        <f>LR13-LT13</f>
      </c>
      <c r="LW44">
        <f>LQ13</f>
      </c>
      <c r="LX44">
        <f>KW13*KY13/3644*KO13</f>
      </c>
      <c r="LY44" t="n" s="21054">
        <v>0.0</v>
      </c>
      <c r="LZ44">
        <f>LX13*(1+LY13)</f>
      </c>
      <c r="MA44" t="n" s="21056">
        <v>0.25</v>
      </c>
      <c r="MB44">
        <f>LZ13/(1-MA13)</f>
      </c>
      <c r="MC44">
        <f>MA13*MB13</f>
      </c>
      <c r="MD44" t="n" s="21059">
        <v>0.15000000596046448</v>
      </c>
      <c r="ME44">
        <f>MD13*MB13</f>
      </c>
      <c r="MF44">
        <f>MA13-MD13</f>
      </c>
      <c r="MG44">
        <f>MC13-ME13</f>
      </c>
      <c r="MH44" t="n" s="21063">
        <v>0.03999999910593033</v>
      </c>
      <c r="MI44">
        <f>MH13*MB13</f>
      </c>
      <c r="MJ44">
        <f>MB13*(1+MH13)</f>
      </c>
      <c r="MK44" t="n" s="21066">
        <v>0.0</v>
      </c>
      <c r="ML44" t="n" s="21067">
        <v>15.0</v>
      </c>
      <c r="MM44">
        <f>MJ13+ML13</f>
      </c>
      <c r="MN44" t="n" s="21069">
        <v>0.10000000149011612</v>
      </c>
      <c r="MO44">
        <f>MM13/(1-MN13)</f>
      </c>
      <c r="MP44">
        <f>MN13*MO13</f>
      </c>
      <c r="MQ44" t="n" s="21072">
        <v>0.10000000149011612</v>
      </c>
      <c r="MR44">
        <f>MQ13*MO13</f>
      </c>
      <c r="MS44">
        <f>MN13-MQ13</f>
      </c>
      <c r="MT44">
        <f>MP13-MR13</f>
      </c>
      <c r="MU44">
        <f>MO13</f>
      </c>
      <c r="MV44" t="s" s="21077">
        <v>71</v>
      </c>
      <c r="MW44" t="s" s="21078">
        <v>66</v>
      </c>
      <c r="MX44" t="s" s="21079">
        <v>67</v>
      </c>
      <c r="MY44" t="n" s="21080">
        <v>240322.0</v>
      </c>
      <c r="MZ44" t="s" s="21081">
        <v>56</v>
      </c>
      <c r="NA44" t="s" s="21082">
        <v>63</v>
      </c>
      <c r="NB44" t="n" s="21083">
        <v>0.45249998569488525</v>
      </c>
      <c r="NC44" t="n" s="21084">
        <v>1.0</v>
      </c>
      <c r="ND44" t="n" s="21085">
        <v>100000.0</v>
      </c>
      <c r="NE44">
        <f>NB13*ND13</f>
      </c>
      <c r="NF44" t="n" s="21087">
        <v>0.0</v>
      </c>
      <c r="NG44">
        <f>NE13*(1+NF13)</f>
      </c>
      <c r="NH44" t="n" s="21089">
        <v>0.25</v>
      </c>
      <c r="NI44">
        <f>NG13/(1-NH13)</f>
      </c>
      <c r="NJ44">
        <f>NH13*NI13</f>
      </c>
      <c r="NK44" t="n" s="21092">
        <v>0.15000000596046448</v>
      </c>
      <c r="NL44">
        <f>NK13*NI13</f>
      </c>
      <c r="NM44">
        <f>NH13-NK13</f>
      </c>
      <c r="NN44">
        <f>NJ13-NL13</f>
      </c>
      <c r="NO44" t="n" s="21096">
        <v>0.03999999910593033</v>
      </c>
      <c r="NP44">
        <f>NO13*NI13</f>
      </c>
      <c r="NQ44">
        <f>NI13*(1+NO13)</f>
      </c>
      <c r="NR44" t="n" s="21099">
        <v>0.0</v>
      </c>
      <c r="NS44" t="n" s="21100">
        <v>15.0</v>
      </c>
      <c r="NT44">
        <f>NQ13+NS13</f>
      </c>
      <c r="NU44" t="n" s="21102">
        <v>0.10000000149011612</v>
      </c>
      <c r="NV44">
        <f>NT13/(1-NU13)</f>
      </c>
      <c r="NW44">
        <f>NU13*NV13</f>
      </c>
      <c r="NX44" t="n" s="21105">
        <v>0.10000000149011612</v>
      </c>
      <c r="NY44">
        <f>NX13*NV13</f>
      </c>
      <c r="NZ44">
        <f>NU13-NX13</f>
      </c>
      <c r="OA44">
        <f>NW13-NY13</f>
      </c>
      <c r="OB44">
        <f>NV13</f>
      </c>
      <c r="OC44">
        <f>NB13*ND13/3644*MT13</f>
      </c>
      <c r="OD44" t="n" s="21111">
        <v>0.0</v>
      </c>
      <c r="OE44">
        <f>OC13*(1+OD13)</f>
      </c>
      <c r="OF44" t="n" s="21113">
        <v>0.25</v>
      </c>
      <c r="OG44">
        <f>OE13/(1-OF13)</f>
      </c>
      <c r="OH44">
        <f>OF13*OG13</f>
      </c>
      <c r="OI44" t="n" s="21116">
        <v>0.15000000596046448</v>
      </c>
      <c r="OJ44">
        <f>OI13*OG13</f>
      </c>
      <c r="OK44">
        <f>OF13-OI13</f>
      </c>
      <c r="OL44">
        <f>OH13-OJ13</f>
      </c>
      <c r="OM44" t="n" s="21120">
        <v>0.03999999910593033</v>
      </c>
      <c r="ON44">
        <f>OM13*OG13</f>
      </c>
      <c r="OO44">
        <f>OG13*(1+OM13)</f>
      </c>
      <c r="OP44" t="n" s="21123">
        <v>0.0</v>
      </c>
      <c r="OQ44" t="n" s="21124">
        <v>15.0</v>
      </c>
      <c r="OR44">
        <f>OO13+OQ13</f>
      </c>
      <c r="OS44" t="n" s="21126">
        <v>0.10000000149011612</v>
      </c>
      <c r="OT44">
        <f>OR13/(1-OS13)</f>
      </c>
      <c r="OU44">
        <f>OS13*OT13</f>
      </c>
      <c r="OV44" t="n" s="21129">
        <v>0.10000000149011612</v>
      </c>
      <c r="OW44">
        <f>OV13*OT13</f>
      </c>
      <c r="OX44">
        <f>OS13-OV13</f>
      </c>
      <c r="OY44">
        <f>OU13-OW13</f>
      </c>
      <c r="OZ44">
        <f>OT13</f>
      </c>
      <c r="PA44" t="s" s="21134">
        <v>72</v>
      </c>
      <c r="PB44" t="s" s="21135">
        <v>66</v>
      </c>
      <c r="PC44" t="s" s="21136">
        <v>67</v>
      </c>
      <c r="PD44" t="n" s="21137">
        <v>240322.0</v>
      </c>
      <c r="PE44" t="s" s="21138">
        <v>56</v>
      </c>
      <c r="PF44" t="s" s="21139">
        <v>63</v>
      </c>
      <c r="PG44" t="n" s="21140">
        <v>0.9043999910354614</v>
      </c>
      <c r="PH44" t="n" s="21141">
        <v>1.0</v>
      </c>
      <c r="PI44" t="n" s="21142">
        <v>100000.0</v>
      </c>
      <c r="PJ44">
        <f>PG13*PI13</f>
      </c>
      <c r="PK44" t="n" s="21144">
        <v>0.0</v>
      </c>
      <c r="PL44">
        <f>PJ13*(1+PK13)</f>
      </c>
      <c r="PM44" t="n" s="21146">
        <v>0.25</v>
      </c>
      <c r="PN44">
        <f>PL13/(1-PM13)</f>
      </c>
      <c r="PO44">
        <f>PM13*PN13</f>
      </c>
      <c r="PP44" t="n" s="21149">
        <v>0.15000000596046448</v>
      </c>
      <c r="PQ44">
        <f>PP13*PN13</f>
      </c>
      <c r="PR44">
        <f>PM13-PP13</f>
      </c>
      <c r="PS44">
        <f>PO13-PQ13</f>
      </c>
      <c r="PT44" t="n" s="21153">
        <v>0.03999999910593033</v>
      </c>
      <c r="PU44">
        <f>PT13*PN13</f>
      </c>
      <c r="PV44">
        <f>PN13*(1+PT13)</f>
      </c>
      <c r="PW44" t="n" s="21156">
        <v>0.0</v>
      </c>
      <c r="PX44" t="n" s="21157">
        <v>15.0</v>
      </c>
      <c r="PY44">
        <f>PV13+PX13</f>
      </c>
      <c r="PZ44" t="n" s="21159">
        <v>0.10000000149011612</v>
      </c>
      <c r="QA44">
        <f>PY13/(1-PZ13)</f>
      </c>
      <c r="QB44">
        <f>PZ13*QA13</f>
      </c>
      <c r="QC44" t="n" s="21162">
        <v>0.10000000149011612</v>
      </c>
      <c r="QD44">
        <f>QC13*QA13</f>
      </c>
      <c r="QE44">
        <f>PZ13-QC13</f>
      </c>
      <c r="QF44">
        <f>QB13-QD13</f>
      </c>
      <c r="QG44">
        <f>QA13</f>
      </c>
      <c r="QH44">
        <f>OYG13*OYI13/3644*OY13</f>
      </c>
      <c r="QI44" t="n" s="21168">
        <v>0.0</v>
      </c>
      <c r="QJ44">
        <f>QH13*(1+QI13)</f>
      </c>
      <c r="QK44" t="n" s="21170">
        <v>0.25</v>
      </c>
      <c r="QL44">
        <f>QJ13/(1-QK13)</f>
      </c>
      <c r="QM44">
        <f>QK13*QL13</f>
      </c>
      <c r="QN44" t="n" s="21173">
        <v>0.15000000596046448</v>
      </c>
      <c r="QO44">
        <f>QN13*QL13</f>
      </c>
      <c r="QP44">
        <f>QK13-QN13</f>
      </c>
      <c r="QQ44">
        <f>QM13-QO13</f>
      </c>
      <c r="QR44" t="n" s="21177">
        <v>0.03999999910593033</v>
      </c>
      <c r="QS44">
        <f>QR13*QL13</f>
      </c>
      <c r="QT44">
        <f>QL13*(1+QR13)</f>
      </c>
      <c r="QU44" t="n" s="21180">
        <v>0.0</v>
      </c>
      <c r="QV44" t="n" s="21181">
        <v>15.0</v>
      </c>
      <c r="QW44">
        <f>QT13+QV13</f>
      </c>
      <c r="QX44" t="n" s="21183">
        <v>0.10000000149011612</v>
      </c>
      <c r="QY44">
        <f>QW13/(1-QX13)</f>
      </c>
      <c r="QZ44">
        <f>QX13*QY13</f>
      </c>
      <c r="RA44" t="n" s="21186">
        <v>0.10000000149011612</v>
      </c>
      <c r="RB44">
        <f>RA13*QY13</f>
      </c>
      <c r="RC44">
        <f>QX13-RA13</f>
      </c>
      <c r="RD44">
        <f>QZ13-RB13</f>
      </c>
      <c r="RE44">
        <f>QY13</f>
      </c>
      <c r="RF44">
        <f>BV44+BV44+EA44+EA44+GF44+IK44+KP44+MU44+OZ44+RE44</f>
      </c>
    </row>
    <row r="45">
      <c r="A45" t="s">
        <v>131</v>
      </c>
      <c r="B45" t="s">
        <v>136</v>
      </c>
      <c r="C45" t="s">
        <v>137</v>
      </c>
      <c r="D45" t="s">
        <v>51</v>
      </c>
      <c r="F45" t="s">
        <v>52</v>
      </c>
      <c r="G45" t="s">
        <v>53</v>
      </c>
      <c r="H45" t="s">
        <v>78</v>
      </c>
      <c r="I45" t="s">
        <v>79</v>
      </c>
      <c r="J45" t="n">
        <v>0.0</v>
      </c>
      <c r="K45" t="n">
        <v>42815.0</v>
      </c>
      <c r="L45" t="n">
        <v>42424.0</v>
      </c>
      <c r="M45" t="s">
        <v>56</v>
      </c>
      <c r="N45" t="n">
        <v>-1.0</v>
      </c>
      <c r="O45" t="n">
        <v>10000.0</v>
      </c>
      <c r="P45" t="n">
        <v>-391.0</v>
      </c>
      <c r="Q45" t="n">
        <v>0.0</v>
      </c>
      <c r="R45" t="s" s="21247">
        <v>57</v>
      </c>
      <c r="S45" t="s" s="21248">
        <v>58</v>
      </c>
      <c r="T45" t="s" s="21249">
        <v>59</v>
      </c>
      <c r="U45" t="n" s="21250">
        <v>240322.0</v>
      </c>
      <c r="V45" t="s" s="21251">
        <v>56</v>
      </c>
      <c r="W45" t="s" s="21252">
        <v>63</v>
      </c>
      <c r="X45" t="n" s="21253">
        <v>5.009999731555581E-4</v>
      </c>
      <c r="Y45" t="n" s="21254">
        <v>3.0</v>
      </c>
      <c r="Z45">
        <f>Y12*O12*12</f>
      </c>
      <c r="AA45">
        <f>X12*Z12</f>
      </c>
      <c r="AB45" t="n" s="21257">
        <v>0.0</v>
      </c>
      <c r="AC45">
        <f>AA12*(1+AB12)</f>
      </c>
      <c r="AD45" t="n" s="21259">
        <v>0.25</v>
      </c>
      <c r="AE45">
        <f>AC12/(1-AD12)</f>
      </c>
      <c r="AF45">
        <f>AD12*AE12</f>
      </c>
      <c r="AG45" t="n" s="21262">
        <v>0.15000000596046448</v>
      </c>
      <c r="AH45">
        <f>AG12*AE12</f>
      </c>
      <c r="AI45">
        <f>AD12-AG12</f>
      </c>
      <c r="AJ45">
        <f>AF12-AH12</f>
      </c>
      <c r="AK45" t="n" s="21266">
        <v>0.03999999910593033</v>
      </c>
      <c r="AL45">
        <f>AK12*AE12</f>
      </c>
      <c r="AM45">
        <f>AE12*(1+AK12)</f>
      </c>
      <c r="AN45" t="n" s="21269">
        <v>0.029999999329447746</v>
      </c>
      <c r="AO45">
        <f>AN12*AM12</f>
      </c>
      <c r="AP45">
        <f>AM12+AO12</f>
      </c>
      <c r="AQ45" t="n" s="21272">
        <v>0.10000000149011612</v>
      </c>
      <c r="AR45">
        <f>AP12/(1-AQ12)</f>
      </c>
      <c r="AS45">
        <f>AQ12*AR12</f>
      </c>
      <c r="AT45" t="n" s="21275">
        <v>0.10000000149011612</v>
      </c>
      <c r="AU45">
        <f>AT12*AR12</f>
      </c>
      <c r="AV45">
        <f>AQ12-AT12</f>
      </c>
      <c r="AW45">
        <f>AS12-AU12</f>
      </c>
      <c r="AX45">
        <f>AR12</f>
      </c>
      <c r="AY45">
        <f>X12*Z12/3645*P12</f>
      </c>
      <c r="AZ45" t="n" s="21281">
        <v>0.0</v>
      </c>
      <c r="BA45">
        <f>AY12*(1+AZ12)</f>
      </c>
      <c r="BB45" t="n" s="21283">
        <v>0.25</v>
      </c>
      <c r="BC45">
        <f>BA12/(1-BB12)</f>
      </c>
      <c r="BD45">
        <f>BB12*BC12</f>
      </c>
      <c r="BE45" t="n" s="21286">
        <v>0.15000000596046448</v>
      </c>
      <c r="BF45">
        <f>BE12*BC12</f>
      </c>
      <c r="BG45">
        <f>BB12-BE12</f>
      </c>
      <c r="BH45">
        <f>BD12-BF12</f>
      </c>
      <c r="BI45" t="n" s="21290">
        <v>0.03999999910593033</v>
      </c>
      <c r="BJ45">
        <f>BI12*BC12</f>
      </c>
      <c r="BK45">
        <f>BC12*(1+BI12)</f>
      </c>
      <c r="BL45" t="n" s="21293">
        <v>0.029999999329447746</v>
      </c>
      <c r="BM45">
        <f>BL12*BK12</f>
      </c>
      <c r="BN45">
        <f>BK12+BM12</f>
      </c>
      <c r="BO45" t="n" s="21296">
        <v>0.10000000149011612</v>
      </c>
      <c r="BP45">
        <f>BN12/(1-BO12)</f>
      </c>
      <c r="BQ45">
        <f>BO12*BP12</f>
      </c>
      <c r="BR45" t="n" s="21299">
        <v>0.10000000149011612</v>
      </c>
      <c r="BS45">
        <f>BR12*BP12</f>
      </c>
      <c r="BT45">
        <f>BO12-BR12</f>
      </c>
      <c r="BU45">
        <f>BQ12-BS12</f>
      </c>
      <c r="BV45">
        <f>BP12</f>
      </c>
      <c r="BW45" t="s" s="21360">
        <v>64</v>
      </c>
      <c r="BX45" t="s" s="21361">
        <v>58</v>
      </c>
      <c r="BY45" t="s" s="21362">
        <v>59</v>
      </c>
      <c r="BZ45" t="n" s="21363">
        <v>240322.0</v>
      </c>
      <c r="CA45" t="s" s="21364">
        <v>56</v>
      </c>
      <c r="CB45" t="s" s="21365">
        <v>63</v>
      </c>
      <c r="CC45" t="n" s="21366">
        <v>5.009999731555581E-4</v>
      </c>
      <c r="CD45" t="n" s="21367">
        <v>3.0</v>
      </c>
      <c r="CE45">
        <f>CD12*BT12*12</f>
      </c>
      <c r="CF45">
        <f>CC12*CE12</f>
      </c>
      <c r="CG45" t="n" s="21370">
        <v>0.0</v>
      </c>
      <c r="CH45">
        <f>CF12*(1+CG12)</f>
      </c>
      <c r="CI45" t="n" s="21372">
        <v>0.25</v>
      </c>
      <c r="CJ45">
        <f>CH12/(1-CI12)</f>
      </c>
      <c r="CK45">
        <f>CI12*CJ12</f>
      </c>
      <c r="CL45" t="n" s="21375">
        <v>0.15000000596046448</v>
      </c>
      <c r="CM45">
        <f>CL12*CJ12</f>
      </c>
      <c r="CN45">
        <f>CI12-CL12</f>
      </c>
      <c r="CO45">
        <f>CK12-CM12</f>
      </c>
      <c r="CP45" t="n" s="21379">
        <v>0.03999999910593033</v>
      </c>
      <c r="CQ45">
        <f>CP12*CJ12</f>
      </c>
      <c r="CR45">
        <f>CJ12*(1+CP12)</f>
      </c>
      <c r="CS45" t="n" s="21382">
        <v>0.029999999329447746</v>
      </c>
      <c r="CT45">
        <f>CS12*CR12</f>
      </c>
      <c r="CU45">
        <f>CR12+CT12</f>
      </c>
      <c r="CV45" t="n" s="21385">
        <v>0.10000000149011612</v>
      </c>
      <c r="CW45">
        <f>CU12/(1-CV12)</f>
      </c>
      <c r="CX45">
        <f>CV12*CW12</f>
      </c>
      <c r="CY45" t="n" s="21388">
        <v>0.10000000149011612</v>
      </c>
      <c r="CZ45">
        <f>CY12*CW12</f>
      </c>
      <c r="DA45">
        <f>CV12-CY12</f>
      </c>
      <c r="DB45">
        <f>CX12-CZ12</f>
      </c>
      <c r="DC45">
        <f>CW12</f>
      </c>
      <c r="DD45">
        <f>CC12*CE12/3645*BU12</f>
      </c>
      <c r="DE45" t="n" s="21394">
        <v>0.0</v>
      </c>
      <c r="DF45">
        <f>DD12*(1+DE12)</f>
      </c>
      <c r="DG45" t="n" s="21396">
        <v>0.25</v>
      </c>
      <c r="DH45">
        <f>DF12/(1-DG12)</f>
      </c>
      <c r="DI45">
        <f>DG12*DH12</f>
      </c>
      <c r="DJ45" t="n" s="21399">
        <v>0.15000000596046448</v>
      </c>
      <c r="DK45">
        <f>DJ12*DH12</f>
      </c>
      <c r="DL45">
        <f>DG12-DJ12</f>
      </c>
      <c r="DM45">
        <f>DI12-DK12</f>
      </c>
      <c r="DN45" t="n" s="21403">
        <v>0.03999999910593033</v>
      </c>
      <c r="DO45">
        <f>DN12*DH12</f>
      </c>
      <c r="DP45">
        <f>DH12*(1+DN12)</f>
      </c>
      <c r="DQ45" t="n" s="21406">
        <v>0.029999999329447746</v>
      </c>
      <c r="DR45">
        <f>DQ12*DP12</f>
      </c>
      <c r="DS45">
        <f>DP12+DR12</f>
      </c>
      <c r="DT45" t="n" s="21409">
        <v>0.10000000149011612</v>
      </c>
      <c r="DU45">
        <f>DS12/(1-DT12)</f>
      </c>
      <c r="DV45">
        <f>DT12*DU12</f>
      </c>
      <c r="DW45" t="n" s="21412">
        <v>0.10000000149011612</v>
      </c>
      <c r="DX45">
        <f>DW12*DU12</f>
      </c>
      <c r="DY45">
        <f>DT12-DW12</f>
      </c>
      <c r="DZ45">
        <f>DV12-DX12</f>
      </c>
      <c r="EA45">
        <f>DU12</f>
      </c>
      <c r="EB45" t="s" s="21417">
        <v>65</v>
      </c>
      <c r="EC45" t="s" s="21418">
        <v>66</v>
      </c>
      <c r="ED45" t="s" s="21419">
        <v>67</v>
      </c>
      <c r="EE45" t="n" s="21420">
        <v>240322.0</v>
      </c>
      <c r="EF45" t="s" s="21421">
        <v>56</v>
      </c>
      <c r="EG45" t="s" s="21422">
        <v>63</v>
      </c>
      <c r="EH45" t="n" s="21423">
        <v>0.5009999871253967</v>
      </c>
      <c r="EI45" t="n" s="21424">
        <v>3.0</v>
      </c>
      <c r="EJ45" t="n" s="21425">
        <v>100000.0</v>
      </c>
      <c r="EK45">
        <f>EH13*EJ13</f>
      </c>
      <c r="EL45" t="n" s="21427">
        <v>0.0</v>
      </c>
      <c r="EM45">
        <f>EK13*(1+EL13)</f>
      </c>
      <c r="EN45" t="n" s="21429">
        <v>0.25</v>
      </c>
      <c r="EO45">
        <f>EM13/(1-EN13)</f>
      </c>
      <c r="EP45">
        <f>EN13*EO13</f>
      </c>
      <c r="EQ45" t="n" s="21432">
        <v>0.15000000596046448</v>
      </c>
      <c r="ER45">
        <f>EQ13*EO13</f>
      </c>
      <c r="ES45">
        <f>EN13-EQ13</f>
      </c>
      <c r="ET45">
        <f>EP13-ER13</f>
      </c>
      <c r="EU45" t="n" s="21436">
        <v>0.03999999910593033</v>
      </c>
      <c r="EV45">
        <f>EU13*EO13</f>
      </c>
      <c r="EW45">
        <f>EO13*(1+EU13)</f>
      </c>
      <c r="EX45" t="n" s="21439">
        <v>0.0</v>
      </c>
      <c r="EY45" t="n" s="21440">
        <v>15.0</v>
      </c>
      <c r="EZ45">
        <f>EW13+EY13</f>
      </c>
      <c r="FA45" t="n" s="21442">
        <v>0.10000000149011612</v>
      </c>
      <c r="FB45">
        <f>EZ13/(1-FA13)</f>
      </c>
      <c r="FC45">
        <f>FA13*FB13</f>
      </c>
      <c r="FD45" t="n" s="21445">
        <v>0.10000000149011612</v>
      </c>
      <c r="FE45">
        <f>FD13*FB13</f>
      </c>
      <c r="FF45">
        <f>FA13-FD13</f>
      </c>
      <c r="FG45">
        <f>FC13-FE13</f>
      </c>
      <c r="FH45">
        <f>FB13</f>
      </c>
      <c r="FI45">
        <f>EH13*EJ13/3645*DZ13</f>
      </c>
      <c r="FJ45" t="n" s="21451">
        <v>0.0</v>
      </c>
      <c r="FK45">
        <f>FI13*(1+FJ13)</f>
      </c>
      <c r="FL45" t="n" s="21453">
        <v>0.25</v>
      </c>
      <c r="FM45">
        <f>FK13/(1-FL13)</f>
      </c>
      <c r="FN45">
        <f>FL13*FM13</f>
      </c>
      <c r="FO45" t="n" s="21456">
        <v>0.15000000596046448</v>
      </c>
      <c r="FP45">
        <f>FO13*FM13</f>
      </c>
      <c r="FQ45">
        <f>FL13-FO13</f>
      </c>
      <c r="FR45">
        <f>FN13-FP13</f>
      </c>
      <c r="FS45" t="n" s="21460">
        <v>0.03999999910593033</v>
      </c>
      <c r="FT45">
        <f>FS13*FM13</f>
      </c>
      <c r="FU45">
        <f>FM13*(1+FS13)</f>
      </c>
      <c r="FV45" t="n" s="21463">
        <v>0.0</v>
      </c>
      <c r="FW45" t="n" s="21464">
        <v>15.0</v>
      </c>
      <c r="FX45">
        <f>FU13+FW13</f>
      </c>
      <c r="FY45" t="n" s="21466">
        <v>0.10000000149011612</v>
      </c>
      <c r="FZ45">
        <f>FX13/(1-FY13)</f>
      </c>
      <c r="GA45">
        <f>FY13*FZ13</f>
      </c>
      <c r="GB45" t="n" s="21469">
        <v>0.10000000149011612</v>
      </c>
      <c r="GC45">
        <f>GB13*FZ13</f>
      </c>
      <c r="GD45">
        <f>FY13-GB13</f>
      </c>
      <c r="GE45">
        <f>GA13-GC13</f>
      </c>
      <c r="GF45">
        <f>FZ13</f>
      </c>
      <c r="GG45" t="s" s="21474">
        <v>68</v>
      </c>
      <c r="GH45" t="s" s="21475">
        <v>66</v>
      </c>
      <c r="GI45" t="s" s="21476">
        <v>67</v>
      </c>
      <c r="GJ45" t="n" s="21477">
        <v>240322.0</v>
      </c>
      <c r="GK45" t="s" s="21478">
        <v>56</v>
      </c>
      <c r="GL45" t="s" s="21479">
        <v>63</v>
      </c>
      <c r="GM45" t="n" s="21480">
        <v>0.12530000507831573</v>
      </c>
      <c r="GN45" t="n" s="21481">
        <v>3.0</v>
      </c>
      <c r="GO45" t="n" s="21482">
        <v>100000.0</v>
      </c>
      <c r="GP45">
        <f>GM13*GO13</f>
      </c>
      <c r="GQ45" t="n" s="21484">
        <v>0.0</v>
      </c>
      <c r="GR45">
        <f>GP13*(1+GQ13)</f>
      </c>
      <c r="GS45" t="n" s="21486">
        <v>0.25</v>
      </c>
      <c r="GT45">
        <f>GR13/(1-GS13)</f>
      </c>
      <c r="GU45">
        <f>GS13*GT13</f>
      </c>
      <c r="GV45" t="n" s="21489">
        <v>0.15000000596046448</v>
      </c>
      <c r="GW45">
        <f>GV13*GT13</f>
      </c>
      <c r="GX45">
        <f>GS13-GV13</f>
      </c>
      <c r="GY45">
        <f>GU13-GW13</f>
      </c>
      <c r="GZ45" t="n" s="21493">
        <v>0.03999999910593033</v>
      </c>
      <c r="HA45">
        <f>GZ13*GT13</f>
      </c>
      <c r="HB45">
        <f>GT13*(1+GZ13)</f>
      </c>
      <c r="HC45" t="n" s="21496">
        <v>0.0</v>
      </c>
      <c r="HD45" t="n" s="21497">
        <v>15.0</v>
      </c>
      <c r="HE45">
        <f>HB13+HD13</f>
      </c>
      <c r="HF45" t="n" s="21499">
        <v>0.10000000149011612</v>
      </c>
      <c r="HG45">
        <f>HE13/(1-HF13)</f>
      </c>
      <c r="HH45">
        <f>HF13*HG13</f>
      </c>
      <c r="HI45" t="n" s="21502">
        <v>0.10000000149011612</v>
      </c>
      <c r="HJ45">
        <f>HI13*HG13</f>
      </c>
      <c r="HK45">
        <f>HF13-HI13</f>
      </c>
      <c r="HL45">
        <f>HH13-HJ13</f>
      </c>
      <c r="HM45">
        <f>HG13</f>
      </c>
      <c r="HN45">
        <f>GM13*GO13/3645*GE13</f>
      </c>
      <c r="HO45" t="n" s="21508">
        <v>0.0</v>
      </c>
      <c r="HP45">
        <f>HN13*(1+HO13)</f>
      </c>
      <c r="HQ45" t="n" s="21510">
        <v>0.25</v>
      </c>
      <c r="HR45">
        <f>HP13/(1-HQ13)</f>
      </c>
      <c r="HS45">
        <f>HQ13*HR13</f>
      </c>
      <c r="HT45" t="n" s="21513">
        <v>0.15000000596046448</v>
      </c>
      <c r="HU45">
        <f>HT13*HR13</f>
      </c>
      <c r="HV45">
        <f>HQ13-HT13</f>
      </c>
      <c r="HW45">
        <f>HS13-HU13</f>
      </c>
      <c r="HX45" t="n" s="21517">
        <v>0.03999999910593033</v>
      </c>
      <c r="HY45">
        <f>HX13*HR13</f>
      </c>
      <c r="HZ45">
        <f>HR13*(1+HX13)</f>
      </c>
      <c r="IA45" t="n" s="21520">
        <v>0.0</v>
      </c>
      <c r="IB45" t="n" s="21521">
        <v>15.0</v>
      </c>
      <c r="IC45">
        <f>HZ13+IB13</f>
      </c>
      <c r="ID45" t="n" s="21523">
        <v>0.10000000149011612</v>
      </c>
      <c r="IE45">
        <f>IC13/(1-ID13)</f>
      </c>
      <c r="IF45">
        <f>ID13*IE13</f>
      </c>
      <c r="IG45" t="n" s="21526">
        <v>0.10000000149011612</v>
      </c>
      <c r="IH45">
        <f>IG13*IE13</f>
      </c>
      <c r="II45">
        <f>ID13-IG13</f>
      </c>
      <c r="IJ45">
        <f>IF13-IH13</f>
      </c>
      <c r="IK45">
        <f>IE13</f>
      </c>
      <c r="IL45" t="s" s="21531">
        <v>69</v>
      </c>
      <c r="IM45" t="s" s="21532">
        <v>66</v>
      </c>
      <c r="IN45" t="s" s="21533">
        <v>67</v>
      </c>
      <c r="IO45" t="n" s="21534">
        <v>240322.0</v>
      </c>
      <c r="IP45" t="s" s="21535">
        <v>56</v>
      </c>
      <c r="IQ45" t="s" s="21536">
        <v>63</v>
      </c>
      <c r="IR45" t="n" s="21537">
        <v>0.061900001019239426</v>
      </c>
      <c r="IS45" t="n" s="21538">
        <v>3.0</v>
      </c>
      <c r="IT45" t="n" s="21539">
        <v>100000.0</v>
      </c>
      <c r="IU45">
        <f>IR13*IT13</f>
      </c>
      <c r="IV45" t="n" s="21541">
        <v>0.0</v>
      </c>
      <c r="IW45">
        <f>IU13*(1+IV13)</f>
      </c>
      <c r="IX45" t="n" s="21543">
        <v>0.25</v>
      </c>
      <c r="IY45">
        <f>IW13/(1-IX13)</f>
      </c>
      <c r="IZ45">
        <f>IX13*IY13</f>
      </c>
      <c r="JA45" t="n" s="21546">
        <v>0.15000000596046448</v>
      </c>
      <c r="JB45">
        <f>JA13*IY13</f>
      </c>
      <c r="JC45">
        <f>IX13-JA13</f>
      </c>
      <c r="JD45">
        <f>IZ13-JB13</f>
      </c>
      <c r="JE45" t="n" s="21550">
        <v>0.03999999910593033</v>
      </c>
      <c r="JF45">
        <f>JE13*IY13</f>
      </c>
      <c r="JG45">
        <f>IY13*(1+JE13)</f>
      </c>
      <c r="JH45" t="n" s="21553">
        <v>0.0</v>
      </c>
      <c r="JI45" t="n" s="21554">
        <v>15.0</v>
      </c>
      <c r="JJ45">
        <f>JG13+JI13</f>
      </c>
      <c r="JK45" t="n" s="21556">
        <v>0.10000000149011612</v>
      </c>
      <c r="JL45">
        <f>JJ13/(1-JK13)</f>
      </c>
      <c r="JM45">
        <f>JK13*JL13</f>
      </c>
      <c r="JN45" t="n" s="21559">
        <v>0.10000000149011612</v>
      </c>
      <c r="JO45">
        <f>JN13*JL13</f>
      </c>
      <c r="JP45">
        <f>JK13-JN13</f>
      </c>
      <c r="JQ45">
        <f>JM13-JO13</f>
      </c>
      <c r="JR45">
        <f>JL13</f>
      </c>
      <c r="JS45">
        <f>IR13*IT13/3645*IJ13</f>
      </c>
      <c r="JT45" t="n" s="21565">
        <v>0.0</v>
      </c>
      <c r="JU45">
        <f>JS13*(1+JT13)</f>
      </c>
      <c r="JV45" t="n" s="21567">
        <v>0.25</v>
      </c>
      <c r="JW45">
        <f>JU13/(1-JV13)</f>
      </c>
      <c r="JX45">
        <f>JV13*JW13</f>
      </c>
      <c r="JY45" t="n" s="21570">
        <v>0.15000000596046448</v>
      </c>
      <c r="JZ45">
        <f>JY13*JW13</f>
      </c>
      <c r="KA45">
        <f>JV13-JY13</f>
      </c>
      <c r="KB45">
        <f>JX13-JZ13</f>
      </c>
      <c r="KC45" t="n" s="21574">
        <v>0.03999999910593033</v>
      </c>
      <c r="KD45">
        <f>KC13*JW13</f>
      </c>
      <c r="KE45">
        <f>JW13*(1+KC13)</f>
      </c>
      <c r="KF45" t="n" s="21577">
        <v>0.0</v>
      </c>
      <c r="KG45" t="n" s="21578">
        <v>15.0</v>
      </c>
      <c r="KH45">
        <f>KE13+KG13</f>
      </c>
      <c r="KI45" t="n" s="21580">
        <v>0.10000000149011612</v>
      </c>
      <c r="KJ45">
        <f>KH13/(1-KI13)</f>
      </c>
      <c r="KK45">
        <f>KI13*KJ13</f>
      </c>
      <c r="KL45" t="n" s="21583">
        <v>0.10000000149011612</v>
      </c>
      <c r="KM45">
        <f>KL13*KJ13</f>
      </c>
      <c r="KN45">
        <f>KI13-KL13</f>
      </c>
      <c r="KO45">
        <f>KK13-KM13</f>
      </c>
      <c r="KP45">
        <f>KJ13</f>
      </c>
      <c r="KQ45" t="s" s="21588">
        <v>70</v>
      </c>
      <c r="KR45" t="s" s="21589">
        <v>66</v>
      </c>
      <c r="KS45" t="s" s="21590">
        <v>67</v>
      </c>
      <c r="KT45" t="n" s="21591">
        <v>240322.0</v>
      </c>
      <c r="KU45" t="s" s="21592">
        <v>56</v>
      </c>
      <c r="KV45" t="s" s="21593">
        <v>63</v>
      </c>
      <c r="KW45" t="n" s="21594">
        <v>0.21080000698566437</v>
      </c>
      <c r="KX45" t="n" s="21595">
        <v>3.0</v>
      </c>
      <c r="KY45" t="n" s="21596">
        <v>100000.0</v>
      </c>
      <c r="KZ45">
        <f>KW13*KY13</f>
      </c>
      <c r="LA45" t="n" s="21598">
        <v>0.0</v>
      </c>
      <c r="LB45">
        <f>KZ13*(1+LA13)</f>
      </c>
      <c r="LC45" t="n" s="21600">
        <v>0.25</v>
      </c>
      <c r="LD45">
        <f>LB13/(1-LC13)</f>
      </c>
      <c r="LE45">
        <f>LC13*LD13</f>
      </c>
      <c r="LF45" t="n" s="21603">
        <v>0.15000000596046448</v>
      </c>
      <c r="LG45">
        <f>LF13*LD13</f>
      </c>
      <c r="LH45">
        <f>LC13-LF13</f>
      </c>
      <c r="LI45">
        <f>LE13-LG13</f>
      </c>
      <c r="LJ45" t="n" s="21607">
        <v>0.03999999910593033</v>
      </c>
      <c r="LK45">
        <f>LJ13*LD13</f>
      </c>
      <c r="LL45">
        <f>LD13*(1+LJ13)</f>
      </c>
      <c r="LM45" t="n" s="21610">
        <v>0.0</v>
      </c>
      <c r="LN45" t="n" s="21611">
        <v>15.0</v>
      </c>
      <c r="LO45">
        <f>LL13+LN13</f>
      </c>
      <c r="LP45" t="n" s="21613">
        <v>0.10000000149011612</v>
      </c>
      <c r="LQ45">
        <f>LO13/(1-LP13)</f>
      </c>
      <c r="LR45">
        <f>LP13*LQ13</f>
      </c>
      <c r="LS45" t="n" s="21616">
        <v>0.10000000149011612</v>
      </c>
      <c r="LT45">
        <f>LS13*LQ13</f>
      </c>
      <c r="LU45">
        <f>LP13-LS13</f>
      </c>
      <c r="LV45">
        <f>LR13-LT13</f>
      </c>
      <c r="LW45">
        <f>LQ13</f>
      </c>
      <c r="LX45">
        <f>KW13*KY13/3645*KO13</f>
      </c>
      <c r="LY45" t="n" s="21622">
        <v>0.0</v>
      </c>
      <c r="LZ45">
        <f>LX13*(1+LY13)</f>
      </c>
      <c r="MA45" t="n" s="21624">
        <v>0.25</v>
      </c>
      <c r="MB45">
        <f>LZ13/(1-MA13)</f>
      </c>
      <c r="MC45">
        <f>MA13*MB13</f>
      </c>
      <c r="MD45" t="n" s="21627">
        <v>0.15000000596046448</v>
      </c>
      <c r="ME45">
        <f>MD13*MB13</f>
      </c>
      <c r="MF45">
        <f>MA13-MD13</f>
      </c>
      <c r="MG45">
        <f>MC13-ME13</f>
      </c>
      <c r="MH45" t="n" s="21631">
        <v>0.03999999910593033</v>
      </c>
      <c r="MI45">
        <f>MH13*MB13</f>
      </c>
      <c r="MJ45">
        <f>MB13*(1+MH13)</f>
      </c>
      <c r="MK45" t="n" s="21634">
        <v>0.0</v>
      </c>
      <c r="ML45" t="n" s="21635">
        <v>15.0</v>
      </c>
      <c r="MM45">
        <f>MJ13+ML13</f>
      </c>
      <c r="MN45" t="n" s="21637">
        <v>0.10000000149011612</v>
      </c>
      <c r="MO45">
        <f>MM13/(1-MN13)</f>
      </c>
      <c r="MP45">
        <f>MN13*MO13</f>
      </c>
      <c r="MQ45" t="n" s="21640">
        <v>0.10000000149011612</v>
      </c>
      <c r="MR45">
        <f>MQ13*MO13</f>
      </c>
      <c r="MS45">
        <f>MN13-MQ13</f>
      </c>
      <c r="MT45">
        <f>MP13-MR13</f>
      </c>
      <c r="MU45">
        <f>MO13</f>
      </c>
      <c r="MV45" t="s" s="21645">
        <v>71</v>
      </c>
      <c r="MW45" t="s" s="21646">
        <v>66</v>
      </c>
      <c r="MX45" t="s" s="21647">
        <v>67</v>
      </c>
      <c r="MY45" t="n" s="21648">
        <v>240322.0</v>
      </c>
      <c r="MZ45" t="s" s="21649">
        <v>56</v>
      </c>
      <c r="NA45" t="s" s="21650">
        <v>63</v>
      </c>
      <c r="NB45" t="n" s="21651">
        <v>0.45249998569488525</v>
      </c>
      <c r="NC45" t="n" s="21652">
        <v>1.0</v>
      </c>
      <c r="ND45" t="n" s="21653">
        <v>100000.0</v>
      </c>
      <c r="NE45">
        <f>NB13*ND13</f>
      </c>
      <c r="NF45" t="n" s="21655">
        <v>0.0</v>
      </c>
      <c r="NG45">
        <f>NE13*(1+NF13)</f>
      </c>
      <c r="NH45" t="n" s="21657">
        <v>0.25</v>
      </c>
      <c r="NI45">
        <f>NG13/(1-NH13)</f>
      </c>
      <c r="NJ45">
        <f>NH13*NI13</f>
      </c>
      <c r="NK45" t="n" s="21660">
        <v>0.15000000596046448</v>
      </c>
      <c r="NL45">
        <f>NK13*NI13</f>
      </c>
      <c r="NM45">
        <f>NH13-NK13</f>
      </c>
      <c r="NN45">
        <f>NJ13-NL13</f>
      </c>
      <c r="NO45" t="n" s="21664">
        <v>0.03999999910593033</v>
      </c>
      <c r="NP45">
        <f>NO13*NI13</f>
      </c>
      <c r="NQ45">
        <f>NI13*(1+NO13)</f>
      </c>
      <c r="NR45" t="n" s="21667">
        <v>0.0</v>
      </c>
      <c r="NS45" t="n" s="21668">
        <v>15.0</v>
      </c>
      <c r="NT45">
        <f>NQ13+NS13</f>
      </c>
      <c r="NU45" t="n" s="21670">
        <v>0.10000000149011612</v>
      </c>
      <c r="NV45">
        <f>NT13/(1-NU13)</f>
      </c>
      <c r="NW45">
        <f>NU13*NV13</f>
      </c>
      <c r="NX45" t="n" s="21673">
        <v>0.10000000149011612</v>
      </c>
      <c r="NY45">
        <f>NX13*NV13</f>
      </c>
      <c r="NZ45">
        <f>NU13-NX13</f>
      </c>
      <c r="OA45">
        <f>NW13-NY13</f>
      </c>
      <c r="OB45">
        <f>NV13</f>
      </c>
      <c r="OC45">
        <f>NB13*ND13/3645*MT13</f>
      </c>
      <c r="OD45" t="n" s="21679">
        <v>0.0</v>
      </c>
      <c r="OE45">
        <f>OC13*(1+OD13)</f>
      </c>
      <c r="OF45" t="n" s="21681">
        <v>0.25</v>
      </c>
      <c r="OG45">
        <f>OE13/(1-OF13)</f>
      </c>
      <c r="OH45">
        <f>OF13*OG13</f>
      </c>
      <c r="OI45" t="n" s="21684">
        <v>0.15000000596046448</v>
      </c>
      <c r="OJ45">
        <f>OI13*OG13</f>
      </c>
      <c r="OK45">
        <f>OF13-OI13</f>
      </c>
      <c r="OL45">
        <f>OH13-OJ13</f>
      </c>
      <c r="OM45" t="n" s="21688">
        <v>0.03999999910593033</v>
      </c>
      <c r="ON45">
        <f>OM13*OG13</f>
      </c>
      <c r="OO45">
        <f>OG13*(1+OM13)</f>
      </c>
      <c r="OP45" t="n" s="21691">
        <v>0.0</v>
      </c>
      <c r="OQ45" t="n" s="21692">
        <v>15.0</v>
      </c>
      <c r="OR45">
        <f>OO13+OQ13</f>
      </c>
      <c r="OS45" t="n" s="21694">
        <v>0.10000000149011612</v>
      </c>
      <c r="OT45">
        <f>OR13/(1-OS13)</f>
      </c>
      <c r="OU45">
        <f>OS13*OT13</f>
      </c>
      <c r="OV45" t="n" s="21697">
        <v>0.10000000149011612</v>
      </c>
      <c r="OW45">
        <f>OV13*OT13</f>
      </c>
      <c r="OX45">
        <f>OS13-OV13</f>
      </c>
      <c r="OY45">
        <f>OU13-OW13</f>
      </c>
      <c r="OZ45">
        <f>OT13</f>
      </c>
      <c r="PA45" t="s" s="21702">
        <v>72</v>
      </c>
      <c r="PB45" t="s" s="21703">
        <v>66</v>
      </c>
      <c r="PC45" t="s" s="21704">
        <v>67</v>
      </c>
      <c r="PD45" t="n" s="21705">
        <v>240322.0</v>
      </c>
      <c r="PE45" t="s" s="21706">
        <v>56</v>
      </c>
      <c r="PF45" t="s" s="21707">
        <v>63</v>
      </c>
      <c r="PG45" t="n" s="21708">
        <v>0.9043999910354614</v>
      </c>
      <c r="PH45" t="n" s="21709">
        <v>1.0</v>
      </c>
      <c r="PI45" t="n" s="21710">
        <v>100000.0</v>
      </c>
      <c r="PJ45">
        <f>PG13*PI13</f>
      </c>
      <c r="PK45" t="n" s="21712">
        <v>0.0</v>
      </c>
      <c r="PL45">
        <f>PJ13*(1+PK13)</f>
      </c>
      <c r="PM45" t="n" s="21714">
        <v>0.25</v>
      </c>
      <c r="PN45">
        <f>PL13/(1-PM13)</f>
      </c>
      <c r="PO45">
        <f>PM13*PN13</f>
      </c>
      <c r="PP45" t="n" s="21717">
        <v>0.15000000596046448</v>
      </c>
      <c r="PQ45">
        <f>PP13*PN13</f>
      </c>
      <c r="PR45">
        <f>PM13-PP13</f>
      </c>
      <c r="PS45">
        <f>PO13-PQ13</f>
      </c>
      <c r="PT45" t="n" s="21721">
        <v>0.03999999910593033</v>
      </c>
      <c r="PU45">
        <f>PT13*PN13</f>
      </c>
      <c r="PV45">
        <f>PN13*(1+PT13)</f>
      </c>
      <c r="PW45" t="n" s="21724">
        <v>0.0</v>
      </c>
      <c r="PX45" t="n" s="21725">
        <v>15.0</v>
      </c>
      <c r="PY45">
        <f>PV13+PX13</f>
      </c>
      <c r="PZ45" t="n" s="21727">
        <v>0.10000000149011612</v>
      </c>
      <c r="QA45">
        <f>PY13/(1-PZ13)</f>
      </c>
      <c r="QB45">
        <f>PZ13*QA13</f>
      </c>
      <c r="QC45" t="n" s="21730">
        <v>0.10000000149011612</v>
      </c>
      <c r="QD45">
        <f>QC13*QA13</f>
      </c>
      <c r="QE45">
        <f>PZ13-QC13</f>
      </c>
      <c r="QF45">
        <f>QB13-QD13</f>
      </c>
      <c r="QG45">
        <f>QA13</f>
      </c>
      <c r="QH45">
        <f>OYG13*OYI13/3645*OY13</f>
      </c>
      <c r="QI45" t="n" s="21736">
        <v>0.0</v>
      </c>
      <c r="QJ45">
        <f>QH13*(1+QI13)</f>
      </c>
      <c r="QK45" t="n" s="21738">
        <v>0.25</v>
      </c>
      <c r="QL45">
        <f>QJ13/(1-QK13)</f>
      </c>
      <c r="QM45">
        <f>QK13*QL13</f>
      </c>
      <c r="QN45" t="n" s="21741">
        <v>0.15000000596046448</v>
      </c>
      <c r="QO45">
        <f>QN13*QL13</f>
      </c>
      <c r="QP45">
        <f>QK13-QN13</f>
      </c>
      <c r="QQ45">
        <f>QM13-QO13</f>
      </c>
      <c r="QR45" t="n" s="21745">
        <v>0.03999999910593033</v>
      </c>
      <c r="QS45">
        <f>QR13*QL13</f>
      </c>
      <c r="QT45">
        <f>QL13*(1+QR13)</f>
      </c>
      <c r="QU45" t="n" s="21748">
        <v>0.0</v>
      </c>
      <c r="QV45" t="n" s="21749">
        <v>15.0</v>
      </c>
      <c r="QW45">
        <f>QT13+QV13</f>
      </c>
      <c r="QX45" t="n" s="21751">
        <v>0.10000000149011612</v>
      </c>
      <c r="QY45">
        <f>QW13/(1-QX13)</f>
      </c>
      <c r="QZ45">
        <f>QX13*QY13</f>
      </c>
      <c r="RA45" t="n" s="21754">
        <v>0.10000000149011612</v>
      </c>
      <c r="RB45">
        <f>RA13*QY13</f>
      </c>
      <c r="RC45">
        <f>QX13-RA13</f>
      </c>
      <c r="RD45">
        <f>QZ13-RB13</f>
      </c>
      <c r="RE45">
        <f>QY13</f>
      </c>
      <c r="RF45">
        <f>BV45+BV45+EA45+EA45+GF45+IK45+KP45+MU45+OZ45+RE45</f>
      </c>
    </row>
    <row r="46">
      <c r="A46" t="s">
        <v>131</v>
      </c>
      <c r="B46" t="s">
        <v>136</v>
      </c>
      <c r="C46" t="s">
        <v>137</v>
      </c>
      <c r="D46" t="s">
        <v>51</v>
      </c>
      <c r="F46" t="s">
        <v>52</v>
      </c>
      <c r="G46" t="s">
        <v>53</v>
      </c>
      <c r="H46" t="s">
        <v>78</v>
      </c>
      <c r="I46" t="s">
        <v>79</v>
      </c>
      <c r="J46" t="n">
        <v>0.0</v>
      </c>
      <c r="K46" t="n">
        <v>42815.0</v>
      </c>
      <c r="L46" t="n">
        <v>42753.0</v>
      </c>
      <c r="M46" t="s">
        <v>56</v>
      </c>
      <c r="N46" t="n">
        <v>-2.0</v>
      </c>
      <c r="O46" t="n">
        <v>18000.0</v>
      </c>
      <c r="P46" t="n">
        <v>-62.0</v>
      </c>
      <c r="Q46" t="n">
        <v>-2.0</v>
      </c>
      <c r="R46" t="s" s="21815">
        <v>57</v>
      </c>
      <c r="S46" t="s" s="21816">
        <v>58</v>
      </c>
      <c r="T46" t="s" s="21817">
        <v>59</v>
      </c>
      <c r="U46" t="n" s="21818">
        <v>240322.0</v>
      </c>
      <c r="V46" t="s" s="21819">
        <v>56</v>
      </c>
      <c r="W46" t="s" s="21820">
        <v>63</v>
      </c>
      <c r="X46" t="n" s="21821">
        <v>5.009999731555581E-4</v>
      </c>
      <c r="Y46" t="n" s="21822">
        <v>3.0</v>
      </c>
      <c r="Z46">
        <f>Y12*O12*12</f>
      </c>
      <c r="AA46">
        <f>X12*Z12</f>
      </c>
      <c r="AB46" t="n" s="21825">
        <v>0.0</v>
      </c>
      <c r="AC46">
        <f>AA12*(1+AB12)</f>
      </c>
      <c r="AD46" t="n" s="21827">
        <v>0.25</v>
      </c>
      <c r="AE46">
        <f>AC12/(1-AD12)</f>
      </c>
      <c r="AF46">
        <f>AD12*AE12</f>
      </c>
      <c r="AG46" t="n" s="21830">
        <v>0.15000000596046448</v>
      </c>
      <c r="AH46">
        <f>AG12*AE12</f>
      </c>
      <c r="AI46">
        <f>AD12-AG12</f>
      </c>
      <c r="AJ46">
        <f>AF12-AH12</f>
      </c>
      <c r="AK46" t="n" s="21834">
        <v>0.03999999910593033</v>
      </c>
      <c r="AL46">
        <f>AK12*AE12</f>
      </c>
      <c r="AM46">
        <f>AE12*(1+AK12)</f>
      </c>
      <c r="AN46" t="n" s="21837">
        <v>0.029999999329447746</v>
      </c>
      <c r="AO46">
        <f>AN12*AM12</f>
      </c>
      <c r="AP46">
        <f>AM12+AO12</f>
      </c>
      <c r="AQ46" t="n" s="21840">
        <v>0.10000000149011612</v>
      </c>
      <c r="AR46">
        <f>AP12/(1-AQ12)</f>
      </c>
      <c r="AS46">
        <f>AQ12*AR12</f>
      </c>
      <c r="AT46" t="n" s="21843">
        <v>0.10000000149011612</v>
      </c>
      <c r="AU46">
        <f>AT12*AR12</f>
      </c>
      <c r="AV46">
        <f>AQ12-AT12</f>
      </c>
      <c r="AW46">
        <f>AS12-AU12</f>
      </c>
      <c r="AX46">
        <f>AR12</f>
      </c>
      <c r="AY46">
        <f>X12*Z12/3646*P12</f>
      </c>
      <c r="AZ46" t="n" s="21849">
        <v>0.0</v>
      </c>
      <c r="BA46">
        <f>AY12*(1+AZ12)</f>
      </c>
      <c r="BB46" t="n" s="21851">
        <v>0.25</v>
      </c>
      <c r="BC46">
        <f>BA12/(1-BB12)</f>
      </c>
      <c r="BD46">
        <f>BB12*BC12</f>
      </c>
      <c r="BE46" t="n" s="21854">
        <v>0.15000000596046448</v>
      </c>
      <c r="BF46">
        <f>BE12*BC12</f>
      </c>
      <c r="BG46">
        <f>BB12-BE12</f>
      </c>
      <c r="BH46">
        <f>BD12-BF12</f>
      </c>
      <c r="BI46" t="n" s="21858">
        <v>0.03999999910593033</v>
      </c>
      <c r="BJ46">
        <f>BI12*BC12</f>
      </c>
      <c r="BK46">
        <f>BC12*(1+BI12)</f>
      </c>
      <c r="BL46" t="n" s="21861">
        <v>0.029999999329447746</v>
      </c>
      <c r="BM46">
        <f>BL12*BK12</f>
      </c>
      <c r="BN46">
        <f>BK12+BM12</f>
      </c>
      <c r="BO46" t="n" s="21864">
        <v>0.10000000149011612</v>
      </c>
      <c r="BP46">
        <f>BN12/(1-BO12)</f>
      </c>
      <c r="BQ46">
        <f>BO12*BP12</f>
      </c>
      <c r="BR46" t="n" s="21867">
        <v>0.10000000149011612</v>
      </c>
      <c r="BS46">
        <f>BR12*BP12</f>
      </c>
      <c r="BT46">
        <f>BO12-BR12</f>
      </c>
      <c r="BU46">
        <f>BQ12-BS12</f>
      </c>
      <c r="BV46">
        <f>BP12</f>
      </c>
      <c r="BW46" t="s" s="21928">
        <v>64</v>
      </c>
      <c r="BX46" t="s" s="21929">
        <v>58</v>
      </c>
      <c r="BY46" t="s" s="21930">
        <v>59</v>
      </c>
      <c r="BZ46" t="n" s="21931">
        <v>240322.0</v>
      </c>
      <c r="CA46" t="s" s="21932">
        <v>56</v>
      </c>
      <c r="CB46" t="s" s="21933">
        <v>63</v>
      </c>
      <c r="CC46" t="n" s="21934">
        <v>5.009999731555581E-4</v>
      </c>
      <c r="CD46" t="n" s="21935">
        <v>3.0</v>
      </c>
      <c r="CE46">
        <f>CD12*BT12*12</f>
      </c>
      <c r="CF46">
        <f>CC12*CE12</f>
      </c>
      <c r="CG46" t="n" s="21938">
        <v>0.0</v>
      </c>
      <c r="CH46">
        <f>CF12*(1+CG12)</f>
      </c>
      <c r="CI46" t="n" s="21940">
        <v>0.25</v>
      </c>
      <c r="CJ46">
        <f>CH12/(1-CI12)</f>
      </c>
      <c r="CK46">
        <f>CI12*CJ12</f>
      </c>
      <c r="CL46" t="n" s="21943">
        <v>0.15000000596046448</v>
      </c>
      <c r="CM46">
        <f>CL12*CJ12</f>
      </c>
      <c r="CN46">
        <f>CI12-CL12</f>
      </c>
      <c r="CO46">
        <f>CK12-CM12</f>
      </c>
      <c r="CP46" t="n" s="21947">
        <v>0.03999999910593033</v>
      </c>
      <c r="CQ46">
        <f>CP12*CJ12</f>
      </c>
      <c r="CR46">
        <f>CJ12*(1+CP12)</f>
      </c>
      <c r="CS46" t="n" s="21950">
        <v>0.029999999329447746</v>
      </c>
      <c r="CT46">
        <f>CS12*CR12</f>
      </c>
      <c r="CU46">
        <f>CR12+CT12</f>
      </c>
      <c r="CV46" t="n" s="21953">
        <v>0.10000000149011612</v>
      </c>
      <c r="CW46">
        <f>CU12/(1-CV12)</f>
      </c>
      <c r="CX46">
        <f>CV12*CW12</f>
      </c>
      <c r="CY46" t="n" s="21956">
        <v>0.10000000149011612</v>
      </c>
      <c r="CZ46">
        <f>CY12*CW12</f>
      </c>
      <c r="DA46">
        <f>CV12-CY12</f>
      </c>
      <c r="DB46">
        <f>CX12-CZ12</f>
      </c>
      <c r="DC46">
        <f>CW12</f>
      </c>
      <c r="DD46">
        <f>CC12*CE12/3646*BU12</f>
      </c>
      <c r="DE46" t="n" s="21962">
        <v>0.0</v>
      </c>
      <c r="DF46">
        <f>DD12*(1+DE12)</f>
      </c>
      <c r="DG46" t="n" s="21964">
        <v>0.25</v>
      </c>
      <c r="DH46">
        <f>DF12/(1-DG12)</f>
      </c>
      <c r="DI46">
        <f>DG12*DH12</f>
      </c>
      <c r="DJ46" t="n" s="21967">
        <v>0.15000000596046448</v>
      </c>
      <c r="DK46">
        <f>DJ12*DH12</f>
      </c>
      <c r="DL46">
        <f>DG12-DJ12</f>
      </c>
      <c r="DM46">
        <f>DI12-DK12</f>
      </c>
      <c r="DN46" t="n" s="21971">
        <v>0.03999999910593033</v>
      </c>
      <c r="DO46">
        <f>DN12*DH12</f>
      </c>
      <c r="DP46">
        <f>DH12*(1+DN12)</f>
      </c>
      <c r="DQ46" t="n" s="21974">
        <v>0.029999999329447746</v>
      </c>
      <c r="DR46">
        <f>DQ12*DP12</f>
      </c>
      <c r="DS46">
        <f>DP12+DR12</f>
      </c>
      <c r="DT46" t="n" s="21977">
        <v>0.10000000149011612</v>
      </c>
      <c r="DU46">
        <f>DS12/(1-DT12)</f>
      </c>
      <c r="DV46">
        <f>DT12*DU12</f>
      </c>
      <c r="DW46" t="n" s="21980">
        <v>0.10000000149011612</v>
      </c>
      <c r="DX46">
        <f>DW12*DU12</f>
      </c>
      <c r="DY46">
        <f>DT12-DW12</f>
      </c>
      <c r="DZ46">
        <f>DV12-DX12</f>
      </c>
      <c r="EA46">
        <f>DU12</f>
      </c>
      <c r="EB46" t="s" s="21985">
        <v>65</v>
      </c>
      <c r="EC46" t="s" s="21986">
        <v>66</v>
      </c>
      <c r="ED46" t="s" s="21987">
        <v>67</v>
      </c>
      <c r="EE46" t="n" s="21988">
        <v>240322.0</v>
      </c>
      <c r="EF46" t="s" s="21989">
        <v>56</v>
      </c>
      <c r="EG46" t="s" s="21990">
        <v>63</v>
      </c>
      <c r="EH46" t="n" s="21991">
        <v>0.5009999871253967</v>
      </c>
      <c r="EI46" t="n" s="21992">
        <v>3.0</v>
      </c>
      <c r="EJ46" t="n" s="21993">
        <v>100000.0</v>
      </c>
      <c r="EK46">
        <f>EH13*EJ13</f>
      </c>
      <c r="EL46" t="n" s="21995">
        <v>0.0</v>
      </c>
      <c r="EM46">
        <f>EK13*(1+EL13)</f>
      </c>
      <c r="EN46" t="n" s="21997">
        <v>0.25</v>
      </c>
      <c r="EO46">
        <f>EM13/(1-EN13)</f>
      </c>
      <c r="EP46">
        <f>EN13*EO13</f>
      </c>
      <c r="EQ46" t="n" s="22000">
        <v>0.15000000596046448</v>
      </c>
      <c r="ER46">
        <f>EQ13*EO13</f>
      </c>
      <c r="ES46">
        <f>EN13-EQ13</f>
      </c>
      <c r="ET46">
        <f>EP13-ER13</f>
      </c>
      <c r="EU46" t="n" s="22004">
        <v>0.03999999910593033</v>
      </c>
      <c r="EV46">
        <f>EU13*EO13</f>
      </c>
      <c r="EW46">
        <f>EO13*(1+EU13)</f>
      </c>
      <c r="EX46" t="n" s="22007">
        <v>0.0</v>
      </c>
      <c r="EY46" t="n" s="22008">
        <v>15.0</v>
      </c>
      <c r="EZ46">
        <f>EW13+EY13</f>
      </c>
      <c r="FA46" t="n" s="22010">
        <v>0.10000000149011612</v>
      </c>
      <c r="FB46">
        <f>EZ13/(1-FA13)</f>
      </c>
      <c r="FC46">
        <f>FA13*FB13</f>
      </c>
      <c r="FD46" t="n" s="22013">
        <v>0.10000000149011612</v>
      </c>
      <c r="FE46">
        <f>FD13*FB13</f>
      </c>
      <c r="FF46">
        <f>FA13-FD13</f>
      </c>
      <c r="FG46">
        <f>FC13-FE13</f>
      </c>
      <c r="FH46">
        <f>FB13</f>
      </c>
      <c r="FI46">
        <f>EH13*EJ13/3646*DZ13</f>
      </c>
      <c r="FJ46" t="n" s="22019">
        <v>0.0</v>
      </c>
      <c r="FK46">
        <f>FI13*(1+FJ13)</f>
      </c>
      <c r="FL46" t="n" s="22021">
        <v>0.25</v>
      </c>
      <c r="FM46">
        <f>FK13/(1-FL13)</f>
      </c>
      <c r="FN46">
        <f>FL13*FM13</f>
      </c>
      <c r="FO46" t="n" s="22024">
        <v>0.15000000596046448</v>
      </c>
      <c r="FP46">
        <f>FO13*FM13</f>
      </c>
      <c r="FQ46">
        <f>FL13-FO13</f>
      </c>
      <c r="FR46">
        <f>FN13-FP13</f>
      </c>
      <c r="FS46" t="n" s="22028">
        <v>0.03999999910593033</v>
      </c>
      <c r="FT46">
        <f>FS13*FM13</f>
      </c>
      <c r="FU46">
        <f>FM13*(1+FS13)</f>
      </c>
      <c r="FV46" t="n" s="22031">
        <v>0.0</v>
      </c>
      <c r="FW46" t="n" s="22032">
        <v>15.0</v>
      </c>
      <c r="FX46">
        <f>FU13+FW13</f>
      </c>
      <c r="FY46" t="n" s="22034">
        <v>0.10000000149011612</v>
      </c>
      <c r="FZ46">
        <f>FX13/(1-FY13)</f>
      </c>
      <c r="GA46">
        <f>FY13*FZ13</f>
      </c>
      <c r="GB46" t="n" s="22037">
        <v>0.10000000149011612</v>
      </c>
      <c r="GC46">
        <f>GB13*FZ13</f>
      </c>
      <c r="GD46">
        <f>FY13-GB13</f>
      </c>
      <c r="GE46">
        <f>GA13-GC13</f>
      </c>
      <c r="GF46">
        <f>FZ13</f>
      </c>
      <c r="GG46" t="s" s="22042">
        <v>68</v>
      </c>
      <c r="GH46" t="s" s="22043">
        <v>66</v>
      </c>
      <c r="GI46" t="s" s="22044">
        <v>67</v>
      </c>
      <c r="GJ46" t="n" s="22045">
        <v>240322.0</v>
      </c>
      <c r="GK46" t="s" s="22046">
        <v>56</v>
      </c>
      <c r="GL46" t="s" s="22047">
        <v>63</v>
      </c>
      <c r="GM46" t="n" s="22048">
        <v>0.12530000507831573</v>
      </c>
      <c r="GN46" t="n" s="22049">
        <v>3.0</v>
      </c>
      <c r="GO46" t="n" s="22050">
        <v>100000.0</v>
      </c>
      <c r="GP46">
        <f>GM13*GO13</f>
      </c>
      <c r="GQ46" t="n" s="22052">
        <v>0.0</v>
      </c>
      <c r="GR46">
        <f>GP13*(1+GQ13)</f>
      </c>
      <c r="GS46" t="n" s="22054">
        <v>0.25</v>
      </c>
      <c r="GT46">
        <f>GR13/(1-GS13)</f>
      </c>
      <c r="GU46">
        <f>GS13*GT13</f>
      </c>
      <c r="GV46" t="n" s="22057">
        <v>0.15000000596046448</v>
      </c>
      <c r="GW46">
        <f>GV13*GT13</f>
      </c>
      <c r="GX46">
        <f>GS13-GV13</f>
      </c>
      <c r="GY46">
        <f>GU13-GW13</f>
      </c>
      <c r="GZ46" t="n" s="22061">
        <v>0.03999999910593033</v>
      </c>
      <c r="HA46">
        <f>GZ13*GT13</f>
      </c>
      <c r="HB46">
        <f>GT13*(1+GZ13)</f>
      </c>
      <c r="HC46" t="n" s="22064">
        <v>0.0</v>
      </c>
      <c r="HD46" t="n" s="22065">
        <v>15.0</v>
      </c>
      <c r="HE46">
        <f>HB13+HD13</f>
      </c>
      <c r="HF46" t="n" s="22067">
        <v>0.10000000149011612</v>
      </c>
      <c r="HG46">
        <f>HE13/(1-HF13)</f>
      </c>
      <c r="HH46">
        <f>HF13*HG13</f>
      </c>
      <c r="HI46" t="n" s="22070">
        <v>0.10000000149011612</v>
      </c>
      <c r="HJ46">
        <f>HI13*HG13</f>
      </c>
      <c r="HK46">
        <f>HF13-HI13</f>
      </c>
      <c r="HL46">
        <f>HH13-HJ13</f>
      </c>
      <c r="HM46">
        <f>HG13</f>
      </c>
      <c r="HN46">
        <f>GM13*GO13/3646*GE13</f>
      </c>
      <c r="HO46" t="n" s="22076">
        <v>0.0</v>
      </c>
      <c r="HP46">
        <f>HN13*(1+HO13)</f>
      </c>
      <c r="HQ46" t="n" s="22078">
        <v>0.25</v>
      </c>
      <c r="HR46">
        <f>HP13/(1-HQ13)</f>
      </c>
      <c r="HS46">
        <f>HQ13*HR13</f>
      </c>
      <c r="HT46" t="n" s="22081">
        <v>0.15000000596046448</v>
      </c>
      <c r="HU46">
        <f>HT13*HR13</f>
      </c>
      <c r="HV46">
        <f>HQ13-HT13</f>
      </c>
      <c r="HW46">
        <f>HS13-HU13</f>
      </c>
      <c r="HX46" t="n" s="22085">
        <v>0.03999999910593033</v>
      </c>
      <c r="HY46">
        <f>HX13*HR13</f>
      </c>
      <c r="HZ46">
        <f>HR13*(1+HX13)</f>
      </c>
      <c r="IA46" t="n" s="22088">
        <v>0.0</v>
      </c>
      <c r="IB46" t="n" s="22089">
        <v>15.0</v>
      </c>
      <c r="IC46">
        <f>HZ13+IB13</f>
      </c>
      <c r="ID46" t="n" s="22091">
        <v>0.10000000149011612</v>
      </c>
      <c r="IE46">
        <f>IC13/(1-ID13)</f>
      </c>
      <c r="IF46">
        <f>ID13*IE13</f>
      </c>
      <c r="IG46" t="n" s="22094">
        <v>0.10000000149011612</v>
      </c>
      <c r="IH46">
        <f>IG13*IE13</f>
      </c>
      <c r="II46">
        <f>ID13-IG13</f>
      </c>
      <c r="IJ46">
        <f>IF13-IH13</f>
      </c>
      <c r="IK46">
        <f>IE13</f>
      </c>
      <c r="IL46" t="s" s="22099">
        <v>69</v>
      </c>
      <c r="IM46" t="s" s="22100">
        <v>66</v>
      </c>
      <c r="IN46" t="s" s="22101">
        <v>67</v>
      </c>
      <c r="IO46" t="n" s="22102">
        <v>240322.0</v>
      </c>
      <c r="IP46" t="s" s="22103">
        <v>56</v>
      </c>
      <c r="IQ46" t="s" s="22104">
        <v>63</v>
      </c>
      <c r="IR46" t="n" s="22105">
        <v>0.061900001019239426</v>
      </c>
      <c r="IS46" t="n" s="22106">
        <v>3.0</v>
      </c>
      <c r="IT46" t="n" s="22107">
        <v>100000.0</v>
      </c>
      <c r="IU46">
        <f>IR13*IT13</f>
      </c>
      <c r="IV46" t="n" s="22109">
        <v>0.0</v>
      </c>
      <c r="IW46">
        <f>IU13*(1+IV13)</f>
      </c>
      <c r="IX46" t="n" s="22111">
        <v>0.25</v>
      </c>
      <c r="IY46">
        <f>IW13/(1-IX13)</f>
      </c>
      <c r="IZ46">
        <f>IX13*IY13</f>
      </c>
      <c r="JA46" t="n" s="22114">
        <v>0.15000000596046448</v>
      </c>
      <c r="JB46">
        <f>JA13*IY13</f>
      </c>
      <c r="JC46">
        <f>IX13-JA13</f>
      </c>
      <c r="JD46">
        <f>IZ13-JB13</f>
      </c>
      <c r="JE46" t="n" s="22118">
        <v>0.03999999910593033</v>
      </c>
      <c r="JF46">
        <f>JE13*IY13</f>
      </c>
      <c r="JG46">
        <f>IY13*(1+JE13)</f>
      </c>
      <c r="JH46" t="n" s="22121">
        <v>0.0</v>
      </c>
      <c r="JI46" t="n" s="22122">
        <v>15.0</v>
      </c>
      <c r="JJ46">
        <f>JG13+JI13</f>
      </c>
      <c r="JK46" t="n" s="22124">
        <v>0.10000000149011612</v>
      </c>
      <c r="JL46">
        <f>JJ13/(1-JK13)</f>
      </c>
      <c r="JM46">
        <f>JK13*JL13</f>
      </c>
      <c r="JN46" t="n" s="22127">
        <v>0.10000000149011612</v>
      </c>
      <c r="JO46">
        <f>JN13*JL13</f>
      </c>
      <c r="JP46">
        <f>JK13-JN13</f>
      </c>
      <c r="JQ46">
        <f>JM13-JO13</f>
      </c>
      <c r="JR46">
        <f>JL13</f>
      </c>
      <c r="JS46">
        <f>IR13*IT13/3646*IJ13</f>
      </c>
      <c r="JT46" t="n" s="22133">
        <v>0.0</v>
      </c>
      <c r="JU46">
        <f>JS13*(1+JT13)</f>
      </c>
      <c r="JV46" t="n" s="22135">
        <v>0.25</v>
      </c>
      <c r="JW46">
        <f>JU13/(1-JV13)</f>
      </c>
      <c r="JX46">
        <f>JV13*JW13</f>
      </c>
      <c r="JY46" t="n" s="22138">
        <v>0.15000000596046448</v>
      </c>
      <c r="JZ46">
        <f>JY13*JW13</f>
      </c>
      <c r="KA46">
        <f>JV13-JY13</f>
      </c>
      <c r="KB46">
        <f>JX13-JZ13</f>
      </c>
      <c r="KC46" t="n" s="22142">
        <v>0.03999999910593033</v>
      </c>
      <c r="KD46">
        <f>KC13*JW13</f>
      </c>
      <c r="KE46">
        <f>JW13*(1+KC13)</f>
      </c>
      <c r="KF46" t="n" s="22145">
        <v>0.0</v>
      </c>
      <c r="KG46" t="n" s="22146">
        <v>15.0</v>
      </c>
      <c r="KH46">
        <f>KE13+KG13</f>
      </c>
      <c r="KI46" t="n" s="22148">
        <v>0.10000000149011612</v>
      </c>
      <c r="KJ46">
        <f>KH13/(1-KI13)</f>
      </c>
      <c r="KK46">
        <f>KI13*KJ13</f>
      </c>
      <c r="KL46" t="n" s="22151">
        <v>0.10000000149011612</v>
      </c>
      <c r="KM46">
        <f>KL13*KJ13</f>
      </c>
      <c r="KN46">
        <f>KI13-KL13</f>
      </c>
      <c r="KO46">
        <f>KK13-KM13</f>
      </c>
      <c r="KP46">
        <f>KJ13</f>
      </c>
      <c r="KQ46" t="s" s="22156">
        <v>70</v>
      </c>
      <c r="KR46" t="s" s="22157">
        <v>66</v>
      </c>
      <c r="KS46" t="s" s="22158">
        <v>67</v>
      </c>
      <c r="KT46" t="n" s="22159">
        <v>240322.0</v>
      </c>
      <c r="KU46" t="s" s="22160">
        <v>56</v>
      </c>
      <c r="KV46" t="s" s="22161">
        <v>63</v>
      </c>
      <c r="KW46" t="n" s="22162">
        <v>0.21080000698566437</v>
      </c>
      <c r="KX46" t="n" s="22163">
        <v>3.0</v>
      </c>
      <c r="KY46" t="n" s="22164">
        <v>100000.0</v>
      </c>
      <c r="KZ46">
        <f>KW13*KY13</f>
      </c>
      <c r="LA46" t="n" s="22166">
        <v>0.0</v>
      </c>
      <c r="LB46">
        <f>KZ13*(1+LA13)</f>
      </c>
      <c r="LC46" t="n" s="22168">
        <v>0.25</v>
      </c>
      <c r="LD46">
        <f>LB13/(1-LC13)</f>
      </c>
      <c r="LE46">
        <f>LC13*LD13</f>
      </c>
      <c r="LF46" t="n" s="22171">
        <v>0.15000000596046448</v>
      </c>
      <c r="LG46">
        <f>LF13*LD13</f>
      </c>
      <c r="LH46">
        <f>LC13-LF13</f>
      </c>
      <c r="LI46">
        <f>LE13-LG13</f>
      </c>
      <c r="LJ46" t="n" s="22175">
        <v>0.03999999910593033</v>
      </c>
      <c r="LK46">
        <f>LJ13*LD13</f>
      </c>
      <c r="LL46">
        <f>LD13*(1+LJ13)</f>
      </c>
      <c r="LM46" t="n" s="22178">
        <v>0.0</v>
      </c>
      <c r="LN46" t="n" s="22179">
        <v>15.0</v>
      </c>
      <c r="LO46">
        <f>LL13+LN13</f>
      </c>
      <c r="LP46" t="n" s="22181">
        <v>0.10000000149011612</v>
      </c>
      <c r="LQ46">
        <f>LO13/(1-LP13)</f>
      </c>
      <c r="LR46">
        <f>LP13*LQ13</f>
      </c>
      <c r="LS46" t="n" s="22184">
        <v>0.10000000149011612</v>
      </c>
      <c r="LT46">
        <f>LS13*LQ13</f>
      </c>
      <c r="LU46">
        <f>LP13-LS13</f>
      </c>
      <c r="LV46">
        <f>LR13-LT13</f>
      </c>
      <c r="LW46">
        <f>LQ13</f>
      </c>
      <c r="LX46">
        <f>KW13*KY13/3646*KO13</f>
      </c>
      <c r="LY46" t="n" s="22190">
        <v>0.0</v>
      </c>
      <c r="LZ46">
        <f>LX13*(1+LY13)</f>
      </c>
      <c r="MA46" t="n" s="22192">
        <v>0.25</v>
      </c>
      <c r="MB46">
        <f>LZ13/(1-MA13)</f>
      </c>
      <c r="MC46">
        <f>MA13*MB13</f>
      </c>
      <c r="MD46" t="n" s="22195">
        <v>0.15000000596046448</v>
      </c>
      <c r="ME46">
        <f>MD13*MB13</f>
      </c>
      <c r="MF46">
        <f>MA13-MD13</f>
      </c>
      <c r="MG46">
        <f>MC13-ME13</f>
      </c>
      <c r="MH46" t="n" s="22199">
        <v>0.03999999910593033</v>
      </c>
      <c r="MI46">
        <f>MH13*MB13</f>
      </c>
      <c r="MJ46">
        <f>MB13*(1+MH13)</f>
      </c>
      <c r="MK46" t="n" s="22202">
        <v>0.0</v>
      </c>
      <c r="ML46" t="n" s="22203">
        <v>15.0</v>
      </c>
      <c r="MM46">
        <f>MJ13+ML13</f>
      </c>
      <c r="MN46" t="n" s="22205">
        <v>0.10000000149011612</v>
      </c>
      <c r="MO46">
        <f>MM13/(1-MN13)</f>
      </c>
      <c r="MP46">
        <f>MN13*MO13</f>
      </c>
      <c r="MQ46" t="n" s="22208">
        <v>0.10000000149011612</v>
      </c>
      <c r="MR46">
        <f>MQ13*MO13</f>
      </c>
      <c r="MS46">
        <f>MN13-MQ13</f>
      </c>
      <c r="MT46">
        <f>MP13-MR13</f>
      </c>
      <c r="MU46">
        <f>MO13</f>
      </c>
      <c r="MV46" t="s" s="22213">
        <v>71</v>
      </c>
      <c r="MW46" t="s" s="22214">
        <v>66</v>
      </c>
      <c r="MX46" t="s" s="22215">
        <v>67</v>
      </c>
      <c r="MY46" t="n" s="22216">
        <v>240322.0</v>
      </c>
      <c r="MZ46" t="s" s="22217">
        <v>56</v>
      </c>
      <c r="NA46" t="s" s="22218">
        <v>63</v>
      </c>
      <c r="NB46" t="n" s="22219">
        <v>0.45249998569488525</v>
      </c>
      <c r="NC46" t="n" s="22220">
        <v>1.0</v>
      </c>
      <c r="ND46" t="n" s="22221">
        <v>100000.0</v>
      </c>
      <c r="NE46">
        <f>NB13*ND13</f>
      </c>
      <c r="NF46" t="n" s="22223">
        <v>0.0</v>
      </c>
      <c r="NG46">
        <f>NE13*(1+NF13)</f>
      </c>
      <c r="NH46" t="n" s="22225">
        <v>0.25</v>
      </c>
      <c r="NI46">
        <f>NG13/(1-NH13)</f>
      </c>
      <c r="NJ46">
        <f>NH13*NI13</f>
      </c>
      <c r="NK46" t="n" s="22228">
        <v>0.15000000596046448</v>
      </c>
      <c r="NL46">
        <f>NK13*NI13</f>
      </c>
      <c r="NM46">
        <f>NH13-NK13</f>
      </c>
      <c r="NN46">
        <f>NJ13-NL13</f>
      </c>
      <c r="NO46" t="n" s="22232">
        <v>0.03999999910593033</v>
      </c>
      <c r="NP46">
        <f>NO13*NI13</f>
      </c>
      <c r="NQ46">
        <f>NI13*(1+NO13)</f>
      </c>
      <c r="NR46" t="n" s="22235">
        <v>0.0</v>
      </c>
      <c r="NS46" t="n" s="22236">
        <v>15.0</v>
      </c>
      <c r="NT46">
        <f>NQ13+NS13</f>
      </c>
      <c r="NU46" t="n" s="22238">
        <v>0.10000000149011612</v>
      </c>
      <c r="NV46">
        <f>NT13/(1-NU13)</f>
      </c>
      <c r="NW46">
        <f>NU13*NV13</f>
      </c>
      <c r="NX46" t="n" s="22241">
        <v>0.10000000149011612</v>
      </c>
      <c r="NY46">
        <f>NX13*NV13</f>
      </c>
      <c r="NZ46">
        <f>NU13-NX13</f>
      </c>
      <c r="OA46">
        <f>NW13-NY13</f>
      </c>
      <c r="OB46">
        <f>NV13</f>
      </c>
      <c r="OC46">
        <f>NB13*ND13/3646*MT13</f>
      </c>
      <c r="OD46" t="n" s="22247">
        <v>0.0</v>
      </c>
      <c r="OE46">
        <f>OC13*(1+OD13)</f>
      </c>
      <c r="OF46" t="n" s="22249">
        <v>0.25</v>
      </c>
      <c r="OG46">
        <f>OE13/(1-OF13)</f>
      </c>
      <c r="OH46">
        <f>OF13*OG13</f>
      </c>
      <c r="OI46" t="n" s="22252">
        <v>0.15000000596046448</v>
      </c>
      <c r="OJ46">
        <f>OI13*OG13</f>
      </c>
      <c r="OK46">
        <f>OF13-OI13</f>
      </c>
      <c r="OL46">
        <f>OH13-OJ13</f>
      </c>
      <c r="OM46" t="n" s="22256">
        <v>0.03999999910593033</v>
      </c>
      <c r="ON46">
        <f>OM13*OG13</f>
      </c>
      <c r="OO46">
        <f>OG13*(1+OM13)</f>
      </c>
      <c r="OP46" t="n" s="22259">
        <v>0.0</v>
      </c>
      <c r="OQ46" t="n" s="22260">
        <v>15.0</v>
      </c>
      <c r="OR46">
        <f>OO13+OQ13</f>
      </c>
      <c r="OS46" t="n" s="22262">
        <v>0.10000000149011612</v>
      </c>
      <c r="OT46">
        <f>OR13/(1-OS13)</f>
      </c>
      <c r="OU46">
        <f>OS13*OT13</f>
      </c>
      <c r="OV46" t="n" s="22265">
        <v>0.10000000149011612</v>
      </c>
      <c r="OW46">
        <f>OV13*OT13</f>
      </c>
      <c r="OX46">
        <f>OS13-OV13</f>
      </c>
      <c r="OY46">
        <f>OU13-OW13</f>
      </c>
      <c r="OZ46">
        <f>OT13</f>
      </c>
      <c r="PA46" t="s" s="22270">
        <v>72</v>
      </c>
      <c r="PB46" t="s" s="22271">
        <v>66</v>
      </c>
      <c r="PC46" t="s" s="22272">
        <v>67</v>
      </c>
      <c r="PD46" t="n" s="22273">
        <v>240322.0</v>
      </c>
      <c r="PE46" t="s" s="22274">
        <v>56</v>
      </c>
      <c r="PF46" t="s" s="22275">
        <v>63</v>
      </c>
      <c r="PG46" t="n" s="22276">
        <v>0.9043999910354614</v>
      </c>
      <c r="PH46" t="n" s="22277">
        <v>1.0</v>
      </c>
      <c r="PI46" t="n" s="22278">
        <v>100000.0</v>
      </c>
      <c r="PJ46">
        <f>PG13*PI13</f>
      </c>
      <c r="PK46" t="n" s="22280">
        <v>0.0</v>
      </c>
      <c r="PL46">
        <f>PJ13*(1+PK13)</f>
      </c>
      <c r="PM46" t="n" s="22282">
        <v>0.25</v>
      </c>
      <c r="PN46">
        <f>PL13/(1-PM13)</f>
      </c>
      <c r="PO46">
        <f>PM13*PN13</f>
      </c>
      <c r="PP46" t="n" s="22285">
        <v>0.15000000596046448</v>
      </c>
      <c r="PQ46">
        <f>PP13*PN13</f>
      </c>
      <c r="PR46">
        <f>PM13-PP13</f>
      </c>
      <c r="PS46">
        <f>PO13-PQ13</f>
      </c>
      <c r="PT46" t="n" s="22289">
        <v>0.03999999910593033</v>
      </c>
      <c r="PU46">
        <f>PT13*PN13</f>
      </c>
      <c r="PV46">
        <f>PN13*(1+PT13)</f>
      </c>
      <c r="PW46" t="n" s="22292">
        <v>0.0</v>
      </c>
      <c r="PX46" t="n" s="22293">
        <v>15.0</v>
      </c>
      <c r="PY46">
        <f>PV13+PX13</f>
      </c>
      <c r="PZ46" t="n" s="22295">
        <v>0.10000000149011612</v>
      </c>
      <c r="QA46">
        <f>PY13/(1-PZ13)</f>
      </c>
      <c r="QB46">
        <f>PZ13*QA13</f>
      </c>
      <c r="QC46" t="n" s="22298">
        <v>0.10000000149011612</v>
      </c>
      <c r="QD46">
        <f>QC13*QA13</f>
      </c>
      <c r="QE46">
        <f>PZ13-QC13</f>
      </c>
      <c r="QF46">
        <f>QB13-QD13</f>
      </c>
      <c r="QG46">
        <f>QA13</f>
      </c>
      <c r="QH46">
        <f>OYG13*OYI13/3646*OY13</f>
      </c>
      <c r="QI46" t="n" s="22304">
        <v>0.0</v>
      </c>
      <c r="QJ46">
        <f>QH13*(1+QI13)</f>
      </c>
      <c r="QK46" t="n" s="22306">
        <v>0.25</v>
      </c>
      <c r="QL46">
        <f>QJ13/(1-QK13)</f>
      </c>
      <c r="QM46">
        <f>QK13*QL13</f>
      </c>
      <c r="QN46" t="n" s="22309">
        <v>0.15000000596046448</v>
      </c>
      <c r="QO46">
        <f>QN13*QL13</f>
      </c>
      <c r="QP46">
        <f>QK13-QN13</f>
      </c>
      <c r="QQ46">
        <f>QM13-QO13</f>
      </c>
      <c r="QR46" t="n" s="22313">
        <v>0.03999999910593033</v>
      </c>
      <c r="QS46">
        <f>QR13*QL13</f>
      </c>
      <c r="QT46">
        <f>QL13*(1+QR13)</f>
      </c>
      <c r="QU46" t="n" s="22316">
        <v>0.0</v>
      </c>
      <c r="QV46" t="n" s="22317">
        <v>15.0</v>
      </c>
      <c r="QW46">
        <f>QT13+QV13</f>
      </c>
      <c r="QX46" t="n" s="22319">
        <v>0.10000000149011612</v>
      </c>
      <c r="QY46">
        <f>QW13/(1-QX13)</f>
      </c>
      <c r="QZ46">
        <f>QX13*QY13</f>
      </c>
      <c r="RA46" t="n" s="22322">
        <v>0.10000000149011612</v>
      </c>
      <c r="RB46">
        <f>RA13*QY13</f>
      </c>
      <c r="RC46">
        <f>QX13-RA13</f>
      </c>
      <c r="RD46">
        <f>QZ13-RB13</f>
      </c>
      <c r="RE46">
        <f>QY13</f>
      </c>
      <c r="RF46">
        <f>BV46+BV46+EA46+EA46+GF46+IK46+KP46+MU46+OZ46+RE46</f>
      </c>
    </row>
    <row r="47">
      <c r="A47" t="s">
        <v>96</v>
      </c>
      <c r="B47" t="s">
        <v>138</v>
      </c>
      <c r="C47" t="s">
        <v>139</v>
      </c>
      <c r="D47" t="s">
        <v>51</v>
      </c>
      <c r="F47" t="s">
        <v>52</v>
      </c>
      <c r="G47" t="s">
        <v>53</v>
      </c>
      <c r="H47" t="s">
        <v>54</v>
      </c>
      <c r="I47" t="s">
        <v>55</v>
      </c>
      <c r="J47" t="n">
        <v>0.0</v>
      </c>
      <c r="K47" t="n">
        <v>42815.0</v>
      </c>
      <c r="L47" t="n">
        <v>42430.0</v>
      </c>
      <c r="M47" t="s">
        <v>56</v>
      </c>
      <c r="N47" t="n">
        <v>0.0</v>
      </c>
      <c r="O47" t="n">
        <v>5000.0</v>
      </c>
      <c r="P47" t="n">
        <v>-385.0</v>
      </c>
      <c r="Q47" t="n">
        <v>1.0</v>
      </c>
      <c r="R47" t="s" s="22383">
        <v>57</v>
      </c>
      <c r="S47" t="s" s="22384">
        <v>58</v>
      </c>
      <c r="T47" t="s" s="22385">
        <v>59</v>
      </c>
      <c r="U47" t="n" s="22386">
        <v>240322.0</v>
      </c>
      <c r="V47" t="s" s="22387">
        <v>56</v>
      </c>
      <c r="W47" t="s" s="22388">
        <v>63</v>
      </c>
      <c r="X47" t="n" s="22389">
        <v>5.009999731555581E-4</v>
      </c>
      <c r="Y47" t="n" s="22390">
        <v>3.0</v>
      </c>
      <c r="Z47">
        <f>Y12*O12*12</f>
      </c>
      <c r="AA47">
        <f>X12*Z12</f>
      </c>
      <c r="AB47" t="n" s="22393">
        <v>0.0</v>
      </c>
      <c r="AC47">
        <f>AA12*(1+AB12)</f>
      </c>
      <c r="AD47" t="n" s="22395">
        <v>0.25</v>
      </c>
      <c r="AE47">
        <f>AC12/(1-AD12)</f>
      </c>
      <c r="AF47">
        <f>AD12*AE12</f>
      </c>
      <c r="AG47" t="n" s="22398">
        <v>0.15000000596046448</v>
      </c>
      <c r="AH47">
        <f>AG12*AE12</f>
      </c>
      <c r="AI47">
        <f>AD12-AG12</f>
      </c>
      <c r="AJ47">
        <f>AF12-AH12</f>
      </c>
      <c r="AK47" t="n" s="22402">
        <v>0.03999999910593033</v>
      </c>
      <c r="AL47">
        <f>AK12*AE12</f>
      </c>
      <c r="AM47">
        <f>AE12*(1+AK12)</f>
      </c>
      <c r="AN47" t="n" s="22405">
        <v>0.029999999329447746</v>
      </c>
      <c r="AO47">
        <f>AN12*AM12</f>
      </c>
      <c r="AP47">
        <f>AM12+AO12</f>
      </c>
      <c r="AQ47" t="n" s="22408">
        <v>0.10000000149011612</v>
      </c>
      <c r="AR47">
        <f>AP12/(1-AQ12)</f>
      </c>
      <c r="AS47">
        <f>AQ12*AR12</f>
      </c>
      <c r="AT47" t="n" s="22411">
        <v>0.10000000149011612</v>
      </c>
      <c r="AU47">
        <f>AT12*AR12</f>
      </c>
      <c r="AV47">
        <f>AQ12-AT12</f>
      </c>
      <c r="AW47">
        <f>AS12-AU12</f>
      </c>
      <c r="AX47">
        <f>AR12</f>
      </c>
      <c r="AY47">
        <f>X12*Z12/3647*P12</f>
      </c>
      <c r="AZ47" t="n" s="22417">
        <v>0.0</v>
      </c>
      <c r="BA47">
        <f>AY12*(1+AZ12)</f>
      </c>
      <c r="BB47" t="n" s="22419">
        <v>0.25</v>
      </c>
      <c r="BC47">
        <f>BA12/(1-BB12)</f>
      </c>
      <c r="BD47">
        <f>BB12*BC12</f>
      </c>
      <c r="BE47" t="n" s="22422">
        <v>0.15000000596046448</v>
      </c>
      <c r="BF47">
        <f>BE12*BC12</f>
      </c>
      <c r="BG47">
        <f>BB12-BE12</f>
      </c>
      <c r="BH47">
        <f>BD12-BF12</f>
      </c>
      <c r="BI47" t="n" s="22426">
        <v>0.03999999910593033</v>
      </c>
      <c r="BJ47">
        <f>BI12*BC12</f>
      </c>
      <c r="BK47">
        <f>BC12*(1+BI12)</f>
      </c>
      <c r="BL47" t="n" s="22429">
        <v>0.029999999329447746</v>
      </c>
      <c r="BM47">
        <f>BL12*BK12</f>
      </c>
      <c r="BN47">
        <f>BK12+BM12</f>
      </c>
      <c r="BO47" t="n" s="22432">
        <v>0.10000000149011612</v>
      </c>
      <c r="BP47">
        <f>BN12/(1-BO12)</f>
      </c>
      <c r="BQ47">
        <f>BO12*BP12</f>
      </c>
      <c r="BR47" t="n" s="22435">
        <v>0.10000000149011612</v>
      </c>
      <c r="BS47">
        <f>BR12*BP12</f>
      </c>
      <c r="BT47">
        <f>BO12-BR12</f>
      </c>
      <c r="BU47">
        <f>BQ12-BS12</f>
      </c>
      <c r="BV47">
        <f>BP12</f>
      </c>
      <c r="BW47" t="s" s="22496">
        <v>64</v>
      </c>
      <c r="BX47" t="s" s="22497">
        <v>58</v>
      </c>
      <c r="BY47" t="s" s="22498">
        <v>59</v>
      </c>
      <c r="BZ47" t="n" s="22499">
        <v>240322.0</v>
      </c>
      <c r="CA47" t="s" s="22500">
        <v>56</v>
      </c>
      <c r="CB47" t="s" s="22501">
        <v>63</v>
      </c>
      <c r="CC47" t="n" s="22502">
        <v>5.009999731555581E-4</v>
      </c>
      <c r="CD47" t="n" s="22503">
        <v>3.0</v>
      </c>
      <c r="CE47">
        <f>CD12*BT12*12</f>
      </c>
      <c r="CF47">
        <f>CC12*CE12</f>
      </c>
      <c r="CG47" t="n" s="22506">
        <v>0.0</v>
      </c>
      <c r="CH47">
        <f>CF12*(1+CG12)</f>
      </c>
      <c r="CI47" t="n" s="22508">
        <v>0.25</v>
      </c>
      <c r="CJ47">
        <f>CH12/(1-CI12)</f>
      </c>
      <c r="CK47">
        <f>CI12*CJ12</f>
      </c>
      <c r="CL47" t="n" s="22511">
        <v>0.15000000596046448</v>
      </c>
      <c r="CM47">
        <f>CL12*CJ12</f>
      </c>
      <c r="CN47">
        <f>CI12-CL12</f>
      </c>
      <c r="CO47">
        <f>CK12-CM12</f>
      </c>
      <c r="CP47" t="n" s="22515">
        <v>0.03999999910593033</v>
      </c>
      <c r="CQ47">
        <f>CP12*CJ12</f>
      </c>
      <c r="CR47">
        <f>CJ12*(1+CP12)</f>
      </c>
      <c r="CS47" t="n" s="22518">
        <v>0.029999999329447746</v>
      </c>
      <c r="CT47">
        <f>CS12*CR12</f>
      </c>
      <c r="CU47">
        <f>CR12+CT12</f>
      </c>
      <c r="CV47" t="n" s="22521">
        <v>0.10000000149011612</v>
      </c>
      <c r="CW47">
        <f>CU12/(1-CV12)</f>
      </c>
      <c r="CX47">
        <f>CV12*CW12</f>
      </c>
      <c r="CY47" t="n" s="22524">
        <v>0.10000000149011612</v>
      </c>
      <c r="CZ47">
        <f>CY12*CW12</f>
      </c>
      <c r="DA47">
        <f>CV12-CY12</f>
      </c>
      <c r="DB47">
        <f>CX12-CZ12</f>
      </c>
      <c r="DC47">
        <f>CW12</f>
      </c>
      <c r="DD47">
        <f>CC12*CE12/3647*BU12</f>
      </c>
      <c r="DE47" t="n" s="22530">
        <v>0.0</v>
      </c>
      <c r="DF47">
        <f>DD12*(1+DE12)</f>
      </c>
      <c r="DG47" t="n" s="22532">
        <v>0.25</v>
      </c>
      <c r="DH47">
        <f>DF12/(1-DG12)</f>
      </c>
      <c r="DI47">
        <f>DG12*DH12</f>
      </c>
      <c r="DJ47" t="n" s="22535">
        <v>0.15000000596046448</v>
      </c>
      <c r="DK47">
        <f>DJ12*DH12</f>
      </c>
      <c r="DL47">
        <f>DG12-DJ12</f>
      </c>
      <c r="DM47">
        <f>DI12-DK12</f>
      </c>
      <c r="DN47" t="n" s="22539">
        <v>0.03999999910593033</v>
      </c>
      <c r="DO47">
        <f>DN12*DH12</f>
      </c>
      <c r="DP47">
        <f>DH12*(1+DN12)</f>
      </c>
      <c r="DQ47" t="n" s="22542">
        <v>0.029999999329447746</v>
      </c>
      <c r="DR47">
        <f>DQ12*DP12</f>
      </c>
      <c r="DS47">
        <f>DP12+DR12</f>
      </c>
      <c r="DT47" t="n" s="22545">
        <v>0.10000000149011612</v>
      </c>
      <c r="DU47">
        <f>DS12/(1-DT12)</f>
      </c>
      <c r="DV47">
        <f>DT12*DU12</f>
      </c>
      <c r="DW47" t="n" s="22548">
        <v>0.10000000149011612</v>
      </c>
      <c r="DX47">
        <f>DW12*DU12</f>
      </c>
      <c r="DY47">
        <f>DT12-DW12</f>
      </c>
      <c r="DZ47">
        <f>DV12-DX12</f>
      </c>
      <c r="EA47">
        <f>DU12</f>
      </c>
      <c r="EB47" t="s" s="22553">
        <v>65</v>
      </c>
      <c r="EC47" t="s" s="22554">
        <v>66</v>
      </c>
      <c r="ED47" t="s" s="22555">
        <v>67</v>
      </c>
      <c r="EE47" t="n" s="22556">
        <v>240322.0</v>
      </c>
      <c r="EF47" t="s" s="22557">
        <v>56</v>
      </c>
      <c r="EG47" t="s" s="22558">
        <v>63</v>
      </c>
      <c r="EH47" t="n" s="22559">
        <v>0.5009999871253967</v>
      </c>
      <c r="EI47" t="n" s="22560">
        <v>3.0</v>
      </c>
      <c r="EJ47" t="n" s="22561">
        <v>100000.0</v>
      </c>
      <c r="EK47">
        <f>EH13*EJ13</f>
      </c>
      <c r="EL47" t="n" s="22563">
        <v>0.0</v>
      </c>
      <c r="EM47">
        <f>EK13*(1+EL13)</f>
      </c>
      <c r="EN47" t="n" s="22565">
        <v>0.25</v>
      </c>
      <c r="EO47">
        <f>EM13/(1-EN13)</f>
      </c>
      <c r="EP47">
        <f>EN13*EO13</f>
      </c>
      <c r="EQ47" t="n" s="22568">
        <v>0.15000000596046448</v>
      </c>
      <c r="ER47">
        <f>EQ13*EO13</f>
      </c>
      <c r="ES47">
        <f>EN13-EQ13</f>
      </c>
      <c r="ET47">
        <f>EP13-ER13</f>
      </c>
      <c r="EU47" t="n" s="22572">
        <v>0.03999999910593033</v>
      </c>
      <c r="EV47">
        <f>EU13*EO13</f>
      </c>
      <c r="EW47">
        <f>EO13*(1+EU13)</f>
      </c>
      <c r="EX47" t="n" s="22575">
        <v>0.0</v>
      </c>
      <c r="EY47" t="n" s="22576">
        <v>15.0</v>
      </c>
      <c r="EZ47">
        <f>EW13+EY13</f>
      </c>
      <c r="FA47" t="n" s="22578">
        <v>0.10000000149011612</v>
      </c>
      <c r="FB47">
        <f>EZ13/(1-FA13)</f>
      </c>
      <c r="FC47">
        <f>FA13*FB13</f>
      </c>
      <c r="FD47" t="n" s="22581">
        <v>0.10000000149011612</v>
      </c>
      <c r="FE47">
        <f>FD13*FB13</f>
      </c>
      <c r="FF47">
        <f>FA13-FD13</f>
      </c>
      <c r="FG47">
        <f>FC13-FE13</f>
      </c>
      <c r="FH47">
        <f>FB13</f>
      </c>
      <c r="FI47">
        <f>EH13*EJ13/3647*DZ13</f>
      </c>
      <c r="FJ47" t="n" s="22587">
        <v>0.0</v>
      </c>
      <c r="FK47">
        <f>FI13*(1+FJ13)</f>
      </c>
      <c r="FL47" t="n" s="22589">
        <v>0.25</v>
      </c>
      <c r="FM47">
        <f>FK13/(1-FL13)</f>
      </c>
      <c r="FN47">
        <f>FL13*FM13</f>
      </c>
      <c r="FO47" t="n" s="22592">
        <v>0.15000000596046448</v>
      </c>
      <c r="FP47">
        <f>FO13*FM13</f>
      </c>
      <c r="FQ47">
        <f>FL13-FO13</f>
      </c>
      <c r="FR47">
        <f>FN13-FP13</f>
      </c>
      <c r="FS47" t="n" s="22596">
        <v>0.03999999910593033</v>
      </c>
      <c r="FT47">
        <f>FS13*FM13</f>
      </c>
      <c r="FU47">
        <f>FM13*(1+FS13)</f>
      </c>
      <c r="FV47" t="n" s="22599">
        <v>0.0</v>
      </c>
      <c r="FW47" t="n" s="22600">
        <v>15.0</v>
      </c>
      <c r="FX47">
        <f>FU13+FW13</f>
      </c>
      <c r="FY47" t="n" s="22602">
        <v>0.10000000149011612</v>
      </c>
      <c r="FZ47">
        <f>FX13/(1-FY13)</f>
      </c>
      <c r="GA47">
        <f>FY13*FZ13</f>
      </c>
      <c r="GB47" t="n" s="22605">
        <v>0.10000000149011612</v>
      </c>
      <c r="GC47">
        <f>GB13*FZ13</f>
      </c>
      <c r="GD47">
        <f>FY13-GB13</f>
      </c>
      <c r="GE47">
        <f>GA13-GC13</f>
      </c>
      <c r="GF47">
        <f>FZ13</f>
      </c>
      <c r="GG47" t="s" s="22610">
        <v>68</v>
      </c>
      <c r="GH47" t="s" s="22611">
        <v>66</v>
      </c>
      <c r="GI47" t="s" s="22612">
        <v>67</v>
      </c>
      <c r="GJ47" t="n" s="22613">
        <v>240322.0</v>
      </c>
      <c r="GK47" t="s" s="22614">
        <v>56</v>
      </c>
      <c r="GL47" t="s" s="22615">
        <v>63</v>
      </c>
      <c r="GM47" t="n" s="22616">
        <v>0.12530000507831573</v>
      </c>
      <c r="GN47" t="n" s="22617">
        <v>3.0</v>
      </c>
      <c r="GO47" t="n" s="22618">
        <v>100000.0</v>
      </c>
      <c r="GP47">
        <f>GM13*GO13</f>
      </c>
      <c r="GQ47" t="n" s="22620">
        <v>0.0</v>
      </c>
      <c r="GR47">
        <f>GP13*(1+GQ13)</f>
      </c>
      <c r="GS47" t="n" s="22622">
        <v>0.25</v>
      </c>
      <c r="GT47">
        <f>GR13/(1-GS13)</f>
      </c>
      <c r="GU47">
        <f>GS13*GT13</f>
      </c>
      <c r="GV47" t="n" s="22625">
        <v>0.15000000596046448</v>
      </c>
      <c r="GW47">
        <f>GV13*GT13</f>
      </c>
      <c r="GX47">
        <f>GS13-GV13</f>
      </c>
      <c r="GY47">
        <f>GU13-GW13</f>
      </c>
      <c r="GZ47" t="n" s="22629">
        <v>0.03999999910593033</v>
      </c>
      <c r="HA47">
        <f>GZ13*GT13</f>
      </c>
      <c r="HB47">
        <f>GT13*(1+GZ13)</f>
      </c>
      <c r="HC47" t="n" s="22632">
        <v>0.0</v>
      </c>
      <c r="HD47" t="n" s="22633">
        <v>15.0</v>
      </c>
      <c r="HE47">
        <f>HB13+HD13</f>
      </c>
      <c r="HF47" t="n" s="22635">
        <v>0.10000000149011612</v>
      </c>
      <c r="HG47">
        <f>HE13/(1-HF13)</f>
      </c>
      <c r="HH47">
        <f>HF13*HG13</f>
      </c>
      <c r="HI47" t="n" s="22638">
        <v>0.10000000149011612</v>
      </c>
      <c r="HJ47">
        <f>HI13*HG13</f>
      </c>
      <c r="HK47">
        <f>HF13-HI13</f>
      </c>
      <c r="HL47">
        <f>HH13-HJ13</f>
      </c>
      <c r="HM47">
        <f>HG13</f>
      </c>
      <c r="HN47">
        <f>GM13*GO13/3647*GE13</f>
      </c>
      <c r="HO47" t="n" s="22644">
        <v>0.0</v>
      </c>
      <c r="HP47">
        <f>HN13*(1+HO13)</f>
      </c>
      <c r="HQ47" t="n" s="22646">
        <v>0.25</v>
      </c>
      <c r="HR47">
        <f>HP13/(1-HQ13)</f>
      </c>
      <c r="HS47">
        <f>HQ13*HR13</f>
      </c>
      <c r="HT47" t="n" s="22649">
        <v>0.15000000596046448</v>
      </c>
      <c r="HU47">
        <f>HT13*HR13</f>
      </c>
      <c r="HV47">
        <f>HQ13-HT13</f>
      </c>
      <c r="HW47">
        <f>HS13-HU13</f>
      </c>
      <c r="HX47" t="n" s="22653">
        <v>0.03999999910593033</v>
      </c>
      <c r="HY47">
        <f>HX13*HR13</f>
      </c>
      <c r="HZ47">
        <f>HR13*(1+HX13)</f>
      </c>
      <c r="IA47" t="n" s="22656">
        <v>0.0</v>
      </c>
      <c r="IB47" t="n" s="22657">
        <v>15.0</v>
      </c>
      <c r="IC47">
        <f>HZ13+IB13</f>
      </c>
      <c r="ID47" t="n" s="22659">
        <v>0.10000000149011612</v>
      </c>
      <c r="IE47">
        <f>IC13/(1-ID13)</f>
      </c>
      <c r="IF47">
        <f>ID13*IE13</f>
      </c>
      <c r="IG47" t="n" s="22662">
        <v>0.10000000149011612</v>
      </c>
      <c r="IH47">
        <f>IG13*IE13</f>
      </c>
      <c r="II47">
        <f>ID13-IG13</f>
      </c>
      <c r="IJ47">
        <f>IF13-IH13</f>
      </c>
      <c r="IK47">
        <f>IE13</f>
      </c>
      <c r="IL47" t="s" s="22667">
        <v>69</v>
      </c>
      <c r="IM47" t="s" s="22668">
        <v>66</v>
      </c>
      <c r="IN47" t="s" s="22669">
        <v>67</v>
      </c>
      <c r="IO47" t="n" s="22670">
        <v>240322.0</v>
      </c>
      <c r="IP47" t="s" s="22671">
        <v>56</v>
      </c>
      <c r="IQ47" t="s" s="22672">
        <v>63</v>
      </c>
      <c r="IR47" t="n" s="22673">
        <v>0.061900001019239426</v>
      </c>
      <c r="IS47" t="n" s="22674">
        <v>3.0</v>
      </c>
      <c r="IT47" t="n" s="22675">
        <v>100000.0</v>
      </c>
      <c r="IU47">
        <f>IR13*IT13</f>
      </c>
      <c r="IV47" t="n" s="22677">
        <v>0.0</v>
      </c>
      <c r="IW47">
        <f>IU13*(1+IV13)</f>
      </c>
      <c r="IX47" t="n" s="22679">
        <v>0.25</v>
      </c>
      <c r="IY47">
        <f>IW13/(1-IX13)</f>
      </c>
      <c r="IZ47">
        <f>IX13*IY13</f>
      </c>
      <c r="JA47" t="n" s="22682">
        <v>0.15000000596046448</v>
      </c>
      <c r="JB47">
        <f>JA13*IY13</f>
      </c>
      <c r="JC47">
        <f>IX13-JA13</f>
      </c>
      <c r="JD47">
        <f>IZ13-JB13</f>
      </c>
      <c r="JE47" t="n" s="22686">
        <v>0.03999999910593033</v>
      </c>
      <c r="JF47">
        <f>JE13*IY13</f>
      </c>
      <c r="JG47">
        <f>IY13*(1+JE13)</f>
      </c>
      <c r="JH47" t="n" s="22689">
        <v>0.0</v>
      </c>
      <c r="JI47" t="n" s="22690">
        <v>15.0</v>
      </c>
      <c r="JJ47">
        <f>JG13+JI13</f>
      </c>
      <c r="JK47" t="n" s="22692">
        <v>0.10000000149011612</v>
      </c>
      <c r="JL47">
        <f>JJ13/(1-JK13)</f>
      </c>
      <c r="JM47">
        <f>JK13*JL13</f>
      </c>
      <c r="JN47" t="n" s="22695">
        <v>0.10000000149011612</v>
      </c>
      <c r="JO47">
        <f>JN13*JL13</f>
      </c>
      <c r="JP47">
        <f>JK13-JN13</f>
      </c>
      <c r="JQ47">
        <f>JM13-JO13</f>
      </c>
      <c r="JR47">
        <f>JL13</f>
      </c>
      <c r="JS47">
        <f>IR13*IT13/3647*IJ13</f>
      </c>
      <c r="JT47" t="n" s="22701">
        <v>0.0</v>
      </c>
      <c r="JU47">
        <f>JS13*(1+JT13)</f>
      </c>
      <c r="JV47" t="n" s="22703">
        <v>0.25</v>
      </c>
      <c r="JW47">
        <f>JU13/(1-JV13)</f>
      </c>
      <c r="JX47">
        <f>JV13*JW13</f>
      </c>
      <c r="JY47" t="n" s="22706">
        <v>0.15000000596046448</v>
      </c>
      <c r="JZ47">
        <f>JY13*JW13</f>
      </c>
      <c r="KA47">
        <f>JV13-JY13</f>
      </c>
      <c r="KB47">
        <f>JX13-JZ13</f>
      </c>
      <c r="KC47" t="n" s="22710">
        <v>0.03999999910593033</v>
      </c>
      <c r="KD47">
        <f>KC13*JW13</f>
      </c>
      <c r="KE47">
        <f>JW13*(1+KC13)</f>
      </c>
      <c r="KF47" t="n" s="22713">
        <v>0.0</v>
      </c>
      <c r="KG47" t="n" s="22714">
        <v>15.0</v>
      </c>
      <c r="KH47">
        <f>KE13+KG13</f>
      </c>
      <c r="KI47" t="n" s="22716">
        <v>0.10000000149011612</v>
      </c>
      <c r="KJ47">
        <f>KH13/(1-KI13)</f>
      </c>
      <c r="KK47">
        <f>KI13*KJ13</f>
      </c>
      <c r="KL47" t="n" s="22719">
        <v>0.10000000149011612</v>
      </c>
      <c r="KM47">
        <f>KL13*KJ13</f>
      </c>
      <c r="KN47">
        <f>KI13-KL13</f>
      </c>
      <c r="KO47">
        <f>KK13-KM13</f>
      </c>
      <c r="KP47">
        <f>KJ13</f>
      </c>
      <c r="KQ47" t="s" s="22724">
        <v>70</v>
      </c>
      <c r="KR47" t="s" s="22725">
        <v>66</v>
      </c>
      <c r="KS47" t="s" s="22726">
        <v>67</v>
      </c>
      <c r="KT47" t="n" s="22727">
        <v>240322.0</v>
      </c>
      <c r="KU47" t="s" s="22728">
        <v>56</v>
      </c>
      <c r="KV47" t="s" s="22729">
        <v>63</v>
      </c>
      <c r="KW47" t="n" s="22730">
        <v>0.21080000698566437</v>
      </c>
      <c r="KX47" t="n" s="22731">
        <v>3.0</v>
      </c>
      <c r="KY47" t="n" s="22732">
        <v>100000.0</v>
      </c>
      <c r="KZ47">
        <f>KW13*KY13</f>
      </c>
      <c r="LA47" t="n" s="22734">
        <v>0.0</v>
      </c>
      <c r="LB47">
        <f>KZ13*(1+LA13)</f>
      </c>
      <c r="LC47" t="n" s="22736">
        <v>0.25</v>
      </c>
      <c r="LD47">
        <f>LB13/(1-LC13)</f>
      </c>
      <c r="LE47">
        <f>LC13*LD13</f>
      </c>
      <c r="LF47" t="n" s="22739">
        <v>0.15000000596046448</v>
      </c>
      <c r="LG47">
        <f>LF13*LD13</f>
      </c>
      <c r="LH47">
        <f>LC13-LF13</f>
      </c>
      <c r="LI47">
        <f>LE13-LG13</f>
      </c>
      <c r="LJ47" t="n" s="22743">
        <v>0.03999999910593033</v>
      </c>
      <c r="LK47">
        <f>LJ13*LD13</f>
      </c>
      <c r="LL47">
        <f>LD13*(1+LJ13)</f>
      </c>
      <c r="LM47" t="n" s="22746">
        <v>0.0</v>
      </c>
      <c r="LN47" t="n" s="22747">
        <v>15.0</v>
      </c>
      <c r="LO47">
        <f>LL13+LN13</f>
      </c>
      <c r="LP47" t="n" s="22749">
        <v>0.10000000149011612</v>
      </c>
      <c r="LQ47">
        <f>LO13/(1-LP13)</f>
      </c>
      <c r="LR47">
        <f>LP13*LQ13</f>
      </c>
      <c r="LS47" t="n" s="22752">
        <v>0.10000000149011612</v>
      </c>
      <c r="LT47">
        <f>LS13*LQ13</f>
      </c>
      <c r="LU47">
        <f>LP13-LS13</f>
      </c>
      <c r="LV47">
        <f>LR13-LT13</f>
      </c>
      <c r="LW47">
        <f>LQ13</f>
      </c>
      <c r="LX47">
        <f>KW13*KY13/3647*KO13</f>
      </c>
      <c r="LY47" t="n" s="22758">
        <v>0.0</v>
      </c>
      <c r="LZ47">
        <f>LX13*(1+LY13)</f>
      </c>
      <c r="MA47" t="n" s="22760">
        <v>0.25</v>
      </c>
      <c r="MB47">
        <f>LZ13/(1-MA13)</f>
      </c>
      <c r="MC47">
        <f>MA13*MB13</f>
      </c>
      <c r="MD47" t="n" s="22763">
        <v>0.15000000596046448</v>
      </c>
      <c r="ME47">
        <f>MD13*MB13</f>
      </c>
      <c r="MF47">
        <f>MA13-MD13</f>
      </c>
      <c r="MG47">
        <f>MC13-ME13</f>
      </c>
      <c r="MH47" t="n" s="22767">
        <v>0.03999999910593033</v>
      </c>
      <c r="MI47">
        <f>MH13*MB13</f>
      </c>
      <c r="MJ47">
        <f>MB13*(1+MH13)</f>
      </c>
      <c r="MK47" t="n" s="22770">
        <v>0.0</v>
      </c>
      <c r="ML47" t="n" s="22771">
        <v>15.0</v>
      </c>
      <c r="MM47">
        <f>MJ13+ML13</f>
      </c>
      <c r="MN47" t="n" s="22773">
        <v>0.10000000149011612</v>
      </c>
      <c r="MO47">
        <f>MM13/(1-MN13)</f>
      </c>
      <c r="MP47">
        <f>MN13*MO13</f>
      </c>
      <c r="MQ47" t="n" s="22776">
        <v>0.10000000149011612</v>
      </c>
      <c r="MR47">
        <f>MQ13*MO13</f>
      </c>
      <c r="MS47">
        <f>MN13-MQ13</f>
      </c>
      <c r="MT47">
        <f>MP13-MR13</f>
      </c>
      <c r="MU47">
        <f>MO13</f>
      </c>
      <c r="MV47" t="s" s="22781">
        <v>71</v>
      </c>
      <c r="MW47" t="s" s="22782">
        <v>66</v>
      </c>
      <c r="MX47" t="s" s="22783">
        <v>67</v>
      </c>
      <c r="MY47" t="n" s="22784">
        <v>240322.0</v>
      </c>
      <c r="MZ47" t="s" s="22785">
        <v>56</v>
      </c>
      <c r="NA47" t="s" s="22786">
        <v>63</v>
      </c>
      <c r="NB47" t="n" s="22787">
        <v>0.45249998569488525</v>
      </c>
      <c r="NC47" t="n" s="22788">
        <v>1.0</v>
      </c>
      <c r="ND47" t="n" s="22789">
        <v>100000.0</v>
      </c>
      <c r="NE47">
        <f>NB13*ND13</f>
      </c>
      <c r="NF47" t="n" s="22791">
        <v>0.0</v>
      </c>
      <c r="NG47">
        <f>NE13*(1+NF13)</f>
      </c>
      <c r="NH47" t="n" s="22793">
        <v>0.25</v>
      </c>
      <c r="NI47">
        <f>NG13/(1-NH13)</f>
      </c>
      <c r="NJ47">
        <f>NH13*NI13</f>
      </c>
      <c r="NK47" t="n" s="22796">
        <v>0.15000000596046448</v>
      </c>
      <c r="NL47">
        <f>NK13*NI13</f>
      </c>
      <c r="NM47">
        <f>NH13-NK13</f>
      </c>
      <c r="NN47">
        <f>NJ13-NL13</f>
      </c>
      <c r="NO47" t="n" s="22800">
        <v>0.03999999910593033</v>
      </c>
      <c r="NP47">
        <f>NO13*NI13</f>
      </c>
      <c r="NQ47">
        <f>NI13*(1+NO13)</f>
      </c>
      <c r="NR47" t="n" s="22803">
        <v>0.0</v>
      </c>
      <c r="NS47" t="n" s="22804">
        <v>15.0</v>
      </c>
      <c r="NT47">
        <f>NQ13+NS13</f>
      </c>
      <c r="NU47" t="n" s="22806">
        <v>0.10000000149011612</v>
      </c>
      <c r="NV47">
        <f>NT13/(1-NU13)</f>
      </c>
      <c r="NW47">
        <f>NU13*NV13</f>
      </c>
      <c r="NX47" t="n" s="22809">
        <v>0.10000000149011612</v>
      </c>
      <c r="NY47">
        <f>NX13*NV13</f>
      </c>
      <c r="NZ47">
        <f>NU13-NX13</f>
      </c>
      <c r="OA47">
        <f>NW13-NY13</f>
      </c>
      <c r="OB47">
        <f>NV13</f>
      </c>
      <c r="OC47">
        <f>NB13*ND13/3647*MT13</f>
      </c>
      <c r="OD47" t="n" s="22815">
        <v>0.0</v>
      </c>
      <c r="OE47">
        <f>OC13*(1+OD13)</f>
      </c>
      <c r="OF47" t="n" s="22817">
        <v>0.25</v>
      </c>
      <c r="OG47">
        <f>OE13/(1-OF13)</f>
      </c>
      <c r="OH47">
        <f>OF13*OG13</f>
      </c>
      <c r="OI47" t="n" s="22820">
        <v>0.15000000596046448</v>
      </c>
      <c r="OJ47">
        <f>OI13*OG13</f>
      </c>
      <c r="OK47">
        <f>OF13-OI13</f>
      </c>
      <c r="OL47">
        <f>OH13-OJ13</f>
      </c>
      <c r="OM47" t="n" s="22824">
        <v>0.03999999910593033</v>
      </c>
      <c r="ON47">
        <f>OM13*OG13</f>
      </c>
      <c r="OO47">
        <f>OG13*(1+OM13)</f>
      </c>
      <c r="OP47" t="n" s="22827">
        <v>0.0</v>
      </c>
      <c r="OQ47" t="n" s="22828">
        <v>15.0</v>
      </c>
      <c r="OR47">
        <f>OO13+OQ13</f>
      </c>
      <c r="OS47" t="n" s="22830">
        <v>0.10000000149011612</v>
      </c>
      <c r="OT47">
        <f>OR13/(1-OS13)</f>
      </c>
      <c r="OU47">
        <f>OS13*OT13</f>
      </c>
      <c r="OV47" t="n" s="22833">
        <v>0.10000000149011612</v>
      </c>
      <c r="OW47">
        <f>OV13*OT13</f>
      </c>
      <c r="OX47">
        <f>OS13-OV13</f>
      </c>
      <c r="OY47">
        <f>OU13-OW13</f>
      </c>
      <c r="OZ47">
        <f>OT13</f>
      </c>
      <c r="PA47" t="s" s="22838">
        <v>72</v>
      </c>
      <c r="PB47" t="s" s="22839">
        <v>66</v>
      </c>
      <c r="PC47" t="s" s="22840">
        <v>67</v>
      </c>
      <c r="PD47" t="n" s="22841">
        <v>240322.0</v>
      </c>
      <c r="PE47" t="s" s="22842">
        <v>56</v>
      </c>
      <c r="PF47" t="s" s="22843">
        <v>63</v>
      </c>
      <c r="PG47" t="n" s="22844">
        <v>0.9043999910354614</v>
      </c>
      <c r="PH47" t="n" s="22845">
        <v>1.0</v>
      </c>
      <c r="PI47" t="n" s="22846">
        <v>100000.0</v>
      </c>
      <c r="PJ47">
        <f>PG13*PI13</f>
      </c>
      <c r="PK47" t="n" s="22848">
        <v>0.0</v>
      </c>
      <c r="PL47">
        <f>PJ13*(1+PK13)</f>
      </c>
      <c r="PM47" t="n" s="22850">
        <v>0.25</v>
      </c>
      <c r="PN47">
        <f>PL13/(1-PM13)</f>
      </c>
      <c r="PO47">
        <f>PM13*PN13</f>
      </c>
      <c r="PP47" t="n" s="22853">
        <v>0.15000000596046448</v>
      </c>
      <c r="PQ47">
        <f>PP13*PN13</f>
      </c>
      <c r="PR47">
        <f>PM13-PP13</f>
      </c>
      <c r="PS47">
        <f>PO13-PQ13</f>
      </c>
      <c r="PT47" t="n" s="22857">
        <v>0.03999999910593033</v>
      </c>
      <c r="PU47">
        <f>PT13*PN13</f>
      </c>
      <c r="PV47">
        <f>PN13*(1+PT13)</f>
      </c>
      <c r="PW47" t="n" s="22860">
        <v>0.0</v>
      </c>
      <c r="PX47" t="n" s="22861">
        <v>15.0</v>
      </c>
      <c r="PY47">
        <f>PV13+PX13</f>
      </c>
      <c r="PZ47" t="n" s="22863">
        <v>0.10000000149011612</v>
      </c>
      <c r="QA47">
        <f>PY13/(1-PZ13)</f>
      </c>
      <c r="QB47">
        <f>PZ13*QA13</f>
      </c>
      <c r="QC47" t="n" s="22866">
        <v>0.10000000149011612</v>
      </c>
      <c r="QD47">
        <f>QC13*QA13</f>
      </c>
      <c r="QE47">
        <f>PZ13-QC13</f>
      </c>
      <c r="QF47">
        <f>QB13-QD13</f>
      </c>
      <c r="QG47">
        <f>QA13</f>
      </c>
      <c r="QH47">
        <f>OYG13*OYI13/3647*OY13</f>
      </c>
      <c r="QI47" t="n" s="22872">
        <v>0.0</v>
      </c>
      <c r="QJ47">
        <f>QH13*(1+QI13)</f>
      </c>
      <c r="QK47" t="n" s="22874">
        <v>0.25</v>
      </c>
      <c r="QL47">
        <f>QJ13/(1-QK13)</f>
      </c>
      <c r="QM47">
        <f>QK13*QL13</f>
      </c>
      <c r="QN47" t="n" s="22877">
        <v>0.15000000596046448</v>
      </c>
      <c r="QO47">
        <f>QN13*QL13</f>
      </c>
      <c r="QP47">
        <f>QK13-QN13</f>
      </c>
      <c r="QQ47">
        <f>QM13-QO13</f>
      </c>
      <c r="QR47" t="n" s="22881">
        <v>0.03999999910593033</v>
      </c>
      <c r="QS47">
        <f>QR13*QL13</f>
      </c>
      <c r="QT47">
        <f>QL13*(1+QR13)</f>
      </c>
      <c r="QU47" t="n" s="22884">
        <v>0.0</v>
      </c>
      <c r="QV47" t="n" s="22885">
        <v>15.0</v>
      </c>
      <c r="QW47">
        <f>QT13+QV13</f>
      </c>
      <c r="QX47" t="n" s="22887">
        <v>0.10000000149011612</v>
      </c>
      <c r="QY47">
        <f>QW13/(1-QX13)</f>
      </c>
      <c r="QZ47">
        <f>QX13*QY13</f>
      </c>
      <c r="RA47" t="n" s="22890">
        <v>0.10000000149011612</v>
      </c>
      <c r="RB47">
        <f>RA13*QY13</f>
      </c>
      <c r="RC47">
        <f>QX13-RA13</f>
      </c>
      <c r="RD47">
        <f>QZ13-RB13</f>
      </c>
      <c r="RE47">
        <f>QY13</f>
      </c>
      <c r="RF47">
        <f>BV47+BV47+EA47+EA47+GF47+IK47+KP47+MU47+OZ47+RE47</f>
      </c>
    </row>
    <row r="48">
      <c r="A48" t="s">
        <v>140</v>
      </c>
      <c r="B48" t="s">
        <v>138</v>
      </c>
      <c r="C48" t="s">
        <v>139</v>
      </c>
      <c r="D48" t="s">
        <v>51</v>
      </c>
      <c r="F48" t="s">
        <v>52</v>
      </c>
      <c r="G48" t="s">
        <v>53</v>
      </c>
      <c r="H48" t="s">
        <v>54</v>
      </c>
      <c r="I48" t="s">
        <v>55</v>
      </c>
      <c r="J48" t="n">
        <v>0.0</v>
      </c>
      <c r="K48" t="n">
        <v>42815.0</v>
      </c>
      <c r="L48" t="n">
        <v>42753.0</v>
      </c>
      <c r="M48" t="s">
        <v>56</v>
      </c>
      <c r="N48" t="n">
        <v>-2.0</v>
      </c>
      <c r="O48" t="n">
        <v>2500.0</v>
      </c>
      <c r="P48" t="n">
        <v>-62.0</v>
      </c>
      <c r="Q48" t="n">
        <v>-2.0</v>
      </c>
      <c r="R48" t="s" s="22951">
        <v>57</v>
      </c>
      <c r="S48" t="s" s="22952">
        <v>58</v>
      </c>
      <c r="T48" t="s" s="22953">
        <v>83</v>
      </c>
      <c r="U48" t="n" s="22954">
        <v>240322.0</v>
      </c>
      <c r="V48" t="s" s="22955">
        <v>56</v>
      </c>
      <c r="W48" t="s" s="22956">
        <v>63</v>
      </c>
      <c r="X48" t="n" s="22957">
        <v>5.009999731555581E-4</v>
      </c>
      <c r="Y48" t="n" s="22958">
        <v>3.0</v>
      </c>
      <c r="Z48">
        <f>Y12*O12*12</f>
      </c>
      <c r="AA48">
        <f>X12*Z12</f>
      </c>
      <c r="AB48" t="n" s="22961">
        <v>0.0</v>
      </c>
      <c r="AC48">
        <f>AA12*(1+AB12)</f>
      </c>
      <c r="AD48" t="n" s="22963">
        <v>0.25</v>
      </c>
      <c r="AE48">
        <f>AC12/(1-AD12)</f>
      </c>
      <c r="AF48">
        <f>AD12*AE12</f>
      </c>
      <c r="AG48" t="n" s="22966">
        <v>0.15000000596046448</v>
      </c>
      <c r="AH48">
        <f>AG12*AE12</f>
      </c>
      <c r="AI48">
        <f>AD12-AG12</f>
      </c>
      <c r="AJ48">
        <f>AF12-AH12</f>
      </c>
      <c r="AK48" t="n" s="22970">
        <v>0.03999999910593033</v>
      </c>
      <c r="AL48">
        <f>AK12*AE12</f>
      </c>
      <c r="AM48">
        <f>AE12*(1+AK12)</f>
      </c>
      <c r="AN48" t="n" s="22973">
        <v>0.029999999329447746</v>
      </c>
      <c r="AO48">
        <f>AN12*AM12</f>
      </c>
      <c r="AP48">
        <f>AM12+AO12</f>
      </c>
      <c r="AQ48" t="n" s="22976">
        <v>0.10000000149011612</v>
      </c>
      <c r="AR48">
        <f>AP12/(1-AQ12)</f>
      </c>
      <c r="AS48">
        <f>AQ12*AR12</f>
      </c>
      <c r="AT48" t="n" s="22979">
        <v>0.10000000149011612</v>
      </c>
      <c r="AU48">
        <f>AT12*AR12</f>
      </c>
      <c r="AV48">
        <f>AQ12-AT12</f>
      </c>
      <c r="AW48">
        <f>AS12-AU12</f>
      </c>
      <c r="AX48">
        <f>AR12</f>
      </c>
      <c r="AY48">
        <f>X12*Z12/3648*P12</f>
      </c>
      <c r="AZ48" t="n" s="22985">
        <v>0.0</v>
      </c>
      <c r="BA48">
        <f>AY12*(1+AZ12)</f>
      </c>
      <c r="BB48" t="n" s="22987">
        <v>0.25</v>
      </c>
      <c r="BC48">
        <f>BA12/(1-BB12)</f>
      </c>
      <c r="BD48">
        <f>BB12*BC12</f>
      </c>
      <c r="BE48" t="n" s="22990">
        <v>0.15000000596046448</v>
      </c>
      <c r="BF48">
        <f>BE12*BC12</f>
      </c>
      <c r="BG48">
        <f>BB12-BE12</f>
      </c>
      <c r="BH48">
        <f>BD12-BF12</f>
      </c>
      <c r="BI48" t="n" s="22994">
        <v>0.03999999910593033</v>
      </c>
      <c r="BJ48">
        <f>BI12*BC12</f>
      </c>
      <c r="BK48">
        <f>BC12*(1+BI12)</f>
      </c>
      <c r="BL48" t="n" s="22997">
        <v>0.029999999329447746</v>
      </c>
      <c r="BM48">
        <f>BL12*BK12</f>
      </c>
      <c r="BN48">
        <f>BK12+BM12</f>
      </c>
      <c r="BO48" t="n" s="23000">
        <v>0.10000000149011612</v>
      </c>
      <c r="BP48">
        <f>BN12/(1-BO12)</f>
      </c>
      <c r="BQ48">
        <f>BO12*BP12</f>
      </c>
      <c r="BR48" t="n" s="23003">
        <v>0.10000000149011612</v>
      </c>
      <c r="BS48">
        <f>BR12*BP12</f>
      </c>
      <c r="BT48">
        <f>BO12-BR12</f>
      </c>
      <c r="BU48">
        <f>BQ12-BS12</f>
      </c>
      <c r="BV48">
        <f>BP12</f>
      </c>
      <c r="BW48" t="s" s="23064">
        <v>64</v>
      </c>
      <c r="BX48" t="s" s="23065">
        <v>58</v>
      </c>
      <c r="BY48" t="s" s="23066">
        <v>83</v>
      </c>
      <c r="BZ48" t="n" s="23067">
        <v>240322.0</v>
      </c>
      <c r="CA48" t="s" s="23068">
        <v>56</v>
      </c>
      <c r="CB48" t="s" s="23069">
        <v>63</v>
      </c>
      <c r="CC48" t="n" s="23070">
        <v>5.009999731555581E-4</v>
      </c>
      <c r="CD48" t="n" s="23071">
        <v>3.0</v>
      </c>
      <c r="CE48">
        <f>CD12*BT12*12</f>
      </c>
      <c r="CF48">
        <f>CC12*CE12</f>
      </c>
      <c r="CG48" t="n" s="23074">
        <v>0.0</v>
      </c>
      <c r="CH48">
        <f>CF12*(1+CG12)</f>
      </c>
      <c r="CI48" t="n" s="23076">
        <v>0.25</v>
      </c>
      <c r="CJ48">
        <f>CH12/(1-CI12)</f>
      </c>
      <c r="CK48">
        <f>CI12*CJ12</f>
      </c>
      <c r="CL48" t="n" s="23079">
        <v>0.15000000596046448</v>
      </c>
      <c r="CM48">
        <f>CL12*CJ12</f>
      </c>
      <c r="CN48">
        <f>CI12-CL12</f>
      </c>
      <c r="CO48">
        <f>CK12-CM12</f>
      </c>
      <c r="CP48" t="n" s="23083">
        <v>0.03999999910593033</v>
      </c>
      <c r="CQ48">
        <f>CP12*CJ12</f>
      </c>
      <c r="CR48">
        <f>CJ12*(1+CP12)</f>
      </c>
      <c r="CS48" t="n" s="23086">
        <v>0.029999999329447746</v>
      </c>
      <c r="CT48">
        <f>CS12*CR12</f>
      </c>
      <c r="CU48">
        <f>CR12+CT12</f>
      </c>
      <c r="CV48" t="n" s="23089">
        <v>0.10000000149011612</v>
      </c>
      <c r="CW48">
        <f>CU12/(1-CV12)</f>
      </c>
      <c r="CX48">
        <f>CV12*CW12</f>
      </c>
      <c r="CY48" t="n" s="23092">
        <v>0.10000000149011612</v>
      </c>
      <c r="CZ48">
        <f>CY12*CW12</f>
      </c>
      <c r="DA48">
        <f>CV12-CY12</f>
      </c>
      <c r="DB48">
        <f>CX12-CZ12</f>
      </c>
      <c r="DC48">
        <f>CW12</f>
      </c>
      <c r="DD48">
        <f>CC12*CE12/3648*BU12</f>
      </c>
      <c r="DE48" t="n" s="23098">
        <v>0.0</v>
      </c>
      <c r="DF48">
        <f>DD12*(1+DE12)</f>
      </c>
      <c r="DG48" t="n" s="23100">
        <v>0.25</v>
      </c>
      <c r="DH48">
        <f>DF12/(1-DG12)</f>
      </c>
      <c r="DI48">
        <f>DG12*DH12</f>
      </c>
      <c r="DJ48" t="n" s="23103">
        <v>0.15000000596046448</v>
      </c>
      <c r="DK48">
        <f>DJ12*DH12</f>
      </c>
      <c r="DL48">
        <f>DG12-DJ12</f>
      </c>
      <c r="DM48">
        <f>DI12-DK12</f>
      </c>
      <c r="DN48" t="n" s="23107">
        <v>0.03999999910593033</v>
      </c>
      <c r="DO48">
        <f>DN12*DH12</f>
      </c>
      <c r="DP48">
        <f>DH12*(1+DN12)</f>
      </c>
      <c r="DQ48" t="n" s="23110">
        <v>0.029999999329447746</v>
      </c>
      <c r="DR48">
        <f>DQ12*DP12</f>
      </c>
      <c r="DS48">
        <f>DP12+DR12</f>
      </c>
      <c r="DT48" t="n" s="23113">
        <v>0.10000000149011612</v>
      </c>
      <c r="DU48">
        <f>DS12/(1-DT12)</f>
      </c>
      <c r="DV48">
        <f>DT12*DU12</f>
      </c>
      <c r="DW48" t="n" s="23116">
        <v>0.10000000149011612</v>
      </c>
      <c r="DX48">
        <f>DW12*DU12</f>
      </c>
      <c r="DY48">
        <f>DT12-DW12</f>
      </c>
      <c r="DZ48">
        <f>DV12-DX12</f>
      </c>
      <c r="EA48">
        <f>DU12</f>
      </c>
      <c r="EB48" t="s" s="23121">
        <v>65</v>
      </c>
      <c r="EC48" t="s" s="23122">
        <v>66</v>
      </c>
      <c r="ED48" t="s" s="23123">
        <v>67</v>
      </c>
      <c r="EE48" t="n" s="23124">
        <v>240322.0</v>
      </c>
      <c r="EF48" t="s" s="23125">
        <v>56</v>
      </c>
      <c r="EG48" t="s" s="23126">
        <v>63</v>
      </c>
      <c r="EH48" t="n" s="23127">
        <v>0.5009999871253967</v>
      </c>
      <c r="EI48" t="n" s="23128">
        <v>3.0</v>
      </c>
      <c r="EJ48" t="n" s="23129">
        <v>100000.0</v>
      </c>
      <c r="EK48">
        <f>EH13*EJ13</f>
      </c>
      <c r="EL48" t="n" s="23131">
        <v>0.0</v>
      </c>
      <c r="EM48">
        <f>EK13*(1+EL13)</f>
      </c>
      <c r="EN48" t="n" s="23133">
        <v>0.25</v>
      </c>
      <c r="EO48">
        <f>EM13/(1-EN13)</f>
      </c>
      <c r="EP48">
        <f>EN13*EO13</f>
      </c>
      <c r="EQ48" t="n" s="23136">
        <v>0.15000000596046448</v>
      </c>
      <c r="ER48">
        <f>EQ13*EO13</f>
      </c>
      <c r="ES48">
        <f>EN13-EQ13</f>
      </c>
      <c r="ET48">
        <f>EP13-ER13</f>
      </c>
      <c r="EU48" t="n" s="23140">
        <v>0.03999999910593033</v>
      </c>
      <c r="EV48">
        <f>EU13*EO13</f>
      </c>
      <c r="EW48">
        <f>EO13*(1+EU13)</f>
      </c>
      <c r="EX48" t="n" s="23143">
        <v>0.0</v>
      </c>
      <c r="EY48" t="n" s="23144">
        <v>15.0</v>
      </c>
      <c r="EZ48">
        <f>EW13+EY13</f>
      </c>
      <c r="FA48" t="n" s="23146">
        <v>0.10000000149011612</v>
      </c>
      <c r="FB48">
        <f>EZ13/(1-FA13)</f>
      </c>
      <c r="FC48">
        <f>FA13*FB13</f>
      </c>
      <c r="FD48" t="n" s="23149">
        <v>0.10000000149011612</v>
      </c>
      <c r="FE48">
        <f>FD13*FB13</f>
      </c>
      <c r="FF48">
        <f>FA13-FD13</f>
      </c>
      <c r="FG48">
        <f>FC13-FE13</f>
      </c>
      <c r="FH48">
        <f>FB13</f>
      </c>
      <c r="FI48">
        <f>EH13*EJ13/3648*DZ13</f>
      </c>
      <c r="FJ48" t="n" s="23155">
        <v>0.0</v>
      </c>
      <c r="FK48">
        <f>FI13*(1+FJ13)</f>
      </c>
      <c r="FL48" t="n" s="23157">
        <v>0.25</v>
      </c>
      <c r="FM48">
        <f>FK13/(1-FL13)</f>
      </c>
      <c r="FN48">
        <f>FL13*FM13</f>
      </c>
      <c r="FO48" t="n" s="23160">
        <v>0.15000000596046448</v>
      </c>
      <c r="FP48">
        <f>FO13*FM13</f>
      </c>
      <c r="FQ48">
        <f>FL13-FO13</f>
      </c>
      <c r="FR48">
        <f>FN13-FP13</f>
      </c>
      <c r="FS48" t="n" s="23164">
        <v>0.03999999910593033</v>
      </c>
      <c r="FT48">
        <f>FS13*FM13</f>
      </c>
      <c r="FU48">
        <f>FM13*(1+FS13)</f>
      </c>
      <c r="FV48" t="n" s="23167">
        <v>0.0</v>
      </c>
      <c r="FW48" t="n" s="23168">
        <v>15.0</v>
      </c>
      <c r="FX48">
        <f>FU13+FW13</f>
      </c>
      <c r="FY48" t="n" s="23170">
        <v>0.10000000149011612</v>
      </c>
      <c r="FZ48">
        <f>FX13/(1-FY13)</f>
      </c>
      <c r="GA48">
        <f>FY13*FZ13</f>
      </c>
      <c r="GB48" t="n" s="23173">
        <v>0.10000000149011612</v>
      </c>
      <c r="GC48">
        <f>GB13*FZ13</f>
      </c>
      <c r="GD48">
        <f>FY13-GB13</f>
      </c>
      <c r="GE48">
        <f>GA13-GC13</f>
      </c>
      <c r="GF48">
        <f>FZ13</f>
      </c>
      <c r="GG48" t="s" s="23178">
        <v>68</v>
      </c>
      <c r="GH48" t="s" s="23179">
        <v>66</v>
      </c>
      <c r="GI48" t="s" s="23180">
        <v>67</v>
      </c>
      <c r="GJ48" t="n" s="23181">
        <v>240322.0</v>
      </c>
      <c r="GK48" t="s" s="23182">
        <v>56</v>
      </c>
      <c r="GL48" t="s" s="23183">
        <v>63</v>
      </c>
      <c r="GM48" t="n" s="23184">
        <v>0.12530000507831573</v>
      </c>
      <c r="GN48" t="n" s="23185">
        <v>3.0</v>
      </c>
      <c r="GO48" t="n" s="23186">
        <v>100000.0</v>
      </c>
      <c r="GP48">
        <f>GM13*GO13</f>
      </c>
      <c r="GQ48" t="n" s="23188">
        <v>0.0</v>
      </c>
      <c r="GR48">
        <f>GP13*(1+GQ13)</f>
      </c>
      <c r="GS48" t="n" s="23190">
        <v>0.25</v>
      </c>
      <c r="GT48">
        <f>GR13/(1-GS13)</f>
      </c>
      <c r="GU48">
        <f>GS13*GT13</f>
      </c>
      <c r="GV48" t="n" s="23193">
        <v>0.15000000596046448</v>
      </c>
      <c r="GW48">
        <f>GV13*GT13</f>
      </c>
      <c r="GX48">
        <f>GS13-GV13</f>
      </c>
      <c r="GY48">
        <f>GU13-GW13</f>
      </c>
      <c r="GZ48" t="n" s="23197">
        <v>0.03999999910593033</v>
      </c>
      <c r="HA48">
        <f>GZ13*GT13</f>
      </c>
      <c r="HB48">
        <f>GT13*(1+GZ13)</f>
      </c>
      <c r="HC48" t="n" s="23200">
        <v>0.0</v>
      </c>
      <c r="HD48" t="n" s="23201">
        <v>15.0</v>
      </c>
      <c r="HE48">
        <f>HB13+HD13</f>
      </c>
      <c r="HF48" t="n" s="23203">
        <v>0.10000000149011612</v>
      </c>
      <c r="HG48">
        <f>HE13/(1-HF13)</f>
      </c>
      <c r="HH48">
        <f>HF13*HG13</f>
      </c>
      <c r="HI48" t="n" s="23206">
        <v>0.10000000149011612</v>
      </c>
      <c r="HJ48">
        <f>HI13*HG13</f>
      </c>
      <c r="HK48">
        <f>HF13-HI13</f>
      </c>
      <c r="HL48">
        <f>HH13-HJ13</f>
      </c>
      <c r="HM48">
        <f>HG13</f>
      </c>
      <c r="HN48">
        <f>GM13*GO13/3648*GE13</f>
      </c>
      <c r="HO48" t="n" s="23212">
        <v>0.0</v>
      </c>
      <c r="HP48">
        <f>HN13*(1+HO13)</f>
      </c>
      <c r="HQ48" t="n" s="23214">
        <v>0.25</v>
      </c>
      <c r="HR48">
        <f>HP13/(1-HQ13)</f>
      </c>
      <c r="HS48">
        <f>HQ13*HR13</f>
      </c>
      <c r="HT48" t="n" s="23217">
        <v>0.15000000596046448</v>
      </c>
      <c r="HU48">
        <f>HT13*HR13</f>
      </c>
      <c r="HV48">
        <f>HQ13-HT13</f>
      </c>
      <c r="HW48">
        <f>HS13-HU13</f>
      </c>
      <c r="HX48" t="n" s="23221">
        <v>0.03999999910593033</v>
      </c>
      <c r="HY48">
        <f>HX13*HR13</f>
      </c>
      <c r="HZ48">
        <f>HR13*(1+HX13)</f>
      </c>
      <c r="IA48" t="n" s="23224">
        <v>0.0</v>
      </c>
      <c r="IB48" t="n" s="23225">
        <v>15.0</v>
      </c>
      <c r="IC48">
        <f>HZ13+IB13</f>
      </c>
      <c r="ID48" t="n" s="23227">
        <v>0.10000000149011612</v>
      </c>
      <c r="IE48">
        <f>IC13/(1-ID13)</f>
      </c>
      <c r="IF48">
        <f>ID13*IE13</f>
      </c>
      <c r="IG48" t="n" s="23230">
        <v>0.10000000149011612</v>
      </c>
      <c r="IH48">
        <f>IG13*IE13</f>
      </c>
      <c r="II48">
        <f>ID13-IG13</f>
      </c>
      <c r="IJ48">
        <f>IF13-IH13</f>
      </c>
      <c r="IK48">
        <f>IE13</f>
      </c>
      <c r="IL48" t="s" s="23235">
        <v>69</v>
      </c>
      <c r="IM48" t="s" s="23236">
        <v>66</v>
      </c>
      <c r="IN48" t="s" s="23237">
        <v>67</v>
      </c>
      <c r="IO48" t="n" s="23238">
        <v>240322.0</v>
      </c>
      <c r="IP48" t="s" s="23239">
        <v>56</v>
      </c>
      <c r="IQ48" t="s" s="23240">
        <v>63</v>
      </c>
      <c r="IR48" t="n" s="23241">
        <v>0.061900001019239426</v>
      </c>
      <c r="IS48" t="n" s="23242">
        <v>3.0</v>
      </c>
      <c r="IT48" t="n" s="23243">
        <v>100000.0</v>
      </c>
      <c r="IU48">
        <f>IR13*IT13</f>
      </c>
      <c r="IV48" t="n" s="23245">
        <v>0.0</v>
      </c>
      <c r="IW48">
        <f>IU13*(1+IV13)</f>
      </c>
      <c r="IX48" t="n" s="23247">
        <v>0.25</v>
      </c>
      <c r="IY48">
        <f>IW13/(1-IX13)</f>
      </c>
      <c r="IZ48">
        <f>IX13*IY13</f>
      </c>
      <c r="JA48" t="n" s="23250">
        <v>0.15000000596046448</v>
      </c>
      <c r="JB48">
        <f>JA13*IY13</f>
      </c>
      <c r="JC48">
        <f>IX13-JA13</f>
      </c>
      <c r="JD48">
        <f>IZ13-JB13</f>
      </c>
      <c r="JE48" t="n" s="23254">
        <v>0.03999999910593033</v>
      </c>
      <c r="JF48">
        <f>JE13*IY13</f>
      </c>
      <c r="JG48">
        <f>IY13*(1+JE13)</f>
      </c>
      <c r="JH48" t="n" s="23257">
        <v>0.0</v>
      </c>
      <c r="JI48" t="n" s="23258">
        <v>15.0</v>
      </c>
      <c r="JJ48">
        <f>JG13+JI13</f>
      </c>
      <c r="JK48" t="n" s="23260">
        <v>0.10000000149011612</v>
      </c>
      <c r="JL48">
        <f>JJ13/(1-JK13)</f>
      </c>
      <c r="JM48">
        <f>JK13*JL13</f>
      </c>
      <c r="JN48" t="n" s="23263">
        <v>0.10000000149011612</v>
      </c>
      <c r="JO48">
        <f>JN13*JL13</f>
      </c>
      <c r="JP48">
        <f>JK13-JN13</f>
      </c>
      <c r="JQ48">
        <f>JM13-JO13</f>
      </c>
      <c r="JR48">
        <f>JL13</f>
      </c>
      <c r="JS48">
        <f>IR13*IT13/3648*IJ13</f>
      </c>
      <c r="JT48" t="n" s="23269">
        <v>0.0</v>
      </c>
      <c r="JU48">
        <f>JS13*(1+JT13)</f>
      </c>
      <c r="JV48" t="n" s="23271">
        <v>0.25</v>
      </c>
      <c r="JW48">
        <f>JU13/(1-JV13)</f>
      </c>
      <c r="JX48">
        <f>JV13*JW13</f>
      </c>
      <c r="JY48" t="n" s="23274">
        <v>0.15000000596046448</v>
      </c>
      <c r="JZ48">
        <f>JY13*JW13</f>
      </c>
      <c r="KA48">
        <f>JV13-JY13</f>
      </c>
      <c r="KB48">
        <f>JX13-JZ13</f>
      </c>
      <c r="KC48" t="n" s="23278">
        <v>0.03999999910593033</v>
      </c>
      <c r="KD48">
        <f>KC13*JW13</f>
      </c>
      <c r="KE48">
        <f>JW13*(1+KC13)</f>
      </c>
      <c r="KF48" t="n" s="23281">
        <v>0.0</v>
      </c>
      <c r="KG48" t="n" s="23282">
        <v>15.0</v>
      </c>
      <c r="KH48">
        <f>KE13+KG13</f>
      </c>
      <c r="KI48" t="n" s="23284">
        <v>0.10000000149011612</v>
      </c>
      <c r="KJ48">
        <f>KH13/(1-KI13)</f>
      </c>
      <c r="KK48">
        <f>KI13*KJ13</f>
      </c>
      <c r="KL48" t="n" s="23287">
        <v>0.10000000149011612</v>
      </c>
      <c r="KM48">
        <f>KL13*KJ13</f>
      </c>
      <c r="KN48">
        <f>KI13-KL13</f>
      </c>
      <c r="KO48">
        <f>KK13-KM13</f>
      </c>
      <c r="KP48">
        <f>KJ13</f>
      </c>
      <c r="KQ48" t="s" s="23292">
        <v>70</v>
      </c>
      <c r="KR48" t="s" s="23293">
        <v>66</v>
      </c>
      <c r="KS48" t="s" s="23294">
        <v>67</v>
      </c>
      <c r="KT48" t="n" s="23295">
        <v>240322.0</v>
      </c>
      <c r="KU48" t="s" s="23296">
        <v>56</v>
      </c>
      <c r="KV48" t="s" s="23297">
        <v>63</v>
      </c>
      <c r="KW48" t="n" s="23298">
        <v>0.21080000698566437</v>
      </c>
      <c r="KX48" t="n" s="23299">
        <v>3.0</v>
      </c>
      <c r="KY48" t="n" s="23300">
        <v>100000.0</v>
      </c>
      <c r="KZ48">
        <f>KW13*KY13</f>
      </c>
      <c r="LA48" t="n" s="23302">
        <v>0.0</v>
      </c>
      <c r="LB48">
        <f>KZ13*(1+LA13)</f>
      </c>
      <c r="LC48" t="n" s="23304">
        <v>0.25</v>
      </c>
      <c r="LD48">
        <f>LB13/(1-LC13)</f>
      </c>
      <c r="LE48">
        <f>LC13*LD13</f>
      </c>
      <c r="LF48" t="n" s="23307">
        <v>0.15000000596046448</v>
      </c>
      <c r="LG48">
        <f>LF13*LD13</f>
      </c>
      <c r="LH48">
        <f>LC13-LF13</f>
      </c>
      <c r="LI48">
        <f>LE13-LG13</f>
      </c>
      <c r="LJ48" t="n" s="23311">
        <v>0.03999999910593033</v>
      </c>
      <c r="LK48">
        <f>LJ13*LD13</f>
      </c>
      <c r="LL48">
        <f>LD13*(1+LJ13)</f>
      </c>
      <c r="LM48" t="n" s="23314">
        <v>0.0</v>
      </c>
      <c r="LN48" t="n" s="23315">
        <v>15.0</v>
      </c>
      <c r="LO48">
        <f>LL13+LN13</f>
      </c>
      <c r="LP48" t="n" s="23317">
        <v>0.10000000149011612</v>
      </c>
      <c r="LQ48">
        <f>LO13/(1-LP13)</f>
      </c>
      <c r="LR48">
        <f>LP13*LQ13</f>
      </c>
      <c r="LS48" t="n" s="23320">
        <v>0.10000000149011612</v>
      </c>
      <c r="LT48">
        <f>LS13*LQ13</f>
      </c>
      <c r="LU48">
        <f>LP13-LS13</f>
      </c>
      <c r="LV48">
        <f>LR13-LT13</f>
      </c>
      <c r="LW48">
        <f>LQ13</f>
      </c>
      <c r="LX48">
        <f>KW13*KY13/3648*KO13</f>
      </c>
      <c r="LY48" t="n" s="23326">
        <v>0.0</v>
      </c>
      <c r="LZ48">
        <f>LX13*(1+LY13)</f>
      </c>
      <c r="MA48" t="n" s="23328">
        <v>0.25</v>
      </c>
      <c r="MB48">
        <f>LZ13/(1-MA13)</f>
      </c>
      <c r="MC48">
        <f>MA13*MB13</f>
      </c>
      <c r="MD48" t="n" s="23331">
        <v>0.15000000596046448</v>
      </c>
      <c r="ME48">
        <f>MD13*MB13</f>
      </c>
      <c r="MF48">
        <f>MA13-MD13</f>
      </c>
      <c r="MG48">
        <f>MC13-ME13</f>
      </c>
      <c r="MH48" t="n" s="23335">
        <v>0.03999999910593033</v>
      </c>
      <c r="MI48">
        <f>MH13*MB13</f>
      </c>
      <c r="MJ48">
        <f>MB13*(1+MH13)</f>
      </c>
      <c r="MK48" t="n" s="23338">
        <v>0.0</v>
      </c>
      <c r="ML48" t="n" s="23339">
        <v>15.0</v>
      </c>
      <c r="MM48">
        <f>MJ13+ML13</f>
      </c>
      <c r="MN48" t="n" s="23341">
        <v>0.10000000149011612</v>
      </c>
      <c r="MO48">
        <f>MM13/(1-MN13)</f>
      </c>
      <c r="MP48">
        <f>MN13*MO13</f>
      </c>
      <c r="MQ48" t="n" s="23344">
        <v>0.10000000149011612</v>
      </c>
      <c r="MR48">
        <f>MQ13*MO13</f>
      </c>
      <c r="MS48">
        <f>MN13-MQ13</f>
      </c>
      <c r="MT48">
        <f>MP13-MR13</f>
      </c>
      <c r="MU48">
        <f>MO13</f>
      </c>
      <c r="MV48" t="s" s="23349">
        <v>71</v>
      </c>
      <c r="MW48" t="s" s="23350">
        <v>66</v>
      </c>
      <c r="MX48" t="s" s="23351">
        <v>67</v>
      </c>
      <c r="MY48" t="n" s="23352">
        <v>240322.0</v>
      </c>
      <c r="MZ48" t="s" s="23353">
        <v>56</v>
      </c>
      <c r="NA48" t="s" s="23354">
        <v>63</v>
      </c>
      <c r="NB48" t="n" s="23355">
        <v>0.45249998569488525</v>
      </c>
      <c r="NC48" t="n" s="23356">
        <v>1.0</v>
      </c>
      <c r="ND48" t="n" s="23357">
        <v>100000.0</v>
      </c>
      <c r="NE48">
        <f>NB13*ND13</f>
      </c>
      <c r="NF48" t="n" s="23359">
        <v>0.0</v>
      </c>
      <c r="NG48">
        <f>NE13*(1+NF13)</f>
      </c>
      <c r="NH48" t="n" s="23361">
        <v>0.25</v>
      </c>
      <c r="NI48">
        <f>NG13/(1-NH13)</f>
      </c>
      <c r="NJ48">
        <f>NH13*NI13</f>
      </c>
      <c r="NK48" t="n" s="23364">
        <v>0.15000000596046448</v>
      </c>
      <c r="NL48">
        <f>NK13*NI13</f>
      </c>
      <c r="NM48">
        <f>NH13-NK13</f>
      </c>
      <c r="NN48">
        <f>NJ13-NL13</f>
      </c>
      <c r="NO48" t="n" s="23368">
        <v>0.03999999910593033</v>
      </c>
      <c r="NP48">
        <f>NO13*NI13</f>
      </c>
      <c r="NQ48">
        <f>NI13*(1+NO13)</f>
      </c>
      <c r="NR48" t="n" s="23371">
        <v>0.0</v>
      </c>
      <c r="NS48" t="n" s="23372">
        <v>15.0</v>
      </c>
      <c r="NT48">
        <f>NQ13+NS13</f>
      </c>
      <c r="NU48" t="n" s="23374">
        <v>0.10000000149011612</v>
      </c>
      <c r="NV48">
        <f>NT13/(1-NU13)</f>
      </c>
      <c r="NW48">
        <f>NU13*NV13</f>
      </c>
      <c r="NX48" t="n" s="23377">
        <v>0.10000000149011612</v>
      </c>
      <c r="NY48">
        <f>NX13*NV13</f>
      </c>
      <c r="NZ48">
        <f>NU13-NX13</f>
      </c>
      <c r="OA48">
        <f>NW13-NY13</f>
      </c>
      <c r="OB48">
        <f>NV13</f>
      </c>
      <c r="OC48">
        <f>NB13*ND13/3648*MT13</f>
      </c>
      <c r="OD48" t="n" s="23383">
        <v>0.0</v>
      </c>
      <c r="OE48">
        <f>OC13*(1+OD13)</f>
      </c>
      <c r="OF48" t="n" s="23385">
        <v>0.25</v>
      </c>
      <c r="OG48">
        <f>OE13/(1-OF13)</f>
      </c>
      <c r="OH48">
        <f>OF13*OG13</f>
      </c>
      <c r="OI48" t="n" s="23388">
        <v>0.15000000596046448</v>
      </c>
      <c r="OJ48">
        <f>OI13*OG13</f>
      </c>
      <c r="OK48">
        <f>OF13-OI13</f>
      </c>
      <c r="OL48">
        <f>OH13-OJ13</f>
      </c>
      <c r="OM48" t="n" s="23392">
        <v>0.03999999910593033</v>
      </c>
      <c r="ON48">
        <f>OM13*OG13</f>
      </c>
      <c r="OO48">
        <f>OG13*(1+OM13)</f>
      </c>
      <c r="OP48" t="n" s="23395">
        <v>0.0</v>
      </c>
      <c r="OQ48" t="n" s="23396">
        <v>15.0</v>
      </c>
      <c r="OR48">
        <f>OO13+OQ13</f>
      </c>
      <c r="OS48" t="n" s="23398">
        <v>0.10000000149011612</v>
      </c>
      <c r="OT48">
        <f>OR13/(1-OS13)</f>
      </c>
      <c r="OU48">
        <f>OS13*OT13</f>
      </c>
      <c r="OV48" t="n" s="23401">
        <v>0.10000000149011612</v>
      </c>
      <c r="OW48">
        <f>OV13*OT13</f>
      </c>
      <c r="OX48">
        <f>OS13-OV13</f>
      </c>
      <c r="OY48">
        <f>OU13-OW13</f>
      </c>
      <c r="OZ48">
        <f>OT13</f>
      </c>
      <c r="PA48" t="s" s="23406">
        <v>72</v>
      </c>
      <c r="PB48" t="s" s="23407">
        <v>66</v>
      </c>
      <c r="PC48" t="s" s="23408">
        <v>67</v>
      </c>
      <c r="PD48" t="n" s="23409">
        <v>240322.0</v>
      </c>
      <c r="PE48" t="s" s="23410">
        <v>56</v>
      </c>
      <c r="PF48" t="s" s="23411">
        <v>63</v>
      </c>
      <c r="PG48" t="n" s="23412">
        <v>0.9043999910354614</v>
      </c>
      <c r="PH48" t="n" s="23413">
        <v>1.0</v>
      </c>
      <c r="PI48" t="n" s="23414">
        <v>100000.0</v>
      </c>
      <c r="PJ48">
        <f>PG13*PI13</f>
      </c>
      <c r="PK48" t="n" s="23416">
        <v>0.0</v>
      </c>
      <c r="PL48">
        <f>PJ13*(1+PK13)</f>
      </c>
      <c r="PM48" t="n" s="23418">
        <v>0.25</v>
      </c>
      <c r="PN48">
        <f>PL13/(1-PM13)</f>
      </c>
      <c r="PO48">
        <f>PM13*PN13</f>
      </c>
      <c r="PP48" t="n" s="23421">
        <v>0.15000000596046448</v>
      </c>
      <c r="PQ48">
        <f>PP13*PN13</f>
      </c>
      <c r="PR48">
        <f>PM13-PP13</f>
      </c>
      <c r="PS48">
        <f>PO13-PQ13</f>
      </c>
      <c r="PT48" t="n" s="23425">
        <v>0.03999999910593033</v>
      </c>
      <c r="PU48">
        <f>PT13*PN13</f>
      </c>
      <c r="PV48">
        <f>PN13*(1+PT13)</f>
      </c>
      <c r="PW48" t="n" s="23428">
        <v>0.0</v>
      </c>
      <c r="PX48" t="n" s="23429">
        <v>15.0</v>
      </c>
      <c r="PY48">
        <f>PV13+PX13</f>
      </c>
      <c r="PZ48" t="n" s="23431">
        <v>0.10000000149011612</v>
      </c>
      <c r="QA48">
        <f>PY13/(1-PZ13)</f>
      </c>
      <c r="QB48">
        <f>PZ13*QA13</f>
      </c>
      <c r="QC48" t="n" s="23434">
        <v>0.10000000149011612</v>
      </c>
      <c r="QD48">
        <f>QC13*QA13</f>
      </c>
      <c r="QE48">
        <f>PZ13-QC13</f>
      </c>
      <c r="QF48">
        <f>QB13-QD13</f>
      </c>
      <c r="QG48">
        <f>QA13</f>
      </c>
      <c r="QH48">
        <f>OYG13*OYI13/3648*OY13</f>
      </c>
      <c r="QI48" t="n" s="23440">
        <v>0.0</v>
      </c>
      <c r="QJ48">
        <f>QH13*(1+QI13)</f>
      </c>
      <c r="QK48" t="n" s="23442">
        <v>0.25</v>
      </c>
      <c r="QL48">
        <f>QJ13/(1-QK13)</f>
      </c>
      <c r="QM48">
        <f>QK13*QL13</f>
      </c>
      <c r="QN48" t="n" s="23445">
        <v>0.15000000596046448</v>
      </c>
      <c r="QO48">
        <f>QN13*QL13</f>
      </c>
      <c r="QP48">
        <f>QK13-QN13</f>
      </c>
      <c r="QQ48">
        <f>QM13-QO13</f>
      </c>
      <c r="QR48" t="n" s="23449">
        <v>0.03999999910593033</v>
      </c>
      <c r="QS48">
        <f>QR13*QL13</f>
      </c>
      <c r="QT48">
        <f>QL13*(1+QR13)</f>
      </c>
      <c r="QU48" t="n" s="23452">
        <v>0.0</v>
      </c>
      <c r="QV48" t="n" s="23453">
        <v>15.0</v>
      </c>
      <c r="QW48">
        <f>QT13+QV13</f>
      </c>
      <c r="QX48" t="n" s="23455">
        <v>0.10000000149011612</v>
      </c>
      <c r="QY48">
        <f>QW13/(1-QX13)</f>
      </c>
      <c r="QZ48">
        <f>QX13*QY13</f>
      </c>
      <c r="RA48" t="n" s="23458">
        <v>0.10000000149011612</v>
      </c>
      <c r="RB48">
        <f>RA13*QY13</f>
      </c>
      <c r="RC48">
        <f>QX13-RA13</f>
      </c>
      <c r="RD48">
        <f>QZ13-RB13</f>
      </c>
      <c r="RE48">
        <f>QY13</f>
      </c>
      <c r="RF48">
        <f>BV48+BV48+EA48+EA48+GF48+IK48+KP48+MU48+OZ48+RE48</f>
      </c>
    </row>
    <row r="49">
      <c r="A49" t="s">
        <v>141</v>
      </c>
      <c r="B49" t="s">
        <v>142</v>
      </c>
      <c r="C49" t="s">
        <v>143</v>
      </c>
      <c r="D49" t="s">
        <v>51</v>
      </c>
      <c r="F49" t="s">
        <v>52</v>
      </c>
      <c r="G49" t="s">
        <v>53</v>
      </c>
      <c r="H49" t="s">
        <v>78</v>
      </c>
      <c r="I49" t="s">
        <v>79</v>
      </c>
      <c r="J49" t="n">
        <v>0.0</v>
      </c>
      <c r="K49" t="n">
        <v>42815.0</v>
      </c>
      <c r="L49" t="n">
        <v>42424.0</v>
      </c>
      <c r="M49" t="s">
        <v>56</v>
      </c>
      <c r="N49" t="n">
        <v>-1.0</v>
      </c>
      <c r="O49" t="n">
        <v>10000.0</v>
      </c>
      <c r="P49" t="n">
        <v>-391.0</v>
      </c>
      <c r="Q49" t="n">
        <v>0.0</v>
      </c>
      <c r="R49" t="s" s="23519">
        <v>57</v>
      </c>
      <c r="S49" t="s" s="23520">
        <v>58</v>
      </c>
      <c r="T49" t="s" s="23521">
        <v>59</v>
      </c>
      <c r="U49" t="n" s="23522">
        <v>240322.0</v>
      </c>
      <c r="V49" t="s" s="23523">
        <v>56</v>
      </c>
      <c r="W49" t="s" s="23524">
        <v>63</v>
      </c>
      <c r="X49" t="n" s="23525">
        <v>5.009999731555581E-4</v>
      </c>
      <c r="Y49" t="n" s="23526">
        <v>3.0</v>
      </c>
      <c r="Z49">
        <f>Y12*O12*12</f>
      </c>
      <c r="AA49">
        <f>X12*Z12</f>
      </c>
      <c r="AB49" t="n" s="23529">
        <v>0.0</v>
      </c>
      <c r="AC49">
        <f>AA12*(1+AB12)</f>
      </c>
      <c r="AD49" t="n" s="23531">
        <v>0.25</v>
      </c>
      <c r="AE49">
        <f>AC12/(1-AD12)</f>
      </c>
      <c r="AF49">
        <f>AD12*AE12</f>
      </c>
      <c r="AG49" t="n" s="23534">
        <v>0.15000000596046448</v>
      </c>
      <c r="AH49">
        <f>AG12*AE12</f>
      </c>
      <c r="AI49">
        <f>AD12-AG12</f>
      </c>
      <c r="AJ49">
        <f>AF12-AH12</f>
      </c>
      <c r="AK49" t="n" s="23538">
        <v>0.03999999910593033</v>
      </c>
      <c r="AL49">
        <f>AK12*AE12</f>
      </c>
      <c r="AM49">
        <f>AE12*(1+AK12)</f>
      </c>
      <c r="AN49" t="n" s="23541">
        <v>0.029999999329447746</v>
      </c>
      <c r="AO49">
        <f>AN12*AM12</f>
      </c>
      <c r="AP49">
        <f>AM12+AO12</f>
      </c>
      <c r="AQ49" t="n" s="23544">
        <v>0.10000000149011612</v>
      </c>
      <c r="AR49">
        <f>AP12/(1-AQ12)</f>
      </c>
      <c r="AS49">
        <f>AQ12*AR12</f>
      </c>
      <c r="AT49" t="n" s="23547">
        <v>0.10000000149011612</v>
      </c>
      <c r="AU49">
        <f>AT12*AR12</f>
      </c>
      <c r="AV49">
        <f>AQ12-AT12</f>
      </c>
      <c r="AW49">
        <f>AS12-AU12</f>
      </c>
      <c r="AX49">
        <f>AR12</f>
      </c>
      <c r="AY49">
        <f>X12*Z12/3649*P12</f>
      </c>
      <c r="AZ49" t="n" s="23553">
        <v>0.0</v>
      </c>
      <c r="BA49">
        <f>AY12*(1+AZ12)</f>
      </c>
      <c r="BB49" t="n" s="23555">
        <v>0.25</v>
      </c>
      <c r="BC49">
        <f>BA12/(1-BB12)</f>
      </c>
      <c r="BD49">
        <f>BB12*BC12</f>
      </c>
      <c r="BE49" t="n" s="23558">
        <v>0.15000000596046448</v>
      </c>
      <c r="BF49">
        <f>BE12*BC12</f>
      </c>
      <c r="BG49">
        <f>BB12-BE12</f>
      </c>
      <c r="BH49">
        <f>BD12-BF12</f>
      </c>
      <c r="BI49" t="n" s="23562">
        <v>0.03999999910593033</v>
      </c>
      <c r="BJ49">
        <f>BI12*BC12</f>
      </c>
      <c r="BK49">
        <f>BC12*(1+BI12)</f>
      </c>
      <c r="BL49" t="n" s="23565">
        <v>0.029999999329447746</v>
      </c>
      <c r="BM49">
        <f>BL12*BK12</f>
      </c>
      <c r="BN49">
        <f>BK12+BM12</f>
      </c>
      <c r="BO49" t="n" s="23568">
        <v>0.10000000149011612</v>
      </c>
      <c r="BP49">
        <f>BN12/(1-BO12)</f>
      </c>
      <c r="BQ49">
        <f>BO12*BP12</f>
      </c>
      <c r="BR49" t="n" s="23571">
        <v>0.10000000149011612</v>
      </c>
      <c r="BS49">
        <f>BR12*BP12</f>
      </c>
      <c r="BT49">
        <f>BO12-BR12</f>
      </c>
      <c r="BU49">
        <f>BQ12-BS12</f>
      </c>
      <c r="BV49">
        <f>BP12</f>
      </c>
      <c r="BW49" t="s" s="23632">
        <v>64</v>
      </c>
      <c r="BX49" t="s" s="23633">
        <v>58</v>
      </c>
      <c r="BY49" t="s" s="23634">
        <v>59</v>
      </c>
      <c r="BZ49" t="n" s="23635">
        <v>240322.0</v>
      </c>
      <c r="CA49" t="s" s="23636">
        <v>56</v>
      </c>
      <c r="CB49" t="s" s="23637">
        <v>63</v>
      </c>
      <c r="CC49" t="n" s="23638">
        <v>5.009999731555581E-4</v>
      </c>
      <c r="CD49" t="n" s="23639">
        <v>3.0</v>
      </c>
      <c r="CE49">
        <f>CD12*BT12*12</f>
      </c>
      <c r="CF49">
        <f>CC12*CE12</f>
      </c>
      <c r="CG49" t="n" s="23642">
        <v>0.0</v>
      </c>
      <c r="CH49">
        <f>CF12*(1+CG12)</f>
      </c>
      <c r="CI49" t="n" s="23644">
        <v>0.25</v>
      </c>
      <c r="CJ49">
        <f>CH12/(1-CI12)</f>
      </c>
      <c r="CK49">
        <f>CI12*CJ12</f>
      </c>
      <c r="CL49" t="n" s="23647">
        <v>0.15000000596046448</v>
      </c>
      <c r="CM49">
        <f>CL12*CJ12</f>
      </c>
      <c r="CN49">
        <f>CI12-CL12</f>
      </c>
      <c r="CO49">
        <f>CK12-CM12</f>
      </c>
      <c r="CP49" t="n" s="23651">
        <v>0.03999999910593033</v>
      </c>
      <c r="CQ49">
        <f>CP12*CJ12</f>
      </c>
      <c r="CR49">
        <f>CJ12*(1+CP12)</f>
      </c>
      <c r="CS49" t="n" s="23654">
        <v>0.029999999329447746</v>
      </c>
      <c r="CT49">
        <f>CS12*CR12</f>
      </c>
      <c r="CU49">
        <f>CR12+CT12</f>
      </c>
      <c r="CV49" t="n" s="23657">
        <v>0.10000000149011612</v>
      </c>
      <c r="CW49">
        <f>CU12/(1-CV12)</f>
      </c>
      <c r="CX49">
        <f>CV12*CW12</f>
      </c>
      <c r="CY49" t="n" s="23660">
        <v>0.10000000149011612</v>
      </c>
      <c r="CZ49">
        <f>CY12*CW12</f>
      </c>
      <c r="DA49">
        <f>CV12-CY12</f>
      </c>
      <c r="DB49">
        <f>CX12-CZ12</f>
      </c>
      <c r="DC49">
        <f>CW12</f>
      </c>
      <c r="DD49">
        <f>CC12*CE12/3649*BU12</f>
      </c>
      <c r="DE49" t="n" s="23666">
        <v>0.0</v>
      </c>
      <c r="DF49">
        <f>DD12*(1+DE12)</f>
      </c>
      <c r="DG49" t="n" s="23668">
        <v>0.25</v>
      </c>
      <c r="DH49">
        <f>DF12/(1-DG12)</f>
      </c>
      <c r="DI49">
        <f>DG12*DH12</f>
      </c>
      <c r="DJ49" t="n" s="23671">
        <v>0.15000000596046448</v>
      </c>
      <c r="DK49">
        <f>DJ12*DH12</f>
      </c>
      <c r="DL49">
        <f>DG12-DJ12</f>
      </c>
      <c r="DM49">
        <f>DI12-DK12</f>
      </c>
      <c r="DN49" t="n" s="23675">
        <v>0.03999999910593033</v>
      </c>
      <c r="DO49">
        <f>DN12*DH12</f>
      </c>
      <c r="DP49">
        <f>DH12*(1+DN12)</f>
      </c>
      <c r="DQ49" t="n" s="23678">
        <v>0.029999999329447746</v>
      </c>
      <c r="DR49">
        <f>DQ12*DP12</f>
      </c>
      <c r="DS49">
        <f>DP12+DR12</f>
      </c>
      <c r="DT49" t="n" s="23681">
        <v>0.10000000149011612</v>
      </c>
      <c r="DU49">
        <f>DS12/(1-DT12)</f>
      </c>
      <c r="DV49">
        <f>DT12*DU12</f>
      </c>
      <c r="DW49" t="n" s="23684">
        <v>0.10000000149011612</v>
      </c>
      <c r="DX49">
        <f>DW12*DU12</f>
      </c>
      <c r="DY49">
        <f>DT12-DW12</f>
      </c>
      <c r="DZ49">
        <f>DV12-DX12</f>
      </c>
      <c r="EA49">
        <f>DU12</f>
      </c>
      <c r="EB49" t="s" s="23689">
        <v>65</v>
      </c>
      <c r="EC49" t="s" s="23690">
        <v>66</v>
      </c>
      <c r="ED49" t="s" s="23691">
        <v>67</v>
      </c>
      <c r="EE49" t="n" s="23692">
        <v>240322.0</v>
      </c>
      <c r="EF49" t="s" s="23693">
        <v>56</v>
      </c>
      <c r="EG49" t="s" s="23694">
        <v>63</v>
      </c>
      <c r="EH49" t="n" s="23695">
        <v>0.5009999871253967</v>
      </c>
      <c r="EI49" t="n" s="23696">
        <v>3.0</v>
      </c>
      <c r="EJ49" t="n" s="23697">
        <v>100000.0</v>
      </c>
      <c r="EK49">
        <f>EH13*EJ13</f>
      </c>
      <c r="EL49" t="n" s="23699">
        <v>0.0</v>
      </c>
      <c r="EM49">
        <f>EK13*(1+EL13)</f>
      </c>
      <c r="EN49" t="n" s="23701">
        <v>0.25</v>
      </c>
      <c r="EO49">
        <f>EM13/(1-EN13)</f>
      </c>
      <c r="EP49">
        <f>EN13*EO13</f>
      </c>
      <c r="EQ49" t="n" s="23704">
        <v>0.15000000596046448</v>
      </c>
      <c r="ER49">
        <f>EQ13*EO13</f>
      </c>
      <c r="ES49">
        <f>EN13-EQ13</f>
      </c>
      <c r="ET49">
        <f>EP13-ER13</f>
      </c>
      <c r="EU49" t="n" s="23708">
        <v>0.03999999910593033</v>
      </c>
      <c r="EV49">
        <f>EU13*EO13</f>
      </c>
      <c r="EW49">
        <f>EO13*(1+EU13)</f>
      </c>
      <c r="EX49" t="n" s="23711">
        <v>0.0</v>
      </c>
      <c r="EY49" t="n" s="23712">
        <v>15.0</v>
      </c>
      <c r="EZ49">
        <f>EW13+EY13</f>
      </c>
      <c r="FA49" t="n" s="23714">
        <v>0.10000000149011612</v>
      </c>
      <c r="FB49">
        <f>EZ13/(1-FA13)</f>
      </c>
      <c r="FC49">
        <f>FA13*FB13</f>
      </c>
      <c r="FD49" t="n" s="23717">
        <v>0.10000000149011612</v>
      </c>
      <c r="FE49">
        <f>FD13*FB13</f>
      </c>
      <c r="FF49">
        <f>FA13-FD13</f>
      </c>
      <c r="FG49">
        <f>FC13-FE13</f>
      </c>
      <c r="FH49">
        <f>FB13</f>
      </c>
      <c r="FI49">
        <f>EH13*EJ13/3649*DZ13</f>
      </c>
      <c r="FJ49" t="n" s="23723">
        <v>0.0</v>
      </c>
      <c r="FK49">
        <f>FI13*(1+FJ13)</f>
      </c>
      <c r="FL49" t="n" s="23725">
        <v>0.25</v>
      </c>
      <c r="FM49">
        <f>FK13/(1-FL13)</f>
      </c>
      <c r="FN49">
        <f>FL13*FM13</f>
      </c>
      <c r="FO49" t="n" s="23728">
        <v>0.15000000596046448</v>
      </c>
      <c r="FP49">
        <f>FO13*FM13</f>
      </c>
      <c r="FQ49">
        <f>FL13-FO13</f>
      </c>
      <c r="FR49">
        <f>FN13-FP13</f>
      </c>
      <c r="FS49" t="n" s="23732">
        <v>0.03999999910593033</v>
      </c>
      <c r="FT49">
        <f>FS13*FM13</f>
      </c>
      <c r="FU49">
        <f>FM13*(1+FS13)</f>
      </c>
      <c r="FV49" t="n" s="23735">
        <v>0.0</v>
      </c>
      <c r="FW49" t="n" s="23736">
        <v>15.0</v>
      </c>
      <c r="FX49">
        <f>FU13+FW13</f>
      </c>
      <c r="FY49" t="n" s="23738">
        <v>0.10000000149011612</v>
      </c>
      <c r="FZ49">
        <f>FX13/(1-FY13)</f>
      </c>
      <c r="GA49">
        <f>FY13*FZ13</f>
      </c>
      <c r="GB49" t="n" s="23741">
        <v>0.10000000149011612</v>
      </c>
      <c r="GC49">
        <f>GB13*FZ13</f>
      </c>
      <c r="GD49">
        <f>FY13-GB13</f>
      </c>
      <c r="GE49">
        <f>GA13-GC13</f>
      </c>
      <c r="GF49">
        <f>FZ13</f>
      </c>
      <c r="GG49" t="s" s="23746">
        <v>68</v>
      </c>
      <c r="GH49" t="s" s="23747">
        <v>66</v>
      </c>
      <c r="GI49" t="s" s="23748">
        <v>67</v>
      </c>
      <c r="GJ49" t="n" s="23749">
        <v>240322.0</v>
      </c>
      <c r="GK49" t="s" s="23750">
        <v>56</v>
      </c>
      <c r="GL49" t="s" s="23751">
        <v>63</v>
      </c>
      <c r="GM49" t="n" s="23752">
        <v>0.12530000507831573</v>
      </c>
      <c r="GN49" t="n" s="23753">
        <v>3.0</v>
      </c>
      <c r="GO49" t="n" s="23754">
        <v>100000.0</v>
      </c>
      <c r="GP49">
        <f>GM13*GO13</f>
      </c>
      <c r="GQ49" t="n" s="23756">
        <v>0.0</v>
      </c>
      <c r="GR49">
        <f>GP13*(1+GQ13)</f>
      </c>
      <c r="GS49" t="n" s="23758">
        <v>0.25</v>
      </c>
      <c r="GT49">
        <f>GR13/(1-GS13)</f>
      </c>
      <c r="GU49">
        <f>GS13*GT13</f>
      </c>
      <c r="GV49" t="n" s="23761">
        <v>0.15000000596046448</v>
      </c>
      <c r="GW49">
        <f>GV13*GT13</f>
      </c>
      <c r="GX49">
        <f>GS13-GV13</f>
      </c>
      <c r="GY49">
        <f>GU13-GW13</f>
      </c>
      <c r="GZ49" t="n" s="23765">
        <v>0.03999999910593033</v>
      </c>
      <c r="HA49">
        <f>GZ13*GT13</f>
      </c>
      <c r="HB49">
        <f>GT13*(1+GZ13)</f>
      </c>
      <c r="HC49" t="n" s="23768">
        <v>0.0</v>
      </c>
      <c r="HD49" t="n" s="23769">
        <v>15.0</v>
      </c>
      <c r="HE49">
        <f>HB13+HD13</f>
      </c>
      <c r="HF49" t="n" s="23771">
        <v>0.10000000149011612</v>
      </c>
      <c r="HG49">
        <f>HE13/(1-HF13)</f>
      </c>
      <c r="HH49">
        <f>HF13*HG13</f>
      </c>
      <c r="HI49" t="n" s="23774">
        <v>0.10000000149011612</v>
      </c>
      <c r="HJ49">
        <f>HI13*HG13</f>
      </c>
      <c r="HK49">
        <f>HF13-HI13</f>
      </c>
      <c r="HL49">
        <f>HH13-HJ13</f>
      </c>
      <c r="HM49">
        <f>HG13</f>
      </c>
      <c r="HN49">
        <f>GM13*GO13/3649*GE13</f>
      </c>
      <c r="HO49" t="n" s="23780">
        <v>0.0</v>
      </c>
      <c r="HP49">
        <f>HN13*(1+HO13)</f>
      </c>
      <c r="HQ49" t="n" s="23782">
        <v>0.25</v>
      </c>
      <c r="HR49">
        <f>HP13/(1-HQ13)</f>
      </c>
      <c r="HS49">
        <f>HQ13*HR13</f>
      </c>
      <c r="HT49" t="n" s="23785">
        <v>0.15000000596046448</v>
      </c>
      <c r="HU49">
        <f>HT13*HR13</f>
      </c>
      <c r="HV49">
        <f>HQ13-HT13</f>
      </c>
      <c r="HW49">
        <f>HS13-HU13</f>
      </c>
      <c r="HX49" t="n" s="23789">
        <v>0.03999999910593033</v>
      </c>
      <c r="HY49">
        <f>HX13*HR13</f>
      </c>
      <c r="HZ49">
        <f>HR13*(1+HX13)</f>
      </c>
      <c r="IA49" t="n" s="23792">
        <v>0.0</v>
      </c>
      <c r="IB49" t="n" s="23793">
        <v>15.0</v>
      </c>
      <c r="IC49">
        <f>HZ13+IB13</f>
      </c>
      <c r="ID49" t="n" s="23795">
        <v>0.10000000149011612</v>
      </c>
      <c r="IE49">
        <f>IC13/(1-ID13)</f>
      </c>
      <c r="IF49">
        <f>ID13*IE13</f>
      </c>
      <c r="IG49" t="n" s="23798">
        <v>0.10000000149011612</v>
      </c>
      <c r="IH49">
        <f>IG13*IE13</f>
      </c>
      <c r="II49">
        <f>ID13-IG13</f>
      </c>
      <c r="IJ49">
        <f>IF13-IH13</f>
      </c>
      <c r="IK49">
        <f>IE13</f>
      </c>
      <c r="IL49" t="s" s="23803">
        <v>69</v>
      </c>
      <c r="IM49" t="s" s="23804">
        <v>66</v>
      </c>
      <c r="IN49" t="s" s="23805">
        <v>67</v>
      </c>
      <c r="IO49" t="n" s="23806">
        <v>240322.0</v>
      </c>
      <c r="IP49" t="s" s="23807">
        <v>56</v>
      </c>
      <c r="IQ49" t="s" s="23808">
        <v>63</v>
      </c>
      <c r="IR49" t="n" s="23809">
        <v>0.061900001019239426</v>
      </c>
      <c r="IS49" t="n" s="23810">
        <v>3.0</v>
      </c>
      <c r="IT49" t="n" s="23811">
        <v>100000.0</v>
      </c>
      <c r="IU49">
        <f>IR13*IT13</f>
      </c>
      <c r="IV49" t="n" s="23813">
        <v>0.0</v>
      </c>
      <c r="IW49">
        <f>IU13*(1+IV13)</f>
      </c>
      <c r="IX49" t="n" s="23815">
        <v>0.25</v>
      </c>
      <c r="IY49">
        <f>IW13/(1-IX13)</f>
      </c>
      <c r="IZ49">
        <f>IX13*IY13</f>
      </c>
      <c r="JA49" t="n" s="23818">
        <v>0.15000000596046448</v>
      </c>
      <c r="JB49">
        <f>JA13*IY13</f>
      </c>
      <c r="JC49">
        <f>IX13-JA13</f>
      </c>
      <c r="JD49">
        <f>IZ13-JB13</f>
      </c>
      <c r="JE49" t="n" s="23822">
        <v>0.03999999910593033</v>
      </c>
      <c r="JF49">
        <f>JE13*IY13</f>
      </c>
      <c r="JG49">
        <f>IY13*(1+JE13)</f>
      </c>
      <c r="JH49" t="n" s="23825">
        <v>0.0</v>
      </c>
      <c r="JI49" t="n" s="23826">
        <v>15.0</v>
      </c>
      <c r="JJ49">
        <f>JG13+JI13</f>
      </c>
      <c r="JK49" t="n" s="23828">
        <v>0.10000000149011612</v>
      </c>
      <c r="JL49">
        <f>JJ13/(1-JK13)</f>
      </c>
      <c r="JM49">
        <f>JK13*JL13</f>
      </c>
      <c r="JN49" t="n" s="23831">
        <v>0.10000000149011612</v>
      </c>
      <c r="JO49">
        <f>JN13*JL13</f>
      </c>
      <c r="JP49">
        <f>JK13-JN13</f>
      </c>
      <c r="JQ49">
        <f>JM13-JO13</f>
      </c>
      <c r="JR49">
        <f>JL13</f>
      </c>
      <c r="JS49">
        <f>IR13*IT13/3649*IJ13</f>
      </c>
      <c r="JT49" t="n" s="23837">
        <v>0.0</v>
      </c>
      <c r="JU49">
        <f>JS13*(1+JT13)</f>
      </c>
      <c r="JV49" t="n" s="23839">
        <v>0.25</v>
      </c>
      <c r="JW49">
        <f>JU13/(1-JV13)</f>
      </c>
      <c r="JX49">
        <f>JV13*JW13</f>
      </c>
      <c r="JY49" t="n" s="23842">
        <v>0.15000000596046448</v>
      </c>
      <c r="JZ49">
        <f>JY13*JW13</f>
      </c>
      <c r="KA49">
        <f>JV13-JY13</f>
      </c>
      <c r="KB49">
        <f>JX13-JZ13</f>
      </c>
      <c r="KC49" t="n" s="23846">
        <v>0.03999999910593033</v>
      </c>
      <c r="KD49">
        <f>KC13*JW13</f>
      </c>
      <c r="KE49">
        <f>JW13*(1+KC13)</f>
      </c>
      <c r="KF49" t="n" s="23849">
        <v>0.0</v>
      </c>
      <c r="KG49" t="n" s="23850">
        <v>15.0</v>
      </c>
      <c r="KH49">
        <f>KE13+KG13</f>
      </c>
      <c r="KI49" t="n" s="23852">
        <v>0.10000000149011612</v>
      </c>
      <c r="KJ49">
        <f>KH13/(1-KI13)</f>
      </c>
      <c r="KK49">
        <f>KI13*KJ13</f>
      </c>
      <c r="KL49" t="n" s="23855">
        <v>0.10000000149011612</v>
      </c>
      <c r="KM49">
        <f>KL13*KJ13</f>
      </c>
      <c r="KN49">
        <f>KI13-KL13</f>
      </c>
      <c r="KO49">
        <f>KK13-KM13</f>
      </c>
      <c r="KP49">
        <f>KJ13</f>
      </c>
      <c r="KQ49" t="s" s="23860">
        <v>70</v>
      </c>
      <c r="KR49" t="s" s="23861">
        <v>66</v>
      </c>
      <c r="KS49" t="s" s="23862">
        <v>67</v>
      </c>
      <c r="KT49" t="n" s="23863">
        <v>240322.0</v>
      </c>
      <c r="KU49" t="s" s="23864">
        <v>56</v>
      </c>
      <c r="KV49" t="s" s="23865">
        <v>63</v>
      </c>
      <c r="KW49" t="n" s="23866">
        <v>0.21080000698566437</v>
      </c>
      <c r="KX49" t="n" s="23867">
        <v>3.0</v>
      </c>
      <c r="KY49" t="n" s="23868">
        <v>100000.0</v>
      </c>
      <c r="KZ49">
        <f>KW13*KY13</f>
      </c>
      <c r="LA49" t="n" s="23870">
        <v>0.0</v>
      </c>
      <c r="LB49">
        <f>KZ13*(1+LA13)</f>
      </c>
      <c r="LC49" t="n" s="23872">
        <v>0.25</v>
      </c>
      <c r="LD49">
        <f>LB13/(1-LC13)</f>
      </c>
      <c r="LE49">
        <f>LC13*LD13</f>
      </c>
      <c r="LF49" t="n" s="23875">
        <v>0.15000000596046448</v>
      </c>
      <c r="LG49">
        <f>LF13*LD13</f>
      </c>
      <c r="LH49">
        <f>LC13-LF13</f>
      </c>
      <c r="LI49">
        <f>LE13-LG13</f>
      </c>
      <c r="LJ49" t="n" s="23879">
        <v>0.03999999910593033</v>
      </c>
      <c r="LK49">
        <f>LJ13*LD13</f>
      </c>
      <c r="LL49">
        <f>LD13*(1+LJ13)</f>
      </c>
      <c r="LM49" t="n" s="23882">
        <v>0.0</v>
      </c>
      <c r="LN49" t="n" s="23883">
        <v>15.0</v>
      </c>
      <c r="LO49">
        <f>LL13+LN13</f>
      </c>
      <c r="LP49" t="n" s="23885">
        <v>0.10000000149011612</v>
      </c>
      <c r="LQ49">
        <f>LO13/(1-LP13)</f>
      </c>
      <c r="LR49">
        <f>LP13*LQ13</f>
      </c>
      <c r="LS49" t="n" s="23888">
        <v>0.10000000149011612</v>
      </c>
      <c r="LT49">
        <f>LS13*LQ13</f>
      </c>
      <c r="LU49">
        <f>LP13-LS13</f>
      </c>
      <c r="LV49">
        <f>LR13-LT13</f>
      </c>
      <c r="LW49">
        <f>LQ13</f>
      </c>
      <c r="LX49">
        <f>KW13*KY13/3649*KO13</f>
      </c>
      <c r="LY49" t="n" s="23894">
        <v>0.0</v>
      </c>
      <c r="LZ49">
        <f>LX13*(1+LY13)</f>
      </c>
      <c r="MA49" t="n" s="23896">
        <v>0.25</v>
      </c>
      <c r="MB49">
        <f>LZ13/(1-MA13)</f>
      </c>
      <c r="MC49">
        <f>MA13*MB13</f>
      </c>
      <c r="MD49" t="n" s="23899">
        <v>0.15000000596046448</v>
      </c>
      <c r="ME49">
        <f>MD13*MB13</f>
      </c>
      <c r="MF49">
        <f>MA13-MD13</f>
      </c>
      <c r="MG49">
        <f>MC13-ME13</f>
      </c>
      <c r="MH49" t="n" s="23903">
        <v>0.03999999910593033</v>
      </c>
      <c r="MI49">
        <f>MH13*MB13</f>
      </c>
      <c r="MJ49">
        <f>MB13*(1+MH13)</f>
      </c>
      <c r="MK49" t="n" s="23906">
        <v>0.0</v>
      </c>
      <c r="ML49" t="n" s="23907">
        <v>15.0</v>
      </c>
      <c r="MM49">
        <f>MJ13+ML13</f>
      </c>
      <c r="MN49" t="n" s="23909">
        <v>0.10000000149011612</v>
      </c>
      <c r="MO49">
        <f>MM13/(1-MN13)</f>
      </c>
      <c r="MP49">
        <f>MN13*MO13</f>
      </c>
      <c r="MQ49" t="n" s="23912">
        <v>0.10000000149011612</v>
      </c>
      <c r="MR49">
        <f>MQ13*MO13</f>
      </c>
      <c r="MS49">
        <f>MN13-MQ13</f>
      </c>
      <c r="MT49">
        <f>MP13-MR13</f>
      </c>
      <c r="MU49">
        <f>MO13</f>
      </c>
      <c r="MV49" t="s" s="23917">
        <v>71</v>
      </c>
      <c r="MW49" t="s" s="23918">
        <v>66</v>
      </c>
      <c r="MX49" t="s" s="23919">
        <v>67</v>
      </c>
      <c r="MY49" t="n" s="23920">
        <v>240322.0</v>
      </c>
      <c r="MZ49" t="s" s="23921">
        <v>56</v>
      </c>
      <c r="NA49" t="s" s="23922">
        <v>63</v>
      </c>
      <c r="NB49" t="n" s="23923">
        <v>0.45249998569488525</v>
      </c>
      <c r="NC49" t="n" s="23924">
        <v>1.0</v>
      </c>
      <c r="ND49" t="n" s="23925">
        <v>100000.0</v>
      </c>
      <c r="NE49">
        <f>NB13*ND13</f>
      </c>
      <c r="NF49" t="n" s="23927">
        <v>0.0</v>
      </c>
      <c r="NG49">
        <f>NE13*(1+NF13)</f>
      </c>
      <c r="NH49" t="n" s="23929">
        <v>0.25</v>
      </c>
      <c r="NI49">
        <f>NG13/(1-NH13)</f>
      </c>
      <c r="NJ49">
        <f>NH13*NI13</f>
      </c>
      <c r="NK49" t="n" s="23932">
        <v>0.15000000596046448</v>
      </c>
      <c r="NL49">
        <f>NK13*NI13</f>
      </c>
      <c r="NM49">
        <f>NH13-NK13</f>
      </c>
      <c r="NN49">
        <f>NJ13-NL13</f>
      </c>
      <c r="NO49" t="n" s="23936">
        <v>0.03999999910593033</v>
      </c>
      <c r="NP49">
        <f>NO13*NI13</f>
      </c>
      <c r="NQ49">
        <f>NI13*(1+NO13)</f>
      </c>
      <c r="NR49" t="n" s="23939">
        <v>0.0</v>
      </c>
      <c r="NS49" t="n" s="23940">
        <v>15.0</v>
      </c>
      <c r="NT49">
        <f>NQ13+NS13</f>
      </c>
      <c r="NU49" t="n" s="23942">
        <v>0.10000000149011612</v>
      </c>
      <c r="NV49">
        <f>NT13/(1-NU13)</f>
      </c>
      <c r="NW49">
        <f>NU13*NV13</f>
      </c>
      <c r="NX49" t="n" s="23945">
        <v>0.10000000149011612</v>
      </c>
      <c r="NY49">
        <f>NX13*NV13</f>
      </c>
      <c r="NZ49">
        <f>NU13-NX13</f>
      </c>
      <c r="OA49">
        <f>NW13-NY13</f>
      </c>
      <c r="OB49">
        <f>NV13</f>
      </c>
      <c r="OC49">
        <f>NB13*ND13/3649*MT13</f>
      </c>
      <c r="OD49" t="n" s="23951">
        <v>0.0</v>
      </c>
      <c r="OE49">
        <f>OC13*(1+OD13)</f>
      </c>
      <c r="OF49" t="n" s="23953">
        <v>0.25</v>
      </c>
      <c r="OG49">
        <f>OE13/(1-OF13)</f>
      </c>
      <c r="OH49">
        <f>OF13*OG13</f>
      </c>
      <c r="OI49" t="n" s="23956">
        <v>0.15000000596046448</v>
      </c>
      <c r="OJ49">
        <f>OI13*OG13</f>
      </c>
      <c r="OK49">
        <f>OF13-OI13</f>
      </c>
      <c r="OL49">
        <f>OH13-OJ13</f>
      </c>
      <c r="OM49" t="n" s="23960">
        <v>0.03999999910593033</v>
      </c>
      <c r="ON49">
        <f>OM13*OG13</f>
      </c>
      <c r="OO49">
        <f>OG13*(1+OM13)</f>
      </c>
      <c r="OP49" t="n" s="23963">
        <v>0.0</v>
      </c>
      <c r="OQ49" t="n" s="23964">
        <v>15.0</v>
      </c>
      <c r="OR49">
        <f>OO13+OQ13</f>
      </c>
      <c r="OS49" t="n" s="23966">
        <v>0.10000000149011612</v>
      </c>
      <c r="OT49">
        <f>OR13/(1-OS13)</f>
      </c>
      <c r="OU49">
        <f>OS13*OT13</f>
      </c>
      <c r="OV49" t="n" s="23969">
        <v>0.10000000149011612</v>
      </c>
      <c r="OW49">
        <f>OV13*OT13</f>
      </c>
      <c r="OX49">
        <f>OS13-OV13</f>
      </c>
      <c r="OY49">
        <f>OU13-OW13</f>
      </c>
      <c r="OZ49">
        <f>OT13</f>
      </c>
      <c r="PA49" t="s" s="23974">
        <v>72</v>
      </c>
      <c r="PB49" t="s" s="23975">
        <v>66</v>
      </c>
      <c r="PC49" t="s" s="23976">
        <v>67</v>
      </c>
      <c r="PD49" t="n" s="23977">
        <v>240322.0</v>
      </c>
      <c r="PE49" t="s" s="23978">
        <v>56</v>
      </c>
      <c r="PF49" t="s" s="23979">
        <v>63</v>
      </c>
      <c r="PG49" t="n" s="23980">
        <v>0.9043999910354614</v>
      </c>
      <c r="PH49" t="n" s="23981">
        <v>1.0</v>
      </c>
      <c r="PI49" t="n" s="23982">
        <v>100000.0</v>
      </c>
      <c r="PJ49">
        <f>PG13*PI13</f>
      </c>
      <c r="PK49" t="n" s="23984">
        <v>0.0</v>
      </c>
      <c r="PL49">
        <f>PJ13*(1+PK13)</f>
      </c>
      <c r="PM49" t="n" s="23986">
        <v>0.25</v>
      </c>
      <c r="PN49">
        <f>PL13/(1-PM13)</f>
      </c>
      <c r="PO49">
        <f>PM13*PN13</f>
      </c>
      <c r="PP49" t="n" s="23989">
        <v>0.15000000596046448</v>
      </c>
      <c r="PQ49">
        <f>PP13*PN13</f>
      </c>
      <c r="PR49">
        <f>PM13-PP13</f>
      </c>
      <c r="PS49">
        <f>PO13-PQ13</f>
      </c>
      <c r="PT49" t="n" s="23993">
        <v>0.03999999910593033</v>
      </c>
      <c r="PU49">
        <f>PT13*PN13</f>
      </c>
      <c r="PV49">
        <f>PN13*(1+PT13)</f>
      </c>
      <c r="PW49" t="n" s="23996">
        <v>0.0</v>
      </c>
      <c r="PX49" t="n" s="23997">
        <v>15.0</v>
      </c>
      <c r="PY49">
        <f>PV13+PX13</f>
      </c>
      <c r="PZ49" t="n" s="23999">
        <v>0.10000000149011612</v>
      </c>
      <c r="QA49">
        <f>PY13/(1-PZ13)</f>
      </c>
      <c r="QB49">
        <f>PZ13*QA13</f>
      </c>
      <c r="QC49" t="n" s="24002">
        <v>0.10000000149011612</v>
      </c>
      <c r="QD49">
        <f>QC13*QA13</f>
      </c>
      <c r="QE49">
        <f>PZ13-QC13</f>
      </c>
      <c r="QF49">
        <f>QB13-QD13</f>
      </c>
      <c r="QG49">
        <f>QA13</f>
      </c>
      <c r="QH49">
        <f>OYG13*OYI13/3649*OY13</f>
      </c>
      <c r="QI49" t="n" s="24008">
        <v>0.0</v>
      </c>
      <c r="QJ49">
        <f>QH13*(1+QI13)</f>
      </c>
      <c r="QK49" t="n" s="24010">
        <v>0.25</v>
      </c>
      <c r="QL49">
        <f>QJ13/(1-QK13)</f>
      </c>
      <c r="QM49">
        <f>QK13*QL13</f>
      </c>
      <c r="QN49" t="n" s="24013">
        <v>0.15000000596046448</v>
      </c>
      <c r="QO49">
        <f>QN13*QL13</f>
      </c>
      <c r="QP49">
        <f>QK13-QN13</f>
      </c>
      <c r="QQ49">
        <f>QM13-QO13</f>
      </c>
      <c r="QR49" t="n" s="24017">
        <v>0.03999999910593033</v>
      </c>
      <c r="QS49">
        <f>QR13*QL13</f>
      </c>
      <c r="QT49">
        <f>QL13*(1+QR13)</f>
      </c>
      <c r="QU49" t="n" s="24020">
        <v>0.0</v>
      </c>
      <c r="QV49" t="n" s="24021">
        <v>15.0</v>
      </c>
      <c r="QW49">
        <f>QT13+QV13</f>
      </c>
      <c r="QX49" t="n" s="24023">
        <v>0.10000000149011612</v>
      </c>
      <c r="QY49">
        <f>QW13/(1-QX13)</f>
      </c>
      <c r="QZ49">
        <f>QX13*QY13</f>
      </c>
      <c r="RA49" t="n" s="24026">
        <v>0.10000000149011612</v>
      </c>
      <c r="RB49">
        <f>RA13*QY13</f>
      </c>
      <c r="RC49">
        <f>QX13-RA13</f>
      </c>
      <c r="RD49">
        <f>QZ13-RB13</f>
      </c>
      <c r="RE49">
        <f>QY13</f>
      </c>
      <c r="RF49">
        <f>BV49+BV49+EA49+EA49+GF49+IK49+KP49+MU49+OZ49+RE49</f>
      </c>
    </row>
    <row r="50">
      <c r="A50" t="s">
        <v>141</v>
      </c>
      <c r="B50" t="s">
        <v>142</v>
      </c>
      <c r="C50" t="s">
        <v>143</v>
      </c>
      <c r="D50" t="s">
        <v>51</v>
      </c>
      <c r="F50" t="s">
        <v>52</v>
      </c>
      <c r="G50" t="s">
        <v>53</v>
      </c>
      <c r="H50" t="s">
        <v>78</v>
      </c>
      <c r="I50" t="s">
        <v>79</v>
      </c>
      <c r="J50" t="n">
        <v>0.0</v>
      </c>
      <c r="K50" t="n">
        <v>42815.0</v>
      </c>
      <c r="L50" t="n">
        <v>42753.0</v>
      </c>
      <c r="M50" t="s">
        <v>56</v>
      </c>
      <c r="N50" t="n">
        <v>-2.0</v>
      </c>
      <c r="O50" t="n">
        <v>18000.0</v>
      </c>
      <c r="P50" t="n">
        <v>-62.0</v>
      </c>
      <c r="Q50" t="n">
        <v>-2.0</v>
      </c>
      <c r="R50" t="s" s="24087">
        <v>57</v>
      </c>
      <c r="S50" t="s" s="24088">
        <v>58</v>
      </c>
      <c r="T50" t="s" s="24089">
        <v>59</v>
      </c>
      <c r="U50" t="n" s="24090">
        <v>240322.0</v>
      </c>
      <c r="V50" t="s" s="24091">
        <v>56</v>
      </c>
      <c r="W50" t="s" s="24092">
        <v>63</v>
      </c>
      <c r="X50" t="n" s="24093">
        <v>5.009999731555581E-4</v>
      </c>
      <c r="Y50" t="n" s="24094">
        <v>3.0</v>
      </c>
      <c r="Z50">
        <f>Y12*O12*12</f>
      </c>
      <c r="AA50">
        <f>X12*Z12</f>
      </c>
      <c r="AB50" t="n" s="24097">
        <v>0.0</v>
      </c>
      <c r="AC50">
        <f>AA12*(1+AB12)</f>
      </c>
      <c r="AD50" t="n" s="24099">
        <v>0.25</v>
      </c>
      <c r="AE50">
        <f>AC12/(1-AD12)</f>
      </c>
      <c r="AF50">
        <f>AD12*AE12</f>
      </c>
      <c r="AG50" t="n" s="24102">
        <v>0.15000000596046448</v>
      </c>
      <c r="AH50">
        <f>AG12*AE12</f>
      </c>
      <c r="AI50">
        <f>AD12-AG12</f>
      </c>
      <c r="AJ50">
        <f>AF12-AH12</f>
      </c>
      <c r="AK50" t="n" s="24106">
        <v>0.03999999910593033</v>
      </c>
      <c r="AL50">
        <f>AK12*AE12</f>
      </c>
      <c r="AM50">
        <f>AE12*(1+AK12)</f>
      </c>
      <c r="AN50" t="n" s="24109">
        <v>0.029999999329447746</v>
      </c>
      <c r="AO50">
        <f>AN12*AM12</f>
      </c>
      <c r="AP50">
        <f>AM12+AO12</f>
      </c>
      <c r="AQ50" t="n" s="24112">
        <v>0.10000000149011612</v>
      </c>
      <c r="AR50">
        <f>AP12/(1-AQ12)</f>
      </c>
      <c r="AS50">
        <f>AQ12*AR12</f>
      </c>
      <c r="AT50" t="n" s="24115">
        <v>0.10000000149011612</v>
      </c>
      <c r="AU50">
        <f>AT12*AR12</f>
      </c>
      <c r="AV50">
        <f>AQ12-AT12</f>
      </c>
      <c r="AW50">
        <f>AS12-AU12</f>
      </c>
      <c r="AX50">
        <f>AR12</f>
      </c>
      <c r="AY50">
        <f>X12*Z12/3650*P12</f>
      </c>
      <c r="AZ50" t="n" s="24121">
        <v>0.0</v>
      </c>
      <c r="BA50">
        <f>AY12*(1+AZ12)</f>
      </c>
      <c r="BB50" t="n" s="24123">
        <v>0.25</v>
      </c>
      <c r="BC50">
        <f>BA12/(1-BB12)</f>
      </c>
      <c r="BD50">
        <f>BB12*BC12</f>
      </c>
      <c r="BE50" t="n" s="24126">
        <v>0.15000000596046448</v>
      </c>
      <c r="BF50">
        <f>BE12*BC12</f>
      </c>
      <c r="BG50">
        <f>BB12-BE12</f>
      </c>
      <c r="BH50">
        <f>BD12-BF12</f>
      </c>
      <c r="BI50" t="n" s="24130">
        <v>0.03999999910593033</v>
      </c>
      <c r="BJ50">
        <f>BI12*BC12</f>
      </c>
      <c r="BK50">
        <f>BC12*(1+BI12)</f>
      </c>
      <c r="BL50" t="n" s="24133">
        <v>0.029999999329447746</v>
      </c>
      <c r="BM50">
        <f>BL12*BK12</f>
      </c>
      <c r="BN50">
        <f>BK12+BM12</f>
      </c>
      <c r="BO50" t="n" s="24136">
        <v>0.10000000149011612</v>
      </c>
      <c r="BP50">
        <f>BN12/(1-BO12)</f>
      </c>
      <c r="BQ50">
        <f>BO12*BP12</f>
      </c>
      <c r="BR50" t="n" s="24139">
        <v>0.10000000149011612</v>
      </c>
      <c r="BS50">
        <f>BR12*BP12</f>
      </c>
      <c r="BT50">
        <f>BO12-BR12</f>
      </c>
      <c r="BU50">
        <f>BQ12-BS12</f>
      </c>
      <c r="BV50">
        <f>BP12</f>
      </c>
      <c r="BW50" t="s" s="24200">
        <v>64</v>
      </c>
      <c r="BX50" t="s" s="24201">
        <v>58</v>
      </c>
      <c r="BY50" t="s" s="24202">
        <v>59</v>
      </c>
      <c r="BZ50" t="n" s="24203">
        <v>240322.0</v>
      </c>
      <c r="CA50" t="s" s="24204">
        <v>56</v>
      </c>
      <c r="CB50" t="s" s="24205">
        <v>63</v>
      </c>
      <c r="CC50" t="n" s="24206">
        <v>5.009999731555581E-4</v>
      </c>
      <c r="CD50" t="n" s="24207">
        <v>3.0</v>
      </c>
      <c r="CE50">
        <f>CD12*BT12*12</f>
      </c>
      <c r="CF50">
        <f>CC12*CE12</f>
      </c>
      <c r="CG50" t="n" s="24210">
        <v>0.0</v>
      </c>
      <c r="CH50">
        <f>CF12*(1+CG12)</f>
      </c>
      <c r="CI50" t="n" s="24212">
        <v>0.25</v>
      </c>
      <c r="CJ50">
        <f>CH12/(1-CI12)</f>
      </c>
      <c r="CK50">
        <f>CI12*CJ12</f>
      </c>
      <c r="CL50" t="n" s="24215">
        <v>0.15000000596046448</v>
      </c>
      <c r="CM50">
        <f>CL12*CJ12</f>
      </c>
      <c r="CN50">
        <f>CI12-CL12</f>
      </c>
      <c r="CO50">
        <f>CK12-CM12</f>
      </c>
      <c r="CP50" t="n" s="24219">
        <v>0.03999999910593033</v>
      </c>
      <c r="CQ50">
        <f>CP12*CJ12</f>
      </c>
      <c r="CR50">
        <f>CJ12*(1+CP12)</f>
      </c>
      <c r="CS50" t="n" s="24222">
        <v>0.029999999329447746</v>
      </c>
      <c r="CT50">
        <f>CS12*CR12</f>
      </c>
      <c r="CU50">
        <f>CR12+CT12</f>
      </c>
      <c r="CV50" t="n" s="24225">
        <v>0.10000000149011612</v>
      </c>
      <c r="CW50">
        <f>CU12/(1-CV12)</f>
      </c>
      <c r="CX50">
        <f>CV12*CW12</f>
      </c>
      <c r="CY50" t="n" s="24228">
        <v>0.10000000149011612</v>
      </c>
      <c r="CZ50">
        <f>CY12*CW12</f>
      </c>
      <c r="DA50">
        <f>CV12-CY12</f>
      </c>
      <c r="DB50">
        <f>CX12-CZ12</f>
      </c>
      <c r="DC50">
        <f>CW12</f>
      </c>
      <c r="DD50">
        <f>CC12*CE12/3650*BU12</f>
      </c>
      <c r="DE50" t="n" s="24234">
        <v>0.0</v>
      </c>
      <c r="DF50">
        <f>DD12*(1+DE12)</f>
      </c>
      <c r="DG50" t="n" s="24236">
        <v>0.25</v>
      </c>
      <c r="DH50">
        <f>DF12/(1-DG12)</f>
      </c>
      <c r="DI50">
        <f>DG12*DH12</f>
      </c>
      <c r="DJ50" t="n" s="24239">
        <v>0.15000000596046448</v>
      </c>
      <c r="DK50">
        <f>DJ12*DH12</f>
      </c>
      <c r="DL50">
        <f>DG12-DJ12</f>
      </c>
      <c r="DM50">
        <f>DI12-DK12</f>
      </c>
      <c r="DN50" t="n" s="24243">
        <v>0.03999999910593033</v>
      </c>
      <c r="DO50">
        <f>DN12*DH12</f>
      </c>
      <c r="DP50">
        <f>DH12*(1+DN12)</f>
      </c>
      <c r="DQ50" t="n" s="24246">
        <v>0.029999999329447746</v>
      </c>
      <c r="DR50">
        <f>DQ12*DP12</f>
      </c>
      <c r="DS50">
        <f>DP12+DR12</f>
      </c>
      <c r="DT50" t="n" s="24249">
        <v>0.10000000149011612</v>
      </c>
      <c r="DU50">
        <f>DS12/(1-DT12)</f>
      </c>
      <c r="DV50">
        <f>DT12*DU12</f>
      </c>
      <c r="DW50" t="n" s="24252">
        <v>0.10000000149011612</v>
      </c>
      <c r="DX50">
        <f>DW12*DU12</f>
      </c>
      <c r="DY50">
        <f>DT12-DW12</f>
      </c>
      <c r="DZ50">
        <f>DV12-DX12</f>
      </c>
      <c r="EA50">
        <f>DU12</f>
      </c>
      <c r="EB50" t="s" s="24257">
        <v>65</v>
      </c>
      <c r="EC50" t="s" s="24258">
        <v>66</v>
      </c>
      <c r="ED50" t="s" s="24259">
        <v>67</v>
      </c>
      <c r="EE50" t="n" s="24260">
        <v>240322.0</v>
      </c>
      <c r="EF50" t="s" s="24261">
        <v>56</v>
      </c>
      <c r="EG50" t="s" s="24262">
        <v>63</v>
      </c>
      <c r="EH50" t="n" s="24263">
        <v>0.5009999871253967</v>
      </c>
      <c r="EI50" t="n" s="24264">
        <v>3.0</v>
      </c>
      <c r="EJ50" t="n" s="24265">
        <v>100000.0</v>
      </c>
      <c r="EK50">
        <f>EH13*EJ13</f>
      </c>
      <c r="EL50" t="n" s="24267">
        <v>0.0</v>
      </c>
      <c r="EM50">
        <f>EK13*(1+EL13)</f>
      </c>
      <c r="EN50" t="n" s="24269">
        <v>0.25</v>
      </c>
      <c r="EO50">
        <f>EM13/(1-EN13)</f>
      </c>
      <c r="EP50">
        <f>EN13*EO13</f>
      </c>
      <c r="EQ50" t="n" s="24272">
        <v>0.15000000596046448</v>
      </c>
      <c r="ER50">
        <f>EQ13*EO13</f>
      </c>
      <c r="ES50">
        <f>EN13-EQ13</f>
      </c>
      <c r="ET50">
        <f>EP13-ER13</f>
      </c>
      <c r="EU50" t="n" s="24276">
        <v>0.03999999910593033</v>
      </c>
      <c r="EV50">
        <f>EU13*EO13</f>
      </c>
      <c r="EW50">
        <f>EO13*(1+EU13)</f>
      </c>
      <c r="EX50" t="n" s="24279">
        <v>0.0</v>
      </c>
      <c r="EY50" t="n" s="24280">
        <v>15.0</v>
      </c>
      <c r="EZ50">
        <f>EW13+EY13</f>
      </c>
      <c r="FA50" t="n" s="24282">
        <v>0.10000000149011612</v>
      </c>
      <c r="FB50">
        <f>EZ13/(1-FA13)</f>
      </c>
      <c r="FC50">
        <f>FA13*FB13</f>
      </c>
      <c r="FD50" t="n" s="24285">
        <v>0.10000000149011612</v>
      </c>
      <c r="FE50">
        <f>FD13*FB13</f>
      </c>
      <c r="FF50">
        <f>FA13-FD13</f>
      </c>
      <c r="FG50">
        <f>FC13-FE13</f>
      </c>
      <c r="FH50">
        <f>FB13</f>
      </c>
      <c r="FI50">
        <f>EH13*EJ13/3650*DZ13</f>
      </c>
      <c r="FJ50" t="n" s="24291">
        <v>0.0</v>
      </c>
      <c r="FK50">
        <f>FI13*(1+FJ13)</f>
      </c>
      <c r="FL50" t="n" s="24293">
        <v>0.25</v>
      </c>
      <c r="FM50">
        <f>FK13/(1-FL13)</f>
      </c>
      <c r="FN50">
        <f>FL13*FM13</f>
      </c>
      <c r="FO50" t="n" s="24296">
        <v>0.15000000596046448</v>
      </c>
      <c r="FP50">
        <f>FO13*FM13</f>
      </c>
      <c r="FQ50">
        <f>FL13-FO13</f>
      </c>
      <c r="FR50">
        <f>FN13-FP13</f>
      </c>
      <c r="FS50" t="n" s="24300">
        <v>0.03999999910593033</v>
      </c>
      <c r="FT50">
        <f>FS13*FM13</f>
      </c>
      <c r="FU50">
        <f>FM13*(1+FS13)</f>
      </c>
      <c r="FV50" t="n" s="24303">
        <v>0.0</v>
      </c>
      <c r="FW50" t="n" s="24304">
        <v>15.0</v>
      </c>
      <c r="FX50">
        <f>FU13+FW13</f>
      </c>
      <c r="FY50" t="n" s="24306">
        <v>0.10000000149011612</v>
      </c>
      <c r="FZ50">
        <f>FX13/(1-FY13)</f>
      </c>
      <c r="GA50">
        <f>FY13*FZ13</f>
      </c>
      <c r="GB50" t="n" s="24309">
        <v>0.10000000149011612</v>
      </c>
      <c r="GC50">
        <f>GB13*FZ13</f>
      </c>
      <c r="GD50">
        <f>FY13-GB13</f>
      </c>
      <c r="GE50">
        <f>GA13-GC13</f>
      </c>
      <c r="GF50">
        <f>FZ13</f>
      </c>
      <c r="GG50" t="s" s="24314">
        <v>68</v>
      </c>
      <c r="GH50" t="s" s="24315">
        <v>66</v>
      </c>
      <c r="GI50" t="s" s="24316">
        <v>67</v>
      </c>
      <c r="GJ50" t="n" s="24317">
        <v>240322.0</v>
      </c>
      <c r="GK50" t="s" s="24318">
        <v>56</v>
      </c>
      <c r="GL50" t="s" s="24319">
        <v>63</v>
      </c>
      <c r="GM50" t="n" s="24320">
        <v>0.12530000507831573</v>
      </c>
      <c r="GN50" t="n" s="24321">
        <v>3.0</v>
      </c>
      <c r="GO50" t="n" s="24322">
        <v>100000.0</v>
      </c>
      <c r="GP50">
        <f>GM13*GO13</f>
      </c>
      <c r="GQ50" t="n" s="24324">
        <v>0.0</v>
      </c>
      <c r="GR50">
        <f>GP13*(1+GQ13)</f>
      </c>
      <c r="GS50" t="n" s="24326">
        <v>0.25</v>
      </c>
      <c r="GT50">
        <f>GR13/(1-GS13)</f>
      </c>
      <c r="GU50">
        <f>GS13*GT13</f>
      </c>
      <c r="GV50" t="n" s="24329">
        <v>0.15000000596046448</v>
      </c>
      <c r="GW50">
        <f>GV13*GT13</f>
      </c>
      <c r="GX50">
        <f>GS13-GV13</f>
      </c>
      <c r="GY50">
        <f>GU13-GW13</f>
      </c>
      <c r="GZ50" t="n" s="24333">
        <v>0.03999999910593033</v>
      </c>
      <c r="HA50">
        <f>GZ13*GT13</f>
      </c>
      <c r="HB50">
        <f>GT13*(1+GZ13)</f>
      </c>
      <c r="HC50" t="n" s="24336">
        <v>0.0</v>
      </c>
      <c r="HD50" t="n" s="24337">
        <v>15.0</v>
      </c>
      <c r="HE50">
        <f>HB13+HD13</f>
      </c>
      <c r="HF50" t="n" s="24339">
        <v>0.10000000149011612</v>
      </c>
      <c r="HG50">
        <f>HE13/(1-HF13)</f>
      </c>
      <c r="HH50">
        <f>HF13*HG13</f>
      </c>
      <c r="HI50" t="n" s="24342">
        <v>0.10000000149011612</v>
      </c>
      <c r="HJ50">
        <f>HI13*HG13</f>
      </c>
      <c r="HK50">
        <f>HF13-HI13</f>
      </c>
      <c r="HL50">
        <f>HH13-HJ13</f>
      </c>
      <c r="HM50">
        <f>HG13</f>
      </c>
      <c r="HN50">
        <f>GM13*GO13/3650*GE13</f>
      </c>
      <c r="HO50" t="n" s="24348">
        <v>0.0</v>
      </c>
      <c r="HP50">
        <f>HN13*(1+HO13)</f>
      </c>
      <c r="HQ50" t="n" s="24350">
        <v>0.25</v>
      </c>
      <c r="HR50">
        <f>HP13/(1-HQ13)</f>
      </c>
      <c r="HS50">
        <f>HQ13*HR13</f>
      </c>
      <c r="HT50" t="n" s="24353">
        <v>0.15000000596046448</v>
      </c>
      <c r="HU50">
        <f>HT13*HR13</f>
      </c>
      <c r="HV50">
        <f>HQ13-HT13</f>
      </c>
      <c r="HW50">
        <f>HS13-HU13</f>
      </c>
      <c r="HX50" t="n" s="24357">
        <v>0.03999999910593033</v>
      </c>
      <c r="HY50">
        <f>HX13*HR13</f>
      </c>
      <c r="HZ50">
        <f>HR13*(1+HX13)</f>
      </c>
      <c r="IA50" t="n" s="24360">
        <v>0.0</v>
      </c>
      <c r="IB50" t="n" s="24361">
        <v>15.0</v>
      </c>
      <c r="IC50">
        <f>HZ13+IB13</f>
      </c>
      <c r="ID50" t="n" s="24363">
        <v>0.10000000149011612</v>
      </c>
      <c r="IE50">
        <f>IC13/(1-ID13)</f>
      </c>
      <c r="IF50">
        <f>ID13*IE13</f>
      </c>
      <c r="IG50" t="n" s="24366">
        <v>0.10000000149011612</v>
      </c>
      <c r="IH50">
        <f>IG13*IE13</f>
      </c>
      <c r="II50">
        <f>ID13-IG13</f>
      </c>
      <c r="IJ50">
        <f>IF13-IH13</f>
      </c>
      <c r="IK50">
        <f>IE13</f>
      </c>
      <c r="IL50" t="s" s="24371">
        <v>69</v>
      </c>
      <c r="IM50" t="s" s="24372">
        <v>66</v>
      </c>
      <c r="IN50" t="s" s="24373">
        <v>67</v>
      </c>
      <c r="IO50" t="n" s="24374">
        <v>240322.0</v>
      </c>
      <c r="IP50" t="s" s="24375">
        <v>56</v>
      </c>
      <c r="IQ50" t="s" s="24376">
        <v>63</v>
      </c>
      <c r="IR50" t="n" s="24377">
        <v>0.061900001019239426</v>
      </c>
      <c r="IS50" t="n" s="24378">
        <v>3.0</v>
      </c>
      <c r="IT50" t="n" s="24379">
        <v>100000.0</v>
      </c>
      <c r="IU50">
        <f>IR13*IT13</f>
      </c>
      <c r="IV50" t="n" s="24381">
        <v>0.0</v>
      </c>
      <c r="IW50">
        <f>IU13*(1+IV13)</f>
      </c>
      <c r="IX50" t="n" s="24383">
        <v>0.25</v>
      </c>
      <c r="IY50">
        <f>IW13/(1-IX13)</f>
      </c>
      <c r="IZ50">
        <f>IX13*IY13</f>
      </c>
      <c r="JA50" t="n" s="24386">
        <v>0.15000000596046448</v>
      </c>
      <c r="JB50">
        <f>JA13*IY13</f>
      </c>
      <c r="JC50">
        <f>IX13-JA13</f>
      </c>
      <c r="JD50">
        <f>IZ13-JB13</f>
      </c>
      <c r="JE50" t="n" s="24390">
        <v>0.03999999910593033</v>
      </c>
      <c r="JF50">
        <f>JE13*IY13</f>
      </c>
      <c r="JG50">
        <f>IY13*(1+JE13)</f>
      </c>
      <c r="JH50" t="n" s="24393">
        <v>0.0</v>
      </c>
      <c r="JI50" t="n" s="24394">
        <v>15.0</v>
      </c>
      <c r="JJ50">
        <f>JG13+JI13</f>
      </c>
      <c r="JK50" t="n" s="24396">
        <v>0.10000000149011612</v>
      </c>
      <c r="JL50">
        <f>JJ13/(1-JK13)</f>
      </c>
      <c r="JM50">
        <f>JK13*JL13</f>
      </c>
      <c r="JN50" t="n" s="24399">
        <v>0.10000000149011612</v>
      </c>
      <c r="JO50">
        <f>JN13*JL13</f>
      </c>
      <c r="JP50">
        <f>JK13-JN13</f>
      </c>
      <c r="JQ50">
        <f>JM13-JO13</f>
      </c>
      <c r="JR50">
        <f>JL13</f>
      </c>
      <c r="JS50">
        <f>IR13*IT13/3650*IJ13</f>
      </c>
      <c r="JT50" t="n" s="24405">
        <v>0.0</v>
      </c>
      <c r="JU50">
        <f>JS13*(1+JT13)</f>
      </c>
      <c r="JV50" t="n" s="24407">
        <v>0.25</v>
      </c>
      <c r="JW50">
        <f>JU13/(1-JV13)</f>
      </c>
      <c r="JX50">
        <f>JV13*JW13</f>
      </c>
      <c r="JY50" t="n" s="24410">
        <v>0.15000000596046448</v>
      </c>
      <c r="JZ50">
        <f>JY13*JW13</f>
      </c>
      <c r="KA50">
        <f>JV13-JY13</f>
      </c>
      <c r="KB50">
        <f>JX13-JZ13</f>
      </c>
      <c r="KC50" t="n" s="24414">
        <v>0.03999999910593033</v>
      </c>
      <c r="KD50">
        <f>KC13*JW13</f>
      </c>
      <c r="KE50">
        <f>JW13*(1+KC13)</f>
      </c>
      <c r="KF50" t="n" s="24417">
        <v>0.0</v>
      </c>
      <c r="KG50" t="n" s="24418">
        <v>15.0</v>
      </c>
      <c r="KH50">
        <f>KE13+KG13</f>
      </c>
      <c r="KI50" t="n" s="24420">
        <v>0.10000000149011612</v>
      </c>
      <c r="KJ50">
        <f>KH13/(1-KI13)</f>
      </c>
      <c r="KK50">
        <f>KI13*KJ13</f>
      </c>
      <c r="KL50" t="n" s="24423">
        <v>0.10000000149011612</v>
      </c>
      <c r="KM50">
        <f>KL13*KJ13</f>
      </c>
      <c r="KN50">
        <f>KI13-KL13</f>
      </c>
      <c r="KO50">
        <f>KK13-KM13</f>
      </c>
      <c r="KP50">
        <f>KJ13</f>
      </c>
      <c r="KQ50" t="s" s="24428">
        <v>70</v>
      </c>
      <c r="KR50" t="s" s="24429">
        <v>66</v>
      </c>
      <c r="KS50" t="s" s="24430">
        <v>67</v>
      </c>
      <c r="KT50" t="n" s="24431">
        <v>240322.0</v>
      </c>
      <c r="KU50" t="s" s="24432">
        <v>56</v>
      </c>
      <c r="KV50" t="s" s="24433">
        <v>63</v>
      </c>
      <c r="KW50" t="n" s="24434">
        <v>0.21080000698566437</v>
      </c>
      <c r="KX50" t="n" s="24435">
        <v>3.0</v>
      </c>
      <c r="KY50" t="n" s="24436">
        <v>100000.0</v>
      </c>
      <c r="KZ50">
        <f>KW13*KY13</f>
      </c>
      <c r="LA50" t="n" s="24438">
        <v>0.0</v>
      </c>
      <c r="LB50">
        <f>KZ13*(1+LA13)</f>
      </c>
      <c r="LC50" t="n" s="24440">
        <v>0.25</v>
      </c>
      <c r="LD50">
        <f>LB13/(1-LC13)</f>
      </c>
      <c r="LE50">
        <f>LC13*LD13</f>
      </c>
      <c r="LF50" t="n" s="24443">
        <v>0.15000000596046448</v>
      </c>
      <c r="LG50">
        <f>LF13*LD13</f>
      </c>
      <c r="LH50">
        <f>LC13-LF13</f>
      </c>
      <c r="LI50">
        <f>LE13-LG13</f>
      </c>
      <c r="LJ50" t="n" s="24447">
        <v>0.03999999910593033</v>
      </c>
      <c r="LK50">
        <f>LJ13*LD13</f>
      </c>
      <c r="LL50">
        <f>LD13*(1+LJ13)</f>
      </c>
      <c r="LM50" t="n" s="24450">
        <v>0.0</v>
      </c>
      <c r="LN50" t="n" s="24451">
        <v>15.0</v>
      </c>
      <c r="LO50">
        <f>LL13+LN13</f>
      </c>
      <c r="LP50" t="n" s="24453">
        <v>0.10000000149011612</v>
      </c>
      <c r="LQ50">
        <f>LO13/(1-LP13)</f>
      </c>
      <c r="LR50">
        <f>LP13*LQ13</f>
      </c>
      <c r="LS50" t="n" s="24456">
        <v>0.10000000149011612</v>
      </c>
      <c r="LT50">
        <f>LS13*LQ13</f>
      </c>
      <c r="LU50">
        <f>LP13-LS13</f>
      </c>
      <c r="LV50">
        <f>LR13-LT13</f>
      </c>
      <c r="LW50">
        <f>LQ13</f>
      </c>
      <c r="LX50">
        <f>KW13*KY13/3650*KO13</f>
      </c>
      <c r="LY50" t="n" s="24462">
        <v>0.0</v>
      </c>
      <c r="LZ50">
        <f>LX13*(1+LY13)</f>
      </c>
      <c r="MA50" t="n" s="24464">
        <v>0.25</v>
      </c>
      <c r="MB50">
        <f>LZ13/(1-MA13)</f>
      </c>
      <c r="MC50">
        <f>MA13*MB13</f>
      </c>
      <c r="MD50" t="n" s="24467">
        <v>0.15000000596046448</v>
      </c>
      <c r="ME50">
        <f>MD13*MB13</f>
      </c>
      <c r="MF50">
        <f>MA13-MD13</f>
      </c>
      <c r="MG50">
        <f>MC13-ME13</f>
      </c>
      <c r="MH50" t="n" s="24471">
        <v>0.03999999910593033</v>
      </c>
      <c r="MI50">
        <f>MH13*MB13</f>
      </c>
      <c r="MJ50">
        <f>MB13*(1+MH13)</f>
      </c>
      <c r="MK50" t="n" s="24474">
        <v>0.0</v>
      </c>
      <c r="ML50" t="n" s="24475">
        <v>15.0</v>
      </c>
      <c r="MM50">
        <f>MJ13+ML13</f>
      </c>
      <c r="MN50" t="n" s="24477">
        <v>0.10000000149011612</v>
      </c>
      <c r="MO50">
        <f>MM13/(1-MN13)</f>
      </c>
      <c r="MP50">
        <f>MN13*MO13</f>
      </c>
      <c r="MQ50" t="n" s="24480">
        <v>0.10000000149011612</v>
      </c>
      <c r="MR50">
        <f>MQ13*MO13</f>
      </c>
      <c r="MS50">
        <f>MN13-MQ13</f>
      </c>
      <c r="MT50">
        <f>MP13-MR13</f>
      </c>
      <c r="MU50">
        <f>MO13</f>
      </c>
      <c r="MV50" t="s" s="24485">
        <v>71</v>
      </c>
      <c r="MW50" t="s" s="24486">
        <v>66</v>
      </c>
      <c r="MX50" t="s" s="24487">
        <v>67</v>
      </c>
      <c r="MY50" t="n" s="24488">
        <v>240322.0</v>
      </c>
      <c r="MZ50" t="s" s="24489">
        <v>56</v>
      </c>
      <c r="NA50" t="s" s="24490">
        <v>63</v>
      </c>
      <c r="NB50" t="n" s="24491">
        <v>0.45249998569488525</v>
      </c>
      <c r="NC50" t="n" s="24492">
        <v>1.0</v>
      </c>
      <c r="ND50" t="n" s="24493">
        <v>100000.0</v>
      </c>
      <c r="NE50">
        <f>NB13*ND13</f>
      </c>
      <c r="NF50" t="n" s="24495">
        <v>0.0</v>
      </c>
      <c r="NG50">
        <f>NE13*(1+NF13)</f>
      </c>
      <c r="NH50" t="n" s="24497">
        <v>0.25</v>
      </c>
      <c r="NI50">
        <f>NG13/(1-NH13)</f>
      </c>
      <c r="NJ50">
        <f>NH13*NI13</f>
      </c>
      <c r="NK50" t="n" s="24500">
        <v>0.15000000596046448</v>
      </c>
      <c r="NL50">
        <f>NK13*NI13</f>
      </c>
      <c r="NM50">
        <f>NH13-NK13</f>
      </c>
      <c r="NN50">
        <f>NJ13-NL13</f>
      </c>
      <c r="NO50" t="n" s="24504">
        <v>0.03999999910593033</v>
      </c>
      <c r="NP50">
        <f>NO13*NI13</f>
      </c>
      <c r="NQ50">
        <f>NI13*(1+NO13)</f>
      </c>
      <c r="NR50" t="n" s="24507">
        <v>0.0</v>
      </c>
      <c r="NS50" t="n" s="24508">
        <v>15.0</v>
      </c>
      <c r="NT50">
        <f>NQ13+NS13</f>
      </c>
      <c r="NU50" t="n" s="24510">
        <v>0.10000000149011612</v>
      </c>
      <c r="NV50">
        <f>NT13/(1-NU13)</f>
      </c>
      <c r="NW50">
        <f>NU13*NV13</f>
      </c>
      <c r="NX50" t="n" s="24513">
        <v>0.10000000149011612</v>
      </c>
      <c r="NY50">
        <f>NX13*NV13</f>
      </c>
      <c r="NZ50">
        <f>NU13-NX13</f>
      </c>
      <c r="OA50">
        <f>NW13-NY13</f>
      </c>
      <c r="OB50">
        <f>NV13</f>
      </c>
      <c r="OC50">
        <f>NB13*ND13/3650*MT13</f>
      </c>
      <c r="OD50" t="n" s="24519">
        <v>0.0</v>
      </c>
      <c r="OE50">
        <f>OC13*(1+OD13)</f>
      </c>
      <c r="OF50" t="n" s="24521">
        <v>0.25</v>
      </c>
      <c r="OG50">
        <f>OE13/(1-OF13)</f>
      </c>
      <c r="OH50">
        <f>OF13*OG13</f>
      </c>
      <c r="OI50" t="n" s="24524">
        <v>0.15000000596046448</v>
      </c>
      <c r="OJ50">
        <f>OI13*OG13</f>
      </c>
      <c r="OK50">
        <f>OF13-OI13</f>
      </c>
      <c r="OL50">
        <f>OH13-OJ13</f>
      </c>
      <c r="OM50" t="n" s="24528">
        <v>0.03999999910593033</v>
      </c>
      <c r="ON50">
        <f>OM13*OG13</f>
      </c>
      <c r="OO50">
        <f>OG13*(1+OM13)</f>
      </c>
      <c r="OP50" t="n" s="24531">
        <v>0.0</v>
      </c>
      <c r="OQ50" t="n" s="24532">
        <v>15.0</v>
      </c>
      <c r="OR50">
        <f>OO13+OQ13</f>
      </c>
      <c r="OS50" t="n" s="24534">
        <v>0.10000000149011612</v>
      </c>
      <c r="OT50">
        <f>OR13/(1-OS13)</f>
      </c>
      <c r="OU50">
        <f>OS13*OT13</f>
      </c>
      <c r="OV50" t="n" s="24537">
        <v>0.10000000149011612</v>
      </c>
      <c r="OW50">
        <f>OV13*OT13</f>
      </c>
      <c r="OX50">
        <f>OS13-OV13</f>
      </c>
      <c r="OY50">
        <f>OU13-OW13</f>
      </c>
      <c r="OZ50">
        <f>OT13</f>
      </c>
      <c r="PA50" t="s" s="24542">
        <v>72</v>
      </c>
      <c r="PB50" t="s" s="24543">
        <v>66</v>
      </c>
      <c r="PC50" t="s" s="24544">
        <v>67</v>
      </c>
      <c r="PD50" t="n" s="24545">
        <v>240322.0</v>
      </c>
      <c r="PE50" t="s" s="24546">
        <v>56</v>
      </c>
      <c r="PF50" t="s" s="24547">
        <v>63</v>
      </c>
      <c r="PG50" t="n" s="24548">
        <v>0.9043999910354614</v>
      </c>
      <c r="PH50" t="n" s="24549">
        <v>1.0</v>
      </c>
      <c r="PI50" t="n" s="24550">
        <v>100000.0</v>
      </c>
      <c r="PJ50">
        <f>PG13*PI13</f>
      </c>
      <c r="PK50" t="n" s="24552">
        <v>0.0</v>
      </c>
      <c r="PL50">
        <f>PJ13*(1+PK13)</f>
      </c>
      <c r="PM50" t="n" s="24554">
        <v>0.25</v>
      </c>
      <c r="PN50">
        <f>PL13/(1-PM13)</f>
      </c>
      <c r="PO50">
        <f>PM13*PN13</f>
      </c>
      <c r="PP50" t="n" s="24557">
        <v>0.15000000596046448</v>
      </c>
      <c r="PQ50">
        <f>PP13*PN13</f>
      </c>
      <c r="PR50">
        <f>PM13-PP13</f>
      </c>
      <c r="PS50">
        <f>PO13-PQ13</f>
      </c>
      <c r="PT50" t="n" s="24561">
        <v>0.03999999910593033</v>
      </c>
      <c r="PU50">
        <f>PT13*PN13</f>
      </c>
      <c r="PV50">
        <f>PN13*(1+PT13)</f>
      </c>
      <c r="PW50" t="n" s="24564">
        <v>0.0</v>
      </c>
      <c r="PX50" t="n" s="24565">
        <v>15.0</v>
      </c>
      <c r="PY50">
        <f>PV13+PX13</f>
      </c>
      <c r="PZ50" t="n" s="24567">
        <v>0.10000000149011612</v>
      </c>
      <c r="QA50">
        <f>PY13/(1-PZ13)</f>
      </c>
      <c r="QB50">
        <f>PZ13*QA13</f>
      </c>
      <c r="QC50" t="n" s="24570">
        <v>0.10000000149011612</v>
      </c>
      <c r="QD50">
        <f>QC13*QA13</f>
      </c>
      <c r="QE50">
        <f>PZ13-QC13</f>
      </c>
      <c r="QF50">
        <f>QB13-QD13</f>
      </c>
      <c r="QG50">
        <f>QA13</f>
      </c>
      <c r="QH50">
        <f>OYG13*OYI13/3650*OY13</f>
      </c>
      <c r="QI50" t="n" s="24576">
        <v>0.0</v>
      </c>
      <c r="QJ50">
        <f>QH13*(1+QI13)</f>
      </c>
      <c r="QK50" t="n" s="24578">
        <v>0.25</v>
      </c>
      <c r="QL50">
        <f>QJ13/(1-QK13)</f>
      </c>
      <c r="QM50">
        <f>QK13*QL13</f>
      </c>
      <c r="QN50" t="n" s="24581">
        <v>0.15000000596046448</v>
      </c>
      <c r="QO50">
        <f>QN13*QL13</f>
      </c>
      <c r="QP50">
        <f>QK13-QN13</f>
      </c>
      <c r="QQ50">
        <f>QM13-QO13</f>
      </c>
      <c r="QR50" t="n" s="24585">
        <v>0.03999999910593033</v>
      </c>
      <c r="QS50">
        <f>QR13*QL13</f>
      </c>
      <c r="QT50">
        <f>QL13*(1+QR13)</f>
      </c>
      <c r="QU50" t="n" s="24588">
        <v>0.0</v>
      </c>
      <c r="QV50" t="n" s="24589">
        <v>15.0</v>
      </c>
      <c r="QW50">
        <f>QT13+QV13</f>
      </c>
      <c r="QX50" t="n" s="24591">
        <v>0.10000000149011612</v>
      </c>
      <c r="QY50">
        <f>QW13/(1-QX13)</f>
      </c>
      <c r="QZ50">
        <f>QX13*QY13</f>
      </c>
      <c r="RA50" t="n" s="24594">
        <v>0.10000000149011612</v>
      </c>
      <c r="RB50">
        <f>RA13*QY13</f>
      </c>
      <c r="RC50">
        <f>QX13-RA13</f>
      </c>
      <c r="RD50">
        <f>QZ13-RB13</f>
      </c>
      <c r="RE50">
        <f>QY13</f>
      </c>
      <c r="RF50">
        <f>BV50+BV50+EA50+EA50+GF50+IK50+KP50+MU50+OZ50+RE50</f>
      </c>
    </row>
    <row r="51">
      <c r="A51" t="s">
        <v>144</v>
      </c>
      <c r="B51" t="s">
        <v>145</v>
      </c>
      <c r="C51" t="s">
        <v>111</v>
      </c>
      <c r="D51" t="s">
        <v>77</v>
      </c>
      <c r="F51" t="s">
        <v>52</v>
      </c>
      <c r="G51" t="s">
        <v>53</v>
      </c>
      <c r="H51" t="s">
        <v>54</v>
      </c>
      <c r="I51" t="s">
        <v>55</v>
      </c>
      <c r="J51" t="n">
        <v>0.0</v>
      </c>
      <c r="K51" t="n">
        <v>42815.0</v>
      </c>
      <c r="L51" t="n">
        <v>42447.0</v>
      </c>
      <c r="M51" t="s">
        <v>56</v>
      </c>
      <c r="N51" t="n">
        <v>0.0</v>
      </c>
      <c r="O51" t="n">
        <v>10000.0</v>
      </c>
      <c r="P51" t="n">
        <v>-368.0</v>
      </c>
      <c r="Q51" t="n">
        <v>1.0</v>
      </c>
      <c r="R51" t="s" s="24655">
        <v>57</v>
      </c>
      <c r="S51" t="s" s="24656">
        <v>58</v>
      </c>
      <c r="T51" t="s" s="24657">
        <v>59</v>
      </c>
      <c r="U51" t="n" s="24658">
        <v>240322.0</v>
      </c>
      <c r="V51" t="s" s="24659">
        <v>56</v>
      </c>
      <c r="W51" t="s" s="24660">
        <v>63</v>
      </c>
      <c r="X51" t="n" s="24661">
        <v>5.009999731555581E-4</v>
      </c>
      <c r="Y51" t="n" s="24662">
        <v>3.0</v>
      </c>
      <c r="Z51">
        <f>Y12*O12*12</f>
      </c>
      <c r="AA51">
        <f>X12*Z12</f>
      </c>
      <c r="AB51" t="n" s="24665">
        <v>0.0</v>
      </c>
      <c r="AC51">
        <f>AA12*(1+AB12)</f>
      </c>
      <c r="AD51" t="n" s="24667">
        <v>0.25</v>
      </c>
      <c r="AE51">
        <f>AC12/(1-AD12)</f>
      </c>
      <c r="AF51">
        <f>AD12*AE12</f>
      </c>
      <c r="AG51" t="n" s="24670">
        <v>0.15000000596046448</v>
      </c>
      <c r="AH51">
        <f>AG12*AE12</f>
      </c>
      <c r="AI51">
        <f>AD12-AG12</f>
      </c>
      <c r="AJ51">
        <f>AF12-AH12</f>
      </c>
      <c r="AK51" t="n" s="24674">
        <v>0.03999999910593033</v>
      </c>
      <c r="AL51">
        <f>AK12*AE12</f>
      </c>
      <c r="AM51">
        <f>AE12*(1+AK12)</f>
      </c>
      <c r="AN51" t="n" s="24677">
        <v>0.029999999329447746</v>
      </c>
      <c r="AO51">
        <f>AN12*AM12</f>
      </c>
      <c r="AP51">
        <f>AM12+AO12</f>
      </c>
      <c r="AQ51" t="n" s="24680">
        <v>0.10000000149011612</v>
      </c>
      <c r="AR51">
        <f>AP12/(1-AQ12)</f>
      </c>
      <c r="AS51">
        <f>AQ12*AR12</f>
      </c>
      <c r="AT51" t="n" s="24683">
        <v>0.10000000149011612</v>
      </c>
      <c r="AU51">
        <f>AT12*AR12</f>
      </c>
      <c r="AV51">
        <f>AQ12-AT12</f>
      </c>
      <c r="AW51">
        <f>AS12-AU12</f>
      </c>
      <c r="AX51">
        <f>AR12</f>
      </c>
      <c r="AY51">
        <f>X12*Z12/3651*P12</f>
      </c>
      <c r="AZ51" t="n" s="24689">
        <v>0.0</v>
      </c>
      <c r="BA51">
        <f>AY12*(1+AZ12)</f>
      </c>
      <c r="BB51" t="n" s="24691">
        <v>0.25</v>
      </c>
      <c r="BC51">
        <f>BA12/(1-BB12)</f>
      </c>
      <c r="BD51">
        <f>BB12*BC12</f>
      </c>
      <c r="BE51" t="n" s="24694">
        <v>0.15000000596046448</v>
      </c>
      <c r="BF51">
        <f>BE12*BC12</f>
      </c>
      <c r="BG51">
        <f>BB12-BE12</f>
      </c>
      <c r="BH51">
        <f>BD12-BF12</f>
      </c>
      <c r="BI51" t="n" s="24698">
        <v>0.03999999910593033</v>
      </c>
      <c r="BJ51">
        <f>BI12*BC12</f>
      </c>
      <c r="BK51">
        <f>BC12*(1+BI12)</f>
      </c>
      <c r="BL51" t="n" s="24701">
        <v>0.029999999329447746</v>
      </c>
      <c r="BM51">
        <f>BL12*BK12</f>
      </c>
      <c r="BN51">
        <f>BK12+BM12</f>
      </c>
      <c r="BO51" t="n" s="24704">
        <v>0.10000000149011612</v>
      </c>
      <c r="BP51">
        <f>BN12/(1-BO12)</f>
      </c>
      <c r="BQ51">
        <f>BO12*BP12</f>
      </c>
      <c r="BR51" t="n" s="24707">
        <v>0.10000000149011612</v>
      </c>
      <c r="BS51">
        <f>BR12*BP12</f>
      </c>
      <c r="BT51">
        <f>BO12-BR12</f>
      </c>
      <c r="BU51">
        <f>BQ12-BS12</f>
      </c>
      <c r="BV51">
        <f>BP12</f>
      </c>
      <c r="BW51" t="s" s="24768">
        <v>64</v>
      </c>
      <c r="BX51" t="s" s="24769">
        <v>58</v>
      </c>
      <c r="BY51" t="s" s="24770">
        <v>59</v>
      </c>
      <c r="BZ51" t="n" s="24771">
        <v>240322.0</v>
      </c>
      <c r="CA51" t="s" s="24772">
        <v>56</v>
      </c>
      <c r="CB51" t="s" s="24773">
        <v>63</v>
      </c>
      <c r="CC51" t="n" s="24774">
        <v>5.009999731555581E-4</v>
      </c>
      <c r="CD51" t="n" s="24775">
        <v>3.0</v>
      </c>
      <c r="CE51">
        <f>CD12*BT12*12</f>
      </c>
      <c r="CF51">
        <f>CC12*CE12</f>
      </c>
      <c r="CG51" t="n" s="24778">
        <v>0.0</v>
      </c>
      <c r="CH51">
        <f>CF12*(1+CG12)</f>
      </c>
      <c r="CI51" t="n" s="24780">
        <v>0.25</v>
      </c>
      <c r="CJ51">
        <f>CH12/(1-CI12)</f>
      </c>
      <c r="CK51">
        <f>CI12*CJ12</f>
      </c>
      <c r="CL51" t="n" s="24783">
        <v>0.15000000596046448</v>
      </c>
      <c r="CM51">
        <f>CL12*CJ12</f>
      </c>
      <c r="CN51">
        <f>CI12-CL12</f>
      </c>
      <c r="CO51">
        <f>CK12-CM12</f>
      </c>
      <c r="CP51" t="n" s="24787">
        <v>0.03999999910593033</v>
      </c>
      <c r="CQ51">
        <f>CP12*CJ12</f>
      </c>
      <c r="CR51">
        <f>CJ12*(1+CP12)</f>
      </c>
      <c r="CS51" t="n" s="24790">
        <v>0.029999999329447746</v>
      </c>
      <c r="CT51">
        <f>CS12*CR12</f>
      </c>
      <c r="CU51">
        <f>CR12+CT12</f>
      </c>
      <c r="CV51" t="n" s="24793">
        <v>0.10000000149011612</v>
      </c>
      <c r="CW51">
        <f>CU12/(1-CV12)</f>
      </c>
      <c r="CX51">
        <f>CV12*CW12</f>
      </c>
      <c r="CY51" t="n" s="24796">
        <v>0.10000000149011612</v>
      </c>
      <c r="CZ51">
        <f>CY12*CW12</f>
      </c>
      <c r="DA51">
        <f>CV12-CY12</f>
      </c>
      <c r="DB51">
        <f>CX12-CZ12</f>
      </c>
      <c r="DC51">
        <f>CW12</f>
      </c>
      <c r="DD51">
        <f>CC12*CE12/3651*BU12</f>
      </c>
      <c r="DE51" t="n" s="24802">
        <v>0.0</v>
      </c>
      <c r="DF51">
        <f>DD12*(1+DE12)</f>
      </c>
      <c r="DG51" t="n" s="24804">
        <v>0.25</v>
      </c>
      <c r="DH51">
        <f>DF12/(1-DG12)</f>
      </c>
      <c r="DI51">
        <f>DG12*DH12</f>
      </c>
      <c r="DJ51" t="n" s="24807">
        <v>0.15000000596046448</v>
      </c>
      <c r="DK51">
        <f>DJ12*DH12</f>
      </c>
      <c r="DL51">
        <f>DG12-DJ12</f>
      </c>
      <c r="DM51">
        <f>DI12-DK12</f>
      </c>
      <c r="DN51" t="n" s="24811">
        <v>0.03999999910593033</v>
      </c>
      <c r="DO51">
        <f>DN12*DH12</f>
      </c>
      <c r="DP51">
        <f>DH12*(1+DN12)</f>
      </c>
      <c r="DQ51" t="n" s="24814">
        <v>0.029999999329447746</v>
      </c>
      <c r="DR51">
        <f>DQ12*DP12</f>
      </c>
      <c r="DS51">
        <f>DP12+DR12</f>
      </c>
      <c r="DT51" t="n" s="24817">
        <v>0.10000000149011612</v>
      </c>
      <c r="DU51">
        <f>DS12/(1-DT12)</f>
      </c>
      <c r="DV51">
        <f>DT12*DU12</f>
      </c>
      <c r="DW51" t="n" s="24820">
        <v>0.10000000149011612</v>
      </c>
      <c r="DX51">
        <f>DW12*DU12</f>
      </c>
      <c r="DY51">
        <f>DT12-DW12</f>
      </c>
      <c r="DZ51">
        <f>DV12-DX12</f>
      </c>
      <c r="EA51">
        <f>DU12</f>
      </c>
      <c r="EB51" t="s" s="24825">
        <v>65</v>
      </c>
      <c r="EC51" t="s" s="24826">
        <v>66</v>
      </c>
      <c r="ED51" t="s" s="24827">
        <v>67</v>
      </c>
      <c r="EE51" t="n" s="24828">
        <v>240322.0</v>
      </c>
      <c r="EF51" t="s" s="24829">
        <v>56</v>
      </c>
      <c r="EG51" t="s" s="24830">
        <v>63</v>
      </c>
      <c r="EH51" t="n" s="24831">
        <v>0.5009999871253967</v>
      </c>
      <c r="EI51" t="n" s="24832">
        <v>3.0</v>
      </c>
      <c r="EJ51" t="n" s="24833">
        <v>100000.0</v>
      </c>
      <c r="EK51">
        <f>EH13*EJ13</f>
      </c>
      <c r="EL51" t="n" s="24835">
        <v>0.0</v>
      </c>
      <c r="EM51">
        <f>EK13*(1+EL13)</f>
      </c>
      <c r="EN51" t="n" s="24837">
        <v>0.25</v>
      </c>
      <c r="EO51">
        <f>EM13/(1-EN13)</f>
      </c>
      <c r="EP51">
        <f>EN13*EO13</f>
      </c>
      <c r="EQ51" t="n" s="24840">
        <v>0.15000000596046448</v>
      </c>
      <c r="ER51">
        <f>EQ13*EO13</f>
      </c>
      <c r="ES51">
        <f>EN13-EQ13</f>
      </c>
      <c r="ET51">
        <f>EP13-ER13</f>
      </c>
      <c r="EU51" t="n" s="24844">
        <v>0.03999999910593033</v>
      </c>
      <c r="EV51">
        <f>EU13*EO13</f>
      </c>
      <c r="EW51">
        <f>EO13*(1+EU13)</f>
      </c>
      <c r="EX51" t="n" s="24847">
        <v>0.0</v>
      </c>
      <c r="EY51" t="n" s="24848">
        <v>15.0</v>
      </c>
      <c r="EZ51">
        <f>EW13+EY13</f>
      </c>
      <c r="FA51" t="n" s="24850">
        <v>0.10000000149011612</v>
      </c>
      <c r="FB51">
        <f>EZ13/(1-FA13)</f>
      </c>
      <c r="FC51">
        <f>FA13*FB13</f>
      </c>
      <c r="FD51" t="n" s="24853">
        <v>0.10000000149011612</v>
      </c>
      <c r="FE51">
        <f>FD13*FB13</f>
      </c>
      <c r="FF51">
        <f>FA13-FD13</f>
      </c>
      <c r="FG51">
        <f>FC13-FE13</f>
      </c>
      <c r="FH51">
        <f>FB13</f>
      </c>
      <c r="FI51">
        <f>EH13*EJ13/3651*DZ13</f>
      </c>
      <c r="FJ51" t="n" s="24859">
        <v>0.0</v>
      </c>
      <c r="FK51">
        <f>FI13*(1+FJ13)</f>
      </c>
      <c r="FL51" t="n" s="24861">
        <v>0.25</v>
      </c>
      <c r="FM51">
        <f>FK13/(1-FL13)</f>
      </c>
      <c r="FN51">
        <f>FL13*FM13</f>
      </c>
      <c r="FO51" t="n" s="24864">
        <v>0.15000000596046448</v>
      </c>
      <c r="FP51">
        <f>FO13*FM13</f>
      </c>
      <c r="FQ51">
        <f>FL13-FO13</f>
      </c>
      <c r="FR51">
        <f>FN13-FP13</f>
      </c>
      <c r="FS51" t="n" s="24868">
        <v>0.03999999910593033</v>
      </c>
      <c r="FT51">
        <f>FS13*FM13</f>
      </c>
      <c r="FU51">
        <f>FM13*(1+FS13)</f>
      </c>
      <c r="FV51" t="n" s="24871">
        <v>0.0</v>
      </c>
      <c r="FW51" t="n" s="24872">
        <v>15.0</v>
      </c>
      <c r="FX51">
        <f>FU13+FW13</f>
      </c>
      <c r="FY51" t="n" s="24874">
        <v>0.10000000149011612</v>
      </c>
      <c r="FZ51">
        <f>FX13/(1-FY13)</f>
      </c>
      <c r="GA51">
        <f>FY13*FZ13</f>
      </c>
      <c r="GB51" t="n" s="24877">
        <v>0.10000000149011612</v>
      </c>
      <c r="GC51">
        <f>GB13*FZ13</f>
      </c>
      <c r="GD51">
        <f>FY13-GB13</f>
      </c>
      <c r="GE51">
        <f>GA13-GC13</f>
      </c>
      <c r="GF51">
        <f>FZ13</f>
      </c>
      <c r="GG51" t="s" s="24882">
        <v>68</v>
      </c>
      <c r="GH51" t="s" s="24883">
        <v>66</v>
      </c>
      <c r="GI51" t="s" s="24884">
        <v>67</v>
      </c>
      <c r="GJ51" t="n" s="24885">
        <v>240322.0</v>
      </c>
      <c r="GK51" t="s" s="24886">
        <v>56</v>
      </c>
      <c r="GL51" t="s" s="24887">
        <v>63</v>
      </c>
      <c r="GM51" t="n" s="24888">
        <v>0.12530000507831573</v>
      </c>
      <c r="GN51" t="n" s="24889">
        <v>3.0</v>
      </c>
      <c r="GO51" t="n" s="24890">
        <v>100000.0</v>
      </c>
      <c r="GP51">
        <f>GM13*GO13</f>
      </c>
      <c r="GQ51" t="n" s="24892">
        <v>0.0</v>
      </c>
      <c r="GR51">
        <f>GP13*(1+GQ13)</f>
      </c>
      <c r="GS51" t="n" s="24894">
        <v>0.25</v>
      </c>
      <c r="GT51">
        <f>GR13/(1-GS13)</f>
      </c>
      <c r="GU51">
        <f>GS13*GT13</f>
      </c>
      <c r="GV51" t="n" s="24897">
        <v>0.15000000596046448</v>
      </c>
      <c r="GW51">
        <f>GV13*GT13</f>
      </c>
      <c r="GX51">
        <f>GS13-GV13</f>
      </c>
      <c r="GY51">
        <f>GU13-GW13</f>
      </c>
      <c r="GZ51" t="n" s="24901">
        <v>0.03999999910593033</v>
      </c>
      <c r="HA51">
        <f>GZ13*GT13</f>
      </c>
      <c r="HB51">
        <f>GT13*(1+GZ13)</f>
      </c>
      <c r="HC51" t="n" s="24904">
        <v>0.0</v>
      </c>
      <c r="HD51" t="n" s="24905">
        <v>15.0</v>
      </c>
      <c r="HE51">
        <f>HB13+HD13</f>
      </c>
      <c r="HF51" t="n" s="24907">
        <v>0.10000000149011612</v>
      </c>
      <c r="HG51">
        <f>HE13/(1-HF13)</f>
      </c>
      <c r="HH51">
        <f>HF13*HG13</f>
      </c>
      <c r="HI51" t="n" s="24910">
        <v>0.10000000149011612</v>
      </c>
      <c r="HJ51">
        <f>HI13*HG13</f>
      </c>
      <c r="HK51">
        <f>HF13-HI13</f>
      </c>
      <c r="HL51">
        <f>HH13-HJ13</f>
      </c>
      <c r="HM51">
        <f>HG13</f>
      </c>
      <c r="HN51">
        <f>GM13*GO13/3651*GE13</f>
      </c>
      <c r="HO51" t="n" s="24916">
        <v>0.0</v>
      </c>
      <c r="HP51">
        <f>HN13*(1+HO13)</f>
      </c>
      <c r="HQ51" t="n" s="24918">
        <v>0.25</v>
      </c>
      <c r="HR51">
        <f>HP13/(1-HQ13)</f>
      </c>
      <c r="HS51">
        <f>HQ13*HR13</f>
      </c>
      <c r="HT51" t="n" s="24921">
        <v>0.15000000596046448</v>
      </c>
      <c r="HU51">
        <f>HT13*HR13</f>
      </c>
      <c r="HV51">
        <f>HQ13-HT13</f>
      </c>
      <c r="HW51">
        <f>HS13-HU13</f>
      </c>
      <c r="HX51" t="n" s="24925">
        <v>0.03999999910593033</v>
      </c>
      <c r="HY51">
        <f>HX13*HR13</f>
      </c>
      <c r="HZ51">
        <f>HR13*(1+HX13)</f>
      </c>
      <c r="IA51" t="n" s="24928">
        <v>0.0</v>
      </c>
      <c r="IB51" t="n" s="24929">
        <v>15.0</v>
      </c>
      <c r="IC51">
        <f>HZ13+IB13</f>
      </c>
      <c r="ID51" t="n" s="24931">
        <v>0.10000000149011612</v>
      </c>
      <c r="IE51">
        <f>IC13/(1-ID13)</f>
      </c>
      <c r="IF51">
        <f>ID13*IE13</f>
      </c>
      <c r="IG51" t="n" s="24934">
        <v>0.10000000149011612</v>
      </c>
      <c r="IH51">
        <f>IG13*IE13</f>
      </c>
      <c r="II51">
        <f>ID13-IG13</f>
      </c>
      <c r="IJ51">
        <f>IF13-IH13</f>
      </c>
      <c r="IK51">
        <f>IE13</f>
      </c>
      <c r="IL51" t="s" s="24939">
        <v>69</v>
      </c>
      <c r="IM51" t="s" s="24940">
        <v>66</v>
      </c>
      <c r="IN51" t="s" s="24941">
        <v>67</v>
      </c>
      <c r="IO51" t="n" s="24942">
        <v>240322.0</v>
      </c>
      <c r="IP51" t="s" s="24943">
        <v>56</v>
      </c>
      <c r="IQ51" t="s" s="24944">
        <v>63</v>
      </c>
      <c r="IR51" t="n" s="24945">
        <v>0.061900001019239426</v>
      </c>
      <c r="IS51" t="n" s="24946">
        <v>3.0</v>
      </c>
      <c r="IT51" t="n" s="24947">
        <v>100000.0</v>
      </c>
      <c r="IU51">
        <f>IR13*IT13</f>
      </c>
      <c r="IV51" t="n" s="24949">
        <v>0.0</v>
      </c>
      <c r="IW51">
        <f>IU13*(1+IV13)</f>
      </c>
      <c r="IX51" t="n" s="24951">
        <v>0.25</v>
      </c>
      <c r="IY51">
        <f>IW13/(1-IX13)</f>
      </c>
      <c r="IZ51">
        <f>IX13*IY13</f>
      </c>
      <c r="JA51" t="n" s="24954">
        <v>0.15000000596046448</v>
      </c>
      <c r="JB51">
        <f>JA13*IY13</f>
      </c>
      <c r="JC51">
        <f>IX13-JA13</f>
      </c>
      <c r="JD51">
        <f>IZ13-JB13</f>
      </c>
      <c r="JE51" t="n" s="24958">
        <v>0.03999999910593033</v>
      </c>
      <c r="JF51">
        <f>JE13*IY13</f>
      </c>
      <c r="JG51">
        <f>IY13*(1+JE13)</f>
      </c>
      <c r="JH51" t="n" s="24961">
        <v>0.0</v>
      </c>
      <c r="JI51" t="n" s="24962">
        <v>15.0</v>
      </c>
      <c r="JJ51">
        <f>JG13+JI13</f>
      </c>
      <c r="JK51" t="n" s="24964">
        <v>0.10000000149011612</v>
      </c>
      <c r="JL51">
        <f>JJ13/(1-JK13)</f>
      </c>
      <c r="JM51">
        <f>JK13*JL13</f>
      </c>
      <c r="JN51" t="n" s="24967">
        <v>0.10000000149011612</v>
      </c>
      <c r="JO51">
        <f>JN13*JL13</f>
      </c>
      <c r="JP51">
        <f>JK13-JN13</f>
      </c>
      <c r="JQ51">
        <f>JM13-JO13</f>
      </c>
      <c r="JR51">
        <f>JL13</f>
      </c>
      <c r="JS51">
        <f>IR13*IT13/3651*IJ13</f>
      </c>
      <c r="JT51" t="n" s="24973">
        <v>0.0</v>
      </c>
      <c r="JU51">
        <f>JS13*(1+JT13)</f>
      </c>
      <c r="JV51" t="n" s="24975">
        <v>0.25</v>
      </c>
      <c r="JW51">
        <f>JU13/(1-JV13)</f>
      </c>
      <c r="JX51">
        <f>JV13*JW13</f>
      </c>
      <c r="JY51" t="n" s="24978">
        <v>0.15000000596046448</v>
      </c>
      <c r="JZ51">
        <f>JY13*JW13</f>
      </c>
      <c r="KA51">
        <f>JV13-JY13</f>
      </c>
      <c r="KB51">
        <f>JX13-JZ13</f>
      </c>
      <c r="KC51" t="n" s="24982">
        <v>0.03999999910593033</v>
      </c>
      <c r="KD51">
        <f>KC13*JW13</f>
      </c>
      <c r="KE51">
        <f>JW13*(1+KC13)</f>
      </c>
      <c r="KF51" t="n" s="24985">
        <v>0.0</v>
      </c>
      <c r="KG51" t="n" s="24986">
        <v>15.0</v>
      </c>
      <c r="KH51">
        <f>KE13+KG13</f>
      </c>
      <c r="KI51" t="n" s="24988">
        <v>0.10000000149011612</v>
      </c>
      <c r="KJ51">
        <f>KH13/(1-KI13)</f>
      </c>
      <c r="KK51">
        <f>KI13*KJ13</f>
      </c>
      <c r="KL51" t="n" s="24991">
        <v>0.10000000149011612</v>
      </c>
      <c r="KM51">
        <f>KL13*KJ13</f>
      </c>
      <c r="KN51">
        <f>KI13-KL13</f>
      </c>
      <c r="KO51">
        <f>KK13-KM13</f>
      </c>
      <c r="KP51">
        <f>KJ13</f>
      </c>
      <c r="KQ51" t="s" s="24996">
        <v>70</v>
      </c>
      <c r="KR51" t="s" s="24997">
        <v>66</v>
      </c>
      <c r="KS51" t="s" s="24998">
        <v>67</v>
      </c>
      <c r="KT51" t="n" s="24999">
        <v>240322.0</v>
      </c>
      <c r="KU51" t="s" s="25000">
        <v>56</v>
      </c>
      <c r="KV51" t="s" s="25001">
        <v>63</v>
      </c>
      <c r="KW51" t="n" s="25002">
        <v>0.21080000698566437</v>
      </c>
      <c r="KX51" t="n" s="25003">
        <v>3.0</v>
      </c>
      <c r="KY51" t="n" s="25004">
        <v>100000.0</v>
      </c>
      <c r="KZ51">
        <f>KW13*KY13</f>
      </c>
      <c r="LA51" t="n" s="25006">
        <v>0.0</v>
      </c>
      <c r="LB51">
        <f>KZ13*(1+LA13)</f>
      </c>
      <c r="LC51" t="n" s="25008">
        <v>0.25</v>
      </c>
      <c r="LD51">
        <f>LB13/(1-LC13)</f>
      </c>
      <c r="LE51">
        <f>LC13*LD13</f>
      </c>
      <c r="LF51" t="n" s="25011">
        <v>0.15000000596046448</v>
      </c>
      <c r="LG51">
        <f>LF13*LD13</f>
      </c>
      <c r="LH51">
        <f>LC13-LF13</f>
      </c>
      <c r="LI51">
        <f>LE13-LG13</f>
      </c>
      <c r="LJ51" t="n" s="25015">
        <v>0.03999999910593033</v>
      </c>
      <c r="LK51">
        <f>LJ13*LD13</f>
      </c>
      <c r="LL51">
        <f>LD13*(1+LJ13)</f>
      </c>
      <c r="LM51" t="n" s="25018">
        <v>0.0</v>
      </c>
      <c r="LN51" t="n" s="25019">
        <v>15.0</v>
      </c>
      <c r="LO51">
        <f>LL13+LN13</f>
      </c>
      <c r="LP51" t="n" s="25021">
        <v>0.10000000149011612</v>
      </c>
      <c r="LQ51">
        <f>LO13/(1-LP13)</f>
      </c>
      <c r="LR51">
        <f>LP13*LQ13</f>
      </c>
      <c r="LS51" t="n" s="25024">
        <v>0.10000000149011612</v>
      </c>
      <c r="LT51">
        <f>LS13*LQ13</f>
      </c>
      <c r="LU51">
        <f>LP13-LS13</f>
      </c>
      <c r="LV51">
        <f>LR13-LT13</f>
      </c>
      <c r="LW51">
        <f>LQ13</f>
      </c>
      <c r="LX51">
        <f>KW13*KY13/3651*KO13</f>
      </c>
      <c r="LY51" t="n" s="25030">
        <v>0.0</v>
      </c>
      <c r="LZ51">
        <f>LX13*(1+LY13)</f>
      </c>
      <c r="MA51" t="n" s="25032">
        <v>0.25</v>
      </c>
      <c r="MB51">
        <f>LZ13/(1-MA13)</f>
      </c>
      <c r="MC51">
        <f>MA13*MB13</f>
      </c>
      <c r="MD51" t="n" s="25035">
        <v>0.15000000596046448</v>
      </c>
      <c r="ME51">
        <f>MD13*MB13</f>
      </c>
      <c r="MF51">
        <f>MA13-MD13</f>
      </c>
      <c r="MG51">
        <f>MC13-ME13</f>
      </c>
      <c r="MH51" t="n" s="25039">
        <v>0.03999999910593033</v>
      </c>
      <c r="MI51">
        <f>MH13*MB13</f>
      </c>
      <c r="MJ51">
        <f>MB13*(1+MH13)</f>
      </c>
      <c r="MK51" t="n" s="25042">
        <v>0.0</v>
      </c>
      <c r="ML51" t="n" s="25043">
        <v>15.0</v>
      </c>
      <c r="MM51">
        <f>MJ13+ML13</f>
      </c>
      <c r="MN51" t="n" s="25045">
        <v>0.10000000149011612</v>
      </c>
      <c r="MO51">
        <f>MM13/(1-MN13)</f>
      </c>
      <c r="MP51">
        <f>MN13*MO13</f>
      </c>
      <c r="MQ51" t="n" s="25048">
        <v>0.10000000149011612</v>
      </c>
      <c r="MR51">
        <f>MQ13*MO13</f>
      </c>
      <c r="MS51">
        <f>MN13-MQ13</f>
      </c>
      <c r="MT51">
        <f>MP13-MR13</f>
      </c>
      <c r="MU51">
        <f>MO13</f>
      </c>
      <c r="MV51" t="s" s="25053">
        <v>71</v>
      </c>
      <c r="MW51" t="s" s="25054">
        <v>66</v>
      </c>
      <c r="MX51" t="s" s="25055">
        <v>67</v>
      </c>
      <c r="MY51" t="n" s="25056">
        <v>240322.0</v>
      </c>
      <c r="MZ51" t="s" s="25057">
        <v>56</v>
      </c>
      <c r="NA51" t="s" s="25058">
        <v>63</v>
      </c>
      <c r="NB51" t="n" s="25059">
        <v>0.45249998569488525</v>
      </c>
      <c r="NC51" t="n" s="25060">
        <v>1.0</v>
      </c>
      <c r="ND51" t="n" s="25061">
        <v>100000.0</v>
      </c>
      <c r="NE51">
        <f>NB13*ND13</f>
      </c>
      <c r="NF51" t="n" s="25063">
        <v>0.0</v>
      </c>
      <c r="NG51">
        <f>NE13*(1+NF13)</f>
      </c>
      <c r="NH51" t="n" s="25065">
        <v>0.25</v>
      </c>
      <c r="NI51">
        <f>NG13/(1-NH13)</f>
      </c>
      <c r="NJ51">
        <f>NH13*NI13</f>
      </c>
      <c r="NK51" t="n" s="25068">
        <v>0.15000000596046448</v>
      </c>
      <c r="NL51">
        <f>NK13*NI13</f>
      </c>
      <c r="NM51">
        <f>NH13-NK13</f>
      </c>
      <c r="NN51">
        <f>NJ13-NL13</f>
      </c>
      <c r="NO51" t="n" s="25072">
        <v>0.03999999910593033</v>
      </c>
      <c r="NP51">
        <f>NO13*NI13</f>
      </c>
      <c r="NQ51">
        <f>NI13*(1+NO13)</f>
      </c>
      <c r="NR51" t="n" s="25075">
        <v>0.0</v>
      </c>
      <c r="NS51" t="n" s="25076">
        <v>15.0</v>
      </c>
      <c r="NT51">
        <f>NQ13+NS13</f>
      </c>
      <c r="NU51" t="n" s="25078">
        <v>0.10000000149011612</v>
      </c>
      <c r="NV51">
        <f>NT13/(1-NU13)</f>
      </c>
      <c r="NW51">
        <f>NU13*NV13</f>
      </c>
      <c r="NX51" t="n" s="25081">
        <v>0.10000000149011612</v>
      </c>
      <c r="NY51">
        <f>NX13*NV13</f>
      </c>
      <c r="NZ51">
        <f>NU13-NX13</f>
      </c>
      <c r="OA51">
        <f>NW13-NY13</f>
      </c>
      <c r="OB51">
        <f>NV13</f>
      </c>
      <c r="OC51">
        <f>NB13*ND13/3651*MT13</f>
      </c>
      <c r="OD51" t="n" s="25087">
        <v>0.0</v>
      </c>
      <c r="OE51">
        <f>OC13*(1+OD13)</f>
      </c>
      <c r="OF51" t="n" s="25089">
        <v>0.25</v>
      </c>
      <c r="OG51">
        <f>OE13/(1-OF13)</f>
      </c>
      <c r="OH51">
        <f>OF13*OG13</f>
      </c>
      <c r="OI51" t="n" s="25092">
        <v>0.15000000596046448</v>
      </c>
      <c r="OJ51">
        <f>OI13*OG13</f>
      </c>
      <c r="OK51">
        <f>OF13-OI13</f>
      </c>
      <c r="OL51">
        <f>OH13-OJ13</f>
      </c>
      <c r="OM51" t="n" s="25096">
        <v>0.03999999910593033</v>
      </c>
      <c r="ON51">
        <f>OM13*OG13</f>
      </c>
      <c r="OO51">
        <f>OG13*(1+OM13)</f>
      </c>
      <c r="OP51" t="n" s="25099">
        <v>0.0</v>
      </c>
      <c r="OQ51" t="n" s="25100">
        <v>15.0</v>
      </c>
      <c r="OR51">
        <f>OO13+OQ13</f>
      </c>
      <c r="OS51" t="n" s="25102">
        <v>0.10000000149011612</v>
      </c>
      <c r="OT51">
        <f>OR13/(1-OS13)</f>
      </c>
      <c r="OU51">
        <f>OS13*OT13</f>
      </c>
      <c r="OV51" t="n" s="25105">
        <v>0.10000000149011612</v>
      </c>
      <c r="OW51">
        <f>OV13*OT13</f>
      </c>
      <c r="OX51">
        <f>OS13-OV13</f>
      </c>
      <c r="OY51">
        <f>OU13-OW13</f>
      </c>
      <c r="OZ51">
        <f>OT13</f>
      </c>
      <c r="PA51" t="s" s="25110">
        <v>72</v>
      </c>
      <c r="PB51" t="s" s="25111">
        <v>66</v>
      </c>
      <c r="PC51" t="s" s="25112">
        <v>67</v>
      </c>
      <c r="PD51" t="n" s="25113">
        <v>240322.0</v>
      </c>
      <c r="PE51" t="s" s="25114">
        <v>56</v>
      </c>
      <c r="PF51" t="s" s="25115">
        <v>63</v>
      </c>
      <c r="PG51" t="n" s="25116">
        <v>0.9043999910354614</v>
      </c>
      <c r="PH51" t="n" s="25117">
        <v>1.0</v>
      </c>
      <c r="PI51" t="n" s="25118">
        <v>100000.0</v>
      </c>
      <c r="PJ51">
        <f>PG13*PI13</f>
      </c>
      <c r="PK51" t="n" s="25120">
        <v>0.0</v>
      </c>
      <c r="PL51">
        <f>PJ13*(1+PK13)</f>
      </c>
      <c r="PM51" t="n" s="25122">
        <v>0.25</v>
      </c>
      <c r="PN51">
        <f>PL13/(1-PM13)</f>
      </c>
      <c r="PO51">
        <f>PM13*PN13</f>
      </c>
      <c r="PP51" t="n" s="25125">
        <v>0.15000000596046448</v>
      </c>
      <c r="PQ51">
        <f>PP13*PN13</f>
      </c>
      <c r="PR51">
        <f>PM13-PP13</f>
      </c>
      <c r="PS51">
        <f>PO13-PQ13</f>
      </c>
      <c r="PT51" t="n" s="25129">
        <v>0.03999999910593033</v>
      </c>
      <c r="PU51">
        <f>PT13*PN13</f>
      </c>
      <c r="PV51">
        <f>PN13*(1+PT13)</f>
      </c>
      <c r="PW51" t="n" s="25132">
        <v>0.0</v>
      </c>
      <c r="PX51" t="n" s="25133">
        <v>15.0</v>
      </c>
      <c r="PY51">
        <f>PV13+PX13</f>
      </c>
      <c r="PZ51" t="n" s="25135">
        <v>0.10000000149011612</v>
      </c>
      <c r="QA51">
        <f>PY13/(1-PZ13)</f>
      </c>
      <c r="QB51">
        <f>PZ13*QA13</f>
      </c>
      <c r="QC51" t="n" s="25138">
        <v>0.10000000149011612</v>
      </c>
      <c r="QD51">
        <f>QC13*QA13</f>
      </c>
      <c r="QE51">
        <f>PZ13-QC13</f>
      </c>
      <c r="QF51">
        <f>QB13-QD13</f>
      </c>
      <c r="QG51">
        <f>QA13</f>
      </c>
      <c r="QH51">
        <f>OYG13*OYI13/3651*OY13</f>
      </c>
      <c r="QI51" t="n" s="25144">
        <v>0.0</v>
      </c>
      <c r="QJ51">
        <f>QH13*(1+QI13)</f>
      </c>
      <c r="QK51" t="n" s="25146">
        <v>0.25</v>
      </c>
      <c r="QL51">
        <f>QJ13/(1-QK13)</f>
      </c>
      <c r="QM51">
        <f>QK13*QL13</f>
      </c>
      <c r="QN51" t="n" s="25149">
        <v>0.15000000596046448</v>
      </c>
      <c r="QO51">
        <f>QN13*QL13</f>
      </c>
      <c r="QP51">
        <f>QK13-QN13</f>
      </c>
      <c r="QQ51">
        <f>QM13-QO13</f>
      </c>
      <c r="QR51" t="n" s="25153">
        <v>0.03999999910593033</v>
      </c>
      <c r="QS51">
        <f>QR13*QL13</f>
      </c>
      <c r="QT51">
        <f>QL13*(1+QR13)</f>
      </c>
      <c r="QU51" t="n" s="25156">
        <v>0.0</v>
      </c>
      <c r="QV51" t="n" s="25157">
        <v>15.0</v>
      </c>
      <c r="QW51">
        <f>QT13+QV13</f>
      </c>
      <c r="QX51" t="n" s="25159">
        <v>0.10000000149011612</v>
      </c>
      <c r="QY51">
        <f>QW13/(1-QX13)</f>
      </c>
      <c r="QZ51">
        <f>QX13*QY13</f>
      </c>
      <c r="RA51" t="n" s="25162">
        <v>0.10000000149011612</v>
      </c>
      <c r="RB51">
        <f>RA13*QY13</f>
      </c>
      <c r="RC51">
        <f>QX13-RA13</f>
      </c>
      <c r="RD51">
        <f>QZ13-RB13</f>
      </c>
      <c r="RE51">
        <f>QY13</f>
      </c>
      <c r="RF51">
        <f>BV51+BV51+EA51+EA51+GF51+IK51+KP51+MU51+OZ51+RE51</f>
      </c>
    </row>
    <row r="52">
      <c r="A52" t="s">
        <v>74</v>
      </c>
      <c r="B52" t="s">
        <v>145</v>
      </c>
      <c r="C52" t="s">
        <v>111</v>
      </c>
      <c r="D52" t="s">
        <v>77</v>
      </c>
      <c r="F52" t="s">
        <v>52</v>
      </c>
      <c r="G52" t="s">
        <v>53</v>
      </c>
      <c r="H52" t="s">
        <v>54</v>
      </c>
      <c r="I52" t="s">
        <v>55</v>
      </c>
      <c r="J52" t="n">
        <v>0.0</v>
      </c>
      <c r="K52" t="n">
        <v>42815.0</v>
      </c>
      <c r="L52" t="n">
        <v>42753.0</v>
      </c>
      <c r="M52" t="s">
        <v>56</v>
      </c>
      <c r="N52" t="n">
        <v>-2.0</v>
      </c>
      <c r="O52" t="n">
        <v>10000.0</v>
      </c>
      <c r="P52" t="n">
        <v>-62.0</v>
      </c>
      <c r="Q52" t="n">
        <v>-2.0</v>
      </c>
      <c r="R52" t="s" s="25223">
        <v>57</v>
      </c>
      <c r="S52" t="s" s="25224">
        <v>58</v>
      </c>
      <c r="T52" t="s" s="25225">
        <v>59</v>
      </c>
      <c r="U52" t="n" s="25226">
        <v>240322.0</v>
      </c>
      <c r="V52" t="s" s="25227">
        <v>56</v>
      </c>
      <c r="W52" t="s" s="25228">
        <v>63</v>
      </c>
      <c r="X52" t="n" s="25229">
        <v>5.009999731555581E-4</v>
      </c>
      <c r="Y52" t="n" s="25230">
        <v>3.0</v>
      </c>
      <c r="Z52">
        <f>Y12*O12*12</f>
      </c>
      <c r="AA52">
        <f>X12*Z12</f>
      </c>
      <c r="AB52" t="n" s="25233">
        <v>0.0</v>
      </c>
      <c r="AC52">
        <f>AA12*(1+AB12)</f>
      </c>
      <c r="AD52" t="n" s="25235">
        <v>0.25</v>
      </c>
      <c r="AE52">
        <f>AC12/(1-AD12)</f>
      </c>
      <c r="AF52">
        <f>AD12*AE12</f>
      </c>
      <c r="AG52" t="n" s="25238">
        <v>0.15000000596046448</v>
      </c>
      <c r="AH52">
        <f>AG12*AE12</f>
      </c>
      <c r="AI52">
        <f>AD12-AG12</f>
      </c>
      <c r="AJ52">
        <f>AF12-AH12</f>
      </c>
      <c r="AK52" t="n" s="25242">
        <v>0.03999999910593033</v>
      </c>
      <c r="AL52">
        <f>AK12*AE12</f>
      </c>
      <c r="AM52">
        <f>AE12*(1+AK12)</f>
      </c>
      <c r="AN52" t="n" s="25245">
        <v>0.029999999329447746</v>
      </c>
      <c r="AO52">
        <f>AN12*AM12</f>
      </c>
      <c r="AP52">
        <f>AM12+AO12</f>
      </c>
      <c r="AQ52" t="n" s="25248">
        <v>0.10000000149011612</v>
      </c>
      <c r="AR52">
        <f>AP12/(1-AQ12)</f>
      </c>
      <c r="AS52">
        <f>AQ12*AR12</f>
      </c>
      <c r="AT52" t="n" s="25251">
        <v>0.10000000149011612</v>
      </c>
      <c r="AU52">
        <f>AT12*AR12</f>
      </c>
      <c r="AV52">
        <f>AQ12-AT12</f>
      </c>
      <c r="AW52">
        <f>AS12-AU12</f>
      </c>
      <c r="AX52">
        <f>AR12</f>
      </c>
      <c r="AY52">
        <f>X12*Z12/3652*P12</f>
      </c>
      <c r="AZ52" t="n" s="25257">
        <v>0.0</v>
      </c>
      <c r="BA52">
        <f>AY12*(1+AZ12)</f>
      </c>
      <c r="BB52" t="n" s="25259">
        <v>0.25</v>
      </c>
      <c r="BC52">
        <f>BA12/(1-BB12)</f>
      </c>
      <c r="BD52">
        <f>BB12*BC12</f>
      </c>
      <c r="BE52" t="n" s="25262">
        <v>0.15000000596046448</v>
      </c>
      <c r="BF52">
        <f>BE12*BC12</f>
      </c>
      <c r="BG52">
        <f>BB12-BE12</f>
      </c>
      <c r="BH52">
        <f>BD12-BF12</f>
      </c>
      <c r="BI52" t="n" s="25266">
        <v>0.03999999910593033</v>
      </c>
      <c r="BJ52">
        <f>BI12*BC12</f>
      </c>
      <c r="BK52">
        <f>BC12*(1+BI12)</f>
      </c>
      <c r="BL52" t="n" s="25269">
        <v>0.029999999329447746</v>
      </c>
      <c r="BM52">
        <f>BL12*BK12</f>
      </c>
      <c r="BN52">
        <f>BK12+BM12</f>
      </c>
      <c r="BO52" t="n" s="25272">
        <v>0.10000000149011612</v>
      </c>
      <c r="BP52">
        <f>BN12/(1-BO12)</f>
      </c>
      <c r="BQ52">
        <f>BO12*BP12</f>
      </c>
      <c r="BR52" t="n" s="25275">
        <v>0.10000000149011612</v>
      </c>
      <c r="BS52">
        <f>BR12*BP12</f>
      </c>
      <c r="BT52">
        <f>BO12-BR12</f>
      </c>
      <c r="BU52">
        <f>BQ12-BS12</f>
      </c>
      <c r="BV52">
        <f>BP12</f>
      </c>
      <c r="BW52" t="s" s="25336">
        <v>64</v>
      </c>
      <c r="BX52" t="s" s="25337">
        <v>58</v>
      </c>
      <c r="BY52" t="s" s="25338">
        <v>59</v>
      </c>
      <c r="BZ52" t="n" s="25339">
        <v>240322.0</v>
      </c>
      <c r="CA52" t="s" s="25340">
        <v>56</v>
      </c>
      <c r="CB52" t="s" s="25341">
        <v>63</v>
      </c>
      <c r="CC52" t="n" s="25342">
        <v>5.009999731555581E-4</v>
      </c>
      <c r="CD52" t="n" s="25343">
        <v>3.0</v>
      </c>
      <c r="CE52">
        <f>CD12*BT12*12</f>
      </c>
      <c r="CF52">
        <f>CC12*CE12</f>
      </c>
      <c r="CG52" t="n" s="25346">
        <v>0.0</v>
      </c>
      <c r="CH52">
        <f>CF12*(1+CG12)</f>
      </c>
      <c r="CI52" t="n" s="25348">
        <v>0.25</v>
      </c>
      <c r="CJ52">
        <f>CH12/(1-CI12)</f>
      </c>
      <c r="CK52">
        <f>CI12*CJ12</f>
      </c>
      <c r="CL52" t="n" s="25351">
        <v>0.15000000596046448</v>
      </c>
      <c r="CM52">
        <f>CL12*CJ12</f>
      </c>
      <c r="CN52">
        <f>CI12-CL12</f>
      </c>
      <c r="CO52">
        <f>CK12-CM12</f>
      </c>
      <c r="CP52" t="n" s="25355">
        <v>0.03999999910593033</v>
      </c>
      <c r="CQ52">
        <f>CP12*CJ12</f>
      </c>
      <c r="CR52">
        <f>CJ12*(1+CP12)</f>
      </c>
      <c r="CS52" t="n" s="25358">
        <v>0.029999999329447746</v>
      </c>
      <c r="CT52">
        <f>CS12*CR12</f>
      </c>
      <c r="CU52">
        <f>CR12+CT12</f>
      </c>
      <c r="CV52" t="n" s="25361">
        <v>0.10000000149011612</v>
      </c>
      <c r="CW52">
        <f>CU12/(1-CV12)</f>
      </c>
      <c r="CX52">
        <f>CV12*CW12</f>
      </c>
      <c r="CY52" t="n" s="25364">
        <v>0.10000000149011612</v>
      </c>
      <c r="CZ52">
        <f>CY12*CW12</f>
      </c>
      <c r="DA52">
        <f>CV12-CY12</f>
      </c>
      <c r="DB52">
        <f>CX12-CZ12</f>
      </c>
      <c r="DC52">
        <f>CW12</f>
      </c>
      <c r="DD52">
        <f>CC12*CE12/3652*BU12</f>
      </c>
      <c r="DE52" t="n" s="25370">
        <v>0.0</v>
      </c>
      <c r="DF52">
        <f>DD12*(1+DE12)</f>
      </c>
      <c r="DG52" t="n" s="25372">
        <v>0.25</v>
      </c>
      <c r="DH52">
        <f>DF12/(1-DG12)</f>
      </c>
      <c r="DI52">
        <f>DG12*DH12</f>
      </c>
      <c r="DJ52" t="n" s="25375">
        <v>0.15000000596046448</v>
      </c>
      <c r="DK52">
        <f>DJ12*DH12</f>
      </c>
      <c r="DL52">
        <f>DG12-DJ12</f>
      </c>
      <c r="DM52">
        <f>DI12-DK12</f>
      </c>
      <c r="DN52" t="n" s="25379">
        <v>0.03999999910593033</v>
      </c>
      <c r="DO52">
        <f>DN12*DH12</f>
      </c>
      <c r="DP52">
        <f>DH12*(1+DN12)</f>
      </c>
      <c r="DQ52" t="n" s="25382">
        <v>0.029999999329447746</v>
      </c>
      <c r="DR52">
        <f>DQ12*DP12</f>
      </c>
      <c r="DS52">
        <f>DP12+DR12</f>
      </c>
      <c r="DT52" t="n" s="25385">
        <v>0.10000000149011612</v>
      </c>
      <c r="DU52">
        <f>DS12/(1-DT12)</f>
      </c>
      <c r="DV52">
        <f>DT12*DU12</f>
      </c>
      <c r="DW52" t="n" s="25388">
        <v>0.10000000149011612</v>
      </c>
      <c r="DX52">
        <f>DW12*DU12</f>
      </c>
      <c r="DY52">
        <f>DT12-DW12</f>
      </c>
      <c r="DZ52">
        <f>DV12-DX12</f>
      </c>
      <c r="EA52">
        <f>DU12</f>
      </c>
      <c r="EB52" t="s" s="25393">
        <v>65</v>
      </c>
      <c r="EC52" t="s" s="25394">
        <v>66</v>
      </c>
      <c r="ED52" t="s" s="25395">
        <v>67</v>
      </c>
      <c r="EE52" t="n" s="25396">
        <v>240322.0</v>
      </c>
      <c r="EF52" t="s" s="25397">
        <v>56</v>
      </c>
      <c r="EG52" t="s" s="25398">
        <v>63</v>
      </c>
      <c r="EH52" t="n" s="25399">
        <v>0.5009999871253967</v>
      </c>
      <c r="EI52" t="n" s="25400">
        <v>3.0</v>
      </c>
      <c r="EJ52" t="n" s="25401">
        <v>100000.0</v>
      </c>
      <c r="EK52">
        <f>EH13*EJ13</f>
      </c>
      <c r="EL52" t="n" s="25403">
        <v>0.0</v>
      </c>
      <c r="EM52">
        <f>EK13*(1+EL13)</f>
      </c>
      <c r="EN52" t="n" s="25405">
        <v>0.25</v>
      </c>
      <c r="EO52">
        <f>EM13/(1-EN13)</f>
      </c>
      <c r="EP52">
        <f>EN13*EO13</f>
      </c>
      <c r="EQ52" t="n" s="25408">
        <v>0.15000000596046448</v>
      </c>
      <c r="ER52">
        <f>EQ13*EO13</f>
      </c>
      <c r="ES52">
        <f>EN13-EQ13</f>
      </c>
      <c r="ET52">
        <f>EP13-ER13</f>
      </c>
      <c r="EU52" t="n" s="25412">
        <v>0.03999999910593033</v>
      </c>
      <c r="EV52">
        <f>EU13*EO13</f>
      </c>
      <c r="EW52">
        <f>EO13*(1+EU13)</f>
      </c>
      <c r="EX52" t="n" s="25415">
        <v>0.0</v>
      </c>
      <c r="EY52" t="n" s="25416">
        <v>15.0</v>
      </c>
      <c r="EZ52">
        <f>EW13+EY13</f>
      </c>
      <c r="FA52" t="n" s="25418">
        <v>0.10000000149011612</v>
      </c>
      <c r="FB52">
        <f>EZ13/(1-FA13)</f>
      </c>
      <c r="FC52">
        <f>FA13*FB13</f>
      </c>
      <c r="FD52" t="n" s="25421">
        <v>0.10000000149011612</v>
      </c>
      <c r="FE52">
        <f>FD13*FB13</f>
      </c>
      <c r="FF52">
        <f>FA13-FD13</f>
      </c>
      <c r="FG52">
        <f>FC13-FE13</f>
      </c>
      <c r="FH52">
        <f>FB13</f>
      </c>
      <c r="FI52">
        <f>EH13*EJ13/3652*DZ13</f>
      </c>
      <c r="FJ52" t="n" s="25427">
        <v>0.0</v>
      </c>
      <c r="FK52">
        <f>FI13*(1+FJ13)</f>
      </c>
      <c r="FL52" t="n" s="25429">
        <v>0.25</v>
      </c>
      <c r="FM52">
        <f>FK13/(1-FL13)</f>
      </c>
      <c r="FN52">
        <f>FL13*FM13</f>
      </c>
      <c r="FO52" t="n" s="25432">
        <v>0.15000000596046448</v>
      </c>
      <c r="FP52">
        <f>FO13*FM13</f>
      </c>
      <c r="FQ52">
        <f>FL13-FO13</f>
      </c>
      <c r="FR52">
        <f>FN13-FP13</f>
      </c>
      <c r="FS52" t="n" s="25436">
        <v>0.03999999910593033</v>
      </c>
      <c r="FT52">
        <f>FS13*FM13</f>
      </c>
      <c r="FU52">
        <f>FM13*(1+FS13)</f>
      </c>
      <c r="FV52" t="n" s="25439">
        <v>0.0</v>
      </c>
      <c r="FW52" t="n" s="25440">
        <v>15.0</v>
      </c>
      <c r="FX52">
        <f>FU13+FW13</f>
      </c>
      <c r="FY52" t="n" s="25442">
        <v>0.10000000149011612</v>
      </c>
      <c r="FZ52">
        <f>FX13/(1-FY13)</f>
      </c>
      <c r="GA52">
        <f>FY13*FZ13</f>
      </c>
      <c r="GB52" t="n" s="25445">
        <v>0.10000000149011612</v>
      </c>
      <c r="GC52">
        <f>GB13*FZ13</f>
      </c>
      <c r="GD52">
        <f>FY13-GB13</f>
      </c>
      <c r="GE52">
        <f>GA13-GC13</f>
      </c>
      <c r="GF52">
        <f>FZ13</f>
      </c>
      <c r="GG52" t="s" s="25450">
        <v>68</v>
      </c>
      <c r="GH52" t="s" s="25451">
        <v>66</v>
      </c>
      <c r="GI52" t="s" s="25452">
        <v>67</v>
      </c>
      <c r="GJ52" t="n" s="25453">
        <v>240322.0</v>
      </c>
      <c r="GK52" t="s" s="25454">
        <v>56</v>
      </c>
      <c r="GL52" t="s" s="25455">
        <v>63</v>
      </c>
      <c r="GM52" t="n" s="25456">
        <v>0.12530000507831573</v>
      </c>
      <c r="GN52" t="n" s="25457">
        <v>3.0</v>
      </c>
      <c r="GO52" t="n" s="25458">
        <v>100000.0</v>
      </c>
      <c r="GP52">
        <f>GM13*GO13</f>
      </c>
      <c r="GQ52" t="n" s="25460">
        <v>0.0</v>
      </c>
      <c r="GR52">
        <f>GP13*(1+GQ13)</f>
      </c>
      <c r="GS52" t="n" s="25462">
        <v>0.25</v>
      </c>
      <c r="GT52">
        <f>GR13/(1-GS13)</f>
      </c>
      <c r="GU52">
        <f>GS13*GT13</f>
      </c>
      <c r="GV52" t="n" s="25465">
        <v>0.15000000596046448</v>
      </c>
      <c r="GW52">
        <f>GV13*GT13</f>
      </c>
      <c r="GX52">
        <f>GS13-GV13</f>
      </c>
      <c r="GY52">
        <f>GU13-GW13</f>
      </c>
      <c r="GZ52" t="n" s="25469">
        <v>0.03999999910593033</v>
      </c>
      <c r="HA52">
        <f>GZ13*GT13</f>
      </c>
      <c r="HB52">
        <f>GT13*(1+GZ13)</f>
      </c>
      <c r="HC52" t="n" s="25472">
        <v>0.0</v>
      </c>
      <c r="HD52" t="n" s="25473">
        <v>15.0</v>
      </c>
      <c r="HE52">
        <f>HB13+HD13</f>
      </c>
      <c r="HF52" t="n" s="25475">
        <v>0.10000000149011612</v>
      </c>
      <c r="HG52">
        <f>HE13/(1-HF13)</f>
      </c>
      <c r="HH52">
        <f>HF13*HG13</f>
      </c>
      <c r="HI52" t="n" s="25478">
        <v>0.10000000149011612</v>
      </c>
      <c r="HJ52">
        <f>HI13*HG13</f>
      </c>
      <c r="HK52">
        <f>HF13-HI13</f>
      </c>
      <c r="HL52">
        <f>HH13-HJ13</f>
      </c>
      <c r="HM52">
        <f>HG13</f>
      </c>
      <c r="HN52">
        <f>GM13*GO13/3652*GE13</f>
      </c>
      <c r="HO52" t="n" s="25484">
        <v>0.0</v>
      </c>
      <c r="HP52">
        <f>HN13*(1+HO13)</f>
      </c>
      <c r="HQ52" t="n" s="25486">
        <v>0.25</v>
      </c>
      <c r="HR52">
        <f>HP13/(1-HQ13)</f>
      </c>
      <c r="HS52">
        <f>HQ13*HR13</f>
      </c>
      <c r="HT52" t="n" s="25489">
        <v>0.15000000596046448</v>
      </c>
      <c r="HU52">
        <f>HT13*HR13</f>
      </c>
      <c r="HV52">
        <f>HQ13-HT13</f>
      </c>
      <c r="HW52">
        <f>HS13-HU13</f>
      </c>
      <c r="HX52" t="n" s="25493">
        <v>0.03999999910593033</v>
      </c>
      <c r="HY52">
        <f>HX13*HR13</f>
      </c>
      <c r="HZ52">
        <f>HR13*(1+HX13)</f>
      </c>
      <c r="IA52" t="n" s="25496">
        <v>0.0</v>
      </c>
      <c r="IB52" t="n" s="25497">
        <v>15.0</v>
      </c>
      <c r="IC52">
        <f>HZ13+IB13</f>
      </c>
      <c r="ID52" t="n" s="25499">
        <v>0.10000000149011612</v>
      </c>
      <c r="IE52">
        <f>IC13/(1-ID13)</f>
      </c>
      <c r="IF52">
        <f>ID13*IE13</f>
      </c>
      <c r="IG52" t="n" s="25502">
        <v>0.10000000149011612</v>
      </c>
      <c r="IH52">
        <f>IG13*IE13</f>
      </c>
      <c r="II52">
        <f>ID13-IG13</f>
      </c>
      <c r="IJ52">
        <f>IF13-IH13</f>
      </c>
      <c r="IK52">
        <f>IE13</f>
      </c>
      <c r="IL52" t="s" s="25507">
        <v>69</v>
      </c>
      <c r="IM52" t="s" s="25508">
        <v>66</v>
      </c>
      <c r="IN52" t="s" s="25509">
        <v>67</v>
      </c>
      <c r="IO52" t="n" s="25510">
        <v>240322.0</v>
      </c>
      <c r="IP52" t="s" s="25511">
        <v>56</v>
      </c>
      <c r="IQ52" t="s" s="25512">
        <v>63</v>
      </c>
      <c r="IR52" t="n" s="25513">
        <v>0.061900001019239426</v>
      </c>
      <c r="IS52" t="n" s="25514">
        <v>3.0</v>
      </c>
      <c r="IT52" t="n" s="25515">
        <v>100000.0</v>
      </c>
      <c r="IU52">
        <f>IR13*IT13</f>
      </c>
      <c r="IV52" t="n" s="25517">
        <v>0.0</v>
      </c>
      <c r="IW52">
        <f>IU13*(1+IV13)</f>
      </c>
      <c r="IX52" t="n" s="25519">
        <v>0.25</v>
      </c>
      <c r="IY52">
        <f>IW13/(1-IX13)</f>
      </c>
      <c r="IZ52">
        <f>IX13*IY13</f>
      </c>
      <c r="JA52" t="n" s="25522">
        <v>0.15000000596046448</v>
      </c>
      <c r="JB52">
        <f>JA13*IY13</f>
      </c>
      <c r="JC52">
        <f>IX13-JA13</f>
      </c>
      <c r="JD52">
        <f>IZ13-JB13</f>
      </c>
      <c r="JE52" t="n" s="25526">
        <v>0.03999999910593033</v>
      </c>
      <c r="JF52">
        <f>JE13*IY13</f>
      </c>
      <c r="JG52">
        <f>IY13*(1+JE13)</f>
      </c>
      <c r="JH52" t="n" s="25529">
        <v>0.0</v>
      </c>
      <c r="JI52" t="n" s="25530">
        <v>15.0</v>
      </c>
      <c r="JJ52">
        <f>JG13+JI13</f>
      </c>
      <c r="JK52" t="n" s="25532">
        <v>0.10000000149011612</v>
      </c>
      <c r="JL52">
        <f>JJ13/(1-JK13)</f>
      </c>
      <c r="JM52">
        <f>JK13*JL13</f>
      </c>
      <c r="JN52" t="n" s="25535">
        <v>0.10000000149011612</v>
      </c>
      <c r="JO52">
        <f>JN13*JL13</f>
      </c>
      <c r="JP52">
        <f>JK13-JN13</f>
      </c>
      <c r="JQ52">
        <f>JM13-JO13</f>
      </c>
      <c r="JR52">
        <f>JL13</f>
      </c>
      <c r="JS52">
        <f>IR13*IT13/3652*IJ13</f>
      </c>
      <c r="JT52" t="n" s="25541">
        <v>0.0</v>
      </c>
      <c r="JU52">
        <f>JS13*(1+JT13)</f>
      </c>
      <c r="JV52" t="n" s="25543">
        <v>0.25</v>
      </c>
      <c r="JW52">
        <f>JU13/(1-JV13)</f>
      </c>
      <c r="JX52">
        <f>JV13*JW13</f>
      </c>
      <c r="JY52" t="n" s="25546">
        <v>0.15000000596046448</v>
      </c>
      <c r="JZ52">
        <f>JY13*JW13</f>
      </c>
      <c r="KA52">
        <f>JV13-JY13</f>
      </c>
      <c r="KB52">
        <f>JX13-JZ13</f>
      </c>
      <c r="KC52" t="n" s="25550">
        <v>0.03999999910593033</v>
      </c>
      <c r="KD52">
        <f>KC13*JW13</f>
      </c>
      <c r="KE52">
        <f>JW13*(1+KC13)</f>
      </c>
      <c r="KF52" t="n" s="25553">
        <v>0.0</v>
      </c>
      <c r="KG52" t="n" s="25554">
        <v>15.0</v>
      </c>
      <c r="KH52">
        <f>KE13+KG13</f>
      </c>
      <c r="KI52" t="n" s="25556">
        <v>0.10000000149011612</v>
      </c>
      <c r="KJ52">
        <f>KH13/(1-KI13)</f>
      </c>
      <c r="KK52">
        <f>KI13*KJ13</f>
      </c>
      <c r="KL52" t="n" s="25559">
        <v>0.10000000149011612</v>
      </c>
      <c r="KM52">
        <f>KL13*KJ13</f>
      </c>
      <c r="KN52">
        <f>KI13-KL13</f>
      </c>
      <c r="KO52">
        <f>KK13-KM13</f>
      </c>
      <c r="KP52">
        <f>KJ13</f>
      </c>
      <c r="KQ52" t="s" s="25564">
        <v>70</v>
      </c>
      <c r="KR52" t="s" s="25565">
        <v>66</v>
      </c>
      <c r="KS52" t="s" s="25566">
        <v>67</v>
      </c>
      <c r="KT52" t="n" s="25567">
        <v>240322.0</v>
      </c>
      <c r="KU52" t="s" s="25568">
        <v>56</v>
      </c>
      <c r="KV52" t="s" s="25569">
        <v>63</v>
      </c>
      <c r="KW52" t="n" s="25570">
        <v>0.21080000698566437</v>
      </c>
      <c r="KX52" t="n" s="25571">
        <v>3.0</v>
      </c>
      <c r="KY52" t="n" s="25572">
        <v>100000.0</v>
      </c>
      <c r="KZ52">
        <f>KW13*KY13</f>
      </c>
      <c r="LA52" t="n" s="25574">
        <v>0.0</v>
      </c>
      <c r="LB52">
        <f>KZ13*(1+LA13)</f>
      </c>
      <c r="LC52" t="n" s="25576">
        <v>0.25</v>
      </c>
      <c r="LD52">
        <f>LB13/(1-LC13)</f>
      </c>
      <c r="LE52">
        <f>LC13*LD13</f>
      </c>
      <c r="LF52" t="n" s="25579">
        <v>0.15000000596046448</v>
      </c>
      <c r="LG52">
        <f>LF13*LD13</f>
      </c>
      <c r="LH52">
        <f>LC13-LF13</f>
      </c>
      <c r="LI52">
        <f>LE13-LG13</f>
      </c>
      <c r="LJ52" t="n" s="25583">
        <v>0.03999999910593033</v>
      </c>
      <c r="LK52">
        <f>LJ13*LD13</f>
      </c>
      <c r="LL52">
        <f>LD13*(1+LJ13)</f>
      </c>
      <c r="LM52" t="n" s="25586">
        <v>0.0</v>
      </c>
      <c r="LN52" t="n" s="25587">
        <v>15.0</v>
      </c>
      <c r="LO52">
        <f>LL13+LN13</f>
      </c>
      <c r="LP52" t="n" s="25589">
        <v>0.10000000149011612</v>
      </c>
      <c r="LQ52">
        <f>LO13/(1-LP13)</f>
      </c>
      <c r="LR52">
        <f>LP13*LQ13</f>
      </c>
      <c r="LS52" t="n" s="25592">
        <v>0.10000000149011612</v>
      </c>
      <c r="LT52">
        <f>LS13*LQ13</f>
      </c>
      <c r="LU52">
        <f>LP13-LS13</f>
      </c>
      <c r="LV52">
        <f>LR13-LT13</f>
      </c>
      <c r="LW52">
        <f>LQ13</f>
      </c>
      <c r="LX52">
        <f>KW13*KY13/3652*KO13</f>
      </c>
      <c r="LY52" t="n" s="25598">
        <v>0.0</v>
      </c>
      <c r="LZ52">
        <f>LX13*(1+LY13)</f>
      </c>
      <c r="MA52" t="n" s="25600">
        <v>0.25</v>
      </c>
      <c r="MB52">
        <f>LZ13/(1-MA13)</f>
      </c>
      <c r="MC52">
        <f>MA13*MB13</f>
      </c>
      <c r="MD52" t="n" s="25603">
        <v>0.15000000596046448</v>
      </c>
      <c r="ME52">
        <f>MD13*MB13</f>
      </c>
      <c r="MF52">
        <f>MA13-MD13</f>
      </c>
      <c r="MG52">
        <f>MC13-ME13</f>
      </c>
      <c r="MH52" t="n" s="25607">
        <v>0.03999999910593033</v>
      </c>
      <c r="MI52">
        <f>MH13*MB13</f>
      </c>
      <c r="MJ52">
        <f>MB13*(1+MH13)</f>
      </c>
      <c r="MK52" t="n" s="25610">
        <v>0.0</v>
      </c>
      <c r="ML52" t="n" s="25611">
        <v>15.0</v>
      </c>
      <c r="MM52">
        <f>MJ13+ML13</f>
      </c>
      <c r="MN52" t="n" s="25613">
        <v>0.10000000149011612</v>
      </c>
      <c r="MO52">
        <f>MM13/(1-MN13)</f>
      </c>
      <c r="MP52">
        <f>MN13*MO13</f>
      </c>
      <c r="MQ52" t="n" s="25616">
        <v>0.10000000149011612</v>
      </c>
      <c r="MR52">
        <f>MQ13*MO13</f>
      </c>
      <c r="MS52">
        <f>MN13-MQ13</f>
      </c>
      <c r="MT52">
        <f>MP13-MR13</f>
      </c>
      <c r="MU52">
        <f>MO13</f>
      </c>
      <c r="MV52" t="s" s="25621">
        <v>71</v>
      </c>
      <c r="MW52" t="s" s="25622">
        <v>66</v>
      </c>
      <c r="MX52" t="s" s="25623">
        <v>67</v>
      </c>
      <c r="MY52" t="n" s="25624">
        <v>240322.0</v>
      </c>
      <c r="MZ52" t="s" s="25625">
        <v>56</v>
      </c>
      <c r="NA52" t="s" s="25626">
        <v>63</v>
      </c>
      <c r="NB52" t="n" s="25627">
        <v>0.45249998569488525</v>
      </c>
      <c r="NC52" t="n" s="25628">
        <v>1.0</v>
      </c>
      <c r="ND52" t="n" s="25629">
        <v>100000.0</v>
      </c>
      <c r="NE52">
        <f>NB13*ND13</f>
      </c>
      <c r="NF52" t="n" s="25631">
        <v>0.0</v>
      </c>
      <c r="NG52">
        <f>NE13*(1+NF13)</f>
      </c>
      <c r="NH52" t="n" s="25633">
        <v>0.25</v>
      </c>
      <c r="NI52">
        <f>NG13/(1-NH13)</f>
      </c>
      <c r="NJ52">
        <f>NH13*NI13</f>
      </c>
      <c r="NK52" t="n" s="25636">
        <v>0.15000000596046448</v>
      </c>
      <c r="NL52">
        <f>NK13*NI13</f>
      </c>
      <c r="NM52">
        <f>NH13-NK13</f>
      </c>
      <c r="NN52">
        <f>NJ13-NL13</f>
      </c>
      <c r="NO52" t="n" s="25640">
        <v>0.03999999910593033</v>
      </c>
      <c r="NP52">
        <f>NO13*NI13</f>
      </c>
      <c r="NQ52">
        <f>NI13*(1+NO13)</f>
      </c>
      <c r="NR52" t="n" s="25643">
        <v>0.0</v>
      </c>
      <c r="NS52" t="n" s="25644">
        <v>15.0</v>
      </c>
      <c r="NT52">
        <f>NQ13+NS13</f>
      </c>
      <c r="NU52" t="n" s="25646">
        <v>0.10000000149011612</v>
      </c>
      <c r="NV52">
        <f>NT13/(1-NU13)</f>
      </c>
      <c r="NW52">
        <f>NU13*NV13</f>
      </c>
      <c r="NX52" t="n" s="25649">
        <v>0.10000000149011612</v>
      </c>
      <c r="NY52">
        <f>NX13*NV13</f>
      </c>
      <c r="NZ52">
        <f>NU13-NX13</f>
      </c>
      <c r="OA52">
        <f>NW13-NY13</f>
      </c>
      <c r="OB52">
        <f>NV13</f>
      </c>
      <c r="OC52">
        <f>NB13*ND13/3652*MT13</f>
      </c>
      <c r="OD52" t="n" s="25655">
        <v>0.0</v>
      </c>
      <c r="OE52">
        <f>OC13*(1+OD13)</f>
      </c>
      <c r="OF52" t="n" s="25657">
        <v>0.25</v>
      </c>
      <c r="OG52">
        <f>OE13/(1-OF13)</f>
      </c>
      <c r="OH52">
        <f>OF13*OG13</f>
      </c>
      <c r="OI52" t="n" s="25660">
        <v>0.15000000596046448</v>
      </c>
      <c r="OJ52">
        <f>OI13*OG13</f>
      </c>
      <c r="OK52">
        <f>OF13-OI13</f>
      </c>
      <c r="OL52">
        <f>OH13-OJ13</f>
      </c>
      <c r="OM52" t="n" s="25664">
        <v>0.03999999910593033</v>
      </c>
      <c r="ON52">
        <f>OM13*OG13</f>
      </c>
      <c r="OO52">
        <f>OG13*(1+OM13)</f>
      </c>
      <c r="OP52" t="n" s="25667">
        <v>0.0</v>
      </c>
      <c r="OQ52" t="n" s="25668">
        <v>15.0</v>
      </c>
      <c r="OR52">
        <f>OO13+OQ13</f>
      </c>
      <c r="OS52" t="n" s="25670">
        <v>0.10000000149011612</v>
      </c>
      <c r="OT52">
        <f>OR13/(1-OS13)</f>
      </c>
      <c r="OU52">
        <f>OS13*OT13</f>
      </c>
      <c r="OV52" t="n" s="25673">
        <v>0.10000000149011612</v>
      </c>
      <c r="OW52">
        <f>OV13*OT13</f>
      </c>
      <c r="OX52">
        <f>OS13-OV13</f>
      </c>
      <c r="OY52">
        <f>OU13-OW13</f>
      </c>
      <c r="OZ52">
        <f>OT13</f>
      </c>
      <c r="PA52" t="s" s="25678">
        <v>72</v>
      </c>
      <c r="PB52" t="s" s="25679">
        <v>66</v>
      </c>
      <c r="PC52" t="s" s="25680">
        <v>67</v>
      </c>
      <c r="PD52" t="n" s="25681">
        <v>240322.0</v>
      </c>
      <c r="PE52" t="s" s="25682">
        <v>56</v>
      </c>
      <c r="PF52" t="s" s="25683">
        <v>63</v>
      </c>
      <c r="PG52" t="n" s="25684">
        <v>0.9043999910354614</v>
      </c>
      <c r="PH52" t="n" s="25685">
        <v>1.0</v>
      </c>
      <c r="PI52" t="n" s="25686">
        <v>100000.0</v>
      </c>
      <c r="PJ52">
        <f>PG13*PI13</f>
      </c>
      <c r="PK52" t="n" s="25688">
        <v>0.0</v>
      </c>
      <c r="PL52">
        <f>PJ13*(1+PK13)</f>
      </c>
      <c r="PM52" t="n" s="25690">
        <v>0.25</v>
      </c>
      <c r="PN52">
        <f>PL13/(1-PM13)</f>
      </c>
      <c r="PO52">
        <f>PM13*PN13</f>
      </c>
      <c r="PP52" t="n" s="25693">
        <v>0.15000000596046448</v>
      </c>
      <c r="PQ52">
        <f>PP13*PN13</f>
      </c>
      <c r="PR52">
        <f>PM13-PP13</f>
      </c>
      <c r="PS52">
        <f>PO13-PQ13</f>
      </c>
      <c r="PT52" t="n" s="25697">
        <v>0.03999999910593033</v>
      </c>
      <c r="PU52">
        <f>PT13*PN13</f>
      </c>
      <c r="PV52">
        <f>PN13*(1+PT13)</f>
      </c>
      <c r="PW52" t="n" s="25700">
        <v>0.0</v>
      </c>
      <c r="PX52" t="n" s="25701">
        <v>15.0</v>
      </c>
      <c r="PY52">
        <f>PV13+PX13</f>
      </c>
      <c r="PZ52" t="n" s="25703">
        <v>0.10000000149011612</v>
      </c>
      <c r="QA52">
        <f>PY13/(1-PZ13)</f>
      </c>
      <c r="QB52">
        <f>PZ13*QA13</f>
      </c>
      <c r="QC52" t="n" s="25706">
        <v>0.10000000149011612</v>
      </c>
      <c r="QD52">
        <f>QC13*QA13</f>
      </c>
      <c r="QE52">
        <f>PZ13-QC13</f>
      </c>
      <c r="QF52">
        <f>QB13-QD13</f>
      </c>
      <c r="QG52">
        <f>QA13</f>
      </c>
      <c r="QH52">
        <f>OYG13*OYI13/3652*OY13</f>
      </c>
      <c r="QI52" t="n" s="25712">
        <v>0.0</v>
      </c>
      <c r="QJ52">
        <f>QH13*(1+QI13)</f>
      </c>
      <c r="QK52" t="n" s="25714">
        <v>0.25</v>
      </c>
      <c r="QL52">
        <f>QJ13/(1-QK13)</f>
      </c>
      <c r="QM52">
        <f>QK13*QL13</f>
      </c>
      <c r="QN52" t="n" s="25717">
        <v>0.15000000596046448</v>
      </c>
      <c r="QO52">
        <f>QN13*QL13</f>
      </c>
      <c r="QP52">
        <f>QK13-QN13</f>
      </c>
      <c r="QQ52">
        <f>QM13-QO13</f>
      </c>
      <c r="QR52" t="n" s="25721">
        <v>0.03999999910593033</v>
      </c>
      <c r="QS52">
        <f>QR13*QL13</f>
      </c>
      <c r="QT52">
        <f>QL13*(1+QR13)</f>
      </c>
      <c r="QU52" t="n" s="25724">
        <v>0.0</v>
      </c>
      <c r="QV52" t="n" s="25725">
        <v>15.0</v>
      </c>
      <c r="QW52">
        <f>QT13+QV13</f>
      </c>
      <c r="QX52" t="n" s="25727">
        <v>0.10000000149011612</v>
      </c>
      <c r="QY52">
        <f>QW13/(1-QX13)</f>
      </c>
      <c r="QZ52">
        <f>QX13*QY13</f>
      </c>
      <c r="RA52" t="n" s="25730">
        <v>0.10000000149011612</v>
      </c>
      <c r="RB52">
        <f>RA13*QY13</f>
      </c>
      <c r="RC52">
        <f>QX13-RA13</f>
      </c>
      <c r="RD52">
        <f>QZ13-RB13</f>
      </c>
      <c r="RE52">
        <f>QY13</f>
      </c>
      <c r="RF52">
        <f>BV52+BV52+EA52+EA52+GF52+IK52+KP52+MU52+OZ52+RE52</f>
      </c>
    </row>
    <row r="53">
      <c r="A53" t="s">
        <v>146</v>
      </c>
      <c r="B53" t="s">
        <v>147</v>
      </c>
      <c r="C53" t="s">
        <v>148</v>
      </c>
      <c r="D53" t="s">
        <v>51</v>
      </c>
      <c r="F53" t="s">
        <v>52</v>
      </c>
      <c r="G53" t="s">
        <v>53</v>
      </c>
      <c r="H53" t="s">
        <v>54</v>
      </c>
      <c r="I53" t="s">
        <v>55</v>
      </c>
      <c r="J53" t="n">
        <v>0.0</v>
      </c>
      <c r="K53" t="n">
        <v>42815.0</v>
      </c>
      <c r="L53" t="n">
        <v>42424.0</v>
      </c>
      <c r="M53" t="s">
        <v>56</v>
      </c>
      <c r="N53" t="n">
        <v>-1.0</v>
      </c>
      <c r="O53" t="n">
        <v>15000.0</v>
      </c>
      <c r="P53" t="n">
        <v>-391.0</v>
      </c>
      <c r="Q53" t="n">
        <v>0.0</v>
      </c>
      <c r="R53" t="s" s="25791">
        <v>57</v>
      </c>
      <c r="S53" t="s" s="25792">
        <v>58</v>
      </c>
      <c r="T53" t="s" s="25793">
        <v>59</v>
      </c>
      <c r="U53" t="n" s="25794">
        <v>240322.0</v>
      </c>
      <c r="V53" t="s" s="25795">
        <v>56</v>
      </c>
      <c r="W53" t="s" s="25796">
        <v>63</v>
      </c>
      <c r="X53" t="n" s="25797">
        <v>5.009999731555581E-4</v>
      </c>
      <c r="Y53" t="n" s="25798">
        <v>3.0</v>
      </c>
      <c r="Z53">
        <f>Y12*O12*12</f>
      </c>
      <c r="AA53">
        <f>X12*Z12</f>
      </c>
      <c r="AB53" t="n" s="25801">
        <v>0.0</v>
      </c>
      <c r="AC53">
        <f>AA12*(1+AB12)</f>
      </c>
      <c r="AD53" t="n" s="25803">
        <v>0.25</v>
      </c>
      <c r="AE53">
        <f>AC12/(1-AD12)</f>
      </c>
      <c r="AF53">
        <f>AD12*AE12</f>
      </c>
      <c r="AG53" t="n" s="25806">
        <v>0.15000000596046448</v>
      </c>
      <c r="AH53">
        <f>AG12*AE12</f>
      </c>
      <c r="AI53">
        <f>AD12-AG12</f>
      </c>
      <c r="AJ53">
        <f>AF12-AH12</f>
      </c>
      <c r="AK53" t="n" s="25810">
        <v>0.03999999910593033</v>
      </c>
      <c r="AL53">
        <f>AK12*AE12</f>
      </c>
      <c r="AM53">
        <f>AE12*(1+AK12)</f>
      </c>
      <c r="AN53" t="n" s="25813">
        <v>0.029999999329447746</v>
      </c>
      <c r="AO53">
        <f>AN12*AM12</f>
      </c>
      <c r="AP53">
        <f>AM12+AO12</f>
      </c>
      <c r="AQ53" t="n" s="25816">
        <v>0.10000000149011612</v>
      </c>
      <c r="AR53">
        <f>AP12/(1-AQ12)</f>
      </c>
      <c r="AS53">
        <f>AQ12*AR12</f>
      </c>
      <c r="AT53" t="n" s="25819">
        <v>0.10000000149011612</v>
      </c>
      <c r="AU53">
        <f>AT12*AR12</f>
      </c>
      <c r="AV53">
        <f>AQ12-AT12</f>
      </c>
      <c r="AW53">
        <f>AS12-AU12</f>
      </c>
      <c r="AX53">
        <f>AR12</f>
      </c>
      <c r="AY53">
        <f>X12*Z12/3653*P12</f>
      </c>
      <c r="AZ53" t="n" s="25825">
        <v>0.0</v>
      </c>
      <c r="BA53">
        <f>AY12*(1+AZ12)</f>
      </c>
      <c r="BB53" t="n" s="25827">
        <v>0.25</v>
      </c>
      <c r="BC53">
        <f>BA12/(1-BB12)</f>
      </c>
      <c r="BD53">
        <f>BB12*BC12</f>
      </c>
      <c r="BE53" t="n" s="25830">
        <v>0.15000000596046448</v>
      </c>
      <c r="BF53">
        <f>BE12*BC12</f>
      </c>
      <c r="BG53">
        <f>BB12-BE12</f>
      </c>
      <c r="BH53">
        <f>BD12-BF12</f>
      </c>
      <c r="BI53" t="n" s="25834">
        <v>0.03999999910593033</v>
      </c>
      <c r="BJ53">
        <f>BI12*BC12</f>
      </c>
      <c r="BK53">
        <f>BC12*(1+BI12)</f>
      </c>
      <c r="BL53" t="n" s="25837">
        <v>0.029999999329447746</v>
      </c>
      <c r="BM53">
        <f>BL12*BK12</f>
      </c>
      <c r="BN53">
        <f>BK12+BM12</f>
      </c>
      <c r="BO53" t="n" s="25840">
        <v>0.10000000149011612</v>
      </c>
      <c r="BP53">
        <f>BN12/(1-BO12)</f>
      </c>
      <c r="BQ53">
        <f>BO12*BP12</f>
      </c>
      <c r="BR53" t="n" s="25843">
        <v>0.10000000149011612</v>
      </c>
      <c r="BS53">
        <f>BR12*BP12</f>
      </c>
      <c r="BT53">
        <f>BO12-BR12</f>
      </c>
      <c r="BU53">
        <f>BQ12-BS12</f>
      </c>
      <c r="BV53">
        <f>BP12</f>
      </c>
      <c r="BW53" t="s" s="25904">
        <v>64</v>
      </c>
      <c r="BX53" t="s" s="25905">
        <v>58</v>
      </c>
      <c r="BY53" t="s" s="25906">
        <v>59</v>
      </c>
      <c r="BZ53" t="n" s="25907">
        <v>240322.0</v>
      </c>
      <c r="CA53" t="s" s="25908">
        <v>56</v>
      </c>
      <c r="CB53" t="s" s="25909">
        <v>63</v>
      </c>
      <c r="CC53" t="n" s="25910">
        <v>5.009999731555581E-4</v>
      </c>
      <c r="CD53" t="n" s="25911">
        <v>3.0</v>
      </c>
      <c r="CE53">
        <f>CD12*BT12*12</f>
      </c>
      <c r="CF53">
        <f>CC12*CE12</f>
      </c>
      <c r="CG53" t="n" s="25914">
        <v>0.0</v>
      </c>
      <c r="CH53">
        <f>CF12*(1+CG12)</f>
      </c>
      <c r="CI53" t="n" s="25916">
        <v>0.25</v>
      </c>
      <c r="CJ53">
        <f>CH12/(1-CI12)</f>
      </c>
      <c r="CK53">
        <f>CI12*CJ12</f>
      </c>
      <c r="CL53" t="n" s="25919">
        <v>0.15000000596046448</v>
      </c>
      <c r="CM53">
        <f>CL12*CJ12</f>
      </c>
      <c r="CN53">
        <f>CI12-CL12</f>
      </c>
      <c r="CO53">
        <f>CK12-CM12</f>
      </c>
      <c r="CP53" t="n" s="25923">
        <v>0.03999999910593033</v>
      </c>
      <c r="CQ53">
        <f>CP12*CJ12</f>
      </c>
      <c r="CR53">
        <f>CJ12*(1+CP12)</f>
      </c>
      <c r="CS53" t="n" s="25926">
        <v>0.029999999329447746</v>
      </c>
      <c r="CT53">
        <f>CS12*CR12</f>
      </c>
      <c r="CU53">
        <f>CR12+CT12</f>
      </c>
      <c r="CV53" t="n" s="25929">
        <v>0.10000000149011612</v>
      </c>
      <c r="CW53">
        <f>CU12/(1-CV12)</f>
      </c>
      <c r="CX53">
        <f>CV12*CW12</f>
      </c>
      <c r="CY53" t="n" s="25932">
        <v>0.10000000149011612</v>
      </c>
      <c r="CZ53">
        <f>CY12*CW12</f>
      </c>
      <c r="DA53">
        <f>CV12-CY12</f>
      </c>
      <c r="DB53">
        <f>CX12-CZ12</f>
      </c>
      <c r="DC53">
        <f>CW12</f>
      </c>
      <c r="DD53">
        <f>CC12*CE12/3653*BU12</f>
      </c>
      <c r="DE53" t="n" s="25938">
        <v>0.0</v>
      </c>
      <c r="DF53">
        <f>DD12*(1+DE12)</f>
      </c>
      <c r="DG53" t="n" s="25940">
        <v>0.25</v>
      </c>
      <c r="DH53">
        <f>DF12/(1-DG12)</f>
      </c>
      <c r="DI53">
        <f>DG12*DH12</f>
      </c>
      <c r="DJ53" t="n" s="25943">
        <v>0.15000000596046448</v>
      </c>
      <c r="DK53">
        <f>DJ12*DH12</f>
      </c>
      <c r="DL53">
        <f>DG12-DJ12</f>
      </c>
      <c r="DM53">
        <f>DI12-DK12</f>
      </c>
      <c r="DN53" t="n" s="25947">
        <v>0.03999999910593033</v>
      </c>
      <c r="DO53">
        <f>DN12*DH12</f>
      </c>
      <c r="DP53">
        <f>DH12*(1+DN12)</f>
      </c>
      <c r="DQ53" t="n" s="25950">
        <v>0.029999999329447746</v>
      </c>
      <c r="DR53">
        <f>DQ12*DP12</f>
      </c>
      <c r="DS53">
        <f>DP12+DR12</f>
      </c>
      <c r="DT53" t="n" s="25953">
        <v>0.10000000149011612</v>
      </c>
      <c r="DU53">
        <f>DS12/(1-DT12)</f>
      </c>
      <c r="DV53">
        <f>DT12*DU12</f>
      </c>
      <c r="DW53" t="n" s="25956">
        <v>0.10000000149011612</v>
      </c>
      <c r="DX53">
        <f>DW12*DU12</f>
      </c>
      <c r="DY53">
        <f>DT12-DW12</f>
      </c>
      <c r="DZ53">
        <f>DV12-DX12</f>
      </c>
      <c r="EA53">
        <f>DU12</f>
      </c>
      <c r="EB53" t="s" s="25961">
        <v>65</v>
      </c>
      <c r="EC53" t="s" s="25962">
        <v>66</v>
      </c>
      <c r="ED53" t="s" s="25963">
        <v>67</v>
      </c>
      <c r="EE53" t="n" s="25964">
        <v>240322.0</v>
      </c>
      <c r="EF53" t="s" s="25965">
        <v>56</v>
      </c>
      <c r="EG53" t="s" s="25966">
        <v>63</v>
      </c>
      <c r="EH53" t="n" s="25967">
        <v>0.5009999871253967</v>
      </c>
      <c r="EI53" t="n" s="25968">
        <v>3.0</v>
      </c>
      <c r="EJ53" t="n" s="25969">
        <v>100000.0</v>
      </c>
      <c r="EK53">
        <f>EH13*EJ13</f>
      </c>
      <c r="EL53" t="n" s="25971">
        <v>0.0</v>
      </c>
      <c r="EM53">
        <f>EK13*(1+EL13)</f>
      </c>
      <c r="EN53" t="n" s="25973">
        <v>0.25</v>
      </c>
      <c r="EO53">
        <f>EM13/(1-EN13)</f>
      </c>
      <c r="EP53">
        <f>EN13*EO13</f>
      </c>
      <c r="EQ53" t="n" s="25976">
        <v>0.15000000596046448</v>
      </c>
      <c r="ER53">
        <f>EQ13*EO13</f>
      </c>
      <c r="ES53">
        <f>EN13-EQ13</f>
      </c>
      <c r="ET53">
        <f>EP13-ER13</f>
      </c>
      <c r="EU53" t="n" s="25980">
        <v>0.03999999910593033</v>
      </c>
      <c r="EV53">
        <f>EU13*EO13</f>
      </c>
      <c r="EW53">
        <f>EO13*(1+EU13)</f>
      </c>
      <c r="EX53" t="n" s="25983">
        <v>0.0</v>
      </c>
      <c r="EY53" t="n" s="25984">
        <v>15.0</v>
      </c>
      <c r="EZ53">
        <f>EW13+EY13</f>
      </c>
      <c r="FA53" t="n" s="25986">
        <v>0.10000000149011612</v>
      </c>
      <c r="FB53">
        <f>EZ13/(1-FA13)</f>
      </c>
      <c r="FC53">
        <f>FA13*FB13</f>
      </c>
      <c r="FD53" t="n" s="25989">
        <v>0.10000000149011612</v>
      </c>
      <c r="FE53">
        <f>FD13*FB13</f>
      </c>
      <c r="FF53">
        <f>FA13-FD13</f>
      </c>
      <c r="FG53">
        <f>FC13-FE13</f>
      </c>
      <c r="FH53">
        <f>FB13</f>
      </c>
      <c r="FI53">
        <f>EH13*EJ13/3653*DZ13</f>
      </c>
      <c r="FJ53" t="n" s="25995">
        <v>0.0</v>
      </c>
      <c r="FK53">
        <f>FI13*(1+FJ13)</f>
      </c>
      <c r="FL53" t="n" s="25997">
        <v>0.25</v>
      </c>
      <c r="FM53">
        <f>FK13/(1-FL13)</f>
      </c>
      <c r="FN53">
        <f>FL13*FM13</f>
      </c>
      <c r="FO53" t="n" s="26000">
        <v>0.15000000596046448</v>
      </c>
      <c r="FP53">
        <f>FO13*FM13</f>
      </c>
      <c r="FQ53">
        <f>FL13-FO13</f>
      </c>
      <c r="FR53">
        <f>FN13-FP13</f>
      </c>
      <c r="FS53" t="n" s="26004">
        <v>0.03999999910593033</v>
      </c>
      <c r="FT53">
        <f>FS13*FM13</f>
      </c>
      <c r="FU53">
        <f>FM13*(1+FS13)</f>
      </c>
      <c r="FV53" t="n" s="26007">
        <v>0.0</v>
      </c>
      <c r="FW53" t="n" s="26008">
        <v>15.0</v>
      </c>
      <c r="FX53">
        <f>FU13+FW13</f>
      </c>
      <c r="FY53" t="n" s="26010">
        <v>0.10000000149011612</v>
      </c>
      <c r="FZ53">
        <f>FX13/(1-FY13)</f>
      </c>
      <c r="GA53">
        <f>FY13*FZ13</f>
      </c>
      <c r="GB53" t="n" s="26013">
        <v>0.10000000149011612</v>
      </c>
      <c r="GC53">
        <f>GB13*FZ13</f>
      </c>
      <c r="GD53">
        <f>FY13-GB13</f>
      </c>
      <c r="GE53">
        <f>GA13-GC13</f>
      </c>
      <c r="GF53">
        <f>FZ13</f>
      </c>
      <c r="GG53" t="s" s="26018">
        <v>68</v>
      </c>
      <c r="GH53" t="s" s="26019">
        <v>66</v>
      </c>
      <c r="GI53" t="s" s="26020">
        <v>67</v>
      </c>
      <c r="GJ53" t="n" s="26021">
        <v>240322.0</v>
      </c>
      <c r="GK53" t="s" s="26022">
        <v>56</v>
      </c>
      <c r="GL53" t="s" s="26023">
        <v>63</v>
      </c>
      <c r="GM53" t="n" s="26024">
        <v>0.12530000507831573</v>
      </c>
      <c r="GN53" t="n" s="26025">
        <v>3.0</v>
      </c>
      <c r="GO53" t="n" s="26026">
        <v>100000.0</v>
      </c>
      <c r="GP53">
        <f>GM13*GO13</f>
      </c>
      <c r="GQ53" t="n" s="26028">
        <v>0.0</v>
      </c>
      <c r="GR53">
        <f>GP13*(1+GQ13)</f>
      </c>
      <c r="GS53" t="n" s="26030">
        <v>0.25</v>
      </c>
      <c r="GT53">
        <f>GR13/(1-GS13)</f>
      </c>
      <c r="GU53">
        <f>GS13*GT13</f>
      </c>
      <c r="GV53" t="n" s="26033">
        <v>0.15000000596046448</v>
      </c>
      <c r="GW53">
        <f>GV13*GT13</f>
      </c>
      <c r="GX53">
        <f>GS13-GV13</f>
      </c>
      <c r="GY53">
        <f>GU13-GW13</f>
      </c>
      <c r="GZ53" t="n" s="26037">
        <v>0.03999999910593033</v>
      </c>
      <c r="HA53">
        <f>GZ13*GT13</f>
      </c>
      <c r="HB53">
        <f>GT13*(1+GZ13)</f>
      </c>
      <c r="HC53" t="n" s="26040">
        <v>0.0</v>
      </c>
      <c r="HD53" t="n" s="26041">
        <v>15.0</v>
      </c>
      <c r="HE53">
        <f>HB13+HD13</f>
      </c>
      <c r="HF53" t="n" s="26043">
        <v>0.10000000149011612</v>
      </c>
      <c r="HG53">
        <f>HE13/(1-HF13)</f>
      </c>
      <c r="HH53">
        <f>HF13*HG13</f>
      </c>
      <c r="HI53" t="n" s="26046">
        <v>0.10000000149011612</v>
      </c>
      <c r="HJ53">
        <f>HI13*HG13</f>
      </c>
      <c r="HK53">
        <f>HF13-HI13</f>
      </c>
      <c r="HL53">
        <f>HH13-HJ13</f>
      </c>
      <c r="HM53">
        <f>HG13</f>
      </c>
      <c r="HN53">
        <f>GM13*GO13/3653*GE13</f>
      </c>
      <c r="HO53" t="n" s="26052">
        <v>0.0</v>
      </c>
      <c r="HP53">
        <f>HN13*(1+HO13)</f>
      </c>
      <c r="HQ53" t="n" s="26054">
        <v>0.25</v>
      </c>
      <c r="HR53">
        <f>HP13/(1-HQ13)</f>
      </c>
      <c r="HS53">
        <f>HQ13*HR13</f>
      </c>
      <c r="HT53" t="n" s="26057">
        <v>0.15000000596046448</v>
      </c>
      <c r="HU53">
        <f>HT13*HR13</f>
      </c>
      <c r="HV53">
        <f>HQ13-HT13</f>
      </c>
      <c r="HW53">
        <f>HS13-HU13</f>
      </c>
      <c r="HX53" t="n" s="26061">
        <v>0.03999999910593033</v>
      </c>
      <c r="HY53">
        <f>HX13*HR13</f>
      </c>
      <c r="HZ53">
        <f>HR13*(1+HX13)</f>
      </c>
      <c r="IA53" t="n" s="26064">
        <v>0.0</v>
      </c>
      <c r="IB53" t="n" s="26065">
        <v>15.0</v>
      </c>
      <c r="IC53">
        <f>HZ13+IB13</f>
      </c>
      <c r="ID53" t="n" s="26067">
        <v>0.10000000149011612</v>
      </c>
      <c r="IE53">
        <f>IC13/(1-ID13)</f>
      </c>
      <c r="IF53">
        <f>ID13*IE13</f>
      </c>
      <c r="IG53" t="n" s="26070">
        <v>0.10000000149011612</v>
      </c>
      <c r="IH53">
        <f>IG13*IE13</f>
      </c>
      <c r="II53">
        <f>ID13-IG13</f>
      </c>
      <c r="IJ53">
        <f>IF13-IH13</f>
      </c>
      <c r="IK53">
        <f>IE13</f>
      </c>
      <c r="IL53" t="s" s="26075">
        <v>69</v>
      </c>
      <c r="IM53" t="s" s="26076">
        <v>66</v>
      </c>
      <c r="IN53" t="s" s="26077">
        <v>67</v>
      </c>
      <c r="IO53" t="n" s="26078">
        <v>240322.0</v>
      </c>
      <c r="IP53" t="s" s="26079">
        <v>56</v>
      </c>
      <c r="IQ53" t="s" s="26080">
        <v>63</v>
      </c>
      <c r="IR53" t="n" s="26081">
        <v>0.061900001019239426</v>
      </c>
      <c r="IS53" t="n" s="26082">
        <v>3.0</v>
      </c>
      <c r="IT53" t="n" s="26083">
        <v>100000.0</v>
      </c>
      <c r="IU53">
        <f>IR13*IT13</f>
      </c>
      <c r="IV53" t="n" s="26085">
        <v>0.0</v>
      </c>
      <c r="IW53">
        <f>IU13*(1+IV13)</f>
      </c>
      <c r="IX53" t="n" s="26087">
        <v>0.25</v>
      </c>
      <c r="IY53">
        <f>IW13/(1-IX13)</f>
      </c>
      <c r="IZ53">
        <f>IX13*IY13</f>
      </c>
      <c r="JA53" t="n" s="26090">
        <v>0.15000000596046448</v>
      </c>
      <c r="JB53">
        <f>JA13*IY13</f>
      </c>
      <c r="JC53">
        <f>IX13-JA13</f>
      </c>
      <c r="JD53">
        <f>IZ13-JB13</f>
      </c>
      <c r="JE53" t="n" s="26094">
        <v>0.03999999910593033</v>
      </c>
      <c r="JF53">
        <f>JE13*IY13</f>
      </c>
      <c r="JG53">
        <f>IY13*(1+JE13)</f>
      </c>
      <c r="JH53" t="n" s="26097">
        <v>0.0</v>
      </c>
      <c r="JI53" t="n" s="26098">
        <v>15.0</v>
      </c>
      <c r="JJ53">
        <f>JG13+JI13</f>
      </c>
      <c r="JK53" t="n" s="26100">
        <v>0.10000000149011612</v>
      </c>
      <c r="JL53">
        <f>JJ13/(1-JK13)</f>
      </c>
      <c r="JM53">
        <f>JK13*JL13</f>
      </c>
      <c r="JN53" t="n" s="26103">
        <v>0.10000000149011612</v>
      </c>
      <c r="JO53">
        <f>JN13*JL13</f>
      </c>
      <c r="JP53">
        <f>JK13-JN13</f>
      </c>
      <c r="JQ53">
        <f>JM13-JO13</f>
      </c>
      <c r="JR53">
        <f>JL13</f>
      </c>
      <c r="JS53">
        <f>IR13*IT13/3653*IJ13</f>
      </c>
      <c r="JT53" t="n" s="26109">
        <v>0.0</v>
      </c>
      <c r="JU53">
        <f>JS13*(1+JT13)</f>
      </c>
      <c r="JV53" t="n" s="26111">
        <v>0.25</v>
      </c>
      <c r="JW53">
        <f>JU13/(1-JV13)</f>
      </c>
      <c r="JX53">
        <f>JV13*JW13</f>
      </c>
      <c r="JY53" t="n" s="26114">
        <v>0.15000000596046448</v>
      </c>
      <c r="JZ53">
        <f>JY13*JW13</f>
      </c>
      <c r="KA53">
        <f>JV13-JY13</f>
      </c>
      <c r="KB53">
        <f>JX13-JZ13</f>
      </c>
      <c r="KC53" t="n" s="26118">
        <v>0.03999999910593033</v>
      </c>
      <c r="KD53">
        <f>KC13*JW13</f>
      </c>
      <c r="KE53">
        <f>JW13*(1+KC13)</f>
      </c>
      <c r="KF53" t="n" s="26121">
        <v>0.0</v>
      </c>
      <c r="KG53" t="n" s="26122">
        <v>15.0</v>
      </c>
      <c r="KH53">
        <f>KE13+KG13</f>
      </c>
      <c r="KI53" t="n" s="26124">
        <v>0.10000000149011612</v>
      </c>
      <c r="KJ53">
        <f>KH13/(1-KI13)</f>
      </c>
      <c r="KK53">
        <f>KI13*KJ13</f>
      </c>
      <c r="KL53" t="n" s="26127">
        <v>0.10000000149011612</v>
      </c>
      <c r="KM53">
        <f>KL13*KJ13</f>
      </c>
      <c r="KN53">
        <f>KI13-KL13</f>
      </c>
      <c r="KO53">
        <f>KK13-KM13</f>
      </c>
      <c r="KP53">
        <f>KJ13</f>
      </c>
      <c r="KQ53" t="s" s="26132">
        <v>70</v>
      </c>
      <c r="KR53" t="s" s="26133">
        <v>66</v>
      </c>
      <c r="KS53" t="s" s="26134">
        <v>67</v>
      </c>
      <c r="KT53" t="n" s="26135">
        <v>240322.0</v>
      </c>
      <c r="KU53" t="s" s="26136">
        <v>56</v>
      </c>
      <c r="KV53" t="s" s="26137">
        <v>63</v>
      </c>
      <c r="KW53" t="n" s="26138">
        <v>0.21080000698566437</v>
      </c>
      <c r="KX53" t="n" s="26139">
        <v>3.0</v>
      </c>
      <c r="KY53" t="n" s="26140">
        <v>100000.0</v>
      </c>
      <c r="KZ53">
        <f>KW13*KY13</f>
      </c>
      <c r="LA53" t="n" s="26142">
        <v>0.0</v>
      </c>
      <c r="LB53">
        <f>KZ13*(1+LA13)</f>
      </c>
      <c r="LC53" t="n" s="26144">
        <v>0.25</v>
      </c>
      <c r="LD53">
        <f>LB13/(1-LC13)</f>
      </c>
      <c r="LE53">
        <f>LC13*LD13</f>
      </c>
      <c r="LF53" t="n" s="26147">
        <v>0.15000000596046448</v>
      </c>
      <c r="LG53">
        <f>LF13*LD13</f>
      </c>
      <c r="LH53">
        <f>LC13-LF13</f>
      </c>
      <c r="LI53">
        <f>LE13-LG13</f>
      </c>
      <c r="LJ53" t="n" s="26151">
        <v>0.03999999910593033</v>
      </c>
      <c r="LK53">
        <f>LJ13*LD13</f>
      </c>
      <c r="LL53">
        <f>LD13*(1+LJ13)</f>
      </c>
      <c r="LM53" t="n" s="26154">
        <v>0.0</v>
      </c>
      <c r="LN53" t="n" s="26155">
        <v>15.0</v>
      </c>
      <c r="LO53">
        <f>LL13+LN13</f>
      </c>
      <c r="LP53" t="n" s="26157">
        <v>0.10000000149011612</v>
      </c>
      <c r="LQ53">
        <f>LO13/(1-LP13)</f>
      </c>
      <c r="LR53">
        <f>LP13*LQ13</f>
      </c>
      <c r="LS53" t="n" s="26160">
        <v>0.10000000149011612</v>
      </c>
      <c r="LT53">
        <f>LS13*LQ13</f>
      </c>
      <c r="LU53">
        <f>LP13-LS13</f>
      </c>
      <c r="LV53">
        <f>LR13-LT13</f>
      </c>
      <c r="LW53">
        <f>LQ13</f>
      </c>
      <c r="LX53">
        <f>KW13*KY13/3653*KO13</f>
      </c>
      <c r="LY53" t="n" s="26166">
        <v>0.0</v>
      </c>
      <c r="LZ53">
        <f>LX13*(1+LY13)</f>
      </c>
      <c r="MA53" t="n" s="26168">
        <v>0.25</v>
      </c>
      <c r="MB53">
        <f>LZ13/(1-MA13)</f>
      </c>
      <c r="MC53">
        <f>MA13*MB13</f>
      </c>
      <c r="MD53" t="n" s="26171">
        <v>0.15000000596046448</v>
      </c>
      <c r="ME53">
        <f>MD13*MB13</f>
      </c>
      <c r="MF53">
        <f>MA13-MD13</f>
      </c>
      <c r="MG53">
        <f>MC13-ME13</f>
      </c>
      <c r="MH53" t="n" s="26175">
        <v>0.03999999910593033</v>
      </c>
      <c r="MI53">
        <f>MH13*MB13</f>
      </c>
      <c r="MJ53">
        <f>MB13*(1+MH13)</f>
      </c>
      <c r="MK53" t="n" s="26178">
        <v>0.0</v>
      </c>
      <c r="ML53" t="n" s="26179">
        <v>15.0</v>
      </c>
      <c r="MM53">
        <f>MJ13+ML13</f>
      </c>
      <c r="MN53" t="n" s="26181">
        <v>0.10000000149011612</v>
      </c>
      <c r="MO53">
        <f>MM13/(1-MN13)</f>
      </c>
      <c r="MP53">
        <f>MN13*MO13</f>
      </c>
      <c r="MQ53" t="n" s="26184">
        <v>0.10000000149011612</v>
      </c>
      <c r="MR53">
        <f>MQ13*MO13</f>
      </c>
      <c r="MS53">
        <f>MN13-MQ13</f>
      </c>
      <c r="MT53">
        <f>MP13-MR13</f>
      </c>
      <c r="MU53">
        <f>MO13</f>
      </c>
      <c r="MV53" t="s" s="26189">
        <v>71</v>
      </c>
      <c r="MW53" t="s" s="26190">
        <v>66</v>
      </c>
      <c r="MX53" t="s" s="26191">
        <v>67</v>
      </c>
      <c r="MY53" t="n" s="26192">
        <v>240322.0</v>
      </c>
      <c r="MZ53" t="s" s="26193">
        <v>56</v>
      </c>
      <c r="NA53" t="s" s="26194">
        <v>63</v>
      </c>
      <c r="NB53" t="n" s="26195">
        <v>0.45249998569488525</v>
      </c>
      <c r="NC53" t="n" s="26196">
        <v>1.0</v>
      </c>
      <c r="ND53" t="n" s="26197">
        <v>100000.0</v>
      </c>
      <c r="NE53">
        <f>NB13*ND13</f>
      </c>
      <c r="NF53" t="n" s="26199">
        <v>0.0</v>
      </c>
      <c r="NG53">
        <f>NE13*(1+NF13)</f>
      </c>
      <c r="NH53" t="n" s="26201">
        <v>0.25</v>
      </c>
      <c r="NI53">
        <f>NG13/(1-NH13)</f>
      </c>
      <c r="NJ53">
        <f>NH13*NI13</f>
      </c>
      <c r="NK53" t="n" s="26204">
        <v>0.15000000596046448</v>
      </c>
      <c r="NL53">
        <f>NK13*NI13</f>
      </c>
      <c r="NM53">
        <f>NH13-NK13</f>
      </c>
      <c r="NN53">
        <f>NJ13-NL13</f>
      </c>
      <c r="NO53" t="n" s="26208">
        <v>0.03999999910593033</v>
      </c>
      <c r="NP53">
        <f>NO13*NI13</f>
      </c>
      <c r="NQ53">
        <f>NI13*(1+NO13)</f>
      </c>
      <c r="NR53" t="n" s="26211">
        <v>0.0</v>
      </c>
      <c r="NS53" t="n" s="26212">
        <v>15.0</v>
      </c>
      <c r="NT53">
        <f>NQ13+NS13</f>
      </c>
      <c r="NU53" t="n" s="26214">
        <v>0.10000000149011612</v>
      </c>
      <c r="NV53">
        <f>NT13/(1-NU13)</f>
      </c>
      <c r="NW53">
        <f>NU13*NV13</f>
      </c>
      <c r="NX53" t="n" s="26217">
        <v>0.10000000149011612</v>
      </c>
      <c r="NY53">
        <f>NX13*NV13</f>
      </c>
      <c r="NZ53">
        <f>NU13-NX13</f>
      </c>
      <c r="OA53">
        <f>NW13-NY13</f>
      </c>
      <c r="OB53">
        <f>NV13</f>
      </c>
      <c r="OC53">
        <f>NB13*ND13/3653*MT13</f>
      </c>
      <c r="OD53" t="n" s="26223">
        <v>0.0</v>
      </c>
      <c r="OE53">
        <f>OC13*(1+OD13)</f>
      </c>
      <c r="OF53" t="n" s="26225">
        <v>0.25</v>
      </c>
      <c r="OG53">
        <f>OE13/(1-OF13)</f>
      </c>
      <c r="OH53">
        <f>OF13*OG13</f>
      </c>
      <c r="OI53" t="n" s="26228">
        <v>0.15000000596046448</v>
      </c>
      <c r="OJ53">
        <f>OI13*OG13</f>
      </c>
      <c r="OK53">
        <f>OF13-OI13</f>
      </c>
      <c r="OL53">
        <f>OH13-OJ13</f>
      </c>
      <c r="OM53" t="n" s="26232">
        <v>0.03999999910593033</v>
      </c>
      <c r="ON53">
        <f>OM13*OG13</f>
      </c>
      <c r="OO53">
        <f>OG13*(1+OM13)</f>
      </c>
      <c r="OP53" t="n" s="26235">
        <v>0.0</v>
      </c>
      <c r="OQ53" t="n" s="26236">
        <v>15.0</v>
      </c>
      <c r="OR53">
        <f>OO13+OQ13</f>
      </c>
      <c r="OS53" t="n" s="26238">
        <v>0.10000000149011612</v>
      </c>
      <c r="OT53">
        <f>OR13/(1-OS13)</f>
      </c>
      <c r="OU53">
        <f>OS13*OT13</f>
      </c>
      <c r="OV53" t="n" s="26241">
        <v>0.10000000149011612</v>
      </c>
      <c r="OW53">
        <f>OV13*OT13</f>
      </c>
      <c r="OX53">
        <f>OS13-OV13</f>
      </c>
      <c r="OY53">
        <f>OU13-OW13</f>
      </c>
      <c r="OZ53">
        <f>OT13</f>
      </c>
      <c r="PA53" t="s" s="26246">
        <v>72</v>
      </c>
      <c r="PB53" t="s" s="26247">
        <v>66</v>
      </c>
      <c r="PC53" t="s" s="26248">
        <v>67</v>
      </c>
      <c r="PD53" t="n" s="26249">
        <v>240322.0</v>
      </c>
      <c r="PE53" t="s" s="26250">
        <v>56</v>
      </c>
      <c r="PF53" t="s" s="26251">
        <v>63</v>
      </c>
      <c r="PG53" t="n" s="26252">
        <v>0.9043999910354614</v>
      </c>
      <c r="PH53" t="n" s="26253">
        <v>1.0</v>
      </c>
      <c r="PI53" t="n" s="26254">
        <v>100000.0</v>
      </c>
      <c r="PJ53">
        <f>PG13*PI13</f>
      </c>
      <c r="PK53" t="n" s="26256">
        <v>0.0</v>
      </c>
      <c r="PL53">
        <f>PJ13*(1+PK13)</f>
      </c>
      <c r="PM53" t="n" s="26258">
        <v>0.25</v>
      </c>
      <c r="PN53">
        <f>PL13/(1-PM13)</f>
      </c>
      <c r="PO53">
        <f>PM13*PN13</f>
      </c>
      <c r="PP53" t="n" s="26261">
        <v>0.15000000596046448</v>
      </c>
      <c r="PQ53">
        <f>PP13*PN13</f>
      </c>
      <c r="PR53">
        <f>PM13-PP13</f>
      </c>
      <c r="PS53">
        <f>PO13-PQ13</f>
      </c>
      <c r="PT53" t="n" s="26265">
        <v>0.03999999910593033</v>
      </c>
      <c r="PU53">
        <f>PT13*PN13</f>
      </c>
      <c r="PV53">
        <f>PN13*(1+PT13)</f>
      </c>
      <c r="PW53" t="n" s="26268">
        <v>0.0</v>
      </c>
      <c r="PX53" t="n" s="26269">
        <v>15.0</v>
      </c>
      <c r="PY53">
        <f>PV13+PX13</f>
      </c>
      <c r="PZ53" t="n" s="26271">
        <v>0.10000000149011612</v>
      </c>
      <c r="QA53">
        <f>PY13/(1-PZ13)</f>
      </c>
      <c r="QB53">
        <f>PZ13*QA13</f>
      </c>
      <c r="QC53" t="n" s="26274">
        <v>0.10000000149011612</v>
      </c>
      <c r="QD53">
        <f>QC13*QA13</f>
      </c>
      <c r="QE53">
        <f>PZ13-QC13</f>
      </c>
      <c r="QF53">
        <f>QB13-QD13</f>
      </c>
      <c r="QG53">
        <f>QA13</f>
      </c>
      <c r="QH53">
        <f>OYG13*OYI13/3653*OY13</f>
      </c>
      <c r="QI53" t="n" s="26280">
        <v>0.0</v>
      </c>
      <c r="QJ53">
        <f>QH13*(1+QI13)</f>
      </c>
      <c r="QK53" t="n" s="26282">
        <v>0.25</v>
      </c>
      <c r="QL53">
        <f>QJ13/(1-QK13)</f>
      </c>
      <c r="QM53">
        <f>QK13*QL13</f>
      </c>
      <c r="QN53" t="n" s="26285">
        <v>0.15000000596046448</v>
      </c>
      <c r="QO53">
        <f>QN13*QL13</f>
      </c>
      <c r="QP53">
        <f>QK13-QN13</f>
      </c>
      <c r="QQ53">
        <f>QM13-QO13</f>
      </c>
      <c r="QR53" t="n" s="26289">
        <v>0.03999999910593033</v>
      </c>
      <c r="QS53">
        <f>QR13*QL13</f>
      </c>
      <c r="QT53">
        <f>QL13*(1+QR13)</f>
      </c>
      <c r="QU53" t="n" s="26292">
        <v>0.0</v>
      </c>
      <c r="QV53" t="n" s="26293">
        <v>15.0</v>
      </c>
      <c r="QW53">
        <f>QT13+QV13</f>
      </c>
      <c r="QX53" t="n" s="26295">
        <v>0.10000000149011612</v>
      </c>
      <c r="QY53">
        <f>QW13/(1-QX13)</f>
      </c>
      <c r="QZ53">
        <f>QX13*QY13</f>
      </c>
      <c r="RA53" t="n" s="26298">
        <v>0.10000000149011612</v>
      </c>
      <c r="RB53">
        <f>RA13*QY13</f>
      </c>
      <c r="RC53">
        <f>QX13-RA13</f>
      </c>
      <c r="RD53">
        <f>QZ13-RB13</f>
      </c>
      <c r="RE53">
        <f>QY13</f>
      </c>
      <c r="RF53">
        <f>BV53+BV53+EA53+EA53+GF53+IK53+KP53+MU53+OZ53+RE53</f>
      </c>
    </row>
    <row r="54">
      <c r="A54" t="s">
        <v>146</v>
      </c>
      <c r="B54" t="s">
        <v>147</v>
      </c>
      <c r="C54" t="s">
        <v>148</v>
      </c>
      <c r="D54" t="s">
        <v>51</v>
      </c>
      <c r="F54" t="s">
        <v>52</v>
      </c>
      <c r="G54" t="s">
        <v>53</v>
      </c>
      <c r="H54" t="s">
        <v>54</v>
      </c>
      <c r="I54" t="s">
        <v>55</v>
      </c>
      <c r="J54" t="n">
        <v>0.0</v>
      </c>
      <c r="K54" t="n">
        <v>42815.0</v>
      </c>
      <c r="L54" t="n">
        <v>42753.0</v>
      </c>
      <c r="M54" t="s">
        <v>56</v>
      </c>
      <c r="N54" t="n">
        <v>-2.0</v>
      </c>
      <c r="O54" t="n">
        <v>15000.0</v>
      </c>
      <c r="P54" t="n">
        <v>-62.0</v>
      </c>
      <c r="Q54" t="n">
        <v>-2.0</v>
      </c>
      <c r="R54" t="s" s="26359">
        <v>57</v>
      </c>
      <c r="S54" t="s" s="26360">
        <v>58</v>
      </c>
      <c r="T54" t="s" s="26361">
        <v>59</v>
      </c>
      <c r="U54" t="n" s="26362">
        <v>240322.0</v>
      </c>
      <c r="V54" t="s" s="26363">
        <v>56</v>
      </c>
      <c r="W54" t="s" s="26364">
        <v>63</v>
      </c>
      <c r="X54" t="n" s="26365">
        <v>5.009999731555581E-4</v>
      </c>
      <c r="Y54" t="n" s="26366">
        <v>3.0</v>
      </c>
      <c r="Z54">
        <f>Y12*O12*12</f>
      </c>
      <c r="AA54">
        <f>X12*Z12</f>
      </c>
      <c r="AB54" t="n" s="26369">
        <v>0.0</v>
      </c>
      <c r="AC54">
        <f>AA12*(1+AB12)</f>
      </c>
      <c r="AD54" t="n" s="26371">
        <v>0.25</v>
      </c>
      <c r="AE54">
        <f>AC12/(1-AD12)</f>
      </c>
      <c r="AF54">
        <f>AD12*AE12</f>
      </c>
      <c r="AG54" t="n" s="26374">
        <v>0.15000000596046448</v>
      </c>
      <c r="AH54">
        <f>AG12*AE12</f>
      </c>
      <c r="AI54">
        <f>AD12-AG12</f>
      </c>
      <c r="AJ54">
        <f>AF12-AH12</f>
      </c>
      <c r="AK54" t="n" s="26378">
        <v>0.03999999910593033</v>
      </c>
      <c r="AL54">
        <f>AK12*AE12</f>
      </c>
      <c r="AM54">
        <f>AE12*(1+AK12)</f>
      </c>
      <c r="AN54" t="n" s="26381">
        <v>0.029999999329447746</v>
      </c>
      <c r="AO54">
        <f>AN12*AM12</f>
      </c>
      <c r="AP54">
        <f>AM12+AO12</f>
      </c>
      <c r="AQ54" t="n" s="26384">
        <v>0.10000000149011612</v>
      </c>
      <c r="AR54">
        <f>AP12/(1-AQ12)</f>
      </c>
      <c r="AS54">
        <f>AQ12*AR12</f>
      </c>
      <c r="AT54" t="n" s="26387">
        <v>0.10000000149011612</v>
      </c>
      <c r="AU54">
        <f>AT12*AR12</f>
      </c>
      <c r="AV54">
        <f>AQ12-AT12</f>
      </c>
      <c r="AW54">
        <f>AS12-AU12</f>
      </c>
      <c r="AX54">
        <f>AR12</f>
      </c>
      <c r="AY54">
        <f>X12*Z12/3654*P12</f>
      </c>
      <c r="AZ54" t="n" s="26393">
        <v>0.0</v>
      </c>
      <c r="BA54">
        <f>AY12*(1+AZ12)</f>
      </c>
      <c r="BB54" t="n" s="26395">
        <v>0.25</v>
      </c>
      <c r="BC54">
        <f>BA12/(1-BB12)</f>
      </c>
      <c r="BD54">
        <f>BB12*BC12</f>
      </c>
      <c r="BE54" t="n" s="26398">
        <v>0.15000000596046448</v>
      </c>
      <c r="BF54">
        <f>BE12*BC12</f>
      </c>
      <c r="BG54">
        <f>BB12-BE12</f>
      </c>
      <c r="BH54">
        <f>BD12-BF12</f>
      </c>
      <c r="BI54" t="n" s="26402">
        <v>0.03999999910593033</v>
      </c>
      <c r="BJ54">
        <f>BI12*BC12</f>
      </c>
      <c r="BK54">
        <f>BC12*(1+BI12)</f>
      </c>
      <c r="BL54" t="n" s="26405">
        <v>0.029999999329447746</v>
      </c>
      <c r="BM54">
        <f>BL12*BK12</f>
      </c>
      <c r="BN54">
        <f>BK12+BM12</f>
      </c>
      <c r="BO54" t="n" s="26408">
        <v>0.10000000149011612</v>
      </c>
      <c r="BP54">
        <f>BN12/(1-BO12)</f>
      </c>
      <c r="BQ54">
        <f>BO12*BP12</f>
      </c>
      <c r="BR54" t="n" s="26411">
        <v>0.10000000149011612</v>
      </c>
      <c r="BS54">
        <f>BR12*BP12</f>
      </c>
      <c r="BT54">
        <f>BO12-BR12</f>
      </c>
      <c r="BU54">
        <f>BQ12-BS12</f>
      </c>
      <c r="BV54">
        <f>BP12</f>
      </c>
      <c r="BW54" t="s" s="26472">
        <v>64</v>
      </c>
      <c r="BX54" t="s" s="26473">
        <v>58</v>
      </c>
      <c r="BY54" t="s" s="26474">
        <v>59</v>
      </c>
      <c r="BZ54" t="n" s="26475">
        <v>240322.0</v>
      </c>
      <c r="CA54" t="s" s="26476">
        <v>56</v>
      </c>
      <c r="CB54" t="s" s="26477">
        <v>63</v>
      </c>
      <c r="CC54" t="n" s="26478">
        <v>5.009999731555581E-4</v>
      </c>
      <c r="CD54" t="n" s="26479">
        <v>3.0</v>
      </c>
      <c r="CE54">
        <f>CD12*BT12*12</f>
      </c>
      <c r="CF54">
        <f>CC12*CE12</f>
      </c>
      <c r="CG54" t="n" s="26482">
        <v>0.0</v>
      </c>
      <c r="CH54">
        <f>CF12*(1+CG12)</f>
      </c>
      <c r="CI54" t="n" s="26484">
        <v>0.25</v>
      </c>
      <c r="CJ54">
        <f>CH12/(1-CI12)</f>
      </c>
      <c r="CK54">
        <f>CI12*CJ12</f>
      </c>
      <c r="CL54" t="n" s="26487">
        <v>0.15000000596046448</v>
      </c>
      <c r="CM54">
        <f>CL12*CJ12</f>
      </c>
      <c r="CN54">
        <f>CI12-CL12</f>
      </c>
      <c r="CO54">
        <f>CK12-CM12</f>
      </c>
      <c r="CP54" t="n" s="26491">
        <v>0.03999999910593033</v>
      </c>
      <c r="CQ54">
        <f>CP12*CJ12</f>
      </c>
      <c r="CR54">
        <f>CJ12*(1+CP12)</f>
      </c>
      <c r="CS54" t="n" s="26494">
        <v>0.029999999329447746</v>
      </c>
      <c r="CT54">
        <f>CS12*CR12</f>
      </c>
      <c r="CU54">
        <f>CR12+CT12</f>
      </c>
      <c r="CV54" t="n" s="26497">
        <v>0.10000000149011612</v>
      </c>
      <c r="CW54">
        <f>CU12/(1-CV12)</f>
      </c>
      <c r="CX54">
        <f>CV12*CW12</f>
      </c>
      <c r="CY54" t="n" s="26500">
        <v>0.10000000149011612</v>
      </c>
      <c r="CZ54">
        <f>CY12*CW12</f>
      </c>
      <c r="DA54">
        <f>CV12-CY12</f>
      </c>
      <c r="DB54">
        <f>CX12-CZ12</f>
      </c>
      <c r="DC54">
        <f>CW12</f>
      </c>
      <c r="DD54">
        <f>CC12*CE12/3654*BU12</f>
      </c>
      <c r="DE54" t="n" s="26506">
        <v>0.0</v>
      </c>
      <c r="DF54">
        <f>DD12*(1+DE12)</f>
      </c>
      <c r="DG54" t="n" s="26508">
        <v>0.25</v>
      </c>
      <c r="DH54">
        <f>DF12/(1-DG12)</f>
      </c>
      <c r="DI54">
        <f>DG12*DH12</f>
      </c>
      <c r="DJ54" t="n" s="26511">
        <v>0.15000000596046448</v>
      </c>
      <c r="DK54">
        <f>DJ12*DH12</f>
      </c>
      <c r="DL54">
        <f>DG12-DJ12</f>
      </c>
      <c r="DM54">
        <f>DI12-DK12</f>
      </c>
      <c r="DN54" t="n" s="26515">
        <v>0.03999999910593033</v>
      </c>
      <c r="DO54">
        <f>DN12*DH12</f>
      </c>
      <c r="DP54">
        <f>DH12*(1+DN12)</f>
      </c>
      <c r="DQ54" t="n" s="26518">
        <v>0.029999999329447746</v>
      </c>
      <c r="DR54">
        <f>DQ12*DP12</f>
      </c>
      <c r="DS54">
        <f>DP12+DR12</f>
      </c>
      <c r="DT54" t="n" s="26521">
        <v>0.10000000149011612</v>
      </c>
      <c r="DU54">
        <f>DS12/(1-DT12)</f>
      </c>
      <c r="DV54">
        <f>DT12*DU12</f>
      </c>
      <c r="DW54" t="n" s="26524">
        <v>0.10000000149011612</v>
      </c>
      <c r="DX54">
        <f>DW12*DU12</f>
      </c>
      <c r="DY54">
        <f>DT12-DW12</f>
      </c>
      <c r="DZ54">
        <f>DV12-DX12</f>
      </c>
      <c r="EA54">
        <f>DU12</f>
      </c>
      <c r="EB54" t="s" s="26529">
        <v>65</v>
      </c>
      <c r="EC54" t="s" s="26530">
        <v>66</v>
      </c>
      <c r="ED54" t="s" s="26531">
        <v>67</v>
      </c>
      <c r="EE54" t="n" s="26532">
        <v>240322.0</v>
      </c>
      <c r="EF54" t="s" s="26533">
        <v>56</v>
      </c>
      <c r="EG54" t="s" s="26534">
        <v>63</v>
      </c>
      <c r="EH54" t="n" s="26535">
        <v>0.5009999871253967</v>
      </c>
      <c r="EI54" t="n" s="26536">
        <v>3.0</v>
      </c>
      <c r="EJ54" t="n" s="26537">
        <v>100000.0</v>
      </c>
      <c r="EK54">
        <f>EH13*EJ13</f>
      </c>
      <c r="EL54" t="n" s="26539">
        <v>0.0</v>
      </c>
      <c r="EM54">
        <f>EK13*(1+EL13)</f>
      </c>
      <c r="EN54" t="n" s="26541">
        <v>0.25</v>
      </c>
      <c r="EO54">
        <f>EM13/(1-EN13)</f>
      </c>
      <c r="EP54">
        <f>EN13*EO13</f>
      </c>
      <c r="EQ54" t="n" s="26544">
        <v>0.15000000596046448</v>
      </c>
      <c r="ER54">
        <f>EQ13*EO13</f>
      </c>
      <c r="ES54">
        <f>EN13-EQ13</f>
      </c>
      <c r="ET54">
        <f>EP13-ER13</f>
      </c>
      <c r="EU54" t="n" s="26548">
        <v>0.03999999910593033</v>
      </c>
      <c r="EV54">
        <f>EU13*EO13</f>
      </c>
      <c r="EW54">
        <f>EO13*(1+EU13)</f>
      </c>
      <c r="EX54" t="n" s="26551">
        <v>0.0</v>
      </c>
      <c r="EY54" t="n" s="26552">
        <v>15.0</v>
      </c>
      <c r="EZ54">
        <f>EW13+EY13</f>
      </c>
      <c r="FA54" t="n" s="26554">
        <v>0.10000000149011612</v>
      </c>
      <c r="FB54">
        <f>EZ13/(1-FA13)</f>
      </c>
      <c r="FC54">
        <f>FA13*FB13</f>
      </c>
      <c r="FD54" t="n" s="26557">
        <v>0.10000000149011612</v>
      </c>
      <c r="FE54">
        <f>FD13*FB13</f>
      </c>
      <c r="FF54">
        <f>FA13-FD13</f>
      </c>
      <c r="FG54">
        <f>FC13-FE13</f>
      </c>
      <c r="FH54">
        <f>FB13</f>
      </c>
      <c r="FI54">
        <f>EH13*EJ13/3654*DZ13</f>
      </c>
      <c r="FJ54" t="n" s="26563">
        <v>0.0</v>
      </c>
      <c r="FK54">
        <f>FI13*(1+FJ13)</f>
      </c>
      <c r="FL54" t="n" s="26565">
        <v>0.25</v>
      </c>
      <c r="FM54">
        <f>FK13/(1-FL13)</f>
      </c>
      <c r="FN54">
        <f>FL13*FM13</f>
      </c>
      <c r="FO54" t="n" s="26568">
        <v>0.15000000596046448</v>
      </c>
      <c r="FP54">
        <f>FO13*FM13</f>
      </c>
      <c r="FQ54">
        <f>FL13-FO13</f>
      </c>
      <c r="FR54">
        <f>FN13-FP13</f>
      </c>
      <c r="FS54" t="n" s="26572">
        <v>0.03999999910593033</v>
      </c>
      <c r="FT54">
        <f>FS13*FM13</f>
      </c>
      <c r="FU54">
        <f>FM13*(1+FS13)</f>
      </c>
      <c r="FV54" t="n" s="26575">
        <v>0.0</v>
      </c>
      <c r="FW54" t="n" s="26576">
        <v>15.0</v>
      </c>
      <c r="FX54">
        <f>FU13+FW13</f>
      </c>
      <c r="FY54" t="n" s="26578">
        <v>0.10000000149011612</v>
      </c>
      <c r="FZ54">
        <f>FX13/(1-FY13)</f>
      </c>
      <c r="GA54">
        <f>FY13*FZ13</f>
      </c>
      <c r="GB54" t="n" s="26581">
        <v>0.10000000149011612</v>
      </c>
      <c r="GC54">
        <f>GB13*FZ13</f>
      </c>
      <c r="GD54">
        <f>FY13-GB13</f>
      </c>
      <c r="GE54">
        <f>GA13-GC13</f>
      </c>
      <c r="GF54">
        <f>FZ13</f>
      </c>
      <c r="GG54" t="s" s="26586">
        <v>68</v>
      </c>
      <c r="GH54" t="s" s="26587">
        <v>66</v>
      </c>
      <c r="GI54" t="s" s="26588">
        <v>67</v>
      </c>
      <c r="GJ54" t="n" s="26589">
        <v>240322.0</v>
      </c>
      <c r="GK54" t="s" s="26590">
        <v>56</v>
      </c>
      <c r="GL54" t="s" s="26591">
        <v>63</v>
      </c>
      <c r="GM54" t="n" s="26592">
        <v>0.12530000507831573</v>
      </c>
      <c r="GN54" t="n" s="26593">
        <v>3.0</v>
      </c>
      <c r="GO54" t="n" s="26594">
        <v>100000.0</v>
      </c>
      <c r="GP54">
        <f>GM13*GO13</f>
      </c>
      <c r="GQ54" t="n" s="26596">
        <v>0.0</v>
      </c>
      <c r="GR54">
        <f>GP13*(1+GQ13)</f>
      </c>
      <c r="GS54" t="n" s="26598">
        <v>0.25</v>
      </c>
      <c r="GT54">
        <f>GR13/(1-GS13)</f>
      </c>
      <c r="GU54">
        <f>GS13*GT13</f>
      </c>
      <c r="GV54" t="n" s="26601">
        <v>0.15000000596046448</v>
      </c>
      <c r="GW54">
        <f>GV13*GT13</f>
      </c>
      <c r="GX54">
        <f>GS13-GV13</f>
      </c>
      <c r="GY54">
        <f>GU13-GW13</f>
      </c>
      <c r="GZ54" t="n" s="26605">
        <v>0.03999999910593033</v>
      </c>
      <c r="HA54">
        <f>GZ13*GT13</f>
      </c>
      <c r="HB54">
        <f>GT13*(1+GZ13)</f>
      </c>
      <c r="HC54" t="n" s="26608">
        <v>0.0</v>
      </c>
      <c r="HD54" t="n" s="26609">
        <v>15.0</v>
      </c>
      <c r="HE54">
        <f>HB13+HD13</f>
      </c>
      <c r="HF54" t="n" s="26611">
        <v>0.10000000149011612</v>
      </c>
      <c r="HG54">
        <f>HE13/(1-HF13)</f>
      </c>
      <c r="HH54">
        <f>HF13*HG13</f>
      </c>
      <c r="HI54" t="n" s="26614">
        <v>0.10000000149011612</v>
      </c>
      <c r="HJ54">
        <f>HI13*HG13</f>
      </c>
      <c r="HK54">
        <f>HF13-HI13</f>
      </c>
      <c r="HL54">
        <f>HH13-HJ13</f>
      </c>
      <c r="HM54">
        <f>HG13</f>
      </c>
      <c r="HN54">
        <f>GM13*GO13/3654*GE13</f>
      </c>
      <c r="HO54" t="n" s="26620">
        <v>0.0</v>
      </c>
      <c r="HP54">
        <f>HN13*(1+HO13)</f>
      </c>
      <c r="HQ54" t="n" s="26622">
        <v>0.25</v>
      </c>
      <c r="HR54">
        <f>HP13/(1-HQ13)</f>
      </c>
      <c r="HS54">
        <f>HQ13*HR13</f>
      </c>
      <c r="HT54" t="n" s="26625">
        <v>0.15000000596046448</v>
      </c>
      <c r="HU54">
        <f>HT13*HR13</f>
      </c>
      <c r="HV54">
        <f>HQ13-HT13</f>
      </c>
      <c r="HW54">
        <f>HS13-HU13</f>
      </c>
      <c r="HX54" t="n" s="26629">
        <v>0.03999999910593033</v>
      </c>
      <c r="HY54">
        <f>HX13*HR13</f>
      </c>
      <c r="HZ54">
        <f>HR13*(1+HX13)</f>
      </c>
      <c r="IA54" t="n" s="26632">
        <v>0.0</v>
      </c>
      <c r="IB54" t="n" s="26633">
        <v>15.0</v>
      </c>
      <c r="IC54">
        <f>HZ13+IB13</f>
      </c>
      <c r="ID54" t="n" s="26635">
        <v>0.10000000149011612</v>
      </c>
      <c r="IE54">
        <f>IC13/(1-ID13)</f>
      </c>
      <c r="IF54">
        <f>ID13*IE13</f>
      </c>
      <c r="IG54" t="n" s="26638">
        <v>0.10000000149011612</v>
      </c>
      <c r="IH54">
        <f>IG13*IE13</f>
      </c>
      <c r="II54">
        <f>ID13-IG13</f>
      </c>
      <c r="IJ54">
        <f>IF13-IH13</f>
      </c>
      <c r="IK54">
        <f>IE13</f>
      </c>
      <c r="IL54" t="s" s="26643">
        <v>69</v>
      </c>
      <c r="IM54" t="s" s="26644">
        <v>66</v>
      </c>
      <c r="IN54" t="s" s="26645">
        <v>67</v>
      </c>
      <c r="IO54" t="n" s="26646">
        <v>240322.0</v>
      </c>
      <c r="IP54" t="s" s="26647">
        <v>56</v>
      </c>
      <c r="IQ54" t="s" s="26648">
        <v>63</v>
      </c>
      <c r="IR54" t="n" s="26649">
        <v>0.061900001019239426</v>
      </c>
      <c r="IS54" t="n" s="26650">
        <v>3.0</v>
      </c>
      <c r="IT54" t="n" s="26651">
        <v>100000.0</v>
      </c>
      <c r="IU54">
        <f>IR13*IT13</f>
      </c>
      <c r="IV54" t="n" s="26653">
        <v>0.0</v>
      </c>
      <c r="IW54">
        <f>IU13*(1+IV13)</f>
      </c>
      <c r="IX54" t="n" s="26655">
        <v>0.25</v>
      </c>
      <c r="IY54">
        <f>IW13/(1-IX13)</f>
      </c>
      <c r="IZ54">
        <f>IX13*IY13</f>
      </c>
      <c r="JA54" t="n" s="26658">
        <v>0.15000000596046448</v>
      </c>
      <c r="JB54">
        <f>JA13*IY13</f>
      </c>
      <c r="JC54">
        <f>IX13-JA13</f>
      </c>
      <c r="JD54">
        <f>IZ13-JB13</f>
      </c>
      <c r="JE54" t="n" s="26662">
        <v>0.03999999910593033</v>
      </c>
      <c r="JF54">
        <f>JE13*IY13</f>
      </c>
      <c r="JG54">
        <f>IY13*(1+JE13)</f>
      </c>
      <c r="JH54" t="n" s="26665">
        <v>0.0</v>
      </c>
      <c r="JI54" t="n" s="26666">
        <v>15.0</v>
      </c>
      <c r="JJ54">
        <f>JG13+JI13</f>
      </c>
      <c r="JK54" t="n" s="26668">
        <v>0.10000000149011612</v>
      </c>
      <c r="JL54">
        <f>JJ13/(1-JK13)</f>
      </c>
      <c r="JM54">
        <f>JK13*JL13</f>
      </c>
      <c r="JN54" t="n" s="26671">
        <v>0.10000000149011612</v>
      </c>
      <c r="JO54">
        <f>JN13*JL13</f>
      </c>
      <c r="JP54">
        <f>JK13-JN13</f>
      </c>
      <c r="JQ54">
        <f>JM13-JO13</f>
      </c>
      <c r="JR54">
        <f>JL13</f>
      </c>
      <c r="JS54">
        <f>IR13*IT13/3654*IJ13</f>
      </c>
      <c r="JT54" t="n" s="26677">
        <v>0.0</v>
      </c>
      <c r="JU54">
        <f>JS13*(1+JT13)</f>
      </c>
      <c r="JV54" t="n" s="26679">
        <v>0.25</v>
      </c>
      <c r="JW54">
        <f>JU13/(1-JV13)</f>
      </c>
      <c r="JX54">
        <f>JV13*JW13</f>
      </c>
      <c r="JY54" t="n" s="26682">
        <v>0.15000000596046448</v>
      </c>
      <c r="JZ54">
        <f>JY13*JW13</f>
      </c>
      <c r="KA54">
        <f>JV13-JY13</f>
      </c>
      <c r="KB54">
        <f>JX13-JZ13</f>
      </c>
      <c r="KC54" t="n" s="26686">
        <v>0.03999999910593033</v>
      </c>
      <c r="KD54">
        <f>KC13*JW13</f>
      </c>
      <c r="KE54">
        <f>JW13*(1+KC13)</f>
      </c>
      <c r="KF54" t="n" s="26689">
        <v>0.0</v>
      </c>
      <c r="KG54" t="n" s="26690">
        <v>15.0</v>
      </c>
      <c r="KH54">
        <f>KE13+KG13</f>
      </c>
      <c r="KI54" t="n" s="26692">
        <v>0.10000000149011612</v>
      </c>
      <c r="KJ54">
        <f>KH13/(1-KI13)</f>
      </c>
      <c r="KK54">
        <f>KI13*KJ13</f>
      </c>
      <c r="KL54" t="n" s="26695">
        <v>0.10000000149011612</v>
      </c>
      <c r="KM54">
        <f>KL13*KJ13</f>
      </c>
      <c r="KN54">
        <f>KI13-KL13</f>
      </c>
      <c r="KO54">
        <f>KK13-KM13</f>
      </c>
      <c r="KP54">
        <f>KJ13</f>
      </c>
      <c r="KQ54" t="s" s="26700">
        <v>70</v>
      </c>
      <c r="KR54" t="s" s="26701">
        <v>66</v>
      </c>
      <c r="KS54" t="s" s="26702">
        <v>67</v>
      </c>
      <c r="KT54" t="n" s="26703">
        <v>240322.0</v>
      </c>
      <c r="KU54" t="s" s="26704">
        <v>56</v>
      </c>
      <c r="KV54" t="s" s="26705">
        <v>63</v>
      </c>
      <c r="KW54" t="n" s="26706">
        <v>0.21080000698566437</v>
      </c>
      <c r="KX54" t="n" s="26707">
        <v>3.0</v>
      </c>
      <c r="KY54" t="n" s="26708">
        <v>100000.0</v>
      </c>
      <c r="KZ54">
        <f>KW13*KY13</f>
      </c>
      <c r="LA54" t="n" s="26710">
        <v>0.0</v>
      </c>
      <c r="LB54">
        <f>KZ13*(1+LA13)</f>
      </c>
      <c r="LC54" t="n" s="26712">
        <v>0.25</v>
      </c>
      <c r="LD54">
        <f>LB13/(1-LC13)</f>
      </c>
      <c r="LE54">
        <f>LC13*LD13</f>
      </c>
      <c r="LF54" t="n" s="26715">
        <v>0.15000000596046448</v>
      </c>
      <c r="LG54">
        <f>LF13*LD13</f>
      </c>
      <c r="LH54">
        <f>LC13-LF13</f>
      </c>
      <c r="LI54">
        <f>LE13-LG13</f>
      </c>
      <c r="LJ54" t="n" s="26719">
        <v>0.03999999910593033</v>
      </c>
      <c r="LK54">
        <f>LJ13*LD13</f>
      </c>
      <c r="LL54">
        <f>LD13*(1+LJ13)</f>
      </c>
      <c r="LM54" t="n" s="26722">
        <v>0.0</v>
      </c>
      <c r="LN54" t="n" s="26723">
        <v>15.0</v>
      </c>
      <c r="LO54">
        <f>LL13+LN13</f>
      </c>
      <c r="LP54" t="n" s="26725">
        <v>0.10000000149011612</v>
      </c>
      <c r="LQ54">
        <f>LO13/(1-LP13)</f>
      </c>
      <c r="LR54">
        <f>LP13*LQ13</f>
      </c>
      <c r="LS54" t="n" s="26728">
        <v>0.10000000149011612</v>
      </c>
      <c r="LT54">
        <f>LS13*LQ13</f>
      </c>
      <c r="LU54">
        <f>LP13-LS13</f>
      </c>
      <c r="LV54">
        <f>LR13-LT13</f>
      </c>
      <c r="LW54">
        <f>LQ13</f>
      </c>
      <c r="LX54">
        <f>KW13*KY13/3654*KO13</f>
      </c>
      <c r="LY54" t="n" s="26734">
        <v>0.0</v>
      </c>
      <c r="LZ54">
        <f>LX13*(1+LY13)</f>
      </c>
      <c r="MA54" t="n" s="26736">
        <v>0.25</v>
      </c>
      <c r="MB54">
        <f>LZ13/(1-MA13)</f>
      </c>
      <c r="MC54">
        <f>MA13*MB13</f>
      </c>
      <c r="MD54" t="n" s="26739">
        <v>0.15000000596046448</v>
      </c>
      <c r="ME54">
        <f>MD13*MB13</f>
      </c>
      <c r="MF54">
        <f>MA13-MD13</f>
      </c>
      <c r="MG54">
        <f>MC13-ME13</f>
      </c>
      <c r="MH54" t="n" s="26743">
        <v>0.03999999910593033</v>
      </c>
      <c r="MI54">
        <f>MH13*MB13</f>
      </c>
      <c r="MJ54">
        <f>MB13*(1+MH13)</f>
      </c>
      <c r="MK54" t="n" s="26746">
        <v>0.0</v>
      </c>
      <c r="ML54" t="n" s="26747">
        <v>15.0</v>
      </c>
      <c r="MM54">
        <f>MJ13+ML13</f>
      </c>
      <c r="MN54" t="n" s="26749">
        <v>0.10000000149011612</v>
      </c>
      <c r="MO54">
        <f>MM13/(1-MN13)</f>
      </c>
      <c r="MP54">
        <f>MN13*MO13</f>
      </c>
      <c r="MQ54" t="n" s="26752">
        <v>0.10000000149011612</v>
      </c>
      <c r="MR54">
        <f>MQ13*MO13</f>
      </c>
      <c r="MS54">
        <f>MN13-MQ13</f>
      </c>
      <c r="MT54">
        <f>MP13-MR13</f>
      </c>
      <c r="MU54">
        <f>MO13</f>
      </c>
      <c r="MV54" t="s" s="26757">
        <v>71</v>
      </c>
      <c r="MW54" t="s" s="26758">
        <v>66</v>
      </c>
      <c r="MX54" t="s" s="26759">
        <v>67</v>
      </c>
      <c r="MY54" t="n" s="26760">
        <v>240322.0</v>
      </c>
      <c r="MZ54" t="s" s="26761">
        <v>56</v>
      </c>
      <c r="NA54" t="s" s="26762">
        <v>63</v>
      </c>
      <c r="NB54" t="n" s="26763">
        <v>0.45249998569488525</v>
      </c>
      <c r="NC54" t="n" s="26764">
        <v>1.0</v>
      </c>
      <c r="ND54" t="n" s="26765">
        <v>100000.0</v>
      </c>
      <c r="NE54">
        <f>NB13*ND13</f>
      </c>
      <c r="NF54" t="n" s="26767">
        <v>0.0</v>
      </c>
      <c r="NG54">
        <f>NE13*(1+NF13)</f>
      </c>
      <c r="NH54" t="n" s="26769">
        <v>0.25</v>
      </c>
      <c r="NI54">
        <f>NG13/(1-NH13)</f>
      </c>
      <c r="NJ54">
        <f>NH13*NI13</f>
      </c>
      <c r="NK54" t="n" s="26772">
        <v>0.15000000596046448</v>
      </c>
      <c r="NL54">
        <f>NK13*NI13</f>
      </c>
      <c r="NM54">
        <f>NH13-NK13</f>
      </c>
      <c r="NN54">
        <f>NJ13-NL13</f>
      </c>
      <c r="NO54" t="n" s="26776">
        <v>0.03999999910593033</v>
      </c>
      <c r="NP54">
        <f>NO13*NI13</f>
      </c>
      <c r="NQ54">
        <f>NI13*(1+NO13)</f>
      </c>
      <c r="NR54" t="n" s="26779">
        <v>0.0</v>
      </c>
      <c r="NS54" t="n" s="26780">
        <v>15.0</v>
      </c>
      <c r="NT54">
        <f>NQ13+NS13</f>
      </c>
      <c r="NU54" t="n" s="26782">
        <v>0.10000000149011612</v>
      </c>
      <c r="NV54">
        <f>NT13/(1-NU13)</f>
      </c>
      <c r="NW54">
        <f>NU13*NV13</f>
      </c>
      <c r="NX54" t="n" s="26785">
        <v>0.10000000149011612</v>
      </c>
      <c r="NY54">
        <f>NX13*NV13</f>
      </c>
      <c r="NZ54">
        <f>NU13-NX13</f>
      </c>
      <c r="OA54">
        <f>NW13-NY13</f>
      </c>
      <c r="OB54">
        <f>NV13</f>
      </c>
      <c r="OC54">
        <f>NB13*ND13/3654*MT13</f>
      </c>
      <c r="OD54" t="n" s="26791">
        <v>0.0</v>
      </c>
      <c r="OE54">
        <f>OC13*(1+OD13)</f>
      </c>
      <c r="OF54" t="n" s="26793">
        <v>0.25</v>
      </c>
      <c r="OG54">
        <f>OE13/(1-OF13)</f>
      </c>
      <c r="OH54">
        <f>OF13*OG13</f>
      </c>
      <c r="OI54" t="n" s="26796">
        <v>0.15000000596046448</v>
      </c>
      <c r="OJ54">
        <f>OI13*OG13</f>
      </c>
      <c r="OK54">
        <f>OF13-OI13</f>
      </c>
      <c r="OL54">
        <f>OH13-OJ13</f>
      </c>
      <c r="OM54" t="n" s="26800">
        <v>0.03999999910593033</v>
      </c>
      <c r="ON54">
        <f>OM13*OG13</f>
      </c>
      <c r="OO54">
        <f>OG13*(1+OM13)</f>
      </c>
      <c r="OP54" t="n" s="26803">
        <v>0.0</v>
      </c>
      <c r="OQ54" t="n" s="26804">
        <v>15.0</v>
      </c>
      <c r="OR54">
        <f>OO13+OQ13</f>
      </c>
      <c r="OS54" t="n" s="26806">
        <v>0.10000000149011612</v>
      </c>
      <c r="OT54">
        <f>OR13/(1-OS13)</f>
      </c>
      <c r="OU54">
        <f>OS13*OT13</f>
      </c>
      <c r="OV54" t="n" s="26809">
        <v>0.10000000149011612</v>
      </c>
      <c r="OW54">
        <f>OV13*OT13</f>
      </c>
      <c r="OX54">
        <f>OS13-OV13</f>
      </c>
      <c r="OY54">
        <f>OU13-OW13</f>
      </c>
      <c r="OZ54">
        <f>OT13</f>
      </c>
      <c r="PA54" t="s" s="26814">
        <v>72</v>
      </c>
      <c r="PB54" t="s" s="26815">
        <v>66</v>
      </c>
      <c r="PC54" t="s" s="26816">
        <v>67</v>
      </c>
      <c r="PD54" t="n" s="26817">
        <v>240322.0</v>
      </c>
      <c r="PE54" t="s" s="26818">
        <v>56</v>
      </c>
      <c r="PF54" t="s" s="26819">
        <v>63</v>
      </c>
      <c r="PG54" t="n" s="26820">
        <v>0.9043999910354614</v>
      </c>
      <c r="PH54" t="n" s="26821">
        <v>1.0</v>
      </c>
      <c r="PI54" t="n" s="26822">
        <v>100000.0</v>
      </c>
      <c r="PJ54">
        <f>PG13*PI13</f>
      </c>
      <c r="PK54" t="n" s="26824">
        <v>0.0</v>
      </c>
      <c r="PL54">
        <f>PJ13*(1+PK13)</f>
      </c>
      <c r="PM54" t="n" s="26826">
        <v>0.25</v>
      </c>
      <c r="PN54">
        <f>PL13/(1-PM13)</f>
      </c>
      <c r="PO54">
        <f>PM13*PN13</f>
      </c>
      <c r="PP54" t="n" s="26829">
        <v>0.15000000596046448</v>
      </c>
      <c r="PQ54">
        <f>PP13*PN13</f>
      </c>
      <c r="PR54">
        <f>PM13-PP13</f>
      </c>
      <c r="PS54">
        <f>PO13-PQ13</f>
      </c>
      <c r="PT54" t="n" s="26833">
        <v>0.03999999910593033</v>
      </c>
      <c r="PU54">
        <f>PT13*PN13</f>
      </c>
      <c r="PV54">
        <f>PN13*(1+PT13)</f>
      </c>
      <c r="PW54" t="n" s="26836">
        <v>0.0</v>
      </c>
      <c r="PX54" t="n" s="26837">
        <v>15.0</v>
      </c>
      <c r="PY54">
        <f>PV13+PX13</f>
      </c>
      <c r="PZ54" t="n" s="26839">
        <v>0.10000000149011612</v>
      </c>
      <c r="QA54">
        <f>PY13/(1-PZ13)</f>
      </c>
      <c r="QB54">
        <f>PZ13*QA13</f>
      </c>
      <c r="QC54" t="n" s="26842">
        <v>0.10000000149011612</v>
      </c>
      <c r="QD54">
        <f>QC13*QA13</f>
      </c>
      <c r="QE54">
        <f>PZ13-QC13</f>
      </c>
      <c r="QF54">
        <f>QB13-QD13</f>
      </c>
      <c r="QG54">
        <f>QA13</f>
      </c>
      <c r="QH54">
        <f>OYG13*OYI13/3654*OY13</f>
      </c>
      <c r="QI54" t="n" s="26848">
        <v>0.0</v>
      </c>
      <c r="QJ54">
        <f>QH13*(1+QI13)</f>
      </c>
      <c r="QK54" t="n" s="26850">
        <v>0.25</v>
      </c>
      <c r="QL54">
        <f>QJ13/(1-QK13)</f>
      </c>
      <c r="QM54">
        <f>QK13*QL13</f>
      </c>
      <c r="QN54" t="n" s="26853">
        <v>0.15000000596046448</v>
      </c>
      <c r="QO54">
        <f>QN13*QL13</f>
      </c>
      <c r="QP54">
        <f>QK13-QN13</f>
      </c>
      <c r="QQ54">
        <f>QM13-QO13</f>
      </c>
      <c r="QR54" t="n" s="26857">
        <v>0.03999999910593033</v>
      </c>
      <c r="QS54">
        <f>QR13*QL13</f>
      </c>
      <c r="QT54">
        <f>QL13*(1+QR13)</f>
      </c>
      <c r="QU54" t="n" s="26860">
        <v>0.0</v>
      </c>
      <c r="QV54" t="n" s="26861">
        <v>15.0</v>
      </c>
      <c r="QW54">
        <f>QT13+QV13</f>
      </c>
      <c r="QX54" t="n" s="26863">
        <v>0.10000000149011612</v>
      </c>
      <c r="QY54">
        <f>QW13/(1-QX13)</f>
      </c>
      <c r="QZ54">
        <f>QX13*QY13</f>
      </c>
      <c r="RA54" t="n" s="26866">
        <v>0.10000000149011612</v>
      </c>
      <c r="RB54">
        <f>RA13*QY13</f>
      </c>
      <c r="RC54">
        <f>QX13-RA13</f>
      </c>
      <c r="RD54">
        <f>QZ13-RB13</f>
      </c>
      <c r="RE54">
        <f>QY13</f>
      </c>
      <c r="RF54">
        <f>BV54+BV54+EA54+EA54+GF54+IK54+KP54+MU54+OZ54+RE54</f>
      </c>
    </row>
    <row r="55">
      <c r="A55" t="s">
        <v>74</v>
      </c>
      <c r="B55" t="s">
        <v>149</v>
      </c>
      <c r="C55" t="s">
        <v>150</v>
      </c>
      <c r="D55" t="s">
        <v>77</v>
      </c>
      <c r="F55" t="s">
        <v>52</v>
      </c>
      <c r="G55" t="s">
        <v>53</v>
      </c>
      <c r="H55" t="s">
        <v>54</v>
      </c>
      <c r="I55" t="s">
        <v>55</v>
      </c>
      <c r="J55" t="n">
        <v>0.0</v>
      </c>
      <c r="K55" t="n">
        <v>42815.0</v>
      </c>
      <c r="L55" t="n">
        <v>42424.0</v>
      </c>
      <c r="M55" t="s">
        <v>56</v>
      </c>
      <c r="N55" t="n">
        <v>-1.0</v>
      </c>
      <c r="O55" t="n">
        <v>30000.0</v>
      </c>
      <c r="P55" t="n">
        <v>-391.0</v>
      </c>
      <c r="Q55" t="n">
        <v>0.0</v>
      </c>
      <c r="R55" t="s" s="26927">
        <v>57</v>
      </c>
      <c r="S55" t="s" s="26928">
        <v>58</v>
      </c>
      <c r="T55" t="s" s="26929">
        <v>59</v>
      </c>
      <c r="U55" t="n" s="26930">
        <v>240322.0</v>
      </c>
      <c r="V55" t="s" s="26931">
        <v>56</v>
      </c>
      <c r="W55" t="s" s="26932">
        <v>63</v>
      </c>
      <c r="X55" t="n" s="26933">
        <v>5.009999731555581E-4</v>
      </c>
      <c r="Y55" t="n" s="26934">
        <v>3.0</v>
      </c>
      <c r="Z55">
        <f>Y12*O12*12</f>
      </c>
      <c r="AA55">
        <f>X12*Z12</f>
      </c>
      <c r="AB55" t="n" s="26937">
        <v>0.0</v>
      </c>
      <c r="AC55">
        <f>AA12*(1+AB12)</f>
      </c>
      <c r="AD55" t="n" s="26939">
        <v>0.25</v>
      </c>
      <c r="AE55">
        <f>AC12/(1-AD12)</f>
      </c>
      <c r="AF55">
        <f>AD12*AE12</f>
      </c>
      <c r="AG55" t="n" s="26942">
        <v>0.15000000596046448</v>
      </c>
      <c r="AH55">
        <f>AG12*AE12</f>
      </c>
      <c r="AI55">
        <f>AD12-AG12</f>
      </c>
      <c r="AJ55">
        <f>AF12-AH12</f>
      </c>
      <c r="AK55" t="n" s="26946">
        <v>0.03999999910593033</v>
      </c>
      <c r="AL55">
        <f>AK12*AE12</f>
      </c>
      <c r="AM55">
        <f>AE12*(1+AK12)</f>
      </c>
      <c r="AN55" t="n" s="26949">
        <v>0.029999999329447746</v>
      </c>
      <c r="AO55">
        <f>AN12*AM12</f>
      </c>
      <c r="AP55">
        <f>AM12+AO12</f>
      </c>
      <c r="AQ55" t="n" s="26952">
        <v>0.10000000149011612</v>
      </c>
      <c r="AR55">
        <f>AP12/(1-AQ12)</f>
      </c>
      <c r="AS55">
        <f>AQ12*AR12</f>
      </c>
      <c r="AT55" t="n" s="26955">
        <v>0.10000000149011612</v>
      </c>
      <c r="AU55">
        <f>AT12*AR12</f>
      </c>
      <c r="AV55">
        <f>AQ12-AT12</f>
      </c>
      <c r="AW55">
        <f>AS12-AU12</f>
      </c>
      <c r="AX55">
        <f>AR12</f>
      </c>
      <c r="AY55">
        <f>X12*Z12/3655*P12</f>
      </c>
      <c r="AZ55" t="n" s="26961">
        <v>0.0</v>
      </c>
      <c r="BA55">
        <f>AY12*(1+AZ12)</f>
      </c>
      <c r="BB55" t="n" s="26963">
        <v>0.25</v>
      </c>
      <c r="BC55">
        <f>BA12/(1-BB12)</f>
      </c>
      <c r="BD55">
        <f>BB12*BC12</f>
      </c>
      <c r="BE55" t="n" s="26966">
        <v>0.15000000596046448</v>
      </c>
      <c r="BF55">
        <f>BE12*BC12</f>
      </c>
      <c r="BG55">
        <f>BB12-BE12</f>
      </c>
      <c r="BH55">
        <f>BD12-BF12</f>
      </c>
      <c r="BI55" t="n" s="26970">
        <v>0.03999999910593033</v>
      </c>
      <c r="BJ55">
        <f>BI12*BC12</f>
      </c>
      <c r="BK55">
        <f>BC12*(1+BI12)</f>
      </c>
      <c r="BL55" t="n" s="26973">
        <v>0.029999999329447746</v>
      </c>
      <c r="BM55">
        <f>BL12*BK12</f>
      </c>
      <c r="BN55">
        <f>BK12+BM12</f>
      </c>
      <c r="BO55" t="n" s="26976">
        <v>0.10000000149011612</v>
      </c>
      <c r="BP55">
        <f>BN12/(1-BO12)</f>
      </c>
      <c r="BQ55">
        <f>BO12*BP12</f>
      </c>
      <c r="BR55" t="n" s="26979">
        <v>0.10000000149011612</v>
      </c>
      <c r="BS55">
        <f>BR12*BP12</f>
      </c>
      <c r="BT55">
        <f>BO12-BR12</f>
      </c>
      <c r="BU55">
        <f>BQ12-BS12</f>
      </c>
      <c r="BV55">
        <f>BP12</f>
      </c>
      <c r="BW55" t="s" s="27040">
        <v>64</v>
      </c>
      <c r="BX55" t="s" s="27041">
        <v>58</v>
      </c>
      <c r="BY55" t="s" s="27042">
        <v>59</v>
      </c>
      <c r="BZ55" t="n" s="27043">
        <v>240322.0</v>
      </c>
      <c r="CA55" t="s" s="27044">
        <v>56</v>
      </c>
      <c r="CB55" t="s" s="27045">
        <v>63</v>
      </c>
      <c r="CC55" t="n" s="27046">
        <v>5.009999731555581E-4</v>
      </c>
      <c r="CD55" t="n" s="27047">
        <v>3.0</v>
      </c>
      <c r="CE55">
        <f>CD12*BT12*12</f>
      </c>
      <c r="CF55">
        <f>CC12*CE12</f>
      </c>
      <c r="CG55" t="n" s="27050">
        <v>0.0</v>
      </c>
      <c r="CH55">
        <f>CF12*(1+CG12)</f>
      </c>
      <c r="CI55" t="n" s="27052">
        <v>0.25</v>
      </c>
      <c r="CJ55">
        <f>CH12/(1-CI12)</f>
      </c>
      <c r="CK55">
        <f>CI12*CJ12</f>
      </c>
      <c r="CL55" t="n" s="27055">
        <v>0.15000000596046448</v>
      </c>
      <c r="CM55">
        <f>CL12*CJ12</f>
      </c>
      <c r="CN55">
        <f>CI12-CL12</f>
      </c>
      <c r="CO55">
        <f>CK12-CM12</f>
      </c>
      <c r="CP55" t="n" s="27059">
        <v>0.03999999910593033</v>
      </c>
      <c r="CQ55">
        <f>CP12*CJ12</f>
      </c>
      <c r="CR55">
        <f>CJ12*(1+CP12)</f>
      </c>
      <c r="CS55" t="n" s="27062">
        <v>0.029999999329447746</v>
      </c>
      <c r="CT55">
        <f>CS12*CR12</f>
      </c>
      <c r="CU55">
        <f>CR12+CT12</f>
      </c>
      <c r="CV55" t="n" s="27065">
        <v>0.10000000149011612</v>
      </c>
      <c r="CW55">
        <f>CU12/(1-CV12)</f>
      </c>
      <c r="CX55">
        <f>CV12*CW12</f>
      </c>
      <c r="CY55" t="n" s="27068">
        <v>0.10000000149011612</v>
      </c>
      <c r="CZ55">
        <f>CY12*CW12</f>
      </c>
      <c r="DA55">
        <f>CV12-CY12</f>
      </c>
      <c r="DB55">
        <f>CX12-CZ12</f>
      </c>
      <c r="DC55">
        <f>CW12</f>
      </c>
      <c r="DD55">
        <f>CC12*CE12/3655*BU12</f>
      </c>
      <c r="DE55" t="n" s="27074">
        <v>0.0</v>
      </c>
      <c r="DF55">
        <f>DD12*(1+DE12)</f>
      </c>
      <c r="DG55" t="n" s="27076">
        <v>0.25</v>
      </c>
      <c r="DH55">
        <f>DF12/(1-DG12)</f>
      </c>
      <c r="DI55">
        <f>DG12*DH12</f>
      </c>
      <c r="DJ55" t="n" s="27079">
        <v>0.15000000596046448</v>
      </c>
      <c r="DK55">
        <f>DJ12*DH12</f>
      </c>
      <c r="DL55">
        <f>DG12-DJ12</f>
      </c>
      <c r="DM55">
        <f>DI12-DK12</f>
      </c>
      <c r="DN55" t="n" s="27083">
        <v>0.03999999910593033</v>
      </c>
      <c r="DO55">
        <f>DN12*DH12</f>
      </c>
      <c r="DP55">
        <f>DH12*(1+DN12)</f>
      </c>
      <c r="DQ55" t="n" s="27086">
        <v>0.029999999329447746</v>
      </c>
      <c r="DR55">
        <f>DQ12*DP12</f>
      </c>
      <c r="DS55">
        <f>DP12+DR12</f>
      </c>
      <c r="DT55" t="n" s="27089">
        <v>0.10000000149011612</v>
      </c>
      <c r="DU55">
        <f>DS12/(1-DT12)</f>
      </c>
      <c r="DV55">
        <f>DT12*DU12</f>
      </c>
      <c r="DW55" t="n" s="27092">
        <v>0.10000000149011612</v>
      </c>
      <c r="DX55">
        <f>DW12*DU12</f>
      </c>
      <c r="DY55">
        <f>DT12-DW12</f>
      </c>
      <c r="DZ55">
        <f>DV12-DX12</f>
      </c>
      <c r="EA55">
        <f>DU12</f>
      </c>
      <c r="EB55" t="s" s="27097">
        <v>65</v>
      </c>
      <c r="EC55" t="s" s="27098">
        <v>66</v>
      </c>
      <c r="ED55" t="s" s="27099">
        <v>67</v>
      </c>
      <c r="EE55" t="n" s="27100">
        <v>240322.0</v>
      </c>
      <c r="EF55" t="s" s="27101">
        <v>56</v>
      </c>
      <c r="EG55" t="s" s="27102">
        <v>63</v>
      </c>
      <c r="EH55" t="n" s="27103">
        <v>0.5009999871253967</v>
      </c>
      <c r="EI55" t="n" s="27104">
        <v>3.0</v>
      </c>
      <c r="EJ55" t="n" s="27105">
        <v>100000.0</v>
      </c>
      <c r="EK55">
        <f>EH13*EJ13</f>
      </c>
      <c r="EL55" t="n" s="27107">
        <v>0.0</v>
      </c>
      <c r="EM55">
        <f>EK13*(1+EL13)</f>
      </c>
      <c r="EN55" t="n" s="27109">
        <v>0.25</v>
      </c>
      <c r="EO55">
        <f>EM13/(1-EN13)</f>
      </c>
      <c r="EP55">
        <f>EN13*EO13</f>
      </c>
      <c r="EQ55" t="n" s="27112">
        <v>0.15000000596046448</v>
      </c>
      <c r="ER55">
        <f>EQ13*EO13</f>
      </c>
      <c r="ES55">
        <f>EN13-EQ13</f>
      </c>
      <c r="ET55">
        <f>EP13-ER13</f>
      </c>
      <c r="EU55" t="n" s="27116">
        <v>0.03999999910593033</v>
      </c>
      <c r="EV55">
        <f>EU13*EO13</f>
      </c>
      <c r="EW55">
        <f>EO13*(1+EU13)</f>
      </c>
      <c r="EX55" t="n" s="27119">
        <v>0.0</v>
      </c>
      <c r="EY55" t="n" s="27120">
        <v>15.0</v>
      </c>
      <c r="EZ55">
        <f>EW13+EY13</f>
      </c>
      <c r="FA55" t="n" s="27122">
        <v>0.10000000149011612</v>
      </c>
      <c r="FB55">
        <f>EZ13/(1-FA13)</f>
      </c>
      <c r="FC55">
        <f>FA13*FB13</f>
      </c>
      <c r="FD55" t="n" s="27125">
        <v>0.10000000149011612</v>
      </c>
      <c r="FE55">
        <f>FD13*FB13</f>
      </c>
      <c r="FF55">
        <f>FA13-FD13</f>
      </c>
      <c r="FG55">
        <f>FC13-FE13</f>
      </c>
      <c r="FH55">
        <f>FB13</f>
      </c>
      <c r="FI55">
        <f>EH13*EJ13/3655*DZ13</f>
      </c>
      <c r="FJ55" t="n" s="27131">
        <v>0.0</v>
      </c>
      <c r="FK55">
        <f>FI13*(1+FJ13)</f>
      </c>
      <c r="FL55" t="n" s="27133">
        <v>0.25</v>
      </c>
      <c r="FM55">
        <f>FK13/(1-FL13)</f>
      </c>
      <c r="FN55">
        <f>FL13*FM13</f>
      </c>
      <c r="FO55" t="n" s="27136">
        <v>0.15000000596046448</v>
      </c>
      <c r="FP55">
        <f>FO13*FM13</f>
      </c>
      <c r="FQ55">
        <f>FL13-FO13</f>
      </c>
      <c r="FR55">
        <f>FN13-FP13</f>
      </c>
      <c r="FS55" t="n" s="27140">
        <v>0.03999999910593033</v>
      </c>
      <c r="FT55">
        <f>FS13*FM13</f>
      </c>
      <c r="FU55">
        <f>FM13*(1+FS13)</f>
      </c>
      <c r="FV55" t="n" s="27143">
        <v>0.0</v>
      </c>
      <c r="FW55" t="n" s="27144">
        <v>15.0</v>
      </c>
      <c r="FX55">
        <f>FU13+FW13</f>
      </c>
      <c r="FY55" t="n" s="27146">
        <v>0.10000000149011612</v>
      </c>
      <c r="FZ55">
        <f>FX13/(1-FY13)</f>
      </c>
      <c r="GA55">
        <f>FY13*FZ13</f>
      </c>
      <c r="GB55" t="n" s="27149">
        <v>0.10000000149011612</v>
      </c>
      <c r="GC55">
        <f>GB13*FZ13</f>
      </c>
      <c r="GD55">
        <f>FY13-GB13</f>
      </c>
      <c r="GE55">
        <f>GA13-GC13</f>
      </c>
      <c r="GF55">
        <f>FZ13</f>
      </c>
      <c r="GG55" t="s" s="27154">
        <v>68</v>
      </c>
      <c r="GH55" t="s" s="27155">
        <v>66</v>
      </c>
      <c r="GI55" t="s" s="27156">
        <v>67</v>
      </c>
      <c r="GJ55" t="n" s="27157">
        <v>240322.0</v>
      </c>
      <c r="GK55" t="s" s="27158">
        <v>56</v>
      </c>
      <c r="GL55" t="s" s="27159">
        <v>63</v>
      </c>
      <c r="GM55" t="n" s="27160">
        <v>0.12530000507831573</v>
      </c>
      <c r="GN55" t="n" s="27161">
        <v>3.0</v>
      </c>
      <c r="GO55" t="n" s="27162">
        <v>100000.0</v>
      </c>
      <c r="GP55">
        <f>GM13*GO13</f>
      </c>
      <c r="GQ55" t="n" s="27164">
        <v>0.0</v>
      </c>
      <c r="GR55">
        <f>GP13*(1+GQ13)</f>
      </c>
      <c r="GS55" t="n" s="27166">
        <v>0.25</v>
      </c>
      <c r="GT55">
        <f>GR13/(1-GS13)</f>
      </c>
      <c r="GU55">
        <f>GS13*GT13</f>
      </c>
      <c r="GV55" t="n" s="27169">
        <v>0.15000000596046448</v>
      </c>
      <c r="GW55">
        <f>GV13*GT13</f>
      </c>
      <c r="GX55">
        <f>GS13-GV13</f>
      </c>
      <c r="GY55">
        <f>GU13-GW13</f>
      </c>
      <c r="GZ55" t="n" s="27173">
        <v>0.03999999910593033</v>
      </c>
      <c r="HA55">
        <f>GZ13*GT13</f>
      </c>
      <c r="HB55">
        <f>GT13*(1+GZ13)</f>
      </c>
      <c r="HC55" t="n" s="27176">
        <v>0.0</v>
      </c>
      <c r="HD55" t="n" s="27177">
        <v>15.0</v>
      </c>
      <c r="HE55">
        <f>HB13+HD13</f>
      </c>
      <c r="HF55" t="n" s="27179">
        <v>0.10000000149011612</v>
      </c>
      <c r="HG55">
        <f>HE13/(1-HF13)</f>
      </c>
      <c r="HH55">
        <f>HF13*HG13</f>
      </c>
      <c r="HI55" t="n" s="27182">
        <v>0.10000000149011612</v>
      </c>
      <c r="HJ55">
        <f>HI13*HG13</f>
      </c>
      <c r="HK55">
        <f>HF13-HI13</f>
      </c>
      <c r="HL55">
        <f>HH13-HJ13</f>
      </c>
      <c r="HM55">
        <f>HG13</f>
      </c>
      <c r="HN55">
        <f>GM13*GO13/3655*GE13</f>
      </c>
      <c r="HO55" t="n" s="27188">
        <v>0.0</v>
      </c>
      <c r="HP55">
        <f>HN13*(1+HO13)</f>
      </c>
      <c r="HQ55" t="n" s="27190">
        <v>0.25</v>
      </c>
      <c r="HR55">
        <f>HP13/(1-HQ13)</f>
      </c>
      <c r="HS55">
        <f>HQ13*HR13</f>
      </c>
      <c r="HT55" t="n" s="27193">
        <v>0.15000000596046448</v>
      </c>
      <c r="HU55">
        <f>HT13*HR13</f>
      </c>
      <c r="HV55">
        <f>HQ13-HT13</f>
      </c>
      <c r="HW55">
        <f>HS13-HU13</f>
      </c>
      <c r="HX55" t="n" s="27197">
        <v>0.03999999910593033</v>
      </c>
      <c r="HY55">
        <f>HX13*HR13</f>
      </c>
      <c r="HZ55">
        <f>HR13*(1+HX13)</f>
      </c>
      <c r="IA55" t="n" s="27200">
        <v>0.0</v>
      </c>
      <c r="IB55" t="n" s="27201">
        <v>15.0</v>
      </c>
      <c r="IC55">
        <f>HZ13+IB13</f>
      </c>
      <c r="ID55" t="n" s="27203">
        <v>0.10000000149011612</v>
      </c>
      <c r="IE55">
        <f>IC13/(1-ID13)</f>
      </c>
      <c r="IF55">
        <f>ID13*IE13</f>
      </c>
      <c r="IG55" t="n" s="27206">
        <v>0.10000000149011612</v>
      </c>
      <c r="IH55">
        <f>IG13*IE13</f>
      </c>
      <c r="II55">
        <f>ID13-IG13</f>
      </c>
      <c r="IJ55">
        <f>IF13-IH13</f>
      </c>
      <c r="IK55">
        <f>IE13</f>
      </c>
      <c r="IL55" t="s" s="27211">
        <v>69</v>
      </c>
      <c r="IM55" t="s" s="27212">
        <v>66</v>
      </c>
      <c r="IN55" t="s" s="27213">
        <v>67</v>
      </c>
      <c r="IO55" t="n" s="27214">
        <v>240322.0</v>
      </c>
      <c r="IP55" t="s" s="27215">
        <v>56</v>
      </c>
      <c r="IQ55" t="s" s="27216">
        <v>63</v>
      </c>
      <c r="IR55" t="n" s="27217">
        <v>0.061900001019239426</v>
      </c>
      <c r="IS55" t="n" s="27218">
        <v>3.0</v>
      </c>
      <c r="IT55" t="n" s="27219">
        <v>100000.0</v>
      </c>
      <c r="IU55">
        <f>IR13*IT13</f>
      </c>
      <c r="IV55" t="n" s="27221">
        <v>0.0</v>
      </c>
      <c r="IW55">
        <f>IU13*(1+IV13)</f>
      </c>
      <c r="IX55" t="n" s="27223">
        <v>0.25</v>
      </c>
      <c r="IY55">
        <f>IW13/(1-IX13)</f>
      </c>
      <c r="IZ55">
        <f>IX13*IY13</f>
      </c>
      <c r="JA55" t="n" s="27226">
        <v>0.15000000596046448</v>
      </c>
      <c r="JB55">
        <f>JA13*IY13</f>
      </c>
      <c r="JC55">
        <f>IX13-JA13</f>
      </c>
      <c r="JD55">
        <f>IZ13-JB13</f>
      </c>
      <c r="JE55" t="n" s="27230">
        <v>0.03999999910593033</v>
      </c>
      <c r="JF55">
        <f>JE13*IY13</f>
      </c>
      <c r="JG55">
        <f>IY13*(1+JE13)</f>
      </c>
      <c r="JH55" t="n" s="27233">
        <v>0.0</v>
      </c>
      <c r="JI55" t="n" s="27234">
        <v>15.0</v>
      </c>
      <c r="JJ55">
        <f>JG13+JI13</f>
      </c>
      <c r="JK55" t="n" s="27236">
        <v>0.10000000149011612</v>
      </c>
      <c r="JL55">
        <f>JJ13/(1-JK13)</f>
      </c>
      <c r="JM55">
        <f>JK13*JL13</f>
      </c>
      <c r="JN55" t="n" s="27239">
        <v>0.10000000149011612</v>
      </c>
      <c r="JO55">
        <f>JN13*JL13</f>
      </c>
      <c r="JP55">
        <f>JK13-JN13</f>
      </c>
      <c r="JQ55">
        <f>JM13-JO13</f>
      </c>
      <c r="JR55">
        <f>JL13</f>
      </c>
      <c r="JS55">
        <f>IR13*IT13/3655*IJ13</f>
      </c>
      <c r="JT55" t="n" s="27245">
        <v>0.0</v>
      </c>
      <c r="JU55">
        <f>JS13*(1+JT13)</f>
      </c>
      <c r="JV55" t="n" s="27247">
        <v>0.25</v>
      </c>
      <c r="JW55">
        <f>JU13/(1-JV13)</f>
      </c>
      <c r="JX55">
        <f>JV13*JW13</f>
      </c>
      <c r="JY55" t="n" s="27250">
        <v>0.15000000596046448</v>
      </c>
      <c r="JZ55">
        <f>JY13*JW13</f>
      </c>
      <c r="KA55">
        <f>JV13-JY13</f>
      </c>
      <c r="KB55">
        <f>JX13-JZ13</f>
      </c>
      <c r="KC55" t="n" s="27254">
        <v>0.03999999910593033</v>
      </c>
      <c r="KD55">
        <f>KC13*JW13</f>
      </c>
      <c r="KE55">
        <f>JW13*(1+KC13)</f>
      </c>
      <c r="KF55" t="n" s="27257">
        <v>0.0</v>
      </c>
      <c r="KG55" t="n" s="27258">
        <v>15.0</v>
      </c>
      <c r="KH55">
        <f>KE13+KG13</f>
      </c>
      <c r="KI55" t="n" s="27260">
        <v>0.10000000149011612</v>
      </c>
      <c r="KJ55">
        <f>KH13/(1-KI13)</f>
      </c>
      <c r="KK55">
        <f>KI13*KJ13</f>
      </c>
      <c r="KL55" t="n" s="27263">
        <v>0.10000000149011612</v>
      </c>
      <c r="KM55">
        <f>KL13*KJ13</f>
      </c>
      <c r="KN55">
        <f>KI13-KL13</f>
      </c>
      <c r="KO55">
        <f>KK13-KM13</f>
      </c>
      <c r="KP55">
        <f>KJ13</f>
      </c>
      <c r="KQ55" t="s" s="27268">
        <v>70</v>
      </c>
      <c r="KR55" t="s" s="27269">
        <v>66</v>
      </c>
      <c r="KS55" t="s" s="27270">
        <v>67</v>
      </c>
      <c r="KT55" t="n" s="27271">
        <v>240322.0</v>
      </c>
      <c r="KU55" t="s" s="27272">
        <v>56</v>
      </c>
      <c r="KV55" t="s" s="27273">
        <v>63</v>
      </c>
      <c r="KW55" t="n" s="27274">
        <v>0.21080000698566437</v>
      </c>
      <c r="KX55" t="n" s="27275">
        <v>3.0</v>
      </c>
      <c r="KY55" t="n" s="27276">
        <v>100000.0</v>
      </c>
      <c r="KZ55">
        <f>KW13*KY13</f>
      </c>
      <c r="LA55" t="n" s="27278">
        <v>0.0</v>
      </c>
      <c r="LB55">
        <f>KZ13*(1+LA13)</f>
      </c>
      <c r="LC55" t="n" s="27280">
        <v>0.25</v>
      </c>
      <c r="LD55">
        <f>LB13/(1-LC13)</f>
      </c>
      <c r="LE55">
        <f>LC13*LD13</f>
      </c>
      <c r="LF55" t="n" s="27283">
        <v>0.15000000596046448</v>
      </c>
      <c r="LG55">
        <f>LF13*LD13</f>
      </c>
      <c r="LH55">
        <f>LC13-LF13</f>
      </c>
      <c r="LI55">
        <f>LE13-LG13</f>
      </c>
      <c r="LJ55" t="n" s="27287">
        <v>0.03999999910593033</v>
      </c>
      <c r="LK55">
        <f>LJ13*LD13</f>
      </c>
      <c r="LL55">
        <f>LD13*(1+LJ13)</f>
      </c>
      <c r="LM55" t="n" s="27290">
        <v>0.0</v>
      </c>
      <c r="LN55" t="n" s="27291">
        <v>15.0</v>
      </c>
      <c r="LO55">
        <f>LL13+LN13</f>
      </c>
      <c r="LP55" t="n" s="27293">
        <v>0.10000000149011612</v>
      </c>
      <c r="LQ55">
        <f>LO13/(1-LP13)</f>
      </c>
      <c r="LR55">
        <f>LP13*LQ13</f>
      </c>
      <c r="LS55" t="n" s="27296">
        <v>0.10000000149011612</v>
      </c>
      <c r="LT55">
        <f>LS13*LQ13</f>
      </c>
      <c r="LU55">
        <f>LP13-LS13</f>
      </c>
      <c r="LV55">
        <f>LR13-LT13</f>
      </c>
      <c r="LW55">
        <f>LQ13</f>
      </c>
      <c r="LX55">
        <f>KW13*KY13/3655*KO13</f>
      </c>
      <c r="LY55" t="n" s="27302">
        <v>0.0</v>
      </c>
      <c r="LZ55">
        <f>LX13*(1+LY13)</f>
      </c>
      <c r="MA55" t="n" s="27304">
        <v>0.25</v>
      </c>
      <c r="MB55">
        <f>LZ13/(1-MA13)</f>
      </c>
      <c r="MC55">
        <f>MA13*MB13</f>
      </c>
      <c r="MD55" t="n" s="27307">
        <v>0.15000000596046448</v>
      </c>
      <c r="ME55">
        <f>MD13*MB13</f>
      </c>
      <c r="MF55">
        <f>MA13-MD13</f>
      </c>
      <c r="MG55">
        <f>MC13-ME13</f>
      </c>
      <c r="MH55" t="n" s="27311">
        <v>0.03999999910593033</v>
      </c>
      <c r="MI55">
        <f>MH13*MB13</f>
      </c>
      <c r="MJ55">
        <f>MB13*(1+MH13)</f>
      </c>
      <c r="MK55" t="n" s="27314">
        <v>0.0</v>
      </c>
      <c r="ML55" t="n" s="27315">
        <v>15.0</v>
      </c>
      <c r="MM55">
        <f>MJ13+ML13</f>
      </c>
      <c r="MN55" t="n" s="27317">
        <v>0.10000000149011612</v>
      </c>
      <c r="MO55">
        <f>MM13/(1-MN13)</f>
      </c>
      <c r="MP55">
        <f>MN13*MO13</f>
      </c>
      <c r="MQ55" t="n" s="27320">
        <v>0.10000000149011612</v>
      </c>
      <c r="MR55">
        <f>MQ13*MO13</f>
      </c>
      <c r="MS55">
        <f>MN13-MQ13</f>
      </c>
      <c r="MT55">
        <f>MP13-MR13</f>
      </c>
      <c r="MU55">
        <f>MO13</f>
      </c>
      <c r="MV55" t="s" s="27325">
        <v>71</v>
      </c>
      <c r="MW55" t="s" s="27326">
        <v>66</v>
      </c>
      <c r="MX55" t="s" s="27327">
        <v>67</v>
      </c>
      <c r="MY55" t="n" s="27328">
        <v>240322.0</v>
      </c>
      <c r="MZ55" t="s" s="27329">
        <v>56</v>
      </c>
      <c r="NA55" t="s" s="27330">
        <v>63</v>
      </c>
      <c r="NB55" t="n" s="27331">
        <v>0.45249998569488525</v>
      </c>
      <c r="NC55" t="n" s="27332">
        <v>1.0</v>
      </c>
      <c r="ND55" t="n" s="27333">
        <v>100000.0</v>
      </c>
      <c r="NE55">
        <f>NB13*ND13</f>
      </c>
      <c r="NF55" t="n" s="27335">
        <v>0.0</v>
      </c>
      <c r="NG55">
        <f>NE13*(1+NF13)</f>
      </c>
      <c r="NH55" t="n" s="27337">
        <v>0.25</v>
      </c>
      <c r="NI55">
        <f>NG13/(1-NH13)</f>
      </c>
      <c r="NJ55">
        <f>NH13*NI13</f>
      </c>
      <c r="NK55" t="n" s="27340">
        <v>0.15000000596046448</v>
      </c>
      <c r="NL55">
        <f>NK13*NI13</f>
      </c>
      <c r="NM55">
        <f>NH13-NK13</f>
      </c>
      <c r="NN55">
        <f>NJ13-NL13</f>
      </c>
      <c r="NO55" t="n" s="27344">
        <v>0.03999999910593033</v>
      </c>
      <c r="NP55">
        <f>NO13*NI13</f>
      </c>
      <c r="NQ55">
        <f>NI13*(1+NO13)</f>
      </c>
      <c r="NR55" t="n" s="27347">
        <v>0.0</v>
      </c>
      <c r="NS55" t="n" s="27348">
        <v>15.0</v>
      </c>
      <c r="NT55">
        <f>NQ13+NS13</f>
      </c>
      <c r="NU55" t="n" s="27350">
        <v>0.10000000149011612</v>
      </c>
      <c r="NV55">
        <f>NT13/(1-NU13)</f>
      </c>
      <c r="NW55">
        <f>NU13*NV13</f>
      </c>
      <c r="NX55" t="n" s="27353">
        <v>0.10000000149011612</v>
      </c>
      <c r="NY55">
        <f>NX13*NV13</f>
      </c>
      <c r="NZ55">
        <f>NU13-NX13</f>
      </c>
      <c r="OA55">
        <f>NW13-NY13</f>
      </c>
      <c r="OB55">
        <f>NV13</f>
      </c>
      <c r="OC55">
        <f>NB13*ND13/3655*MT13</f>
      </c>
      <c r="OD55" t="n" s="27359">
        <v>0.0</v>
      </c>
      <c r="OE55">
        <f>OC13*(1+OD13)</f>
      </c>
      <c r="OF55" t="n" s="27361">
        <v>0.25</v>
      </c>
      <c r="OG55">
        <f>OE13/(1-OF13)</f>
      </c>
      <c r="OH55">
        <f>OF13*OG13</f>
      </c>
      <c r="OI55" t="n" s="27364">
        <v>0.15000000596046448</v>
      </c>
      <c r="OJ55">
        <f>OI13*OG13</f>
      </c>
      <c r="OK55">
        <f>OF13-OI13</f>
      </c>
      <c r="OL55">
        <f>OH13-OJ13</f>
      </c>
      <c r="OM55" t="n" s="27368">
        <v>0.03999999910593033</v>
      </c>
      <c r="ON55">
        <f>OM13*OG13</f>
      </c>
      <c r="OO55">
        <f>OG13*(1+OM13)</f>
      </c>
      <c r="OP55" t="n" s="27371">
        <v>0.0</v>
      </c>
      <c r="OQ55" t="n" s="27372">
        <v>15.0</v>
      </c>
      <c r="OR55">
        <f>OO13+OQ13</f>
      </c>
      <c r="OS55" t="n" s="27374">
        <v>0.10000000149011612</v>
      </c>
      <c r="OT55">
        <f>OR13/(1-OS13)</f>
      </c>
      <c r="OU55">
        <f>OS13*OT13</f>
      </c>
      <c r="OV55" t="n" s="27377">
        <v>0.10000000149011612</v>
      </c>
      <c r="OW55">
        <f>OV13*OT13</f>
      </c>
      <c r="OX55">
        <f>OS13-OV13</f>
      </c>
      <c r="OY55">
        <f>OU13-OW13</f>
      </c>
      <c r="OZ55">
        <f>OT13</f>
      </c>
      <c r="PA55" t="s" s="27382">
        <v>72</v>
      </c>
      <c r="PB55" t="s" s="27383">
        <v>66</v>
      </c>
      <c r="PC55" t="s" s="27384">
        <v>67</v>
      </c>
      <c r="PD55" t="n" s="27385">
        <v>240322.0</v>
      </c>
      <c r="PE55" t="s" s="27386">
        <v>56</v>
      </c>
      <c r="PF55" t="s" s="27387">
        <v>63</v>
      </c>
      <c r="PG55" t="n" s="27388">
        <v>0.9043999910354614</v>
      </c>
      <c r="PH55" t="n" s="27389">
        <v>1.0</v>
      </c>
      <c r="PI55" t="n" s="27390">
        <v>100000.0</v>
      </c>
      <c r="PJ55">
        <f>PG13*PI13</f>
      </c>
      <c r="PK55" t="n" s="27392">
        <v>0.0</v>
      </c>
      <c r="PL55">
        <f>PJ13*(1+PK13)</f>
      </c>
      <c r="PM55" t="n" s="27394">
        <v>0.25</v>
      </c>
      <c r="PN55">
        <f>PL13/(1-PM13)</f>
      </c>
      <c r="PO55">
        <f>PM13*PN13</f>
      </c>
      <c r="PP55" t="n" s="27397">
        <v>0.15000000596046448</v>
      </c>
      <c r="PQ55">
        <f>PP13*PN13</f>
      </c>
      <c r="PR55">
        <f>PM13-PP13</f>
      </c>
      <c r="PS55">
        <f>PO13-PQ13</f>
      </c>
      <c r="PT55" t="n" s="27401">
        <v>0.03999999910593033</v>
      </c>
      <c r="PU55">
        <f>PT13*PN13</f>
      </c>
      <c r="PV55">
        <f>PN13*(1+PT13)</f>
      </c>
      <c r="PW55" t="n" s="27404">
        <v>0.0</v>
      </c>
      <c r="PX55" t="n" s="27405">
        <v>15.0</v>
      </c>
      <c r="PY55">
        <f>PV13+PX13</f>
      </c>
      <c r="PZ55" t="n" s="27407">
        <v>0.10000000149011612</v>
      </c>
      <c r="QA55">
        <f>PY13/(1-PZ13)</f>
      </c>
      <c r="QB55">
        <f>PZ13*QA13</f>
      </c>
      <c r="QC55" t="n" s="27410">
        <v>0.10000000149011612</v>
      </c>
      <c r="QD55">
        <f>QC13*QA13</f>
      </c>
      <c r="QE55">
        <f>PZ13-QC13</f>
      </c>
      <c r="QF55">
        <f>QB13-QD13</f>
      </c>
      <c r="QG55">
        <f>QA13</f>
      </c>
      <c r="QH55">
        <f>OYG13*OYI13/3655*OY13</f>
      </c>
      <c r="QI55" t="n" s="27416">
        <v>0.0</v>
      </c>
      <c r="QJ55">
        <f>QH13*(1+QI13)</f>
      </c>
      <c r="QK55" t="n" s="27418">
        <v>0.25</v>
      </c>
      <c r="QL55">
        <f>QJ13/(1-QK13)</f>
      </c>
      <c r="QM55">
        <f>QK13*QL13</f>
      </c>
      <c r="QN55" t="n" s="27421">
        <v>0.15000000596046448</v>
      </c>
      <c r="QO55">
        <f>QN13*QL13</f>
      </c>
      <c r="QP55">
        <f>QK13-QN13</f>
      </c>
      <c r="QQ55">
        <f>QM13-QO13</f>
      </c>
      <c r="QR55" t="n" s="27425">
        <v>0.03999999910593033</v>
      </c>
      <c r="QS55">
        <f>QR13*QL13</f>
      </c>
      <c r="QT55">
        <f>QL13*(1+QR13)</f>
      </c>
      <c r="QU55" t="n" s="27428">
        <v>0.0</v>
      </c>
      <c r="QV55" t="n" s="27429">
        <v>15.0</v>
      </c>
      <c r="QW55">
        <f>QT13+QV13</f>
      </c>
      <c r="QX55" t="n" s="27431">
        <v>0.10000000149011612</v>
      </c>
      <c r="QY55">
        <f>QW13/(1-QX13)</f>
      </c>
      <c r="QZ55">
        <f>QX13*QY13</f>
      </c>
      <c r="RA55" t="n" s="27434">
        <v>0.10000000149011612</v>
      </c>
      <c r="RB55">
        <f>RA13*QY13</f>
      </c>
      <c r="RC55">
        <f>QX13-RA13</f>
      </c>
      <c r="RD55">
        <f>QZ13-RB13</f>
      </c>
      <c r="RE55">
        <f>QY13</f>
      </c>
      <c r="RF55">
        <f>BV55+BV55+EA55+EA55+GF55+IK55+KP55+MU55+OZ55+RE55</f>
      </c>
    </row>
    <row r="56">
      <c r="A56" t="s">
        <v>74</v>
      </c>
      <c r="B56" t="s">
        <v>149</v>
      </c>
      <c r="C56" t="s">
        <v>150</v>
      </c>
      <c r="D56" t="s">
        <v>77</v>
      </c>
      <c r="F56" t="s">
        <v>52</v>
      </c>
      <c r="G56" t="s">
        <v>53</v>
      </c>
      <c r="H56" t="s">
        <v>54</v>
      </c>
      <c r="I56" t="s">
        <v>55</v>
      </c>
      <c r="J56" t="n">
        <v>0.0</v>
      </c>
      <c r="K56" t="n">
        <v>42815.0</v>
      </c>
      <c r="L56" t="n">
        <v>42753.0</v>
      </c>
      <c r="M56" t="s">
        <v>56</v>
      </c>
      <c r="N56" t="n">
        <v>-2.0</v>
      </c>
      <c r="O56" t="n">
        <v>30000.0</v>
      </c>
      <c r="P56" t="n">
        <v>-62.0</v>
      </c>
      <c r="Q56" t="n">
        <v>-2.0</v>
      </c>
      <c r="R56" t="s" s="27495">
        <v>57</v>
      </c>
      <c r="S56" t="s" s="27496">
        <v>58</v>
      </c>
      <c r="T56" t="s" s="27497">
        <v>59</v>
      </c>
      <c r="U56" t="n" s="27498">
        <v>240322.0</v>
      </c>
      <c r="V56" t="s" s="27499">
        <v>56</v>
      </c>
      <c r="W56" t="s" s="27500">
        <v>63</v>
      </c>
      <c r="X56" t="n" s="27501">
        <v>5.009999731555581E-4</v>
      </c>
      <c r="Y56" t="n" s="27502">
        <v>3.0</v>
      </c>
      <c r="Z56">
        <f>Y12*O12*12</f>
      </c>
      <c r="AA56">
        <f>X12*Z12</f>
      </c>
      <c r="AB56" t="n" s="27505">
        <v>0.0</v>
      </c>
      <c r="AC56">
        <f>AA12*(1+AB12)</f>
      </c>
      <c r="AD56" t="n" s="27507">
        <v>0.25</v>
      </c>
      <c r="AE56">
        <f>AC12/(1-AD12)</f>
      </c>
      <c r="AF56">
        <f>AD12*AE12</f>
      </c>
      <c r="AG56" t="n" s="27510">
        <v>0.15000000596046448</v>
      </c>
      <c r="AH56">
        <f>AG12*AE12</f>
      </c>
      <c r="AI56">
        <f>AD12-AG12</f>
      </c>
      <c r="AJ56">
        <f>AF12-AH12</f>
      </c>
      <c r="AK56" t="n" s="27514">
        <v>0.03999999910593033</v>
      </c>
      <c r="AL56">
        <f>AK12*AE12</f>
      </c>
      <c r="AM56">
        <f>AE12*(1+AK12)</f>
      </c>
      <c r="AN56" t="n" s="27517">
        <v>0.029999999329447746</v>
      </c>
      <c r="AO56">
        <f>AN12*AM12</f>
      </c>
      <c r="AP56">
        <f>AM12+AO12</f>
      </c>
      <c r="AQ56" t="n" s="27520">
        <v>0.10000000149011612</v>
      </c>
      <c r="AR56">
        <f>AP12/(1-AQ12)</f>
      </c>
      <c r="AS56">
        <f>AQ12*AR12</f>
      </c>
      <c r="AT56" t="n" s="27523">
        <v>0.10000000149011612</v>
      </c>
      <c r="AU56">
        <f>AT12*AR12</f>
      </c>
      <c r="AV56">
        <f>AQ12-AT12</f>
      </c>
      <c r="AW56">
        <f>AS12-AU12</f>
      </c>
      <c r="AX56">
        <f>AR12</f>
      </c>
      <c r="AY56">
        <f>X12*Z12/3656*P12</f>
      </c>
      <c r="AZ56" t="n" s="27529">
        <v>0.0</v>
      </c>
      <c r="BA56">
        <f>AY12*(1+AZ12)</f>
      </c>
      <c r="BB56" t="n" s="27531">
        <v>0.25</v>
      </c>
      <c r="BC56">
        <f>BA12/(1-BB12)</f>
      </c>
      <c r="BD56">
        <f>BB12*BC12</f>
      </c>
      <c r="BE56" t="n" s="27534">
        <v>0.15000000596046448</v>
      </c>
      <c r="BF56">
        <f>BE12*BC12</f>
      </c>
      <c r="BG56">
        <f>BB12-BE12</f>
      </c>
      <c r="BH56">
        <f>BD12-BF12</f>
      </c>
      <c r="BI56" t="n" s="27538">
        <v>0.03999999910593033</v>
      </c>
      <c r="BJ56">
        <f>BI12*BC12</f>
      </c>
      <c r="BK56">
        <f>BC12*(1+BI12)</f>
      </c>
      <c r="BL56" t="n" s="27541">
        <v>0.029999999329447746</v>
      </c>
      <c r="BM56">
        <f>BL12*BK12</f>
      </c>
      <c r="BN56">
        <f>BK12+BM12</f>
      </c>
      <c r="BO56" t="n" s="27544">
        <v>0.10000000149011612</v>
      </c>
      <c r="BP56">
        <f>BN12/(1-BO12)</f>
      </c>
      <c r="BQ56">
        <f>BO12*BP12</f>
      </c>
      <c r="BR56" t="n" s="27547">
        <v>0.10000000149011612</v>
      </c>
      <c r="BS56">
        <f>BR12*BP12</f>
      </c>
      <c r="BT56">
        <f>BO12-BR12</f>
      </c>
      <c r="BU56">
        <f>BQ12-BS12</f>
      </c>
      <c r="BV56">
        <f>BP12</f>
      </c>
      <c r="BW56" t="s" s="27608">
        <v>64</v>
      </c>
      <c r="BX56" t="s" s="27609">
        <v>58</v>
      </c>
      <c r="BY56" t="s" s="27610">
        <v>59</v>
      </c>
      <c r="BZ56" t="n" s="27611">
        <v>240322.0</v>
      </c>
      <c r="CA56" t="s" s="27612">
        <v>56</v>
      </c>
      <c r="CB56" t="s" s="27613">
        <v>63</v>
      </c>
      <c r="CC56" t="n" s="27614">
        <v>5.009999731555581E-4</v>
      </c>
      <c r="CD56" t="n" s="27615">
        <v>3.0</v>
      </c>
      <c r="CE56">
        <f>CD12*BT12*12</f>
      </c>
      <c r="CF56">
        <f>CC12*CE12</f>
      </c>
      <c r="CG56" t="n" s="27618">
        <v>0.0</v>
      </c>
      <c r="CH56">
        <f>CF12*(1+CG12)</f>
      </c>
      <c r="CI56" t="n" s="27620">
        <v>0.25</v>
      </c>
      <c r="CJ56">
        <f>CH12/(1-CI12)</f>
      </c>
      <c r="CK56">
        <f>CI12*CJ12</f>
      </c>
      <c r="CL56" t="n" s="27623">
        <v>0.15000000596046448</v>
      </c>
      <c r="CM56">
        <f>CL12*CJ12</f>
      </c>
      <c r="CN56">
        <f>CI12-CL12</f>
      </c>
      <c r="CO56">
        <f>CK12-CM12</f>
      </c>
      <c r="CP56" t="n" s="27627">
        <v>0.03999999910593033</v>
      </c>
      <c r="CQ56">
        <f>CP12*CJ12</f>
      </c>
      <c r="CR56">
        <f>CJ12*(1+CP12)</f>
      </c>
      <c r="CS56" t="n" s="27630">
        <v>0.029999999329447746</v>
      </c>
      <c r="CT56">
        <f>CS12*CR12</f>
      </c>
      <c r="CU56">
        <f>CR12+CT12</f>
      </c>
      <c r="CV56" t="n" s="27633">
        <v>0.10000000149011612</v>
      </c>
      <c r="CW56">
        <f>CU12/(1-CV12)</f>
      </c>
      <c r="CX56">
        <f>CV12*CW12</f>
      </c>
      <c r="CY56" t="n" s="27636">
        <v>0.10000000149011612</v>
      </c>
      <c r="CZ56">
        <f>CY12*CW12</f>
      </c>
      <c r="DA56">
        <f>CV12-CY12</f>
      </c>
      <c r="DB56">
        <f>CX12-CZ12</f>
      </c>
      <c r="DC56">
        <f>CW12</f>
      </c>
      <c r="DD56">
        <f>CC12*CE12/3656*BU12</f>
      </c>
      <c r="DE56" t="n" s="27642">
        <v>0.0</v>
      </c>
      <c r="DF56">
        <f>DD12*(1+DE12)</f>
      </c>
      <c r="DG56" t="n" s="27644">
        <v>0.25</v>
      </c>
      <c r="DH56">
        <f>DF12/(1-DG12)</f>
      </c>
      <c r="DI56">
        <f>DG12*DH12</f>
      </c>
      <c r="DJ56" t="n" s="27647">
        <v>0.15000000596046448</v>
      </c>
      <c r="DK56">
        <f>DJ12*DH12</f>
      </c>
      <c r="DL56">
        <f>DG12-DJ12</f>
      </c>
      <c r="DM56">
        <f>DI12-DK12</f>
      </c>
      <c r="DN56" t="n" s="27651">
        <v>0.03999999910593033</v>
      </c>
      <c r="DO56">
        <f>DN12*DH12</f>
      </c>
      <c r="DP56">
        <f>DH12*(1+DN12)</f>
      </c>
      <c r="DQ56" t="n" s="27654">
        <v>0.029999999329447746</v>
      </c>
      <c r="DR56">
        <f>DQ12*DP12</f>
      </c>
      <c r="DS56">
        <f>DP12+DR12</f>
      </c>
      <c r="DT56" t="n" s="27657">
        <v>0.10000000149011612</v>
      </c>
      <c r="DU56">
        <f>DS12/(1-DT12)</f>
      </c>
      <c r="DV56">
        <f>DT12*DU12</f>
      </c>
      <c r="DW56" t="n" s="27660">
        <v>0.10000000149011612</v>
      </c>
      <c r="DX56">
        <f>DW12*DU12</f>
      </c>
      <c r="DY56">
        <f>DT12-DW12</f>
      </c>
      <c r="DZ56">
        <f>DV12-DX12</f>
      </c>
      <c r="EA56">
        <f>DU12</f>
      </c>
      <c r="EB56" t="s" s="27665">
        <v>65</v>
      </c>
      <c r="EC56" t="s" s="27666">
        <v>66</v>
      </c>
      <c r="ED56" t="s" s="27667">
        <v>67</v>
      </c>
      <c r="EE56" t="n" s="27668">
        <v>240322.0</v>
      </c>
      <c r="EF56" t="s" s="27669">
        <v>56</v>
      </c>
      <c r="EG56" t="s" s="27670">
        <v>63</v>
      </c>
      <c r="EH56" t="n" s="27671">
        <v>0.5009999871253967</v>
      </c>
      <c r="EI56" t="n" s="27672">
        <v>3.0</v>
      </c>
      <c r="EJ56" t="n" s="27673">
        <v>100000.0</v>
      </c>
      <c r="EK56">
        <f>EH13*EJ13</f>
      </c>
      <c r="EL56" t="n" s="27675">
        <v>0.0</v>
      </c>
      <c r="EM56">
        <f>EK13*(1+EL13)</f>
      </c>
      <c r="EN56" t="n" s="27677">
        <v>0.25</v>
      </c>
      <c r="EO56">
        <f>EM13/(1-EN13)</f>
      </c>
      <c r="EP56">
        <f>EN13*EO13</f>
      </c>
      <c r="EQ56" t="n" s="27680">
        <v>0.15000000596046448</v>
      </c>
      <c r="ER56">
        <f>EQ13*EO13</f>
      </c>
      <c r="ES56">
        <f>EN13-EQ13</f>
      </c>
      <c r="ET56">
        <f>EP13-ER13</f>
      </c>
      <c r="EU56" t="n" s="27684">
        <v>0.03999999910593033</v>
      </c>
      <c r="EV56">
        <f>EU13*EO13</f>
      </c>
      <c r="EW56">
        <f>EO13*(1+EU13)</f>
      </c>
      <c r="EX56" t="n" s="27687">
        <v>0.0</v>
      </c>
      <c r="EY56" t="n" s="27688">
        <v>15.0</v>
      </c>
      <c r="EZ56">
        <f>EW13+EY13</f>
      </c>
      <c r="FA56" t="n" s="27690">
        <v>0.10000000149011612</v>
      </c>
      <c r="FB56">
        <f>EZ13/(1-FA13)</f>
      </c>
      <c r="FC56">
        <f>FA13*FB13</f>
      </c>
      <c r="FD56" t="n" s="27693">
        <v>0.10000000149011612</v>
      </c>
      <c r="FE56">
        <f>FD13*FB13</f>
      </c>
      <c r="FF56">
        <f>FA13-FD13</f>
      </c>
      <c r="FG56">
        <f>FC13-FE13</f>
      </c>
      <c r="FH56">
        <f>FB13</f>
      </c>
      <c r="FI56">
        <f>EH13*EJ13/3656*DZ13</f>
      </c>
      <c r="FJ56" t="n" s="27699">
        <v>0.0</v>
      </c>
      <c r="FK56">
        <f>FI13*(1+FJ13)</f>
      </c>
      <c r="FL56" t="n" s="27701">
        <v>0.25</v>
      </c>
      <c r="FM56">
        <f>FK13/(1-FL13)</f>
      </c>
      <c r="FN56">
        <f>FL13*FM13</f>
      </c>
      <c r="FO56" t="n" s="27704">
        <v>0.15000000596046448</v>
      </c>
      <c r="FP56">
        <f>FO13*FM13</f>
      </c>
      <c r="FQ56">
        <f>FL13-FO13</f>
      </c>
      <c r="FR56">
        <f>FN13-FP13</f>
      </c>
      <c r="FS56" t="n" s="27708">
        <v>0.03999999910593033</v>
      </c>
      <c r="FT56">
        <f>FS13*FM13</f>
      </c>
      <c r="FU56">
        <f>FM13*(1+FS13)</f>
      </c>
      <c r="FV56" t="n" s="27711">
        <v>0.0</v>
      </c>
      <c r="FW56" t="n" s="27712">
        <v>15.0</v>
      </c>
      <c r="FX56">
        <f>FU13+FW13</f>
      </c>
      <c r="FY56" t="n" s="27714">
        <v>0.10000000149011612</v>
      </c>
      <c r="FZ56">
        <f>FX13/(1-FY13)</f>
      </c>
      <c r="GA56">
        <f>FY13*FZ13</f>
      </c>
      <c r="GB56" t="n" s="27717">
        <v>0.10000000149011612</v>
      </c>
      <c r="GC56">
        <f>GB13*FZ13</f>
      </c>
      <c r="GD56">
        <f>FY13-GB13</f>
      </c>
      <c r="GE56">
        <f>GA13-GC13</f>
      </c>
      <c r="GF56">
        <f>FZ13</f>
      </c>
      <c r="GG56" t="s" s="27722">
        <v>68</v>
      </c>
      <c r="GH56" t="s" s="27723">
        <v>66</v>
      </c>
      <c r="GI56" t="s" s="27724">
        <v>67</v>
      </c>
      <c r="GJ56" t="n" s="27725">
        <v>240322.0</v>
      </c>
      <c r="GK56" t="s" s="27726">
        <v>56</v>
      </c>
      <c r="GL56" t="s" s="27727">
        <v>63</v>
      </c>
      <c r="GM56" t="n" s="27728">
        <v>0.12530000507831573</v>
      </c>
      <c r="GN56" t="n" s="27729">
        <v>3.0</v>
      </c>
      <c r="GO56" t="n" s="27730">
        <v>100000.0</v>
      </c>
      <c r="GP56">
        <f>GM13*GO13</f>
      </c>
      <c r="GQ56" t="n" s="27732">
        <v>0.0</v>
      </c>
      <c r="GR56">
        <f>GP13*(1+GQ13)</f>
      </c>
      <c r="GS56" t="n" s="27734">
        <v>0.25</v>
      </c>
      <c r="GT56">
        <f>GR13/(1-GS13)</f>
      </c>
      <c r="GU56">
        <f>GS13*GT13</f>
      </c>
      <c r="GV56" t="n" s="27737">
        <v>0.15000000596046448</v>
      </c>
      <c r="GW56">
        <f>GV13*GT13</f>
      </c>
      <c r="GX56">
        <f>GS13-GV13</f>
      </c>
      <c r="GY56">
        <f>GU13-GW13</f>
      </c>
      <c r="GZ56" t="n" s="27741">
        <v>0.03999999910593033</v>
      </c>
      <c r="HA56">
        <f>GZ13*GT13</f>
      </c>
      <c r="HB56">
        <f>GT13*(1+GZ13)</f>
      </c>
      <c r="HC56" t="n" s="27744">
        <v>0.0</v>
      </c>
      <c r="HD56" t="n" s="27745">
        <v>15.0</v>
      </c>
      <c r="HE56">
        <f>HB13+HD13</f>
      </c>
      <c r="HF56" t="n" s="27747">
        <v>0.10000000149011612</v>
      </c>
      <c r="HG56">
        <f>HE13/(1-HF13)</f>
      </c>
      <c r="HH56">
        <f>HF13*HG13</f>
      </c>
      <c r="HI56" t="n" s="27750">
        <v>0.10000000149011612</v>
      </c>
      <c r="HJ56">
        <f>HI13*HG13</f>
      </c>
      <c r="HK56">
        <f>HF13-HI13</f>
      </c>
      <c r="HL56">
        <f>HH13-HJ13</f>
      </c>
      <c r="HM56">
        <f>HG13</f>
      </c>
      <c r="HN56">
        <f>GM13*GO13/3656*GE13</f>
      </c>
      <c r="HO56" t="n" s="27756">
        <v>0.0</v>
      </c>
      <c r="HP56">
        <f>HN13*(1+HO13)</f>
      </c>
      <c r="HQ56" t="n" s="27758">
        <v>0.25</v>
      </c>
      <c r="HR56">
        <f>HP13/(1-HQ13)</f>
      </c>
      <c r="HS56">
        <f>HQ13*HR13</f>
      </c>
      <c r="HT56" t="n" s="27761">
        <v>0.15000000596046448</v>
      </c>
      <c r="HU56">
        <f>HT13*HR13</f>
      </c>
      <c r="HV56">
        <f>HQ13-HT13</f>
      </c>
      <c r="HW56">
        <f>HS13-HU13</f>
      </c>
      <c r="HX56" t="n" s="27765">
        <v>0.03999999910593033</v>
      </c>
      <c r="HY56">
        <f>HX13*HR13</f>
      </c>
      <c r="HZ56">
        <f>HR13*(1+HX13)</f>
      </c>
      <c r="IA56" t="n" s="27768">
        <v>0.0</v>
      </c>
      <c r="IB56" t="n" s="27769">
        <v>15.0</v>
      </c>
      <c r="IC56">
        <f>HZ13+IB13</f>
      </c>
      <c r="ID56" t="n" s="27771">
        <v>0.10000000149011612</v>
      </c>
      <c r="IE56">
        <f>IC13/(1-ID13)</f>
      </c>
      <c r="IF56">
        <f>ID13*IE13</f>
      </c>
      <c r="IG56" t="n" s="27774">
        <v>0.10000000149011612</v>
      </c>
      <c r="IH56">
        <f>IG13*IE13</f>
      </c>
      <c r="II56">
        <f>ID13-IG13</f>
      </c>
      <c r="IJ56">
        <f>IF13-IH13</f>
      </c>
      <c r="IK56">
        <f>IE13</f>
      </c>
      <c r="IL56" t="s" s="27779">
        <v>69</v>
      </c>
      <c r="IM56" t="s" s="27780">
        <v>66</v>
      </c>
      <c r="IN56" t="s" s="27781">
        <v>67</v>
      </c>
      <c r="IO56" t="n" s="27782">
        <v>240322.0</v>
      </c>
      <c r="IP56" t="s" s="27783">
        <v>56</v>
      </c>
      <c r="IQ56" t="s" s="27784">
        <v>63</v>
      </c>
      <c r="IR56" t="n" s="27785">
        <v>0.061900001019239426</v>
      </c>
      <c r="IS56" t="n" s="27786">
        <v>3.0</v>
      </c>
      <c r="IT56" t="n" s="27787">
        <v>100000.0</v>
      </c>
      <c r="IU56">
        <f>IR13*IT13</f>
      </c>
      <c r="IV56" t="n" s="27789">
        <v>0.0</v>
      </c>
      <c r="IW56">
        <f>IU13*(1+IV13)</f>
      </c>
      <c r="IX56" t="n" s="27791">
        <v>0.25</v>
      </c>
      <c r="IY56">
        <f>IW13/(1-IX13)</f>
      </c>
      <c r="IZ56">
        <f>IX13*IY13</f>
      </c>
      <c r="JA56" t="n" s="27794">
        <v>0.15000000596046448</v>
      </c>
      <c r="JB56">
        <f>JA13*IY13</f>
      </c>
      <c r="JC56">
        <f>IX13-JA13</f>
      </c>
      <c r="JD56">
        <f>IZ13-JB13</f>
      </c>
      <c r="JE56" t="n" s="27798">
        <v>0.03999999910593033</v>
      </c>
      <c r="JF56">
        <f>JE13*IY13</f>
      </c>
      <c r="JG56">
        <f>IY13*(1+JE13)</f>
      </c>
      <c r="JH56" t="n" s="27801">
        <v>0.0</v>
      </c>
      <c r="JI56" t="n" s="27802">
        <v>15.0</v>
      </c>
      <c r="JJ56">
        <f>JG13+JI13</f>
      </c>
      <c r="JK56" t="n" s="27804">
        <v>0.10000000149011612</v>
      </c>
      <c r="JL56">
        <f>JJ13/(1-JK13)</f>
      </c>
      <c r="JM56">
        <f>JK13*JL13</f>
      </c>
      <c r="JN56" t="n" s="27807">
        <v>0.10000000149011612</v>
      </c>
      <c r="JO56">
        <f>JN13*JL13</f>
      </c>
      <c r="JP56">
        <f>JK13-JN13</f>
      </c>
      <c r="JQ56">
        <f>JM13-JO13</f>
      </c>
      <c r="JR56">
        <f>JL13</f>
      </c>
      <c r="JS56">
        <f>IR13*IT13/3656*IJ13</f>
      </c>
      <c r="JT56" t="n" s="27813">
        <v>0.0</v>
      </c>
      <c r="JU56">
        <f>JS13*(1+JT13)</f>
      </c>
      <c r="JV56" t="n" s="27815">
        <v>0.25</v>
      </c>
      <c r="JW56">
        <f>JU13/(1-JV13)</f>
      </c>
      <c r="JX56">
        <f>JV13*JW13</f>
      </c>
      <c r="JY56" t="n" s="27818">
        <v>0.15000000596046448</v>
      </c>
      <c r="JZ56">
        <f>JY13*JW13</f>
      </c>
      <c r="KA56">
        <f>JV13-JY13</f>
      </c>
      <c r="KB56">
        <f>JX13-JZ13</f>
      </c>
      <c r="KC56" t="n" s="27822">
        <v>0.03999999910593033</v>
      </c>
      <c r="KD56">
        <f>KC13*JW13</f>
      </c>
      <c r="KE56">
        <f>JW13*(1+KC13)</f>
      </c>
      <c r="KF56" t="n" s="27825">
        <v>0.0</v>
      </c>
      <c r="KG56" t="n" s="27826">
        <v>15.0</v>
      </c>
      <c r="KH56">
        <f>KE13+KG13</f>
      </c>
      <c r="KI56" t="n" s="27828">
        <v>0.10000000149011612</v>
      </c>
      <c r="KJ56">
        <f>KH13/(1-KI13)</f>
      </c>
      <c r="KK56">
        <f>KI13*KJ13</f>
      </c>
      <c r="KL56" t="n" s="27831">
        <v>0.10000000149011612</v>
      </c>
      <c r="KM56">
        <f>KL13*KJ13</f>
      </c>
      <c r="KN56">
        <f>KI13-KL13</f>
      </c>
      <c r="KO56">
        <f>KK13-KM13</f>
      </c>
      <c r="KP56">
        <f>KJ13</f>
      </c>
      <c r="KQ56" t="s" s="27836">
        <v>70</v>
      </c>
      <c r="KR56" t="s" s="27837">
        <v>66</v>
      </c>
      <c r="KS56" t="s" s="27838">
        <v>67</v>
      </c>
      <c r="KT56" t="n" s="27839">
        <v>240322.0</v>
      </c>
      <c r="KU56" t="s" s="27840">
        <v>56</v>
      </c>
      <c r="KV56" t="s" s="27841">
        <v>63</v>
      </c>
      <c r="KW56" t="n" s="27842">
        <v>0.21080000698566437</v>
      </c>
      <c r="KX56" t="n" s="27843">
        <v>3.0</v>
      </c>
      <c r="KY56" t="n" s="27844">
        <v>100000.0</v>
      </c>
      <c r="KZ56">
        <f>KW13*KY13</f>
      </c>
      <c r="LA56" t="n" s="27846">
        <v>0.0</v>
      </c>
      <c r="LB56">
        <f>KZ13*(1+LA13)</f>
      </c>
      <c r="LC56" t="n" s="27848">
        <v>0.25</v>
      </c>
      <c r="LD56">
        <f>LB13/(1-LC13)</f>
      </c>
      <c r="LE56">
        <f>LC13*LD13</f>
      </c>
      <c r="LF56" t="n" s="27851">
        <v>0.15000000596046448</v>
      </c>
      <c r="LG56">
        <f>LF13*LD13</f>
      </c>
      <c r="LH56">
        <f>LC13-LF13</f>
      </c>
      <c r="LI56">
        <f>LE13-LG13</f>
      </c>
      <c r="LJ56" t="n" s="27855">
        <v>0.03999999910593033</v>
      </c>
      <c r="LK56">
        <f>LJ13*LD13</f>
      </c>
      <c r="LL56">
        <f>LD13*(1+LJ13)</f>
      </c>
      <c r="LM56" t="n" s="27858">
        <v>0.0</v>
      </c>
      <c r="LN56" t="n" s="27859">
        <v>15.0</v>
      </c>
      <c r="LO56">
        <f>LL13+LN13</f>
      </c>
      <c r="LP56" t="n" s="27861">
        <v>0.10000000149011612</v>
      </c>
      <c r="LQ56">
        <f>LO13/(1-LP13)</f>
      </c>
      <c r="LR56">
        <f>LP13*LQ13</f>
      </c>
      <c r="LS56" t="n" s="27864">
        <v>0.10000000149011612</v>
      </c>
      <c r="LT56">
        <f>LS13*LQ13</f>
      </c>
      <c r="LU56">
        <f>LP13-LS13</f>
      </c>
      <c r="LV56">
        <f>LR13-LT13</f>
      </c>
      <c r="LW56">
        <f>LQ13</f>
      </c>
      <c r="LX56">
        <f>KW13*KY13/3656*KO13</f>
      </c>
      <c r="LY56" t="n" s="27870">
        <v>0.0</v>
      </c>
      <c r="LZ56">
        <f>LX13*(1+LY13)</f>
      </c>
      <c r="MA56" t="n" s="27872">
        <v>0.25</v>
      </c>
      <c r="MB56">
        <f>LZ13/(1-MA13)</f>
      </c>
      <c r="MC56">
        <f>MA13*MB13</f>
      </c>
      <c r="MD56" t="n" s="27875">
        <v>0.15000000596046448</v>
      </c>
      <c r="ME56">
        <f>MD13*MB13</f>
      </c>
      <c r="MF56">
        <f>MA13-MD13</f>
      </c>
      <c r="MG56">
        <f>MC13-ME13</f>
      </c>
      <c r="MH56" t="n" s="27879">
        <v>0.03999999910593033</v>
      </c>
      <c r="MI56">
        <f>MH13*MB13</f>
      </c>
      <c r="MJ56">
        <f>MB13*(1+MH13)</f>
      </c>
      <c r="MK56" t="n" s="27882">
        <v>0.0</v>
      </c>
      <c r="ML56" t="n" s="27883">
        <v>15.0</v>
      </c>
      <c r="MM56">
        <f>MJ13+ML13</f>
      </c>
      <c r="MN56" t="n" s="27885">
        <v>0.10000000149011612</v>
      </c>
      <c r="MO56">
        <f>MM13/(1-MN13)</f>
      </c>
      <c r="MP56">
        <f>MN13*MO13</f>
      </c>
      <c r="MQ56" t="n" s="27888">
        <v>0.10000000149011612</v>
      </c>
      <c r="MR56">
        <f>MQ13*MO13</f>
      </c>
      <c r="MS56">
        <f>MN13-MQ13</f>
      </c>
      <c r="MT56">
        <f>MP13-MR13</f>
      </c>
      <c r="MU56">
        <f>MO13</f>
      </c>
      <c r="MV56" t="s" s="27893">
        <v>71</v>
      </c>
      <c r="MW56" t="s" s="27894">
        <v>66</v>
      </c>
      <c r="MX56" t="s" s="27895">
        <v>67</v>
      </c>
      <c r="MY56" t="n" s="27896">
        <v>240322.0</v>
      </c>
      <c r="MZ56" t="s" s="27897">
        <v>56</v>
      </c>
      <c r="NA56" t="s" s="27898">
        <v>63</v>
      </c>
      <c r="NB56" t="n" s="27899">
        <v>0.45249998569488525</v>
      </c>
      <c r="NC56" t="n" s="27900">
        <v>1.0</v>
      </c>
      <c r="ND56" t="n" s="27901">
        <v>100000.0</v>
      </c>
      <c r="NE56">
        <f>NB13*ND13</f>
      </c>
      <c r="NF56" t="n" s="27903">
        <v>0.0</v>
      </c>
      <c r="NG56">
        <f>NE13*(1+NF13)</f>
      </c>
      <c r="NH56" t="n" s="27905">
        <v>0.25</v>
      </c>
      <c r="NI56">
        <f>NG13/(1-NH13)</f>
      </c>
      <c r="NJ56">
        <f>NH13*NI13</f>
      </c>
      <c r="NK56" t="n" s="27908">
        <v>0.15000000596046448</v>
      </c>
      <c r="NL56">
        <f>NK13*NI13</f>
      </c>
      <c r="NM56">
        <f>NH13-NK13</f>
      </c>
      <c r="NN56">
        <f>NJ13-NL13</f>
      </c>
      <c r="NO56" t="n" s="27912">
        <v>0.03999999910593033</v>
      </c>
      <c r="NP56">
        <f>NO13*NI13</f>
      </c>
      <c r="NQ56">
        <f>NI13*(1+NO13)</f>
      </c>
      <c r="NR56" t="n" s="27915">
        <v>0.0</v>
      </c>
      <c r="NS56" t="n" s="27916">
        <v>15.0</v>
      </c>
      <c r="NT56">
        <f>NQ13+NS13</f>
      </c>
      <c r="NU56" t="n" s="27918">
        <v>0.10000000149011612</v>
      </c>
      <c r="NV56">
        <f>NT13/(1-NU13)</f>
      </c>
      <c r="NW56">
        <f>NU13*NV13</f>
      </c>
      <c r="NX56" t="n" s="27921">
        <v>0.10000000149011612</v>
      </c>
      <c r="NY56">
        <f>NX13*NV13</f>
      </c>
      <c r="NZ56">
        <f>NU13-NX13</f>
      </c>
      <c r="OA56">
        <f>NW13-NY13</f>
      </c>
      <c r="OB56">
        <f>NV13</f>
      </c>
      <c r="OC56">
        <f>NB13*ND13/3656*MT13</f>
      </c>
      <c r="OD56" t="n" s="27927">
        <v>0.0</v>
      </c>
      <c r="OE56">
        <f>OC13*(1+OD13)</f>
      </c>
      <c r="OF56" t="n" s="27929">
        <v>0.25</v>
      </c>
      <c r="OG56">
        <f>OE13/(1-OF13)</f>
      </c>
      <c r="OH56">
        <f>OF13*OG13</f>
      </c>
      <c r="OI56" t="n" s="27932">
        <v>0.15000000596046448</v>
      </c>
      <c r="OJ56">
        <f>OI13*OG13</f>
      </c>
      <c r="OK56">
        <f>OF13-OI13</f>
      </c>
      <c r="OL56">
        <f>OH13-OJ13</f>
      </c>
      <c r="OM56" t="n" s="27936">
        <v>0.03999999910593033</v>
      </c>
      <c r="ON56">
        <f>OM13*OG13</f>
      </c>
      <c r="OO56">
        <f>OG13*(1+OM13)</f>
      </c>
      <c r="OP56" t="n" s="27939">
        <v>0.0</v>
      </c>
      <c r="OQ56" t="n" s="27940">
        <v>15.0</v>
      </c>
      <c r="OR56">
        <f>OO13+OQ13</f>
      </c>
      <c r="OS56" t="n" s="27942">
        <v>0.10000000149011612</v>
      </c>
      <c r="OT56">
        <f>OR13/(1-OS13)</f>
      </c>
      <c r="OU56">
        <f>OS13*OT13</f>
      </c>
      <c r="OV56" t="n" s="27945">
        <v>0.10000000149011612</v>
      </c>
      <c r="OW56">
        <f>OV13*OT13</f>
      </c>
      <c r="OX56">
        <f>OS13-OV13</f>
      </c>
      <c r="OY56">
        <f>OU13-OW13</f>
      </c>
      <c r="OZ56">
        <f>OT13</f>
      </c>
      <c r="PA56" t="s" s="27950">
        <v>72</v>
      </c>
      <c r="PB56" t="s" s="27951">
        <v>66</v>
      </c>
      <c r="PC56" t="s" s="27952">
        <v>67</v>
      </c>
      <c r="PD56" t="n" s="27953">
        <v>240322.0</v>
      </c>
      <c r="PE56" t="s" s="27954">
        <v>56</v>
      </c>
      <c r="PF56" t="s" s="27955">
        <v>63</v>
      </c>
      <c r="PG56" t="n" s="27956">
        <v>0.9043999910354614</v>
      </c>
      <c r="PH56" t="n" s="27957">
        <v>1.0</v>
      </c>
      <c r="PI56" t="n" s="27958">
        <v>100000.0</v>
      </c>
      <c r="PJ56">
        <f>PG13*PI13</f>
      </c>
      <c r="PK56" t="n" s="27960">
        <v>0.0</v>
      </c>
      <c r="PL56">
        <f>PJ13*(1+PK13)</f>
      </c>
      <c r="PM56" t="n" s="27962">
        <v>0.25</v>
      </c>
      <c r="PN56">
        <f>PL13/(1-PM13)</f>
      </c>
      <c r="PO56">
        <f>PM13*PN13</f>
      </c>
      <c r="PP56" t="n" s="27965">
        <v>0.15000000596046448</v>
      </c>
      <c r="PQ56">
        <f>PP13*PN13</f>
      </c>
      <c r="PR56">
        <f>PM13-PP13</f>
      </c>
      <c r="PS56">
        <f>PO13-PQ13</f>
      </c>
      <c r="PT56" t="n" s="27969">
        <v>0.03999999910593033</v>
      </c>
      <c r="PU56">
        <f>PT13*PN13</f>
      </c>
      <c r="PV56">
        <f>PN13*(1+PT13)</f>
      </c>
      <c r="PW56" t="n" s="27972">
        <v>0.0</v>
      </c>
      <c r="PX56" t="n" s="27973">
        <v>15.0</v>
      </c>
      <c r="PY56">
        <f>PV13+PX13</f>
      </c>
      <c r="PZ56" t="n" s="27975">
        <v>0.10000000149011612</v>
      </c>
      <c r="QA56">
        <f>PY13/(1-PZ13)</f>
      </c>
      <c r="QB56">
        <f>PZ13*QA13</f>
      </c>
      <c r="QC56" t="n" s="27978">
        <v>0.10000000149011612</v>
      </c>
      <c r="QD56">
        <f>QC13*QA13</f>
      </c>
      <c r="QE56">
        <f>PZ13-QC13</f>
      </c>
      <c r="QF56">
        <f>QB13-QD13</f>
      </c>
      <c r="QG56">
        <f>QA13</f>
      </c>
      <c r="QH56">
        <f>OYG13*OYI13/3656*OY13</f>
      </c>
      <c r="QI56" t="n" s="27984">
        <v>0.0</v>
      </c>
      <c r="QJ56">
        <f>QH13*(1+QI13)</f>
      </c>
      <c r="QK56" t="n" s="27986">
        <v>0.25</v>
      </c>
      <c r="QL56">
        <f>QJ13/(1-QK13)</f>
      </c>
      <c r="QM56">
        <f>QK13*QL13</f>
      </c>
      <c r="QN56" t="n" s="27989">
        <v>0.15000000596046448</v>
      </c>
      <c r="QO56">
        <f>QN13*QL13</f>
      </c>
      <c r="QP56">
        <f>QK13-QN13</f>
      </c>
      <c r="QQ56">
        <f>QM13-QO13</f>
      </c>
      <c r="QR56" t="n" s="27993">
        <v>0.03999999910593033</v>
      </c>
      <c r="QS56">
        <f>QR13*QL13</f>
      </c>
      <c r="QT56">
        <f>QL13*(1+QR13)</f>
      </c>
      <c r="QU56" t="n" s="27996">
        <v>0.0</v>
      </c>
      <c r="QV56" t="n" s="27997">
        <v>15.0</v>
      </c>
      <c r="QW56">
        <f>QT13+QV13</f>
      </c>
      <c r="QX56" t="n" s="27999">
        <v>0.10000000149011612</v>
      </c>
      <c r="QY56">
        <f>QW13/(1-QX13)</f>
      </c>
      <c r="QZ56">
        <f>QX13*QY13</f>
      </c>
      <c r="RA56" t="n" s="28002">
        <v>0.10000000149011612</v>
      </c>
      <c r="RB56">
        <f>RA13*QY13</f>
      </c>
      <c r="RC56">
        <f>QX13-RA13</f>
      </c>
      <c r="RD56">
        <f>QZ13-RB13</f>
      </c>
      <c r="RE56">
        <f>QY13</f>
      </c>
      <c r="RF56">
        <f>BV56+BV56+EA56+EA56+GF56+IK56+KP56+MU56+OZ56+RE56</f>
      </c>
    </row>
    <row r="57">
      <c r="A57" t="s">
        <v>84</v>
      </c>
      <c r="B57" t="s">
        <v>151</v>
      </c>
      <c r="C57" t="s">
        <v>152</v>
      </c>
      <c r="D57" t="s">
        <v>51</v>
      </c>
      <c r="F57" t="s">
        <v>52</v>
      </c>
      <c r="G57" t="s">
        <v>53</v>
      </c>
      <c r="H57" t="s">
        <v>54</v>
      </c>
      <c r="I57" t="s">
        <v>55</v>
      </c>
      <c r="J57" t="n">
        <v>0.0</v>
      </c>
      <c r="K57" t="n">
        <v>42815.0</v>
      </c>
      <c r="L57" t="n">
        <v>42460.0</v>
      </c>
      <c r="M57" t="s">
        <v>56</v>
      </c>
      <c r="N57" t="n">
        <v>0.0</v>
      </c>
      <c r="O57" t="n">
        <v>27000.0</v>
      </c>
      <c r="P57" t="n">
        <v>-355.0</v>
      </c>
      <c r="Q57" t="n">
        <v>1.0</v>
      </c>
      <c r="R57" t="s" s="28063">
        <v>57</v>
      </c>
      <c r="S57" t="s" s="28064">
        <v>58</v>
      </c>
      <c r="T57" t="s" s="28065">
        <v>59</v>
      </c>
      <c r="U57" t="n" s="28066">
        <v>240322.0</v>
      </c>
      <c r="V57" t="s" s="28067">
        <v>56</v>
      </c>
      <c r="W57" t="s" s="28068">
        <v>63</v>
      </c>
      <c r="X57" t="n" s="28069">
        <v>5.009999731555581E-4</v>
      </c>
      <c r="Y57" t="n" s="28070">
        <v>3.0</v>
      </c>
      <c r="Z57">
        <f>Y12*O12*12</f>
      </c>
      <c r="AA57">
        <f>X12*Z12</f>
      </c>
      <c r="AB57" t="n" s="28073">
        <v>0.0</v>
      </c>
      <c r="AC57">
        <f>AA12*(1+AB12)</f>
      </c>
      <c r="AD57" t="n" s="28075">
        <v>0.25</v>
      </c>
      <c r="AE57">
        <f>AC12/(1-AD12)</f>
      </c>
      <c r="AF57">
        <f>AD12*AE12</f>
      </c>
      <c r="AG57" t="n" s="28078">
        <v>0.15000000596046448</v>
      </c>
      <c r="AH57">
        <f>AG12*AE12</f>
      </c>
      <c r="AI57">
        <f>AD12-AG12</f>
      </c>
      <c r="AJ57">
        <f>AF12-AH12</f>
      </c>
      <c r="AK57" t="n" s="28082">
        <v>0.03999999910593033</v>
      </c>
      <c r="AL57">
        <f>AK12*AE12</f>
      </c>
      <c r="AM57">
        <f>AE12*(1+AK12)</f>
      </c>
      <c r="AN57" t="n" s="28085">
        <v>0.029999999329447746</v>
      </c>
      <c r="AO57">
        <f>AN12*AM12</f>
      </c>
      <c r="AP57">
        <f>AM12+AO12</f>
      </c>
      <c r="AQ57" t="n" s="28088">
        <v>0.10000000149011612</v>
      </c>
      <c r="AR57">
        <f>AP12/(1-AQ12)</f>
      </c>
      <c r="AS57">
        <f>AQ12*AR12</f>
      </c>
      <c r="AT57" t="n" s="28091">
        <v>0.10000000149011612</v>
      </c>
      <c r="AU57">
        <f>AT12*AR12</f>
      </c>
      <c r="AV57">
        <f>AQ12-AT12</f>
      </c>
      <c r="AW57">
        <f>AS12-AU12</f>
      </c>
      <c r="AX57">
        <f>AR12</f>
      </c>
      <c r="AY57">
        <f>X12*Z12/3657*P12</f>
      </c>
      <c r="AZ57" t="n" s="28097">
        <v>0.0</v>
      </c>
      <c r="BA57">
        <f>AY12*(1+AZ12)</f>
      </c>
      <c r="BB57" t="n" s="28099">
        <v>0.25</v>
      </c>
      <c r="BC57">
        <f>BA12/(1-BB12)</f>
      </c>
      <c r="BD57">
        <f>BB12*BC12</f>
      </c>
      <c r="BE57" t="n" s="28102">
        <v>0.15000000596046448</v>
      </c>
      <c r="BF57">
        <f>BE12*BC12</f>
      </c>
      <c r="BG57">
        <f>BB12-BE12</f>
      </c>
      <c r="BH57">
        <f>BD12-BF12</f>
      </c>
      <c r="BI57" t="n" s="28106">
        <v>0.03999999910593033</v>
      </c>
      <c r="BJ57">
        <f>BI12*BC12</f>
      </c>
      <c r="BK57">
        <f>BC12*(1+BI12)</f>
      </c>
      <c r="BL57" t="n" s="28109">
        <v>0.029999999329447746</v>
      </c>
      <c r="BM57">
        <f>BL12*BK12</f>
      </c>
      <c r="BN57">
        <f>BK12+BM12</f>
      </c>
      <c r="BO57" t="n" s="28112">
        <v>0.10000000149011612</v>
      </c>
      <c r="BP57">
        <f>BN12/(1-BO12)</f>
      </c>
      <c r="BQ57">
        <f>BO12*BP12</f>
      </c>
      <c r="BR57" t="n" s="28115">
        <v>0.10000000149011612</v>
      </c>
      <c r="BS57">
        <f>BR12*BP12</f>
      </c>
      <c r="BT57">
        <f>BO12-BR12</f>
      </c>
      <c r="BU57">
        <f>BQ12-BS12</f>
      </c>
      <c r="BV57">
        <f>BP12</f>
      </c>
      <c r="BW57" t="s" s="28176">
        <v>64</v>
      </c>
      <c r="BX57" t="s" s="28177">
        <v>58</v>
      </c>
      <c r="BY57" t="s" s="28178">
        <v>59</v>
      </c>
      <c r="BZ57" t="n" s="28179">
        <v>240322.0</v>
      </c>
      <c r="CA57" t="s" s="28180">
        <v>56</v>
      </c>
      <c r="CB57" t="s" s="28181">
        <v>63</v>
      </c>
      <c r="CC57" t="n" s="28182">
        <v>5.009999731555581E-4</v>
      </c>
      <c r="CD57" t="n" s="28183">
        <v>3.0</v>
      </c>
      <c r="CE57">
        <f>CD12*BT12*12</f>
      </c>
      <c r="CF57">
        <f>CC12*CE12</f>
      </c>
      <c r="CG57" t="n" s="28186">
        <v>0.0</v>
      </c>
      <c r="CH57">
        <f>CF12*(1+CG12)</f>
      </c>
      <c r="CI57" t="n" s="28188">
        <v>0.25</v>
      </c>
      <c r="CJ57">
        <f>CH12/(1-CI12)</f>
      </c>
      <c r="CK57">
        <f>CI12*CJ12</f>
      </c>
      <c r="CL57" t="n" s="28191">
        <v>0.15000000596046448</v>
      </c>
      <c r="CM57">
        <f>CL12*CJ12</f>
      </c>
      <c r="CN57">
        <f>CI12-CL12</f>
      </c>
      <c r="CO57">
        <f>CK12-CM12</f>
      </c>
      <c r="CP57" t="n" s="28195">
        <v>0.03999999910593033</v>
      </c>
      <c r="CQ57">
        <f>CP12*CJ12</f>
      </c>
      <c r="CR57">
        <f>CJ12*(1+CP12)</f>
      </c>
      <c r="CS57" t="n" s="28198">
        <v>0.029999999329447746</v>
      </c>
      <c r="CT57">
        <f>CS12*CR12</f>
      </c>
      <c r="CU57">
        <f>CR12+CT12</f>
      </c>
      <c r="CV57" t="n" s="28201">
        <v>0.10000000149011612</v>
      </c>
      <c r="CW57">
        <f>CU12/(1-CV12)</f>
      </c>
      <c r="CX57">
        <f>CV12*CW12</f>
      </c>
      <c r="CY57" t="n" s="28204">
        <v>0.10000000149011612</v>
      </c>
      <c r="CZ57">
        <f>CY12*CW12</f>
      </c>
      <c r="DA57">
        <f>CV12-CY12</f>
      </c>
      <c r="DB57">
        <f>CX12-CZ12</f>
      </c>
      <c r="DC57">
        <f>CW12</f>
      </c>
      <c r="DD57">
        <f>CC12*CE12/3657*BU12</f>
      </c>
      <c r="DE57" t="n" s="28210">
        <v>0.0</v>
      </c>
      <c r="DF57">
        <f>DD12*(1+DE12)</f>
      </c>
      <c r="DG57" t="n" s="28212">
        <v>0.25</v>
      </c>
      <c r="DH57">
        <f>DF12/(1-DG12)</f>
      </c>
      <c r="DI57">
        <f>DG12*DH12</f>
      </c>
      <c r="DJ57" t="n" s="28215">
        <v>0.15000000596046448</v>
      </c>
      <c r="DK57">
        <f>DJ12*DH12</f>
      </c>
      <c r="DL57">
        <f>DG12-DJ12</f>
      </c>
      <c r="DM57">
        <f>DI12-DK12</f>
      </c>
      <c r="DN57" t="n" s="28219">
        <v>0.03999999910593033</v>
      </c>
      <c r="DO57">
        <f>DN12*DH12</f>
      </c>
      <c r="DP57">
        <f>DH12*(1+DN12)</f>
      </c>
      <c r="DQ57" t="n" s="28222">
        <v>0.029999999329447746</v>
      </c>
      <c r="DR57">
        <f>DQ12*DP12</f>
      </c>
      <c r="DS57">
        <f>DP12+DR12</f>
      </c>
      <c r="DT57" t="n" s="28225">
        <v>0.10000000149011612</v>
      </c>
      <c r="DU57">
        <f>DS12/(1-DT12)</f>
      </c>
      <c r="DV57">
        <f>DT12*DU12</f>
      </c>
      <c r="DW57" t="n" s="28228">
        <v>0.10000000149011612</v>
      </c>
      <c r="DX57">
        <f>DW12*DU12</f>
      </c>
      <c r="DY57">
        <f>DT12-DW12</f>
      </c>
      <c r="DZ57">
        <f>DV12-DX12</f>
      </c>
      <c r="EA57">
        <f>DU12</f>
      </c>
      <c r="EB57" t="s" s="28233">
        <v>65</v>
      </c>
      <c r="EC57" t="s" s="28234">
        <v>66</v>
      </c>
      <c r="ED57" t="s" s="28235">
        <v>67</v>
      </c>
      <c r="EE57" t="n" s="28236">
        <v>240322.0</v>
      </c>
      <c r="EF57" t="s" s="28237">
        <v>56</v>
      </c>
      <c r="EG57" t="s" s="28238">
        <v>63</v>
      </c>
      <c r="EH57" t="n" s="28239">
        <v>0.5009999871253967</v>
      </c>
      <c r="EI57" t="n" s="28240">
        <v>3.0</v>
      </c>
      <c r="EJ57" t="n" s="28241">
        <v>100000.0</v>
      </c>
      <c r="EK57">
        <f>EH13*EJ13</f>
      </c>
      <c r="EL57" t="n" s="28243">
        <v>0.0</v>
      </c>
      <c r="EM57">
        <f>EK13*(1+EL13)</f>
      </c>
      <c r="EN57" t="n" s="28245">
        <v>0.25</v>
      </c>
      <c r="EO57">
        <f>EM13/(1-EN13)</f>
      </c>
      <c r="EP57">
        <f>EN13*EO13</f>
      </c>
      <c r="EQ57" t="n" s="28248">
        <v>0.15000000596046448</v>
      </c>
      <c r="ER57">
        <f>EQ13*EO13</f>
      </c>
      <c r="ES57">
        <f>EN13-EQ13</f>
      </c>
      <c r="ET57">
        <f>EP13-ER13</f>
      </c>
      <c r="EU57" t="n" s="28252">
        <v>0.03999999910593033</v>
      </c>
      <c r="EV57">
        <f>EU13*EO13</f>
      </c>
      <c r="EW57">
        <f>EO13*(1+EU13)</f>
      </c>
      <c r="EX57" t="n" s="28255">
        <v>0.0</v>
      </c>
      <c r="EY57" t="n" s="28256">
        <v>15.0</v>
      </c>
      <c r="EZ57">
        <f>EW13+EY13</f>
      </c>
      <c r="FA57" t="n" s="28258">
        <v>0.10000000149011612</v>
      </c>
      <c r="FB57">
        <f>EZ13/(1-FA13)</f>
      </c>
      <c r="FC57">
        <f>FA13*FB13</f>
      </c>
      <c r="FD57" t="n" s="28261">
        <v>0.10000000149011612</v>
      </c>
      <c r="FE57">
        <f>FD13*FB13</f>
      </c>
      <c r="FF57">
        <f>FA13-FD13</f>
      </c>
      <c r="FG57">
        <f>FC13-FE13</f>
      </c>
      <c r="FH57">
        <f>FB13</f>
      </c>
      <c r="FI57">
        <f>EH13*EJ13/3657*DZ13</f>
      </c>
      <c r="FJ57" t="n" s="28267">
        <v>0.0</v>
      </c>
      <c r="FK57">
        <f>FI13*(1+FJ13)</f>
      </c>
      <c r="FL57" t="n" s="28269">
        <v>0.25</v>
      </c>
      <c r="FM57">
        <f>FK13/(1-FL13)</f>
      </c>
      <c r="FN57">
        <f>FL13*FM13</f>
      </c>
      <c r="FO57" t="n" s="28272">
        <v>0.15000000596046448</v>
      </c>
      <c r="FP57">
        <f>FO13*FM13</f>
      </c>
      <c r="FQ57">
        <f>FL13-FO13</f>
      </c>
      <c r="FR57">
        <f>FN13-FP13</f>
      </c>
      <c r="FS57" t="n" s="28276">
        <v>0.03999999910593033</v>
      </c>
      <c r="FT57">
        <f>FS13*FM13</f>
      </c>
      <c r="FU57">
        <f>FM13*(1+FS13)</f>
      </c>
      <c r="FV57" t="n" s="28279">
        <v>0.0</v>
      </c>
      <c r="FW57" t="n" s="28280">
        <v>15.0</v>
      </c>
      <c r="FX57">
        <f>FU13+FW13</f>
      </c>
      <c r="FY57" t="n" s="28282">
        <v>0.10000000149011612</v>
      </c>
      <c r="FZ57">
        <f>FX13/(1-FY13)</f>
      </c>
      <c r="GA57">
        <f>FY13*FZ13</f>
      </c>
      <c r="GB57" t="n" s="28285">
        <v>0.10000000149011612</v>
      </c>
      <c r="GC57">
        <f>GB13*FZ13</f>
      </c>
      <c r="GD57">
        <f>FY13-GB13</f>
      </c>
      <c r="GE57">
        <f>GA13-GC13</f>
      </c>
      <c r="GF57">
        <f>FZ13</f>
      </c>
      <c r="GG57" t="s" s="28290">
        <v>68</v>
      </c>
      <c r="GH57" t="s" s="28291">
        <v>66</v>
      </c>
      <c r="GI57" t="s" s="28292">
        <v>67</v>
      </c>
      <c r="GJ57" t="n" s="28293">
        <v>240322.0</v>
      </c>
      <c r="GK57" t="s" s="28294">
        <v>56</v>
      </c>
      <c r="GL57" t="s" s="28295">
        <v>63</v>
      </c>
      <c r="GM57" t="n" s="28296">
        <v>0.12530000507831573</v>
      </c>
      <c r="GN57" t="n" s="28297">
        <v>3.0</v>
      </c>
      <c r="GO57" t="n" s="28298">
        <v>100000.0</v>
      </c>
      <c r="GP57">
        <f>GM13*GO13</f>
      </c>
      <c r="GQ57" t="n" s="28300">
        <v>0.0</v>
      </c>
      <c r="GR57">
        <f>GP13*(1+GQ13)</f>
      </c>
      <c r="GS57" t="n" s="28302">
        <v>0.25</v>
      </c>
      <c r="GT57">
        <f>GR13/(1-GS13)</f>
      </c>
      <c r="GU57">
        <f>GS13*GT13</f>
      </c>
      <c r="GV57" t="n" s="28305">
        <v>0.15000000596046448</v>
      </c>
      <c r="GW57">
        <f>GV13*GT13</f>
      </c>
      <c r="GX57">
        <f>GS13-GV13</f>
      </c>
      <c r="GY57">
        <f>GU13-GW13</f>
      </c>
      <c r="GZ57" t="n" s="28309">
        <v>0.03999999910593033</v>
      </c>
      <c r="HA57">
        <f>GZ13*GT13</f>
      </c>
      <c r="HB57">
        <f>GT13*(1+GZ13)</f>
      </c>
      <c r="HC57" t="n" s="28312">
        <v>0.0</v>
      </c>
      <c r="HD57" t="n" s="28313">
        <v>15.0</v>
      </c>
      <c r="HE57">
        <f>HB13+HD13</f>
      </c>
      <c r="HF57" t="n" s="28315">
        <v>0.10000000149011612</v>
      </c>
      <c r="HG57">
        <f>HE13/(1-HF13)</f>
      </c>
      <c r="HH57">
        <f>HF13*HG13</f>
      </c>
      <c r="HI57" t="n" s="28318">
        <v>0.10000000149011612</v>
      </c>
      <c r="HJ57">
        <f>HI13*HG13</f>
      </c>
      <c r="HK57">
        <f>HF13-HI13</f>
      </c>
      <c r="HL57">
        <f>HH13-HJ13</f>
      </c>
      <c r="HM57">
        <f>HG13</f>
      </c>
      <c r="HN57">
        <f>GM13*GO13/3657*GE13</f>
      </c>
      <c r="HO57" t="n" s="28324">
        <v>0.0</v>
      </c>
      <c r="HP57">
        <f>HN13*(1+HO13)</f>
      </c>
      <c r="HQ57" t="n" s="28326">
        <v>0.25</v>
      </c>
      <c r="HR57">
        <f>HP13/(1-HQ13)</f>
      </c>
      <c r="HS57">
        <f>HQ13*HR13</f>
      </c>
      <c r="HT57" t="n" s="28329">
        <v>0.15000000596046448</v>
      </c>
      <c r="HU57">
        <f>HT13*HR13</f>
      </c>
      <c r="HV57">
        <f>HQ13-HT13</f>
      </c>
      <c r="HW57">
        <f>HS13-HU13</f>
      </c>
      <c r="HX57" t="n" s="28333">
        <v>0.03999999910593033</v>
      </c>
      <c r="HY57">
        <f>HX13*HR13</f>
      </c>
      <c r="HZ57">
        <f>HR13*(1+HX13)</f>
      </c>
      <c r="IA57" t="n" s="28336">
        <v>0.0</v>
      </c>
      <c r="IB57" t="n" s="28337">
        <v>15.0</v>
      </c>
      <c r="IC57">
        <f>HZ13+IB13</f>
      </c>
      <c r="ID57" t="n" s="28339">
        <v>0.10000000149011612</v>
      </c>
      <c r="IE57">
        <f>IC13/(1-ID13)</f>
      </c>
      <c r="IF57">
        <f>ID13*IE13</f>
      </c>
      <c r="IG57" t="n" s="28342">
        <v>0.10000000149011612</v>
      </c>
      <c r="IH57">
        <f>IG13*IE13</f>
      </c>
      <c r="II57">
        <f>ID13-IG13</f>
      </c>
      <c r="IJ57">
        <f>IF13-IH13</f>
      </c>
      <c r="IK57">
        <f>IE13</f>
      </c>
      <c r="IL57" t="s" s="28347">
        <v>69</v>
      </c>
      <c r="IM57" t="s" s="28348">
        <v>66</v>
      </c>
      <c r="IN57" t="s" s="28349">
        <v>67</v>
      </c>
      <c r="IO57" t="n" s="28350">
        <v>240322.0</v>
      </c>
      <c r="IP57" t="s" s="28351">
        <v>56</v>
      </c>
      <c r="IQ57" t="s" s="28352">
        <v>63</v>
      </c>
      <c r="IR57" t="n" s="28353">
        <v>0.061900001019239426</v>
      </c>
      <c r="IS57" t="n" s="28354">
        <v>3.0</v>
      </c>
      <c r="IT57" t="n" s="28355">
        <v>100000.0</v>
      </c>
      <c r="IU57">
        <f>IR13*IT13</f>
      </c>
      <c r="IV57" t="n" s="28357">
        <v>0.0</v>
      </c>
      <c r="IW57">
        <f>IU13*(1+IV13)</f>
      </c>
      <c r="IX57" t="n" s="28359">
        <v>0.25</v>
      </c>
      <c r="IY57">
        <f>IW13/(1-IX13)</f>
      </c>
      <c r="IZ57">
        <f>IX13*IY13</f>
      </c>
      <c r="JA57" t="n" s="28362">
        <v>0.15000000596046448</v>
      </c>
      <c r="JB57">
        <f>JA13*IY13</f>
      </c>
      <c r="JC57">
        <f>IX13-JA13</f>
      </c>
      <c r="JD57">
        <f>IZ13-JB13</f>
      </c>
      <c r="JE57" t="n" s="28366">
        <v>0.03999999910593033</v>
      </c>
      <c r="JF57">
        <f>JE13*IY13</f>
      </c>
      <c r="JG57">
        <f>IY13*(1+JE13)</f>
      </c>
      <c r="JH57" t="n" s="28369">
        <v>0.0</v>
      </c>
      <c r="JI57" t="n" s="28370">
        <v>15.0</v>
      </c>
      <c r="JJ57">
        <f>JG13+JI13</f>
      </c>
      <c r="JK57" t="n" s="28372">
        <v>0.10000000149011612</v>
      </c>
      <c r="JL57">
        <f>JJ13/(1-JK13)</f>
      </c>
      <c r="JM57">
        <f>JK13*JL13</f>
      </c>
      <c r="JN57" t="n" s="28375">
        <v>0.10000000149011612</v>
      </c>
      <c r="JO57">
        <f>JN13*JL13</f>
      </c>
      <c r="JP57">
        <f>JK13-JN13</f>
      </c>
      <c r="JQ57">
        <f>JM13-JO13</f>
      </c>
      <c r="JR57">
        <f>JL13</f>
      </c>
      <c r="JS57">
        <f>IR13*IT13/3657*IJ13</f>
      </c>
      <c r="JT57" t="n" s="28381">
        <v>0.0</v>
      </c>
      <c r="JU57">
        <f>JS13*(1+JT13)</f>
      </c>
      <c r="JV57" t="n" s="28383">
        <v>0.25</v>
      </c>
      <c r="JW57">
        <f>JU13/(1-JV13)</f>
      </c>
      <c r="JX57">
        <f>JV13*JW13</f>
      </c>
      <c r="JY57" t="n" s="28386">
        <v>0.15000000596046448</v>
      </c>
      <c r="JZ57">
        <f>JY13*JW13</f>
      </c>
      <c r="KA57">
        <f>JV13-JY13</f>
      </c>
      <c r="KB57">
        <f>JX13-JZ13</f>
      </c>
      <c r="KC57" t="n" s="28390">
        <v>0.03999999910593033</v>
      </c>
      <c r="KD57">
        <f>KC13*JW13</f>
      </c>
      <c r="KE57">
        <f>JW13*(1+KC13)</f>
      </c>
      <c r="KF57" t="n" s="28393">
        <v>0.0</v>
      </c>
      <c r="KG57" t="n" s="28394">
        <v>15.0</v>
      </c>
      <c r="KH57">
        <f>KE13+KG13</f>
      </c>
      <c r="KI57" t="n" s="28396">
        <v>0.10000000149011612</v>
      </c>
      <c r="KJ57">
        <f>KH13/(1-KI13)</f>
      </c>
      <c r="KK57">
        <f>KI13*KJ13</f>
      </c>
      <c r="KL57" t="n" s="28399">
        <v>0.10000000149011612</v>
      </c>
      <c r="KM57">
        <f>KL13*KJ13</f>
      </c>
      <c r="KN57">
        <f>KI13-KL13</f>
      </c>
      <c r="KO57">
        <f>KK13-KM13</f>
      </c>
      <c r="KP57">
        <f>KJ13</f>
      </c>
      <c r="KQ57" t="s" s="28404">
        <v>70</v>
      </c>
      <c r="KR57" t="s" s="28405">
        <v>66</v>
      </c>
      <c r="KS57" t="s" s="28406">
        <v>67</v>
      </c>
      <c r="KT57" t="n" s="28407">
        <v>240322.0</v>
      </c>
      <c r="KU57" t="s" s="28408">
        <v>56</v>
      </c>
      <c r="KV57" t="s" s="28409">
        <v>63</v>
      </c>
      <c r="KW57" t="n" s="28410">
        <v>0.21080000698566437</v>
      </c>
      <c r="KX57" t="n" s="28411">
        <v>3.0</v>
      </c>
      <c r="KY57" t="n" s="28412">
        <v>100000.0</v>
      </c>
      <c r="KZ57">
        <f>KW13*KY13</f>
      </c>
      <c r="LA57" t="n" s="28414">
        <v>0.0</v>
      </c>
      <c r="LB57">
        <f>KZ13*(1+LA13)</f>
      </c>
      <c r="LC57" t="n" s="28416">
        <v>0.25</v>
      </c>
      <c r="LD57">
        <f>LB13/(1-LC13)</f>
      </c>
      <c r="LE57">
        <f>LC13*LD13</f>
      </c>
      <c r="LF57" t="n" s="28419">
        <v>0.15000000596046448</v>
      </c>
      <c r="LG57">
        <f>LF13*LD13</f>
      </c>
      <c r="LH57">
        <f>LC13-LF13</f>
      </c>
      <c r="LI57">
        <f>LE13-LG13</f>
      </c>
      <c r="LJ57" t="n" s="28423">
        <v>0.03999999910593033</v>
      </c>
      <c r="LK57">
        <f>LJ13*LD13</f>
      </c>
      <c r="LL57">
        <f>LD13*(1+LJ13)</f>
      </c>
      <c r="LM57" t="n" s="28426">
        <v>0.0</v>
      </c>
      <c r="LN57" t="n" s="28427">
        <v>15.0</v>
      </c>
      <c r="LO57">
        <f>LL13+LN13</f>
      </c>
      <c r="LP57" t="n" s="28429">
        <v>0.10000000149011612</v>
      </c>
      <c r="LQ57">
        <f>LO13/(1-LP13)</f>
      </c>
      <c r="LR57">
        <f>LP13*LQ13</f>
      </c>
      <c r="LS57" t="n" s="28432">
        <v>0.10000000149011612</v>
      </c>
      <c r="LT57">
        <f>LS13*LQ13</f>
      </c>
      <c r="LU57">
        <f>LP13-LS13</f>
      </c>
      <c r="LV57">
        <f>LR13-LT13</f>
      </c>
      <c r="LW57">
        <f>LQ13</f>
      </c>
      <c r="LX57">
        <f>KW13*KY13/3657*KO13</f>
      </c>
      <c r="LY57" t="n" s="28438">
        <v>0.0</v>
      </c>
      <c r="LZ57">
        <f>LX13*(1+LY13)</f>
      </c>
      <c r="MA57" t="n" s="28440">
        <v>0.25</v>
      </c>
      <c r="MB57">
        <f>LZ13/(1-MA13)</f>
      </c>
      <c r="MC57">
        <f>MA13*MB13</f>
      </c>
      <c r="MD57" t="n" s="28443">
        <v>0.15000000596046448</v>
      </c>
      <c r="ME57">
        <f>MD13*MB13</f>
      </c>
      <c r="MF57">
        <f>MA13-MD13</f>
      </c>
      <c r="MG57">
        <f>MC13-ME13</f>
      </c>
      <c r="MH57" t="n" s="28447">
        <v>0.03999999910593033</v>
      </c>
      <c r="MI57">
        <f>MH13*MB13</f>
      </c>
      <c r="MJ57">
        <f>MB13*(1+MH13)</f>
      </c>
      <c r="MK57" t="n" s="28450">
        <v>0.0</v>
      </c>
      <c r="ML57" t="n" s="28451">
        <v>15.0</v>
      </c>
      <c r="MM57">
        <f>MJ13+ML13</f>
      </c>
      <c r="MN57" t="n" s="28453">
        <v>0.10000000149011612</v>
      </c>
      <c r="MO57">
        <f>MM13/(1-MN13)</f>
      </c>
      <c r="MP57">
        <f>MN13*MO13</f>
      </c>
      <c r="MQ57" t="n" s="28456">
        <v>0.10000000149011612</v>
      </c>
      <c r="MR57">
        <f>MQ13*MO13</f>
      </c>
      <c r="MS57">
        <f>MN13-MQ13</f>
      </c>
      <c r="MT57">
        <f>MP13-MR13</f>
      </c>
      <c r="MU57">
        <f>MO13</f>
      </c>
      <c r="MV57" t="s" s="28461">
        <v>71</v>
      </c>
      <c r="MW57" t="s" s="28462">
        <v>66</v>
      </c>
      <c r="MX57" t="s" s="28463">
        <v>67</v>
      </c>
      <c r="MY57" t="n" s="28464">
        <v>240322.0</v>
      </c>
      <c r="MZ57" t="s" s="28465">
        <v>56</v>
      </c>
      <c r="NA57" t="s" s="28466">
        <v>63</v>
      </c>
      <c r="NB57" t="n" s="28467">
        <v>0.45249998569488525</v>
      </c>
      <c r="NC57" t="n" s="28468">
        <v>1.0</v>
      </c>
      <c r="ND57" t="n" s="28469">
        <v>100000.0</v>
      </c>
      <c r="NE57">
        <f>NB13*ND13</f>
      </c>
      <c r="NF57" t="n" s="28471">
        <v>0.0</v>
      </c>
      <c r="NG57">
        <f>NE13*(1+NF13)</f>
      </c>
      <c r="NH57" t="n" s="28473">
        <v>0.25</v>
      </c>
      <c r="NI57">
        <f>NG13/(1-NH13)</f>
      </c>
      <c r="NJ57">
        <f>NH13*NI13</f>
      </c>
      <c r="NK57" t="n" s="28476">
        <v>0.15000000596046448</v>
      </c>
      <c r="NL57">
        <f>NK13*NI13</f>
      </c>
      <c r="NM57">
        <f>NH13-NK13</f>
      </c>
      <c r="NN57">
        <f>NJ13-NL13</f>
      </c>
      <c r="NO57" t="n" s="28480">
        <v>0.03999999910593033</v>
      </c>
      <c r="NP57">
        <f>NO13*NI13</f>
      </c>
      <c r="NQ57">
        <f>NI13*(1+NO13)</f>
      </c>
      <c r="NR57" t="n" s="28483">
        <v>0.0</v>
      </c>
      <c r="NS57" t="n" s="28484">
        <v>15.0</v>
      </c>
      <c r="NT57">
        <f>NQ13+NS13</f>
      </c>
      <c r="NU57" t="n" s="28486">
        <v>0.10000000149011612</v>
      </c>
      <c r="NV57">
        <f>NT13/(1-NU13)</f>
      </c>
      <c r="NW57">
        <f>NU13*NV13</f>
      </c>
      <c r="NX57" t="n" s="28489">
        <v>0.10000000149011612</v>
      </c>
      <c r="NY57">
        <f>NX13*NV13</f>
      </c>
      <c r="NZ57">
        <f>NU13-NX13</f>
      </c>
      <c r="OA57">
        <f>NW13-NY13</f>
      </c>
      <c r="OB57">
        <f>NV13</f>
      </c>
      <c r="OC57">
        <f>NB13*ND13/3657*MT13</f>
      </c>
      <c r="OD57" t="n" s="28495">
        <v>0.0</v>
      </c>
      <c r="OE57">
        <f>OC13*(1+OD13)</f>
      </c>
      <c r="OF57" t="n" s="28497">
        <v>0.25</v>
      </c>
      <c r="OG57">
        <f>OE13/(1-OF13)</f>
      </c>
      <c r="OH57">
        <f>OF13*OG13</f>
      </c>
      <c r="OI57" t="n" s="28500">
        <v>0.15000000596046448</v>
      </c>
      <c r="OJ57">
        <f>OI13*OG13</f>
      </c>
      <c r="OK57">
        <f>OF13-OI13</f>
      </c>
      <c r="OL57">
        <f>OH13-OJ13</f>
      </c>
      <c r="OM57" t="n" s="28504">
        <v>0.03999999910593033</v>
      </c>
      <c r="ON57">
        <f>OM13*OG13</f>
      </c>
      <c r="OO57">
        <f>OG13*(1+OM13)</f>
      </c>
      <c r="OP57" t="n" s="28507">
        <v>0.0</v>
      </c>
      <c r="OQ57" t="n" s="28508">
        <v>15.0</v>
      </c>
      <c r="OR57">
        <f>OO13+OQ13</f>
      </c>
      <c r="OS57" t="n" s="28510">
        <v>0.10000000149011612</v>
      </c>
      <c r="OT57">
        <f>OR13/(1-OS13)</f>
      </c>
      <c r="OU57">
        <f>OS13*OT13</f>
      </c>
      <c r="OV57" t="n" s="28513">
        <v>0.10000000149011612</v>
      </c>
      <c r="OW57">
        <f>OV13*OT13</f>
      </c>
      <c r="OX57">
        <f>OS13-OV13</f>
      </c>
      <c r="OY57">
        <f>OU13-OW13</f>
      </c>
      <c r="OZ57">
        <f>OT13</f>
      </c>
      <c r="PA57" t="s" s="28518">
        <v>72</v>
      </c>
      <c r="PB57" t="s" s="28519">
        <v>66</v>
      </c>
      <c r="PC57" t="s" s="28520">
        <v>67</v>
      </c>
      <c r="PD57" t="n" s="28521">
        <v>240322.0</v>
      </c>
      <c r="PE57" t="s" s="28522">
        <v>56</v>
      </c>
      <c r="PF57" t="s" s="28523">
        <v>63</v>
      </c>
      <c r="PG57" t="n" s="28524">
        <v>0.9043999910354614</v>
      </c>
      <c r="PH57" t="n" s="28525">
        <v>1.0</v>
      </c>
      <c r="PI57" t="n" s="28526">
        <v>100000.0</v>
      </c>
      <c r="PJ57">
        <f>PG13*PI13</f>
      </c>
      <c r="PK57" t="n" s="28528">
        <v>0.0</v>
      </c>
      <c r="PL57">
        <f>PJ13*(1+PK13)</f>
      </c>
      <c r="PM57" t="n" s="28530">
        <v>0.25</v>
      </c>
      <c r="PN57">
        <f>PL13/(1-PM13)</f>
      </c>
      <c r="PO57">
        <f>PM13*PN13</f>
      </c>
      <c r="PP57" t="n" s="28533">
        <v>0.15000000596046448</v>
      </c>
      <c r="PQ57">
        <f>PP13*PN13</f>
      </c>
      <c r="PR57">
        <f>PM13-PP13</f>
      </c>
      <c r="PS57">
        <f>PO13-PQ13</f>
      </c>
      <c r="PT57" t="n" s="28537">
        <v>0.03999999910593033</v>
      </c>
      <c r="PU57">
        <f>PT13*PN13</f>
      </c>
      <c r="PV57">
        <f>PN13*(1+PT13)</f>
      </c>
      <c r="PW57" t="n" s="28540">
        <v>0.0</v>
      </c>
      <c r="PX57" t="n" s="28541">
        <v>15.0</v>
      </c>
      <c r="PY57">
        <f>PV13+PX13</f>
      </c>
      <c r="PZ57" t="n" s="28543">
        <v>0.10000000149011612</v>
      </c>
      <c r="QA57">
        <f>PY13/(1-PZ13)</f>
      </c>
      <c r="QB57">
        <f>PZ13*QA13</f>
      </c>
      <c r="QC57" t="n" s="28546">
        <v>0.10000000149011612</v>
      </c>
      <c r="QD57">
        <f>QC13*QA13</f>
      </c>
      <c r="QE57">
        <f>PZ13-QC13</f>
      </c>
      <c r="QF57">
        <f>QB13-QD13</f>
      </c>
      <c r="QG57">
        <f>QA13</f>
      </c>
      <c r="QH57">
        <f>OYG13*OYI13/3657*OY13</f>
      </c>
      <c r="QI57" t="n" s="28552">
        <v>0.0</v>
      </c>
      <c r="QJ57">
        <f>QH13*(1+QI13)</f>
      </c>
      <c r="QK57" t="n" s="28554">
        <v>0.25</v>
      </c>
      <c r="QL57">
        <f>QJ13/(1-QK13)</f>
      </c>
      <c r="QM57">
        <f>QK13*QL13</f>
      </c>
      <c r="QN57" t="n" s="28557">
        <v>0.15000000596046448</v>
      </c>
      <c r="QO57">
        <f>QN13*QL13</f>
      </c>
      <c r="QP57">
        <f>QK13-QN13</f>
      </c>
      <c r="QQ57">
        <f>QM13-QO13</f>
      </c>
      <c r="QR57" t="n" s="28561">
        <v>0.03999999910593033</v>
      </c>
      <c r="QS57">
        <f>QR13*QL13</f>
      </c>
      <c r="QT57">
        <f>QL13*(1+QR13)</f>
      </c>
      <c r="QU57" t="n" s="28564">
        <v>0.0</v>
      </c>
      <c r="QV57" t="n" s="28565">
        <v>15.0</v>
      </c>
      <c r="QW57">
        <f>QT13+QV13</f>
      </c>
      <c r="QX57" t="n" s="28567">
        <v>0.10000000149011612</v>
      </c>
      <c r="QY57">
        <f>QW13/(1-QX13)</f>
      </c>
      <c r="QZ57">
        <f>QX13*QY13</f>
      </c>
      <c r="RA57" t="n" s="28570">
        <v>0.10000000149011612</v>
      </c>
      <c r="RB57">
        <f>RA13*QY13</f>
      </c>
      <c r="RC57">
        <f>QX13-RA13</f>
      </c>
      <c r="RD57">
        <f>QZ13-RB13</f>
      </c>
      <c r="RE57">
        <f>QY13</f>
      </c>
      <c r="RF57">
        <f>BV57+BV57+EA57+EA57+GF57+IK57+KP57+MU57+OZ57+RE57</f>
      </c>
    </row>
    <row r="58">
      <c r="A58" t="s">
        <v>80</v>
      </c>
      <c r="B58" t="s">
        <v>153</v>
      </c>
      <c r="C58" t="s">
        <v>154</v>
      </c>
      <c r="D58" t="s">
        <v>51</v>
      </c>
      <c r="F58" t="s">
        <v>107</v>
      </c>
      <c r="G58" t="s">
        <v>53</v>
      </c>
      <c r="H58" t="s">
        <v>103</v>
      </c>
      <c r="I58" t="s">
        <v>104</v>
      </c>
      <c r="J58" t="n">
        <v>0.0</v>
      </c>
      <c r="K58" t="n">
        <v>42815.0</v>
      </c>
      <c r="L58" t="n">
        <v>42424.0</v>
      </c>
      <c r="M58" t="s">
        <v>56</v>
      </c>
      <c r="N58" t="n">
        <v>-1.0</v>
      </c>
      <c r="O58" t="n">
        <v>5000.0</v>
      </c>
      <c r="P58" t="n">
        <v>-391.0</v>
      </c>
      <c r="Q58" t="n">
        <v>0.0</v>
      </c>
      <c r="R58" t="s" s="28631">
        <v>57</v>
      </c>
      <c r="S58" t="s" s="28632">
        <v>58</v>
      </c>
      <c r="T58" t="s" s="28633">
        <v>59</v>
      </c>
      <c r="U58" t="n" s="28634">
        <v>240322.0</v>
      </c>
      <c r="V58" t="s" s="28635">
        <v>56</v>
      </c>
      <c r="W58" t="s" s="28636">
        <v>63</v>
      </c>
      <c r="X58" t="n" s="28637">
        <v>5.009999731555581E-4</v>
      </c>
      <c r="Y58" t="n" s="28638">
        <v>3.0</v>
      </c>
      <c r="Z58">
        <f>Y12*O12*12</f>
      </c>
      <c r="AA58">
        <f>X12*Z12</f>
      </c>
      <c r="AB58" t="n" s="28641">
        <v>0.0</v>
      </c>
      <c r="AC58">
        <f>AA12*(1+AB12)</f>
      </c>
      <c r="AD58" t="n" s="28643">
        <v>0.25</v>
      </c>
      <c r="AE58">
        <f>AC12/(1-AD12)</f>
      </c>
      <c r="AF58">
        <f>AD12*AE12</f>
      </c>
      <c r="AG58" t="n" s="28646">
        <v>0.15000000596046448</v>
      </c>
      <c r="AH58">
        <f>AG12*AE12</f>
      </c>
      <c r="AI58">
        <f>AD12-AG12</f>
      </c>
      <c r="AJ58">
        <f>AF12-AH12</f>
      </c>
      <c r="AK58" t="n" s="28650">
        <v>0.03999999910593033</v>
      </c>
      <c r="AL58">
        <f>AK12*AE12</f>
      </c>
      <c r="AM58">
        <f>AE12*(1+AK12)</f>
      </c>
      <c r="AN58" t="n" s="28653">
        <v>0.029999999329447746</v>
      </c>
      <c r="AO58">
        <f>AN12*AM12</f>
      </c>
      <c r="AP58">
        <f>AM12+AO12</f>
      </c>
      <c r="AQ58" t="n" s="28656">
        <v>0.10000000149011612</v>
      </c>
      <c r="AR58">
        <f>AP12/(1-AQ12)</f>
      </c>
      <c r="AS58">
        <f>AQ12*AR12</f>
      </c>
      <c r="AT58" t="n" s="28659">
        <v>0.10000000149011612</v>
      </c>
      <c r="AU58">
        <f>AT12*AR12</f>
      </c>
      <c r="AV58">
        <f>AQ12-AT12</f>
      </c>
      <c r="AW58">
        <f>AS12-AU12</f>
      </c>
      <c r="AX58">
        <f>AR12</f>
      </c>
      <c r="AY58">
        <f>X12*Z12/3658*P12</f>
      </c>
      <c r="AZ58" t="n" s="28665">
        <v>0.0</v>
      </c>
      <c r="BA58">
        <f>AY12*(1+AZ12)</f>
      </c>
      <c r="BB58" t="n" s="28667">
        <v>0.25</v>
      </c>
      <c r="BC58">
        <f>BA12/(1-BB12)</f>
      </c>
      <c r="BD58">
        <f>BB12*BC12</f>
      </c>
      <c r="BE58" t="n" s="28670">
        <v>0.15000000596046448</v>
      </c>
      <c r="BF58">
        <f>BE12*BC12</f>
      </c>
      <c r="BG58">
        <f>BB12-BE12</f>
      </c>
      <c r="BH58">
        <f>BD12-BF12</f>
      </c>
      <c r="BI58" t="n" s="28674">
        <v>0.03999999910593033</v>
      </c>
      <c r="BJ58">
        <f>BI12*BC12</f>
      </c>
      <c r="BK58">
        <f>BC12*(1+BI12)</f>
      </c>
      <c r="BL58" t="n" s="28677">
        <v>0.029999999329447746</v>
      </c>
      <c r="BM58">
        <f>BL12*BK12</f>
      </c>
      <c r="BN58">
        <f>BK12+BM12</f>
      </c>
      <c r="BO58" t="n" s="28680">
        <v>0.10000000149011612</v>
      </c>
      <c r="BP58">
        <f>BN12/(1-BO12)</f>
      </c>
      <c r="BQ58">
        <f>BO12*BP12</f>
      </c>
      <c r="BR58" t="n" s="28683">
        <v>0.10000000149011612</v>
      </c>
      <c r="BS58">
        <f>BR12*BP12</f>
      </c>
      <c r="BT58">
        <f>BO12-BR12</f>
      </c>
      <c r="BU58">
        <f>BQ12-BS12</f>
      </c>
      <c r="BV58">
        <f>BP12</f>
      </c>
      <c r="BW58" t="s" s="28744">
        <v>64</v>
      </c>
      <c r="BX58" t="s" s="28745">
        <v>58</v>
      </c>
      <c r="BY58" t="s" s="28746">
        <v>59</v>
      </c>
      <c r="BZ58" t="n" s="28747">
        <v>240322.0</v>
      </c>
      <c r="CA58" t="s" s="28748">
        <v>56</v>
      </c>
      <c r="CB58" t="s" s="28749">
        <v>63</v>
      </c>
      <c r="CC58" t="n" s="28750">
        <v>5.009999731555581E-4</v>
      </c>
      <c r="CD58" t="n" s="28751">
        <v>3.0</v>
      </c>
      <c r="CE58">
        <f>CD12*BT12*12</f>
      </c>
      <c r="CF58">
        <f>CC12*CE12</f>
      </c>
      <c r="CG58" t="n" s="28754">
        <v>0.0</v>
      </c>
      <c r="CH58">
        <f>CF12*(1+CG12)</f>
      </c>
      <c r="CI58" t="n" s="28756">
        <v>0.25</v>
      </c>
      <c r="CJ58">
        <f>CH12/(1-CI12)</f>
      </c>
      <c r="CK58">
        <f>CI12*CJ12</f>
      </c>
      <c r="CL58" t="n" s="28759">
        <v>0.15000000596046448</v>
      </c>
      <c r="CM58">
        <f>CL12*CJ12</f>
      </c>
      <c r="CN58">
        <f>CI12-CL12</f>
      </c>
      <c r="CO58">
        <f>CK12-CM12</f>
      </c>
      <c r="CP58" t="n" s="28763">
        <v>0.03999999910593033</v>
      </c>
      <c r="CQ58">
        <f>CP12*CJ12</f>
      </c>
      <c r="CR58">
        <f>CJ12*(1+CP12)</f>
      </c>
      <c r="CS58" t="n" s="28766">
        <v>0.029999999329447746</v>
      </c>
      <c r="CT58">
        <f>CS12*CR12</f>
      </c>
      <c r="CU58">
        <f>CR12+CT12</f>
      </c>
      <c r="CV58" t="n" s="28769">
        <v>0.10000000149011612</v>
      </c>
      <c r="CW58">
        <f>CU12/(1-CV12)</f>
      </c>
      <c r="CX58">
        <f>CV12*CW12</f>
      </c>
      <c r="CY58" t="n" s="28772">
        <v>0.10000000149011612</v>
      </c>
      <c r="CZ58">
        <f>CY12*CW12</f>
      </c>
      <c r="DA58">
        <f>CV12-CY12</f>
      </c>
      <c r="DB58">
        <f>CX12-CZ12</f>
      </c>
      <c r="DC58">
        <f>CW12</f>
      </c>
      <c r="DD58">
        <f>CC12*CE12/3658*BU12</f>
      </c>
      <c r="DE58" t="n" s="28778">
        <v>0.0</v>
      </c>
      <c r="DF58">
        <f>DD12*(1+DE12)</f>
      </c>
      <c r="DG58" t="n" s="28780">
        <v>0.25</v>
      </c>
      <c r="DH58">
        <f>DF12/(1-DG12)</f>
      </c>
      <c r="DI58">
        <f>DG12*DH12</f>
      </c>
      <c r="DJ58" t="n" s="28783">
        <v>0.15000000596046448</v>
      </c>
      <c r="DK58">
        <f>DJ12*DH12</f>
      </c>
      <c r="DL58">
        <f>DG12-DJ12</f>
      </c>
      <c r="DM58">
        <f>DI12-DK12</f>
      </c>
      <c r="DN58" t="n" s="28787">
        <v>0.03999999910593033</v>
      </c>
      <c r="DO58">
        <f>DN12*DH12</f>
      </c>
      <c r="DP58">
        <f>DH12*(1+DN12)</f>
      </c>
      <c r="DQ58" t="n" s="28790">
        <v>0.029999999329447746</v>
      </c>
      <c r="DR58">
        <f>DQ12*DP12</f>
      </c>
      <c r="DS58">
        <f>DP12+DR12</f>
      </c>
      <c r="DT58" t="n" s="28793">
        <v>0.10000000149011612</v>
      </c>
      <c r="DU58">
        <f>DS12/(1-DT12)</f>
      </c>
      <c r="DV58">
        <f>DT12*DU12</f>
      </c>
      <c r="DW58" t="n" s="28796">
        <v>0.10000000149011612</v>
      </c>
      <c r="DX58">
        <f>DW12*DU12</f>
      </c>
      <c r="DY58">
        <f>DT12-DW12</f>
      </c>
      <c r="DZ58">
        <f>DV12-DX12</f>
      </c>
      <c r="EA58">
        <f>DU12</f>
      </c>
      <c r="EB58" t="s" s="28801">
        <v>65</v>
      </c>
      <c r="EC58" t="s" s="28802">
        <v>66</v>
      </c>
      <c r="ED58" t="s" s="28803">
        <v>108</v>
      </c>
      <c r="EE58" t="n" s="28804">
        <v>240322.0</v>
      </c>
      <c r="EF58" t="s" s="28805">
        <v>56</v>
      </c>
      <c r="EG58" t="s" s="28806">
        <v>63</v>
      </c>
      <c r="EH58" t="n" s="28807">
        <v>0.9704899787902832</v>
      </c>
      <c r="EI58" t="n" s="28808">
        <v>3.0</v>
      </c>
      <c r="EJ58" t="n" s="28809">
        <v>100000.0</v>
      </c>
      <c r="EK58">
        <f>EH13*EJ13</f>
      </c>
      <c r="EL58" t="n" s="28811">
        <v>0.0</v>
      </c>
      <c r="EM58">
        <f>EK13*(1+EL13)</f>
      </c>
      <c r="EN58" t="n" s="28813">
        <v>0.25</v>
      </c>
      <c r="EO58">
        <f>EM13/(1-EN13)</f>
      </c>
      <c r="EP58">
        <f>EN13*EO13</f>
      </c>
      <c r="EQ58" t="n" s="28816">
        <v>0.15000000596046448</v>
      </c>
      <c r="ER58">
        <f>EQ13*EO13</f>
      </c>
      <c r="ES58">
        <f>EN13-EQ13</f>
      </c>
      <c r="ET58">
        <f>EP13-ER13</f>
      </c>
      <c r="EU58" t="n" s="28820">
        <v>0.03999999910593033</v>
      </c>
      <c r="EV58">
        <f>EU13*EO13</f>
      </c>
      <c r="EW58">
        <f>EO13*(1+EU13)</f>
      </c>
      <c r="EX58" t="n" s="28823">
        <v>0.0</v>
      </c>
      <c r="EY58" t="n" s="28824">
        <v>15.0</v>
      </c>
      <c r="EZ58">
        <f>EW13+EY13</f>
      </c>
      <c r="FA58" t="n" s="28826">
        <v>0.10000000149011612</v>
      </c>
      <c r="FB58">
        <f>EZ13/(1-FA13)</f>
      </c>
      <c r="FC58">
        <f>FA13*FB13</f>
      </c>
      <c r="FD58" t="n" s="28829">
        <v>0.10000000149011612</v>
      </c>
      <c r="FE58">
        <f>FD13*FB13</f>
      </c>
      <c r="FF58">
        <f>FA13-FD13</f>
      </c>
      <c r="FG58">
        <f>FC13-FE13</f>
      </c>
      <c r="FH58">
        <f>FB13</f>
      </c>
      <c r="FI58">
        <f>EH13*EJ13/3658*DZ13</f>
      </c>
      <c r="FJ58" t="n" s="28835">
        <v>0.0</v>
      </c>
      <c r="FK58">
        <f>FI13*(1+FJ13)</f>
      </c>
      <c r="FL58" t="n" s="28837">
        <v>0.25</v>
      </c>
      <c r="FM58">
        <f>FK13/(1-FL13)</f>
      </c>
      <c r="FN58">
        <f>FL13*FM13</f>
      </c>
      <c r="FO58" t="n" s="28840">
        <v>0.15000000596046448</v>
      </c>
      <c r="FP58">
        <f>FO13*FM13</f>
      </c>
      <c r="FQ58">
        <f>FL13-FO13</f>
      </c>
      <c r="FR58">
        <f>FN13-FP13</f>
      </c>
      <c r="FS58" t="n" s="28844">
        <v>0.03999999910593033</v>
      </c>
      <c r="FT58">
        <f>FS13*FM13</f>
      </c>
      <c r="FU58">
        <f>FM13*(1+FS13)</f>
      </c>
      <c r="FV58" t="n" s="28847">
        <v>0.0</v>
      </c>
      <c r="FW58" t="n" s="28848">
        <v>15.0</v>
      </c>
      <c r="FX58">
        <f>FU13+FW13</f>
      </c>
      <c r="FY58" t="n" s="28850">
        <v>0.10000000149011612</v>
      </c>
      <c r="FZ58">
        <f>FX13/(1-FY13)</f>
      </c>
      <c r="GA58">
        <f>FY13*FZ13</f>
      </c>
      <c r="GB58" t="n" s="28853">
        <v>0.10000000149011612</v>
      </c>
      <c r="GC58">
        <f>GB13*FZ13</f>
      </c>
      <c r="GD58">
        <f>FY13-GB13</f>
      </c>
      <c r="GE58">
        <f>GA13-GC13</f>
      </c>
      <c r="GF58">
        <f>FZ13</f>
      </c>
      <c r="RF58">
        <f>BV58+BV58+EA58+EA58+GF58</f>
      </c>
    </row>
    <row r="59">
      <c r="A59" t="s">
        <v>80</v>
      </c>
      <c r="B59" t="s">
        <v>153</v>
      </c>
      <c r="C59" t="s">
        <v>154</v>
      </c>
      <c r="D59" t="s">
        <v>51</v>
      </c>
      <c r="F59" t="s">
        <v>52</v>
      </c>
      <c r="G59" t="s">
        <v>53</v>
      </c>
      <c r="H59" t="s">
        <v>103</v>
      </c>
      <c r="I59" t="s">
        <v>104</v>
      </c>
      <c r="J59" t="n">
        <v>0.0</v>
      </c>
      <c r="K59" t="n">
        <v>42815.0</v>
      </c>
      <c r="L59" t="n">
        <v>42460.0</v>
      </c>
      <c r="M59" t="s">
        <v>56</v>
      </c>
      <c r="N59" t="n">
        <v>0.0</v>
      </c>
      <c r="O59" t="n">
        <v>5000.0</v>
      </c>
      <c r="P59" t="n">
        <v>-355.0</v>
      </c>
      <c r="Q59" t="n">
        <v>1.0</v>
      </c>
      <c r="R59" t="s" s="28914">
        <v>57</v>
      </c>
      <c r="S59" t="s" s="28915">
        <v>58</v>
      </c>
      <c r="T59" t="s" s="28916">
        <v>59</v>
      </c>
      <c r="U59" t="n" s="28917">
        <v>240322.0</v>
      </c>
      <c r="V59" t="s" s="28918">
        <v>56</v>
      </c>
      <c r="W59" t="s" s="28919">
        <v>63</v>
      </c>
      <c r="X59" t="n" s="28920">
        <v>5.009999731555581E-4</v>
      </c>
      <c r="Y59" t="n" s="28921">
        <v>3.0</v>
      </c>
      <c r="Z59">
        <f>Y12*O12*12</f>
      </c>
      <c r="AA59">
        <f>X12*Z12</f>
      </c>
      <c r="AB59" t="n" s="28924">
        <v>0.0</v>
      </c>
      <c r="AC59">
        <f>AA12*(1+AB12)</f>
      </c>
      <c r="AD59" t="n" s="28926">
        <v>0.25</v>
      </c>
      <c r="AE59">
        <f>AC12/(1-AD12)</f>
      </c>
      <c r="AF59">
        <f>AD12*AE12</f>
      </c>
      <c r="AG59" t="n" s="28929">
        <v>0.15000000596046448</v>
      </c>
      <c r="AH59">
        <f>AG12*AE12</f>
      </c>
      <c r="AI59">
        <f>AD12-AG12</f>
      </c>
      <c r="AJ59">
        <f>AF12-AH12</f>
      </c>
      <c r="AK59" t="n" s="28933">
        <v>0.03999999910593033</v>
      </c>
      <c r="AL59">
        <f>AK12*AE12</f>
      </c>
      <c r="AM59">
        <f>AE12*(1+AK12)</f>
      </c>
      <c r="AN59" t="n" s="28936">
        <v>0.029999999329447746</v>
      </c>
      <c r="AO59">
        <f>AN12*AM12</f>
      </c>
      <c r="AP59">
        <f>AM12+AO12</f>
      </c>
      <c r="AQ59" t="n" s="28939">
        <v>0.10000000149011612</v>
      </c>
      <c r="AR59">
        <f>AP12/(1-AQ12)</f>
      </c>
      <c r="AS59">
        <f>AQ12*AR12</f>
      </c>
      <c r="AT59" t="n" s="28942">
        <v>0.10000000149011612</v>
      </c>
      <c r="AU59">
        <f>AT12*AR12</f>
      </c>
      <c r="AV59">
        <f>AQ12-AT12</f>
      </c>
      <c r="AW59">
        <f>AS12-AU12</f>
      </c>
      <c r="AX59">
        <f>AR12</f>
      </c>
      <c r="AY59">
        <f>X12*Z12/3659*P12</f>
      </c>
      <c r="AZ59" t="n" s="28948">
        <v>0.0</v>
      </c>
      <c r="BA59">
        <f>AY12*(1+AZ12)</f>
      </c>
      <c r="BB59" t="n" s="28950">
        <v>0.25</v>
      </c>
      <c r="BC59">
        <f>BA12/(1-BB12)</f>
      </c>
      <c r="BD59">
        <f>BB12*BC12</f>
      </c>
      <c r="BE59" t="n" s="28953">
        <v>0.15000000596046448</v>
      </c>
      <c r="BF59">
        <f>BE12*BC12</f>
      </c>
      <c r="BG59">
        <f>BB12-BE12</f>
      </c>
      <c r="BH59">
        <f>BD12-BF12</f>
      </c>
      <c r="BI59" t="n" s="28957">
        <v>0.03999999910593033</v>
      </c>
      <c r="BJ59">
        <f>BI12*BC12</f>
      </c>
      <c r="BK59">
        <f>BC12*(1+BI12)</f>
      </c>
      <c r="BL59" t="n" s="28960">
        <v>0.029999999329447746</v>
      </c>
      <c r="BM59">
        <f>BL12*BK12</f>
      </c>
      <c r="BN59">
        <f>BK12+BM12</f>
      </c>
      <c r="BO59" t="n" s="28963">
        <v>0.10000000149011612</v>
      </c>
      <c r="BP59">
        <f>BN12/(1-BO12)</f>
      </c>
      <c r="BQ59">
        <f>BO12*BP12</f>
      </c>
      <c r="BR59" t="n" s="28966">
        <v>0.10000000149011612</v>
      </c>
      <c r="BS59">
        <f>BR12*BP12</f>
      </c>
      <c r="BT59">
        <f>BO12-BR12</f>
      </c>
      <c r="BU59">
        <f>BQ12-BS12</f>
      </c>
      <c r="BV59">
        <f>BP12</f>
      </c>
      <c r="BW59" t="s" s="29027">
        <v>64</v>
      </c>
      <c r="BX59" t="s" s="29028">
        <v>58</v>
      </c>
      <c r="BY59" t="s" s="29029">
        <v>59</v>
      </c>
      <c r="BZ59" t="n" s="29030">
        <v>240322.0</v>
      </c>
      <c r="CA59" t="s" s="29031">
        <v>56</v>
      </c>
      <c r="CB59" t="s" s="29032">
        <v>63</v>
      </c>
      <c r="CC59" t="n" s="29033">
        <v>5.009999731555581E-4</v>
      </c>
      <c r="CD59" t="n" s="29034">
        <v>3.0</v>
      </c>
      <c r="CE59">
        <f>CD12*BT12*12</f>
      </c>
      <c r="CF59">
        <f>CC12*CE12</f>
      </c>
      <c r="CG59" t="n" s="29037">
        <v>0.0</v>
      </c>
      <c r="CH59">
        <f>CF12*(1+CG12)</f>
      </c>
      <c r="CI59" t="n" s="29039">
        <v>0.25</v>
      </c>
      <c r="CJ59">
        <f>CH12/(1-CI12)</f>
      </c>
      <c r="CK59">
        <f>CI12*CJ12</f>
      </c>
      <c r="CL59" t="n" s="29042">
        <v>0.15000000596046448</v>
      </c>
      <c r="CM59">
        <f>CL12*CJ12</f>
      </c>
      <c r="CN59">
        <f>CI12-CL12</f>
      </c>
      <c r="CO59">
        <f>CK12-CM12</f>
      </c>
      <c r="CP59" t="n" s="29046">
        <v>0.03999999910593033</v>
      </c>
      <c r="CQ59">
        <f>CP12*CJ12</f>
      </c>
      <c r="CR59">
        <f>CJ12*(1+CP12)</f>
      </c>
      <c r="CS59" t="n" s="29049">
        <v>0.029999999329447746</v>
      </c>
      <c r="CT59">
        <f>CS12*CR12</f>
      </c>
      <c r="CU59">
        <f>CR12+CT12</f>
      </c>
      <c r="CV59" t="n" s="29052">
        <v>0.10000000149011612</v>
      </c>
      <c r="CW59">
        <f>CU12/(1-CV12)</f>
      </c>
      <c r="CX59">
        <f>CV12*CW12</f>
      </c>
      <c r="CY59" t="n" s="29055">
        <v>0.10000000149011612</v>
      </c>
      <c r="CZ59">
        <f>CY12*CW12</f>
      </c>
      <c r="DA59">
        <f>CV12-CY12</f>
      </c>
      <c r="DB59">
        <f>CX12-CZ12</f>
      </c>
      <c r="DC59">
        <f>CW12</f>
      </c>
      <c r="DD59">
        <f>CC12*CE12/3659*BU12</f>
      </c>
      <c r="DE59" t="n" s="29061">
        <v>0.0</v>
      </c>
      <c r="DF59">
        <f>DD12*(1+DE12)</f>
      </c>
      <c r="DG59" t="n" s="29063">
        <v>0.25</v>
      </c>
      <c r="DH59">
        <f>DF12/(1-DG12)</f>
      </c>
      <c r="DI59">
        <f>DG12*DH12</f>
      </c>
      <c r="DJ59" t="n" s="29066">
        <v>0.15000000596046448</v>
      </c>
      <c r="DK59">
        <f>DJ12*DH12</f>
      </c>
      <c r="DL59">
        <f>DG12-DJ12</f>
      </c>
      <c r="DM59">
        <f>DI12-DK12</f>
      </c>
      <c r="DN59" t="n" s="29070">
        <v>0.03999999910593033</v>
      </c>
      <c r="DO59">
        <f>DN12*DH12</f>
      </c>
      <c r="DP59">
        <f>DH12*(1+DN12)</f>
      </c>
      <c r="DQ59" t="n" s="29073">
        <v>0.029999999329447746</v>
      </c>
      <c r="DR59">
        <f>DQ12*DP12</f>
      </c>
      <c r="DS59">
        <f>DP12+DR12</f>
      </c>
      <c r="DT59" t="n" s="29076">
        <v>0.10000000149011612</v>
      </c>
      <c r="DU59">
        <f>DS12/(1-DT12)</f>
      </c>
      <c r="DV59">
        <f>DT12*DU12</f>
      </c>
      <c r="DW59" t="n" s="29079">
        <v>0.10000000149011612</v>
      </c>
      <c r="DX59">
        <f>DW12*DU12</f>
      </c>
      <c r="DY59">
        <f>DT12-DW12</f>
      </c>
      <c r="DZ59">
        <f>DV12-DX12</f>
      </c>
      <c r="EA59">
        <f>DU12</f>
      </c>
      <c r="EB59" t="s" s="29084">
        <v>65</v>
      </c>
      <c r="EC59" t="s" s="29085">
        <v>66</v>
      </c>
      <c r="ED59" t="s" s="29086">
        <v>67</v>
      </c>
      <c r="EE59" t="n" s="29087">
        <v>240322.0</v>
      </c>
      <c r="EF59" t="s" s="29088">
        <v>56</v>
      </c>
      <c r="EG59" t="s" s="29089">
        <v>63</v>
      </c>
      <c r="EH59" t="n" s="29090">
        <v>0.5009999871253967</v>
      </c>
      <c r="EI59" t="n" s="29091">
        <v>3.0</v>
      </c>
      <c r="EJ59" t="n" s="29092">
        <v>100000.0</v>
      </c>
      <c r="EK59">
        <f>EH13*EJ13</f>
      </c>
      <c r="EL59" t="n" s="29094">
        <v>0.0</v>
      </c>
      <c r="EM59">
        <f>EK13*(1+EL13)</f>
      </c>
      <c r="EN59" t="n" s="29096">
        <v>0.25</v>
      </c>
      <c r="EO59">
        <f>EM13/(1-EN13)</f>
      </c>
      <c r="EP59">
        <f>EN13*EO13</f>
      </c>
      <c r="EQ59" t="n" s="29099">
        <v>0.15000000596046448</v>
      </c>
      <c r="ER59">
        <f>EQ13*EO13</f>
      </c>
      <c r="ES59">
        <f>EN13-EQ13</f>
      </c>
      <c r="ET59">
        <f>EP13-ER13</f>
      </c>
      <c r="EU59" t="n" s="29103">
        <v>0.03999999910593033</v>
      </c>
      <c r="EV59">
        <f>EU13*EO13</f>
      </c>
      <c r="EW59">
        <f>EO13*(1+EU13)</f>
      </c>
      <c r="EX59" t="n" s="29106">
        <v>0.0</v>
      </c>
      <c r="EY59" t="n" s="29107">
        <v>15.0</v>
      </c>
      <c r="EZ59">
        <f>EW13+EY13</f>
      </c>
      <c r="FA59" t="n" s="29109">
        <v>0.10000000149011612</v>
      </c>
      <c r="FB59">
        <f>EZ13/(1-FA13)</f>
      </c>
      <c r="FC59">
        <f>FA13*FB13</f>
      </c>
      <c r="FD59" t="n" s="29112">
        <v>0.10000000149011612</v>
      </c>
      <c r="FE59">
        <f>FD13*FB13</f>
      </c>
      <c r="FF59">
        <f>FA13-FD13</f>
      </c>
      <c r="FG59">
        <f>FC13-FE13</f>
      </c>
      <c r="FH59">
        <f>FB13</f>
      </c>
      <c r="FI59">
        <f>EH13*EJ13/3659*DZ13</f>
      </c>
      <c r="FJ59" t="n" s="29118">
        <v>0.0</v>
      </c>
      <c r="FK59">
        <f>FI13*(1+FJ13)</f>
      </c>
      <c r="FL59" t="n" s="29120">
        <v>0.25</v>
      </c>
      <c r="FM59">
        <f>FK13/(1-FL13)</f>
      </c>
      <c r="FN59">
        <f>FL13*FM13</f>
      </c>
      <c r="FO59" t="n" s="29123">
        <v>0.15000000596046448</v>
      </c>
      <c r="FP59">
        <f>FO13*FM13</f>
      </c>
      <c r="FQ59">
        <f>FL13-FO13</f>
      </c>
      <c r="FR59">
        <f>FN13-FP13</f>
      </c>
      <c r="FS59" t="n" s="29127">
        <v>0.03999999910593033</v>
      </c>
      <c r="FT59">
        <f>FS13*FM13</f>
      </c>
      <c r="FU59">
        <f>FM13*(1+FS13)</f>
      </c>
      <c r="FV59" t="n" s="29130">
        <v>0.0</v>
      </c>
      <c r="FW59" t="n" s="29131">
        <v>15.0</v>
      </c>
      <c r="FX59">
        <f>FU13+FW13</f>
      </c>
      <c r="FY59" t="n" s="29133">
        <v>0.10000000149011612</v>
      </c>
      <c r="FZ59">
        <f>FX13/(1-FY13)</f>
      </c>
      <c r="GA59">
        <f>FY13*FZ13</f>
      </c>
      <c r="GB59" t="n" s="29136">
        <v>0.10000000149011612</v>
      </c>
      <c r="GC59">
        <f>GB13*FZ13</f>
      </c>
      <c r="GD59">
        <f>FY13-GB13</f>
      </c>
      <c r="GE59">
        <f>GA13-GC13</f>
      </c>
      <c r="GF59">
        <f>FZ13</f>
      </c>
      <c r="GG59" t="s" s="29141">
        <v>68</v>
      </c>
      <c r="GH59" t="s" s="29142">
        <v>66</v>
      </c>
      <c r="GI59" t="s" s="29143">
        <v>67</v>
      </c>
      <c r="GJ59" t="n" s="29144">
        <v>240322.0</v>
      </c>
      <c r="GK59" t="s" s="29145">
        <v>56</v>
      </c>
      <c r="GL59" t="s" s="29146">
        <v>63</v>
      </c>
      <c r="GM59" t="n" s="29147">
        <v>0.12530000507831573</v>
      </c>
      <c r="GN59" t="n" s="29148">
        <v>3.0</v>
      </c>
      <c r="GO59" t="n" s="29149">
        <v>100000.0</v>
      </c>
      <c r="GP59">
        <f>GM13*GO13</f>
      </c>
      <c r="GQ59" t="n" s="29151">
        <v>0.0</v>
      </c>
      <c r="GR59">
        <f>GP13*(1+GQ13)</f>
      </c>
      <c r="GS59" t="n" s="29153">
        <v>0.25</v>
      </c>
      <c r="GT59">
        <f>GR13/(1-GS13)</f>
      </c>
      <c r="GU59">
        <f>GS13*GT13</f>
      </c>
      <c r="GV59" t="n" s="29156">
        <v>0.15000000596046448</v>
      </c>
      <c r="GW59">
        <f>GV13*GT13</f>
      </c>
      <c r="GX59">
        <f>GS13-GV13</f>
      </c>
      <c r="GY59">
        <f>GU13-GW13</f>
      </c>
      <c r="GZ59" t="n" s="29160">
        <v>0.03999999910593033</v>
      </c>
      <c r="HA59">
        <f>GZ13*GT13</f>
      </c>
      <c r="HB59">
        <f>GT13*(1+GZ13)</f>
      </c>
      <c r="HC59" t="n" s="29163">
        <v>0.0</v>
      </c>
      <c r="HD59" t="n" s="29164">
        <v>15.0</v>
      </c>
      <c r="HE59">
        <f>HB13+HD13</f>
      </c>
      <c r="HF59" t="n" s="29166">
        <v>0.10000000149011612</v>
      </c>
      <c r="HG59">
        <f>HE13/(1-HF13)</f>
      </c>
      <c r="HH59">
        <f>HF13*HG13</f>
      </c>
      <c r="HI59" t="n" s="29169">
        <v>0.10000000149011612</v>
      </c>
      <c r="HJ59">
        <f>HI13*HG13</f>
      </c>
      <c r="HK59">
        <f>HF13-HI13</f>
      </c>
      <c r="HL59">
        <f>HH13-HJ13</f>
      </c>
      <c r="HM59">
        <f>HG13</f>
      </c>
      <c r="HN59">
        <f>GM13*GO13/3659*GE13</f>
      </c>
      <c r="HO59" t="n" s="29175">
        <v>0.0</v>
      </c>
      <c r="HP59">
        <f>HN13*(1+HO13)</f>
      </c>
      <c r="HQ59" t="n" s="29177">
        <v>0.25</v>
      </c>
      <c r="HR59">
        <f>HP13/(1-HQ13)</f>
      </c>
      <c r="HS59">
        <f>HQ13*HR13</f>
      </c>
      <c r="HT59" t="n" s="29180">
        <v>0.15000000596046448</v>
      </c>
      <c r="HU59">
        <f>HT13*HR13</f>
      </c>
      <c r="HV59">
        <f>HQ13-HT13</f>
      </c>
      <c r="HW59">
        <f>HS13-HU13</f>
      </c>
      <c r="HX59" t="n" s="29184">
        <v>0.03999999910593033</v>
      </c>
      <c r="HY59">
        <f>HX13*HR13</f>
      </c>
      <c r="HZ59">
        <f>HR13*(1+HX13)</f>
      </c>
      <c r="IA59" t="n" s="29187">
        <v>0.0</v>
      </c>
      <c r="IB59" t="n" s="29188">
        <v>15.0</v>
      </c>
      <c r="IC59">
        <f>HZ13+IB13</f>
      </c>
      <c r="ID59" t="n" s="29190">
        <v>0.10000000149011612</v>
      </c>
      <c r="IE59">
        <f>IC13/(1-ID13)</f>
      </c>
      <c r="IF59">
        <f>ID13*IE13</f>
      </c>
      <c r="IG59" t="n" s="29193">
        <v>0.10000000149011612</v>
      </c>
      <c r="IH59">
        <f>IG13*IE13</f>
      </c>
      <c r="II59">
        <f>ID13-IG13</f>
      </c>
      <c r="IJ59">
        <f>IF13-IH13</f>
      </c>
      <c r="IK59">
        <f>IE13</f>
      </c>
      <c r="IL59" t="s" s="29198">
        <v>69</v>
      </c>
      <c r="IM59" t="s" s="29199">
        <v>66</v>
      </c>
      <c r="IN59" t="s" s="29200">
        <v>67</v>
      </c>
      <c r="IO59" t="n" s="29201">
        <v>240322.0</v>
      </c>
      <c r="IP59" t="s" s="29202">
        <v>56</v>
      </c>
      <c r="IQ59" t="s" s="29203">
        <v>63</v>
      </c>
      <c r="IR59" t="n" s="29204">
        <v>0.061900001019239426</v>
      </c>
      <c r="IS59" t="n" s="29205">
        <v>3.0</v>
      </c>
      <c r="IT59" t="n" s="29206">
        <v>100000.0</v>
      </c>
      <c r="IU59">
        <f>IR13*IT13</f>
      </c>
      <c r="IV59" t="n" s="29208">
        <v>0.0</v>
      </c>
      <c r="IW59">
        <f>IU13*(1+IV13)</f>
      </c>
      <c r="IX59" t="n" s="29210">
        <v>0.25</v>
      </c>
      <c r="IY59">
        <f>IW13/(1-IX13)</f>
      </c>
      <c r="IZ59">
        <f>IX13*IY13</f>
      </c>
      <c r="JA59" t="n" s="29213">
        <v>0.15000000596046448</v>
      </c>
      <c r="JB59">
        <f>JA13*IY13</f>
      </c>
      <c r="JC59">
        <f>IX13-JA13</f>
      </c>
      <c r="JD59">
        <f>IZ13-JB13</f>
      </c>
      <c r="JE59" t="n" s="29217">
        <v>0.03999999910593033</v>
      </c>
      <c r="JF59">
        <f>JE13*IY13</f>
      </c>
      <c r="JG59">
        <f>IY13*(1+JE13)</f>
      </c>
      <c r="JH59" t="n" s="29220">
        <v>0.0</v>
      </c>
      <c r="JI59" t="n" s="29221">
        <v>15.0</v>
      </c>
      <c r="JJ59">
        <f>JG13+JI13</f>
      </c>
      <c r="JK59" t="n" s="29223">
        <v>0.10000000149011612</v>
      </c>
      <c r="JL59">
        <f>JJ13/(1-JK13)</f>
      </c>
      <c r="JM59">
        <f>JK13*JL13</f>
      </c>
      <c r="JN59" t="n" s="29226">
        <v>0.10000000149011612</v>
      </c>
      <c r="JO59">
        <f>JN13*JL13</f>
      </c>
      <c r="JP59">
        <f>JK13-JN13</f>
      </c>
      <c r="JQ59">
        <f>JM13-JO13</f>
      </c>
      <c r="JR59">
        <f>JL13</f>
      </c>
      <c r="JS59">
        <f>IR13*IT13/3659*IJ13</f>
      </c>
      <c r="JT59" t="n" s="29232">
        <v>0.0</v>
      </c>
      <c r="JU59">
        <f>JS13*(1+JT13)</f>
      </c>
      <c r="JV59" t="n" s="29234">
        <v>0.25</v>
      </c>
      <c r="JW59">
        <f>JU13/(1-JV13)</f>
      </c>
      <c r="JX59">
        <f>JV13*JW13</f>
      </c>
      <c r="JY59" t="n" s="29237">
        <v>0.15000000596046448</v>
      </c>
      <c r="JZ59">
        <f>JY13*JW13</f>
      </c>
      <c r="KA59">
        <f>JV13-JY13</f>
      </c>
      <c r="KB59">
        <f>JX13-JZ13</f>
      </c>
      <c r="KC59" t="n" s="29241">
        <v>0.03999999910593033</v>
      </c>
      <c r="KD59">
        <f>KC13*JW13</f>
      </c>
      <c r="KE59">
        <f>JW13*(1+KC13)</f>
      </c>
      <c r="KF59" t="n" s="29244">
        <v>0.0</v>
      </c>
      <c r="KG59" t="n" s="29245">
        <v>15.0</v>
      </c>
      <c r="KH59">
        <f>KE13+KG13</f>
      </c>
      <c r="KI59" t="n" s="29247">
        <v>0.10000000149011612</v>
      </c>
      <c r="KJ59">
        <f>KH13/(1-KI13)</f>
      </c>
      <c r="KK59">
        <f>KI13*KJ13</f>
      </c>
      <c r="KL59" t="n" s="29250">
        <v>0.10000000149011612</v>
      </c>
      <c r="KM59">
        <f>KL13*KJ13</f>
      </c>
      <c r="KN59">
        <f>KI13-KL13</f>
      </c>
      <c r="KO59">
        <f>KK13-KM13</f>
      </c>
      <c r="KP59">
        <f>KJ13</f>
      </c>
      <c r="KQ59" t="s" s="29255">
        <v>70</v>
      </c>
      <c r="KR59" t="s" s="29256">
        <v>66</v>
      </c>
      <c r="KS59" t="s" s="29257">
        <v>67</v>
      </c>
      <c r="KT59" t="n" s="29258">
        <v>240322.0</v>
      </c>
      <c r="KU59" t="s" s="29259">
        <v>56</v>
      </c>
      <c r="KV59" t="s" s="29260">
        <v>63</v>
      </c>
      <c r="KW59" t="n" s="29261">
        <v>0.21080000698566437</v>
      </c>
      <c r="KX59" t="n" s="29262">
        <v>3.0</v>
      </c>
      <c r="KY59" t="n" s="29263">
        <v>100000.0</v>
      </c>
      <c r="KZ59">
        <f>KW13*KY13</f>
      </c>
      <c r="LA59" t="n" s="29265">
        <v>0.0</v>
      </c>
      <c r="LB59">
        <f>KZ13*(1+LA13)</f>
      </c>
      <c r="LC59" t="n" s="29267">
        <v>0.25</v>
      </c>
      <c r="LD59">
        <f>LB13/(1-LC13)</f>
      </c>
      <c r="LE59">
        <f>LC13*LD13</f>
      </c>
      <c r="LF59" t="n" s="29270">
        <v>0.15000000596046448</v>
      </c>
      <c r="LG59">
        <f>LF13*LD13</f>
      </c>
      <c r="LH59">
        <f>LC13-LF13</f>
      </c>
      <c r="LI59">
        <f>LE13-LG13</f>
      </c>
      <c r="LJ59" t="n" s="29274">
        <v>0.03999999910593033</v>
      </c>
      <c r="LK59">
        <f>LJ13*LD13</f>
      </c>
      <c r="LL59">
        <f>LD13*(1+LJ13)</f>
      </c>
      <c r="LM59" t="n" s="29277">
        <v>0.0</v>
      </c>
      <c r="LN59" t="n" s="29278">
        <v>15.0</v>
      </c>
      <c r="LO59">
        <f>LL13+LN13</f>
      </c>
      <c r="LP59" t="n" s="29280">
        <v>0.10000000149011612</v>
      </c>
      <c r="LQ59">
        <f>LO13/(1-LP13)</f>
      </c>
      <c r="LR59">
        <f>LP13*LQ13</f>
      </c>
      <c r="LS59" t="n" s="29283">
        <v>0.10000000149011612</v>
      </c>
      <c r="LT59">
        <f>LS13*LQ13</f>
      </c>
      <c r="LU59">
        <f>LP13-LS13</f>
      </c>
      <c r="LV59">
        <f>LR13-LT13</f>
      </c>
      <c r="LW59">
        <f>LQ13</f>
      </c>
      <c r="LX59">
        <f>KW13*KY13/3659*KO13</f>
      </c>
      <c r="LY59" t="n" s="29289">
        <v>0.0</v>
      </c>
      <c r="LZ59">
        <f>LX13*(1+LY13)</f>
      </c>
      <c r="MA59" t="n" s="29291">
        <v>0.25</v>
      </c>
      <c r="MB59">
        <f>LZ13/(1-MA13)</f>
      </c>
      <c r="MC59">
        <f>MA13*MB13</f>
      </c>
      <c r="MD59" t="n" s="29294">
        <v>0.15000000596046448</v>
      </c>
      <c r="ME59">
        <f>MD13*MB13</f>
      </c>
      <c r="MF59">
        <f>MA13-MD13</f>
      </c>
      <c r="MG59">
        <f>MC13-ME13</f>
      </c>
      <c r="MH59" t="n" s="29298">
        <v>0.03999999910593033</v>
      </c>
      <c r="MI59">
        <f>MH13*MB13</f>
      </c>
      <c r="MJ59">
        <f>MB13*(1+MH13)</f>
      </c>
      <c r="MK59" t="n" s="29301">
        <v>0.0</v>
      </c>
      <c r="ML59" t="n" s="29302">
        <v>15.0</v>
      </c>
      <c r="MM59">
        <f>MJ13+ML13</f>
      </c>
      <c r="MN59" t="n" s="29304">
        <v>0.10000000149011612</v>
      </c>
      <c r="MO59">
        <f>MM13/(1-MN13)</f>
      </c>
      <c r="MP59">
        <f>MN13*MO13</f>
      </c>
      <c r="MQ59" t="n" s="29307">
        <v>0.10000000149011612</v>
      </c>
      <c r="MR59">
        <f>MQ13*MO13</f>
      </c>
      <c r="MS59">
        <f>MN13-MQ13</f>
      </c>
      <c r="MT59">
        <f>MP13-MR13</f>
      </c>
      <c r="MU59">
        <f>MO13</f>
      </c>
      <c r="MV59" t="s" s="29312">
        <v>71</v>
      </c>
      <c r="MW59" t="s" s="29313">
        <v>66</v>
      </c>
      <c r="MX59" t="s" s="29314">
        <v>67</v>
      </c>
      <c r="MY59" t="n" s="29315">
        <v>240322.0</v>
      </c>
      <c r="MZ59" t="s" s="29316">
        <v>56</v>
      </c>
      <c r="NA59" t="s" s="29317">
        <v>63</v>
      </c>
      <c r="NB59" t="n" s="29318">
        <v>0.45249998569488525</v>
      </c>
      <c r="NC59" t="n" s="29319">
        <v>1.0</v>
      </c>
      <c r="ND59" t="n" s="29320">
        <v>100000.0</v>
      </c>
      <c r="NE59">
        <f>NB13*ND13</f>
      </c>
      <c r="NF59" t="n" s="29322">
        <v>0.0</v>
      </c>
      <c r="NG59">
        <f>NE13*(1+NF13)</f>
      </c>
      <c r="NH59" t="n" s="29324">
        <v>0.25</v>
      </c>
      <c r="NI59">
        <f>NG13/(1-NH13)</f>
      </c>
      <c r="NJ59">
        <f>NH13*NI13</f>
      </c>
      <c r="NK59" t="n" s="29327">
        <v>0.15000000596046448</v>
      </c>
      <c r="NL59">
        <f>NK13*NI13</f>
      </c>
      <c r="NM59">
        <f>NH13-NK13</f>
      </c>
      <c r="NN59">
        <f>NJ13-NL13</f>
      </c>
      <c r="NO59" t="n" s="29331">
        <v>0.03999999910593033</v>
      </c>
      <c r="NP59">
        <f>NO13*NI13</f>
      </c>
      <c r="NQ59">
        <f>NI13*(1+NO13)</f>
      </c>
      <c r="NR59" t="n" s="29334">
        <v>0.0</v>
      </c>
      <c r="NS59" t="n" s="29335">
        <v>15.0</v>
      </c>
      <c r="NT59">
        <f>NQ13+NS13</f>
      </c>
      <c r="NU59" t="n" s="29337">
        <v>0.10000000149011612</v>
      </c>
      <c r="NV59">
        <f>NT13/(1-NU13)</f>
      </c>
      <c r="NW59">
        <f>NU13*NV13</f>
      </c>
      <c r="NX59" t="n" s="29340">
        <v>0.10000000149011612</v>
      </c>
      <c r="NY59">
        <f>NX13*NV13</f>
      </c>
      <c r="NZ59">
        <f>NU13-NX13</f>
      </c>
      <c r="OA59">
        <f>NW13-NY13</f>
      </c>
      <c r="OB59">
        <f>NV13</f>
      </c>
      <c r="OC59">
        <f>NB13*ND13/3659*MT13</f>
      </c>
      <c r="OD59" t="n" s="29346">
        <v>0.0</v>
      </c>
      <c r="OE59">
        <f>OC13*(1+OD13)</f>
      </c>
      <c r="OF59" t="n" s="29348">
        <v>0.25</v>
      </c>
      <c r="OG59">
        <f>OE13/(1-OF13)</f>
      </c>
      <c r="OH59">
        <f>OF13*OG13</f>
      </c>
      <c r="OI59" t="n" s="29351">
        <v>0.15000000596046448</v>
      </c>
      <c r="OJ59">
        <f>OI13*OG13</f>
      </c>
      <c r="OK59">
        <f>OF13-OI13</f>
      </c>
      <c r="OL59">
        <f>OH13-OJ13</f>
      </c>
      <c r="OM59" t="n" s="29355">
        <v>0.03999999910593033</v>
      </c>
      <c r="ON59">
        <f>OM13*OG13</f>
      </c>
      <c r="OO59">
        <f>OG13*(1+OM13)</f>
      </c>
      <c r="OP59" t="n" s="29358">
        <v>0.0</v>
      </c>
      <c r="OQ59" t="n" s="29359">
        <v>15.0</v>
      </c>
      <c r="OR59">
        <f>OO13+OQ13</f>
      </c>
      <c r="OS59" t="n" s="29361">
        <v>0.10000000149011612</v>
      </c>
      <c r="OT59">
        <f>OR13/(1-OS13)</f>
      </c>
      <c r="OU59">
        <f>OS13*OT13</f>
      </c>
      <c r="OV59" t="n" s="29364">
        <v>0.10000000149011612</v>
      </c>
      <c r="OW59">
        <f>OV13*OT13</f>
      </c>
      <c r="OX59">
        <f>OS13-OV13</f>
      </c>
      <c r="OY59">
        <f>OU13-OW13</f>
      </c>
      <c r="OZ59">
        <f>OT13</f>
      </c>
      <c r="PA59" t="s" s="29369">
        <v>72</v>
      </c>
      <c r="PB59" t="s" s="29370">
        <v>66</v>
      </c>
      <c r="PC59" t="s" s="29371">
        <v>67</v>
      </c>
      <c r="PD59" t="n" s="29372">
        <v>240322.0</v>
      </c>
      <c r="PE59" t="s" s="29373">
        <v>56</v>
      </c>
      <c r="PF59" t="s" s="29374">
        <v>63</v>
      </c>
      <c r="PG59" t="n" s="29375">
        <v>0.9043999910354614</v>
      </c>
      <c r="PH59" t="n" s="29376">
        <v>1.0</v>
      </c>
      <c r="PI59" t="n" s="29377">
        <v>100000.0</v>
      </c>
      <c r="PJ59">
        <f>PG13*PI13</f>
      </c>
      <c r="PK59" t="n" s="29379">
        <v>0.0</v>
      </c>
      <c r="PL59">
        <f>PJ13*(1+PK13)</f>
      </c>
      <c r="PM59" t="n" s="29381">
        <v>0.25</v>
      </c>
      <c r="PN59">
        <f>PL13/(1-PM13)</f>
      </c>
      <c r="PO59">
        <f>PM13*PN13</f>
      </c>
      <c r="PP59" t="n" s="29384">
        <v>0.15000000596046448</v>
      </c>
      <c r="PQ59">
        <f>PP13*PN13</f>
      </c>
      <c r="PR59">
        <f>PM13-PP13</f>
      </c>
      <c r="PS59">
        <f>PO13-PQ13</f>
      </c>
      <c r="PT59" t="n" s="29388">
        <v>0.03999999910593033</v>
      </c>
      <c r="PU59">
        <f>PT13*PN13</f>
      </c>
      <c r="PV59">
        <f>PN13*(1+PT13)</f>
      </c>
      <c r="PW59" t="n" s="29391">
        <v>0.0</v>
      </c>
      <c r="PX59" t="n" s="29392">
        <v>15.0</v>
      </c>
      <c r="PY59">
        <f>PV13+PX13</f>
      </c>
      <c r="PZ59" t="n" s="29394">
        <v>0.10000000149011612</v>
      </c>
      <c r="QA59">
        <f>PY13/(1-PZ13)</f>
      </c>
      <c r="QB59">
        <f>PZ13*QA13</f>
      </c>
      <c r="QC59" t="n" s="29397">
        <v>0.10000000149011612</v>
      </c>
      <c r="QD59">
        <f>QC13*QA13</f>
      </c>
      <c r="QE59">
        <f>PZ13-QC13</f>
      </c>
      <c r="QF59">
        <f>QB13-QD13</f>
      </c>
      <c r="QG59">
        <f>QA13</f>
      </c>
      <c r="QH59">
        <f>OYG13*OYI13/3659*OY13</f>
      </c>
      <c r="QI59" t="n" s="29403">
        <v>0.0</v>
      </c>
      <c r="QJ59">
        <f>QH13*(1+QI13)</f>
      </c>
      <c r="QK59" t="n" s="29405">
        <v>0.25</v>
      </c>
      <c r="QL59">
        <f>QJ13/(1-QK13)</f>
      </c>
      <c r="QM59">
        <f>QK13*QL13</f>
      </c>
      <c r="QN59" t="n" s="29408">
        <v>0.15000000596046448</v>
      </c>
      <c r="QO59">
        <f>QN13*QL13</f>
      </c>
      <c r="QP59">
        <f>QK13-QN13</f>
      </c>
      <c r="QQ59">
        <f>QM13-QO13</f>
      </c>
      <c r="QR59" t="n" s="29412">
        <v>0.03999999910593033</v>
      </c>
      <c r="QS59">
        <f>QR13*QL13</f>
      </c>
      <c r="QT59">
        <f>QL13*(1+QR13)</f>
      </c>
      <c r="QU59" t="n" s="29415">
        <v>0.0</v>
      </c>
      <c r="QV59" t="n" s="29416">
        <v>15.0</v>
      </c>
      <c r="QW59">
        <f>QT13+QV13</f>
      </c>
      <c r="QX59" t="n" s="29418">
        <v>0.10000000149011612</v>
      </c>
      <c r="QY59">
        <f>QW13/(1-QX13)</f>
      </c>
      <c r="QZ59">
        <f>QX13*QY13</f>
      </c>
      <c r="RA59" t="n" s="29421">
        <v>0.10000000149011612</v>
      </c>
      <c r="RB59">
        <f>RA13*QY13</f>
      </c>
      <c r="RC59">
        <f>QX13-RA13</f>
      </c>
      <c r="RD59">
        <f>QZ13-RB13</f>
      </c>
      <c r="RE59">
        <f>QY13</f>
      </c>
      <c r="RF59">
        <f>BV59+BV59+EA59+EA59+GF59+IK59+KP59+MU59+OZ59+RE59</f>
      </c>
    </row>
    <row r="60">
      <c r="A60" t="s">
        <v>80</v>
      </c>
      <c r="B60" t="s">
        <v>153</v>
      </c>
      <c r="C60" t="s">
        <v>154</v>
      </c>
      <c r="D60" t="s">
        <v>51</v>
      </c>
      <c r="F60" t="s">
        <v>52</v>
      </c>
      <c r="G60" t="s">
        <v>53</v>
      </c>
      <c r="H60" t="s">
        <v>103</v>
      </c>
      <c r="I60" t="s">
        <v>104</v>
      </c>
      <c r="J60" t="n">
        <v>0.0</v>
      </c>
      <c r="K60" t="n">
        <v>42815.0</v>
      </c>
      <c r="L60" t="n">
        <v>42551.0</v>
      </c>
      <c r="M60" t="s">
        <v>56</v>
      </c>
      <c r="N60" t="n">
        <v>3.0</v>
      </c>
      <c r="O60" t="n">
        <v>2500.0</v>
      </c>
      <c r="P60" t="n">
        <v>-264.0</v>
      </c>
      <c r="Q60" t="n">
        <v>4.0</v>
      </c>
      <c r="R60" t="s" s="29482">
        <v>57</v>
      </c>
      <c r="S60" t="s" s="29483">
        <v>58</v>
      </c>
      <c r="T60" t="s" s="29484">
        <v>83</v>
      </c>
      <c r="U60" t="n" s="29485">
        <v>240322.0</v>
      </c>
      <c r="V60" t="s" s="29486">
        <v>56</v>
      </c>
      <c r="W60" t="s" s="29487">
        <v>63</v>
      </c>
      <c r="X60" t="n" s="29488">
        <v>5.009999731555581E-4</v>
      </c>
      <c r="Y60" t="n" s="29489">
        <v>3.0</v>
      </c>
      <c r="Z60">
        <f>Y12*O12*12</f>
      </c>
      <c r="AA60">
        <f>X12*Z12</f>
      </c>
      <c r="AB60" t="n" s="29492">
        <v>0.0</v>
      </c>
      <c r="AC60">
        <f>AA12*(1+AB12)</f>
      </c>
      <c r="AD60" t="n" s="29494">
        <v>0.25</v>
      </c>
      <c r="AE60">
        <f>AC12/(1-AD12)</f>
      </c>
      <c r="AF60">
        <f>AD12*AE12</f>
      </c>
      <c r="AG60" t="n" s="29497">
        <v>0.15000000596046448</v>
      </c>
      <c r="AH60">
        <f>AG12*AE12</f>
      </c>
      <c r="AI60">
        <f>AD12-AG12</f>
      </c>
      <c r="AJ60">
        <f>AF12-AH12</f>
      </c>
      <c r="AK60" t="n" s="29501">
        <v>0.03999999910593033</v>
      </c>
      <c r="AL60">
        <f>AK12*AE12</f>
      </c>
      <c r="AM60">
        <f>AE12*(1+AK12)</f>
      </c>
      <c r="AN60" t="n" s="29504">
        <v>0.029999999329447746</v>
      </c>
      <c r="AO60">
        <f>AN12*AM12</f>
      </c>
      <c r="AP60">
        <f>AM12+AO12</f>
      </c>
      <c r="AQ60" t="n" s="29507">
        <v>0.10000000149011612</v>
      </c>
      <c r="AR60">
        <f>AP12/(1-AQ12)</f>
      </c>
      <c r="AS60">
        <f>AQ12*AR12</f>
      </c>
      <c r="AT60" t="n" s="29510">
        <v>0.10000000149011612</v>
      </c>
      <c r="AU60">
        <f>AT12*AR12</f>
      </c>
      <c r="AV60">
        <f>AQ12-AT12</f>
      </c>
      <c r="AW60">
        <f>AS12-AU12</f>
      </c>
      <c r="AX60">
        <f>AR12</f>
      </c>
      <c r="AY60">
        <f>X12*Z12/3660*P12</f>
      </c>
      <c r="AZ60" t="n" s="29516">
        <v>0.0</v>
      </c>
      <c r="BA60">
        <f>AY12*(1+AZ12)</f>
      </c>
      <c r="BB60" t="n" s="29518">
        <v>0.25</v>
      </c>
      <c r="BC60">
        <f>BA12/(1-BB12)</f>
      </c>
      <c r="BD60">
        <f>BB12*BC12</f>
      </c>
      <c r="BE60" t="n" s="29521">
        <v>0.15000000596046448</v>
      </c>
      <c r="BF60">
        <f>BE12*BC12</f>
      </c>
      <c r="BG60">
        <f>BB12-BE12</f>
      </c>
      <c r="BH60">
        <f>BD12-BF12</f>
      </c>
      <c r="BI60" t="n" s="29525">
        <v>0.03999999910593033</v>
      </c>
      <c r="BJ60">
        <f>BI12*BC12</f>
      </c>
      <c r="BK60">
        <f>BC12*(1+BI12)</f>
      </c>
      <c r="BL60" t="n" s="29528">
        <v>0.029999999329447746</v>
      </c>
      <c r="BM60">
        <f>BL12*BK12</f>
      </c>
      <c r="BN60">
        <f>BK12+BM12</f>
      </c>
      <c r="BO60" t="n" s="29531">
        <v>0.10000000149011612</v>
      </c>
      <c r="BP60">
        <f>BN12/(1-BO12)</f>
      </c>
      <c r="BQ60">
        <f>BO12*BP12</f>
      </c>
      <c r="BR60" t="n" s="29534">
        <v>0.10000000149011612</v>
      </c>
      <c r="BS60">
        <f>BR12*BP12</f>
      </c>
      <c r="BT60">
        <f>BO12-BR12</f>
      </c>
      <c r="BU60">
        <f>BQ12-BS12</f>
      </c>
      <c r="BV60">
        <f>BP12</f>
      </c>
      <c r="BW60" t="s" s="29595">
        <v>64</v>
      </c>
      <c r="BX60" t="s" s="29596">
        <v>58</v>
      </c>
      <c r="BY60" t="s" s="29597">
        <v>83</v>
      </c>
      <c r="BZ60" t="n" s="29598">
        <v>240322.0</v>
      </c>
      <c r="CA60" t="s" s="29599">
        <v>56</v>
      </c>
      <c r="CB60" t="s" s="29600">
        <v>63</v>
      </c>
      <c r="CC60" t="n" s="29601">
        <v>5.009999731555581E-4</v>
      </c>
      <c r="CD60" t="n" s="29602">
        <v>3.0</v>
      </c>
      <c r="CE60">
        <f>CD12*BT12*12</f>
      </c>
      <c r="CF60">
        <f>CC12*CE12</f>
      </c>
      <c r="CG60" t="n" s="29605">
        <v>0.0</v>
      </c>
      <c r="CH60">
        <f>CF12*(1+CG12)</f>
      </c>
      <c r="CI60" t="n" s="29607">
        <v>0.25</v>
      </c>
      <c r="CJ60">
        <f>CH12/(1-CI12)</f>
      </c>
      <c r="CK60">
        <f>CI12*CJ12</f>
      </c>
      <c r="CL60" t="n" s="29610">
        <v>0.15000000596046448</v>
      </c>
      <c r="CM60">
        <f>CL12*CJ12</f>
      </c>
      <c r="CN60">
        <f>CI12-CL12</f>
      </c>
      <c r="CO60">
        <f>CK12-CM12</f>
      </c>
      <c r="CP60" t="n" s="29614">
        <v>0.03999999910593033</v>
      </c>
      <c r="CQ60">
        <f>CP12*CJ12</f>
      </c>
      <c r="CR60">
        <f>CJ12*(1+CP12)</f>
      </c>
      <c r="CS60" t="n" s="29617">
        <v>0.029999999329447746</v>
      </c>
      <c r="CT60">
        <f>CS12*CR12</f>
      </c>
      <c r="CU60">
        <f>CR12+CT12</f>
      </c>
      <c r="CV60" t="n" s="29620">
        <v>0.10000000149011612</v>
      </c>
      <c r="CW60">
        <f>CU12/(1-CV12)</f>
      </c>
      <c r="CX60">
        <f>CV12*CW12</f>
      </c>
      <c r="CY60" t="n" s="29623">
        <v>0.10000000149011612</v>
      </c>
      <c r="CZ60">
        <f>CY12*CW12</f>
      </c>
      <c r="DA60">
        <f>CV12-CY12</f>
      </c>
      <c r="DB60">
        <f>CX12-CZ12</f>
      </c>
      <c r="DC60">
        <f>CW12</f>
      </c>
      <c r="DD60">
        <f>CC12*CE12/3660*BU12</f>
      </c>
      <c r="DE60" t="n" s="29629">
        <v>0.0</v>
      </c>
      <c r="DF60">
        <f>DD12*(1+DE12)</f>
      </c>
      <c r="DG60" t="n" s="29631">
        <v>0.25</v>
      </c>
      <c r="DH60">
        <f>DF12/(1-DG12)</f>
      </c>
      <c r="DI60">
        <f>DG12*DH12</f>
      </c>
      <c r="DJ60" t="n" s="29634">
        <v>0.15000000596046448</v>
      </c>
      <c r="DK60">
        <f>DJ12*DH12</f>
      </c>
      <c r="DL60">
        <f>DG12-DJ12</f>
      </c>
      <c r="DM60">
        <f>DI12-DK12</f>
      </c>
      <c r="DN60" t="n" s="29638">
        <v>0.03999999910593033</v>
      </c>
      <c r="DO60">
        <f>DN12*DH12</f>
      </c>
      <c r="DP60">
        <f>DH12*(1+DN12)</f>
      </c>
      <c r="DQ60" t="n" s="29641">
        <v>0.029999999329447746</v>
      </c>
      <c r="DR60">
        <f>DQ12*DP12</f>
      </c>
      <c r="DS60">
        <f>DP12+DR12</f>
      </c>
      <c r="DT60" t="n" s="29644">
        <v>0.10000000149011612</v>
      </c>
      <c r="DU60">
        <f>DS12/(1-DT12)</f>
      </c>
      <c r="DV60">
        <f>DT12*DU12</f>
      </c>
      <c r="DW60" t="n" s="29647">
        <v>0.10000000149011612</v>
      </c>
      <c r="DX60">
        <f>DW12*DU12</f>
      </c>
      <c r="DY60">
        <f>DT12-DW12</f>
      </c>
      <c r="DZ60">
        <f>DV12-DX12</f>
      </c>
      <c r="EA60">
        <f>DU12</f>
      </c>
      <c r="EB60" t="s" s="29652">
        <v>65</v>
      </c>
      <c r="EC60" t="s" s="29653">
        <v>66</v>
      </c>
      <c r="ED60" t="s" s="29654">
        <v>67</v>
      </c>
      <c r="EE60" t="n" s="29655">
        <v>240322.0</v>
      </c>
      <c r="EF60" t="s" s="29656">
        <v>56</v>
      </c>
      <c r="EG60" t="s" s="29657">
        <v>63</v>
      </c>
      <c r="EH60" t="n" s="29658">
        <v>0.5009999871253967</v>
      </c>
      <c r="EI60" t="n" s="29659">
        <v>3.0</v>
      </c>
      <c r="EJ60" t="n" s="29660">
        <v>100000.0</v>
      </c>
      <c r="EK60">
        <f>EH13*EJ13</f>
      </c>
      <c r="EL60" t="n" s="29662">
        <v>0.0</v>
      </c>
      <c r="EM60">
        <f>EK13*(1+EL13)</f>
      </c>
      <c r="EN60" t="n" s="29664">
        <v>0.25</v>
      </c>
      <c r="EO60">
        <f>EM13/(1-EN13)</f>
      </c>
      <c r="EP60">
        <f>EN13*EO13</f>
      </c>
      <c r="EQ60" t="n" s="29667">
        <v>0.15000000596046448</v>
      </c>
      <c r="ER60">
        <f>EQ13*EO13</f>
      </c>
      <c r="ES60">
        <f>EN13-EQ13</f>
      </c>
      <c r="ET60">
        <f>EP13-ER13</f>
      </c>
      <c r="EU60" t="n" s="29671">
        <v>0.03999999910593033</v>
      </c>
      <c r="EV60">
        <f>EU13*EO13</f>
      </c>
      <c r="EW60">
        <f>EO13*(1+EU13)</f>
      </c>
      <c r="EX60" t="n" s="29674">
        <v>0.0</v>
      </c>
      <c r="EY60" t="n" s="29675">
        <v>15.0</v>
      </c>
      <c r="EZ60">
        <f>EW13+EY13</f>
      </c>
      <c r="FA60" t="n" s="29677">
        <v>0.10000000149011612</v>
      </c>
      <c r="FB60">
        <f>EZ13/(1-FA13)</f>
      </c>
      <c r="FC60">
        <f>FA13*FB13</f>
      </c>
      <c r="FD60" t="n" s="29680">
        <v>0.10000000149011612</v>
      </c>
      <c r="FE60">
        <f>FD13*FB13</f>
      </c>
      <c r="FF60">
        <f>FA13-FD13</f>
      </c>
      <c r="FG60">
        <f>FC13-FE13</f>
      </c>
      <c r="FH60">
        <f>FB13</f>
      </c>
      <c r="FI60">
        <f>EH13*EJ13/3660*DZ13</f>
      </c>
      <c r="FJ60" t="n" s="29686">
        <v>0.0</v>
      </c>
      <c r="FK60">
        <f>FI13*(1+FJ13)</f>
      </c>
      <c r="FL60" t="n" s="29688">
        <v>0.25</v>
      </c>
      <c r="FM60">
        <f>FK13/(1-FL13)</f>
      </c>
      <c r="FN60">
        <f>FL13*FM13</f>
      </c>
      <c r="FO60" t="n" s="29691">
        <v>0.15000000596046448</v>
      </c>
      <c r="FP60">
        <f>FO13*FM13</f>
      </c>
      <c r="FQ60">
        <f>FL13-FO13</f>
      </c>
      <c r="FR60">
        <f>FN13-FP13</f>
      </c>
      <c r="FS60" t="n" s="29695">
        <v>0.03999999910593033</v>
      </c>
      <c r="FT60">
        <f>FS13*FM13</f>
      </c>
      <c r="FU60">
        <f>FM13*(1+FS13)</f>
      </c>
      <c r="FV60" t="n" s="29698">
        <v>0.0</v>
      </c>
      <c r="FW60" t="n" s="29699">
        <v>15.0</v>
      </c>
      <c r="FX60">
        <f>FU13+FW13</f>
      </c>
      <c r="FY60" t="n" s="29701">
        <v>0.10000000149011612</v>
      </c>
      <c r="FZ60">
        <f>FX13/(1-FY13)</f>
      </c>
      <c r="GA60">
        <f>FY13*FZ13</f>
      </c>
      <c r="GB60" t="n" s="29704">
        <v>0.10000000149011612</v>
      </c>
      <c r="GC60">
        <f>GB13*FZ13</f>
      </c>
      <c r="GD60">
        <f>FY13-GB13</f>
      </c>
      <c r="GE60">
        <f>GA13-GC13</f>
      </c>
      <c r="GF60">
        <f>FZ13</f>
      </c>
      <c r="GG60" t="s" s="29709">
        <v>68</v>
      </c>
      <c r="GH60" t="s" s="29710">
        <v>66</v>
      </c>
      <c r="GI60" t="s" s="29711">
        <v>67</v>
      </c>
      <c r="GJ60" t="n" s="29712">
        <v>240322.0</v>
      </c>
      <c r="GK60" t="s" s="29713">
        <v>56</v>
      </c>
      <c r="GL60" t="s" s="29714">
        <v>63</v>
      </c>
      <c r="GM60" t="n" s="29715">
        <v>0.12530000507831573</v>
      </c>
      <c r="GN60" t="n" s="29716">
        <v>3.0</v>
      </c>
      <c r="GO60" t="n" s="29717">
        <v>100000.0</v>
      </c>
      <c r="GP60">
        <f>GM13*GO13</f>
      </c>
      <c r="GQ60" t="n" s="29719">
        <v>0.0</v>
      </c>
      <c r="GR60">
        <f>GP13*(1+GQ13)</f>
      </c>
      <c r="GS60" t="n" s="29721">
        <v>0.25</v>
      </c>
      <c r="GT60">
        <f>GR13/(1-GS13)</f>
      </c>
      <c r="GU60">
        <f>GS13*GT13</f>
      </c>
      <c r="GV60" t="n" s="29724">
        <v>0.15000000596046448</v>
      </c>
      <c r="GW60">
        <f>GV13*GT13</f>
      </c>
      <c r="GX60">
        <f>GS13-GV13</f>
      </c>
      <c r="GY60">
        <f>GU13-GW13</f>
      </c>
      <c r="GZ60" t="n" s="29728">
        <v>0.03999999910593033</v>
      </c>
      <c r="HA60">
        <f>GZ13*GT13</f>
      </c>
      <c r="HB60">
        <f>GT13*(1+GZ13)</f>
      </c>
      <c r="HC60" t="n" s="29731">
        <v>0.0</v>
      </c>
      <c r="HD60" t="n" s="29732">
        <v>15.0</v>
      </c>
      <c r="HE60">
        <f>HB13+HD13</f>
      </c>
      <c r="HF60" t="n" s="29734">
        <v>0.10000000149011612</v>
      </c>
      <c r="HG60">
        <f>HE13/(1-HF13)</f>
      </c>
      <c r="HH60">
        <f>HF13*HG13</f>
      </c>
      <c r="HI60" t="n" s="29737">
        <v>0.10000000149011612</v>
      </c>
      <c r="HJ60">
        <f>HI13*HG13</f>
      </c>
      <c r="HK60">
        <f>HF13-HI13</f>
      </c>
      <c r="HL60">
        <f>HH13-HJ13</f>
      </c>
      <c r="HM60">
        <f>HG13</f>
      </c>
      <c r="HN60">
        <f>GM13*GO13/3660*GE13</f>
      </c>
      <c r="HO60" t="n" s="29743">
        <v>0.0</v>
      </c>
      <c r="HP60">
        <f>HN13*(1+HO13)</f>
      </c>
      <c r="HQ60" t="n" s="29745">
        <v>0.25</v>
      </c>
      <c r="HR60">
        <f>HP13/(1-HQ13)</f>
      </c>
      <c r="HS60">
        <f>HQ13*HR13</f>
      </c>
      <c r="HT60" t="n" s="29748">
        <v>0.15000000596046448</v>
      </c>
      <c r="HU60">
        <f>HT13*HR13</f>
      </c>
      <c r="HV60">
        <f>HQ13-HT13</f>
      </c>
      <c r="HW60">
        <f>HS13-HU13</f>
      </c>
      <c r="HX60" t="n" s="29752">
        <v>0.03999999910593033</v>
      </c>
      <c r="HY60">
        <f>HX13*HR13</f>
      </c>
      <c r="HZ60">
        <f>HR13*(1+HX13)</f>
      </c>
      <c r="IA60" t="n" s="29755">
        <v>0.0</v>
      </c>
      <c r="IB60" t="n" s="29756">
        <v>15.0</v>
      </c>
      <c r="IC60">
        <f>HZ13+IB13</f>
      </c>
      <c r="ID60" t="n" s="29758">
        <v>0.10000000149011612</v>
      </c>
      <c r="IE60">
        <f>IC13/(1-ID13)</f>
      </c>
      <c r="IF60">
        <f>ID13*IE13</f>
      </c>
      <c r="IG60" t="n" s="29761">
        <v>0.10000000149011612</v>
      </c>
      <c r="IH60">
        <f>IG13*IE13</f>
      </c>
      <c r="II60">
        <f>ID13-IG13</f>
      </c>
      <c r="IJ60">
        <f>IF13-IH13</f>
      </c>
      <c r="IK60">
        <f>IE13</f>
      </c>
      <c r="IL60" t="s" s="29766">
        <v>69</v>
      </c>
      <c r="IM60" t="s" s="29767">
        <v>66</v>
      </c>
      <c r="IN60" t="s" s="29768">
        <v>67</v>
      </c>
      <c r="IO60" t="n" s="29769">
        <v>240322.0</v>
      </c>
      <c r="IP60" t="s" s="29770">
        <v>56</v>
      </c>
      <c r="IQ60" t="s" s="29771">
        <v>63</v>
      </c>
      <c r="IR60" t="n" s="29772">
        <v>0.061900001019239426</v>
      </c>
      <c r="IS60" t="n" s="29773">
        <v>3.0</v>
      </c>
      <c r="IT60" t="n" s="29774">
        <v>100000.0</v>
      </c>
      <c r="IU60">
        <f>IR13*IT13</f>
      </c>
      <c r="IV60" t="n" s="29776">
        <v>0.0</v>
      </c>
      <c r="IW60">
        <f>IU13*(1+IV13)</f>
      </c>
      <c r="IX60" t="n" s="29778">
        <v>0.25</v>
      </c>
      <c r="IY60">
        <f>IW13/(1-IX13)</f>
      </c>
      <c r="IZ60">
        <f>IX13*IY13</f>
      </c>
      <c r="JA60" t="n" s="29781">
        <v>0.15000000596046448</v>
      </c>
      <c r="JB60">
        <f>JA13*IY13</f>
      </c>
      <c r="JC60">
        <f>IX13-JA13</f>
      </c>
      <c r="JD60">
        <f>IZ13-JB13</f>
      </c>
      <c r="JE60" t="n" s="29785">
        <v>0.03999999910593033</v>
      </c>
      <c r="JF60">
        <f>JE13*IY13</f>
      </c>
      <c r="JG60">
        <f>IY13*(1+JE13)</f>
      </c>
      <c r="JH60" t="n" s="29788">
        <v>0.0</v>
      </c>
      <c r="JI60" t="n" s="29789">
        <v>15.0</v>
      </c>
      <c r="JJ60">
        <f>JG13+JI13</f>
      </c>
      <c r="JK60" t="n" s="29791">
        <v>0.10000000149011612</v>
      </c>
      <c r="JL60">
        <f>JJ13/(1-JK13)</f>
      </c>
      <c r="JM60">
        <f>JK13*JL13</f>
      </c>
      <c r="JN60" t="n" s="29794">
        <v>0.10000000149011612</v>
      </c>
      <c r="JO60">
        <f>JN13*JL13</f>
      </c>
      <c r="JP60">
        <f>JK13-JN13</f>
      </c>
      <c r="JQ60">
        <f>JM13-JO13</f>
      </c>
      <c r="JR60">
        <f>JL13</f>
      </c>
      <c r="JS60">
        <f>IR13*IT13/3660*IJ13</f>
      </c>
      <c r="JT60" t="n" s="29800">
        <v>0.0</v>
      </c>
      <c r="JU60">
        <f>JS13*(1+JT13)</f>
      </c>
      <c r="JV60" t="n" s="29802">
        <v>0.25</v>
      </c>
      <c r="JW60">
        <f>JU13/(1-JV13)</f>
      </c>
      <c r="JX60">
        <f>JV13*JW13</f>
      </c>
      <c r="JY60" t="n" s="29805">
        <v>0.15000000596046448</v>
      </c>
      <c r="JZ60">
        <f>JY13*JW13</f>
      </c>
      <c r="KA60">
        <f>JV13-JY13</f>
      </c>
      <c r="KB60">
        <f>JX13-JZ13</f>
      </c>
      <c r="KC60" t="n" s="29809">
        <v>0.03999999910593033</v>
      </c>
      <c r="KD60">
        <f>KC13*JW13</f>
      </c>
      <c r="KE60">
        <f>JW13*(1+KC13)</f>
      </c>
      <c r="KF60" t="n" s="29812">
        <v>0.0</v>
      </c>
      <c r="KG60" t="n" s="29813">
        <v>15.0</v>
      </c>
      <c r="KH60">
        <f>KE13+KG13</f>
      </c>
      <c r="KI60" t="n" s="29815">
        <v>0.10000000149011612</v>
      </c>
      <c r="KJ60">
        <f>KH13/(1-KI13)</f>
      </c>
      <c r="KK60">
        <f>KI13*KJ13</f>
      </c>
      <c r="KL60" t="n" s="29818">
        <v>0.10000000149011612</v>
      </c>
      <c r="KM60">
        <f>KL13*KJ13</f>
      </c>
      <c r="KN60">
        <f>KI13-KL13</f>
      </c>
      <c r="KO60">
        <f>KK13-KM13</f>
      </c>
      <c r="KP60">
        <f>KJ13</f>
      </c>
      <c r="KQ60" t="s" s="29823">
        <v>70</v>
      </c>
      <c r="KR60" t="s" s="29824">
        <v>66</v>
      </c>
      <c r="KS60" t="s" s="29825">
        <v>67</v>
      </c>
      <c r="KT60" t="n" s="29826">
        <v>240322.0</v>
      </c>
      <c r="KU60" t="s" s="29827">
        <v>56</v>
      </c>
      <c r="KV60" t="s" s="29828">
        <v>63</v>
      </c>
      <c r="KW60" t="n" s="29829">
        <v>0.21080000698566437</v>
      </c>
      <c r="KX60" t="n" s="29830">
        <v>3.0</v>
      </c>
      <c r="KY60" t="n" s="29831">
        <v>100000.0</v>
      </c>
      <c r="KZ60">
        <f>KW13*KY13</f>
      </c>
      <c r="LA60" t="n" s="29833">
        <v>0.0</v>
      </c>
      <c r="LB60">
        <f>KZ13*(1+LA13)</f>
      </c>
      <c r="LC60" t="n" s="29835">
        <v>0.25</v>
      </c>
      <c r="LD60">
        <f>LB13/(1-LC13)</f>
      </c>
      <c r="LE60">
        <f>LC13*LD13</f>
      </c>
      <c r="LF60" t="n" s="29838">
        <v>0.15000000596046448</v>
      </c>
      <c r="LG60">
        <f>LF13*LD13</f>
      </c>
      <c r="LH60">
        <f>LC13-LF13</f>
      </c>
      <c r="LI60">
        <f>LE13-LG13</f>
      </c>
      <c r="LJ60" t="n" s="29842">
        <v>0.03999999910593033</v>
      </c>
      <c r="LK60">
        <f>LJ13*LD13</f>
      </c>
      <c r="LL60">
        <f>LD13*(1+LJ13)</f>
      </c>
      <c r="LM60" t="n" s="29845">
        <v>0.0</v>
      </c>
      <c r="LN60" t="n" s="29846">
        <v>15.0</v>
      </c>
      <c r="LO60">
        <f>LL13+LN13</f>
      </c>
      <c r="LP60" t="n" s="29848">
        <v>0.10000000149011612</v>
      </c>
      <c r="LQ60">
        <f>LO13/(1-LP13)</f>
      </c>
      <c r="LR60">
        <f>LP13*LQ13</f>
      </c>
      <c r="LS60" t="n" s="29851">
        <v>0.10000000149011612</v>
      </c>
      <c r="LT60">
        <f>LS13*LQ13</f>
      </c>
      <c r="LU60">
        <f>LP13-LS13</f>
      </c>
      <c r="LV60">
        <f>LR13-LT13</f>
      </c>
      <c r="LW60">
        <f>LQ13</f>
      </c>
      <c r="LX60">
        <f>KW13*KY13/3660*KO13</f>
      </c>
      <c r="LY60" t="n" s="29857">
        <v>0.0</v>
      </c>
      <c r="LZ60">
        <f>LX13*(1+LY13)</f>
      </c>
      <c r="MA60" t="n" s="29859">
        <v>0.25</v>
      </c>
      <c r="MB60">
        <f>LZ13/(1-MA13)</f>
      </c>
      <c r="MC60">
        <f>MA13*MB13</f>
      </c>
      <c r="MD60" t="n" s="29862">
        <v>0.15000000596046448</v>
      </c>
      <c r="ME60">
        <f>MD13*MB13</f>
      </c>
      <c r="MF60">
        <f>MA13-MD13</f>
      </c>
      <c r="MG60">
        <f>MC13-ME13</f>
      </c>
      <c r="MH60" t="n" s="29866">
        <v>0.03999999910593033</v>
      </c>
      <c r="MI60">
        <f>MH13*MB13</f>
      </c>
      <c r="MJ60">
        <f>MB13*(1+MH13)</f>
      </c>
      <c r="MK60" t="n" s="29869">
        <v>0.0</v>
      </c>
      <c r="ML60" t="n" s="29870">
        <v>15.0</v>
      </c>
      <c r="MM60">
        <f>MJ13+ML13</f>
      </c>
      <c r="MN60" t="n" s="29872">
        <v>0.10000000149011612</v>
      </c>
      <c r="MO60">
        <f>MM13/(1-MN13)</f>
      </c>
      <c r="MP60">
        <f>MN13*MO13</f>
      </c>
      <c r="MQ60" t="n" s="29875">
        <v>0.10000000149011612</v>
      </c>
      <c r="MR60">
        <f>MQ13*MO13</f>
      </c>
      <c r="MS60">
        <f>MN13-MQ13</f>
      </c>
      <c r="MT60">
        <f>MP13-MR13</f>
      </c>
      <c r="MU60">
        <f>MO13</f>
      </c>
      <c r="MV60" t="s" s="29880">
        <v>71</v>
      </c>
      <c r="MW60" t="s" s="29881">
        <v>66</v>
      </c>
      <c r="MX60" t="s" s="29882">
        <v>67</v>
      </c>
      <c r="MY60" t="n" s="29883">
        <v>240322.0</v>
      </c>
      <c r="MZ60" t="s" s="29884">
        <v>56</v>
      </c>
      <c r="NA60" t="s" s="29885">
        <v>63</v>
      </c>
      <c r="NB60" t="n" s="29886">
        <v>0.45249998569488525</v>
      </c>
      <c r="NC60" t="n" s="29887">
        <v>1.0</v>
      </c>
      <c r="ND60" t="n" s="29888">
        <v>100000.0</v>
      </c>
      <c r="NE60">
        <f>NB13*ND13</f>
      </c>
      <c r="NF60" t="n" s="29890">
        <v>0.0</v>
      </c>
      <c r="NG60">
        <f>NE13*(1+NF13)</f>
      </c>
      <c r="NH60" t="n" s="29892">
        <v>0.25</v>
      </c>
      <c r="NI60">
        <f>NG13/(1-NH13)</f>
      </c>
      <c r="NJ60">
        <f>NH13*NI13</f>
      </c>
      <c r="NK60" t="n" s="29895">
        <v>0.15000000596046448</v>
      </c>
      <c r="NL60">
        <f>NK13*NI13</f>
      </c>
      <c r="NM60">
        <f>NH13-NK13</f>
      </c>
      <c r="NN60">
        <f>NJ13-NL13</f>
      </c>
      <c r="NO60" t="n" s="29899">
        <v>0.03999999910593033</v>
      </c>
      <c r="NP60">
        <f>NO13*NI13</f>
      </c>
      <c r="NQ60">
        <f>NI13*(1+NO13)</f>
      </c>
      <c r="NR60" t="n" s="29902">
        <v>0.0</v>
      </c>
      <c r="NS60" t="n" s="29903">
        <v>15.0</v>
      </c>
      <c r="NT60">
        <f>NQ13+NS13</f>
      </c>
      <c r="NU60" t="n" s="29905">
        <v>0.10000000149011612</v>
      </c>
      <c r="NV60">
        <f>NT13/(1-NU13)</f>
      </c>
      <c r="NW60">
        <f>NU13*NV13</f>
      </c>
      <c r="NX60" t="n" s="29908">
        <v>0.10000000149011612</v>
      </c>
      <c r="NY60">
        <f>NX13*NV13</f>
      </c>
      <c r="NZ60">
        <f>NU13-NX13</f>
      </c>
      <c r="OA60">
        <f>NW13-NY13</f>
      </c>
      <c r="OB60">
        <f>NV13</f>
      </c>
      <c r="OC60">
        <f>NB13*ND13/3660*MT13</f>
      </c>
      <c r="OD60" t="n" s="29914">
        <v>0.0</v>
      </c>
      <c r="OE60">
        <f>OC13*(1+OD13)</f>
      </c>
      <c r="OF60" t="n" s="29916">
        <v>0.25</v>
      </c>
      <c r="OG60">
        <f>OE13/(1-OF13)</f>
      </c>
      <c r="OH60">
        <f>OF13*OG13</f>
      </c>
      <c r="OI60" t="n" s="29919">
        <v>0.15000000596046448</v>
      </c>
      <c r="OJ60">
        <f>OI13*OG13</f>
      </c>
      <c r="OK60">
        <f>OF13-OI13</f>
      </c>
      <c r="OL60">
        <f>OH13-OJ13</f>
      </c>
      <c r="OM60" t="n" s="29923">
        <v>0.03999999910593033</v>
      </c>
      <c r="ON60">
        <f>OM13*OG13</f>
      </c>
      <c r="OO60">
        <f>OG13*(1+OM13)</f>
      </c>
      <c r="OP60" t="n" s="29926">
        <v>0.0</v>
      </c>
      <c r="OQ60" t="n" s="29927">
        <v>15.0</v>
      </c>
      <c r="OR60">
        <f>OO13+OQ13</f>
      </c>
      <c r="OS60" t="n" s="29929">
        <v>0.10000000149011612</v>
      </c>
      <c r="OT60">
        <f>OR13/(1-OS13)</f>
      </c>
      <c r="OU60">
        <f>OS13*OT13</f>
      </c>
      <c r="OV60" t="n" s="29932">
        <v>0.10000000149011612</v>
      </c>
      <c r="OW60">
        <f>OV13*OT13</f>
      </c>
      <c r="OX60">
        <f>OS13-OV13</f>
      </c>
      <c r="OY60">
        <f>OU13-OW13</f>
      </c>
      <c r="OZ60">
        <f>OT13</f>
      </c>
      <c r="PA60" t="s" s="29937">
        <v>72</v>
      </c>
      <c r="PB60" t="s" s="29938">
        <v>66</v>
      </c>
      <c r="PC60" t="s" s="29939">
        <v>67</v>
      </c>
      <c r="PD60" t="n" s="29940">
        <v>240322.0</v>
      </c>
      <c r="PE60" t="s" s="29941">
        <v>56</v>
      </c>
      <c r="PF60" t="s" s="29942">
        <v>63</v>
      </c>
      <c r="PG60" t="n" s="29943">
        <v>0.9043999910354614</v>
      </c>
      <c r="PH60" t="n" s="29944">
        <v>1.0</v>
      </c>
      <c r="PI60" t="n" s="29945">
        <v>100000.0</v>
      </c>
      <c r="PJ60">
        <f>PG13*PI13</f>
      </c>
      <c r="PK60" t="n" s="29947">
        <v>0.0</v>
      </c>
      <c r="PL60">
        <f>PJ13*(1+PK13)</f>
      </c>
      <c r="PM60" t="n" s="29949">
        <v>0.25</v>
      </c>
      <c r="PN60">
        <f>PL13/(1-PM13)</f>
      </c>
      <c r="PO60">
        <f>PM13*PN13</f>
      </c>
      <c r="PP60" t="n" s="29952">
        <v>0.15000000596046448</v>
      </c>
      <c r="PQ60">
        <f>PP13*PN13</f>
      </c>
      <c r="PR60">
        <f>PM13-PP13</f>
      </c>
      <c r="PS60">
        <f>PO13-PQ13</f>
      </c>
      <c r="PT60" t="n" s="29956">
        <v>0.03999999910593033</v>
      </c>
      <c r="PU60">
        <f>PT13*PN13</f>
      </c>
      <c r="PV60">
        <f>PN13*(1+PT13)</f>
      </c>
      <c r="PW60" t="n" s="29959">
        <v>0.0</v>
      </c>
      <c r="PX60" t="n" s="29960">
        <v>15.0</v>
      </c>
      <c r="PY60">
        <f>PV13+PX13</f>
      </c>
      <c r="PZ60" t="n" s="29962">
        <v>0.10000000149011612</v>
      </c>
      <c r="QA60">
        <f>PY13/(1-PZ13)</f>
      </c>
      <c r="QB60">
        <f>PZ13*QA13</f>
      </c>
      <c r="QC60" t="n" s="29965">
        <v>0.10000000149011612</v>
      </c>
      <c r="QD60">
        <f>QC13*QA13</f>
      </c>
      <c r="QE60">
        <f>PZ13-QC13</f>
      </c>
      <c r="QF60">
        <f>QB13-QD13</f>
      </c>
      <c r="QG60">
        <f>QA13</f>
      </c>
      <c r="QH60">
        <f>OYG13*OYI13/3660*OY13</f>
      </c>
      <c r="QI60" t="n" s="29971">
        <v>0.0</v>
      </c>
      <c r="QJ60">
        <f>QH13*(1+QI13)</f>
      </c>
      <c r="QK60" t="n" s="29973">
        <v>0.25</v>
      </c>
      <c r="QL60">
        <f>QJ13/(1-QK13)</f>
      </c>
      <c r="QM60">
        <f>QK13*QL13</f>
      </c>
      <c r="QN60" t="n" s="29976">
        <v>0.15000000596046448</v>
      </c>
      <c r="QO60">
        <f>QN13*QL13</f>
      </c>
      <c r="QP60">
        <f>QK13-QN13</f>
      </c>
      <c r="QQ60">
        <f>QM13-QO13</f>
      </c>
      <c r="QR60" t="n" s="29980">
        <v>0.03999999910593033</v>
      </c>
      <c r="QS60">
        <f>QR13*QL13</f>
      </c>
      <c r="QT60">
        <f>QL13*(1+QR13)</f>
      </c>
      <c r="QU60" t="n" s="29983">
        <v>0.0</v>
      </c>
      <c r="QV60" t="n" s="29984">
        <v>15.0</v>
      </c>
      <c r="QW60">
        <f>QT13+QV13</f>
      </c>
      <c r="QX60" t="n" s="29986">
        <v>0.10000000149011612</v>
      </c>
      <c r="QY60">
        <f>QW13/(1-QX13)</f>
      </c>
      <c r="QZ60">
        <f>QX13*QY13</f>
      </c>
      <c r="RA60" t="n" s="29989">
        <v>0.10000000149011612</v>
      </c>
      <c r="RB60">
        <f>RA13*QY13</f>
      </c>
      <c r="RC60">
        <f>QX13-RA13</f>
      </c>
      <c r="RD60">
        <f>QZ13-RB13</f>
      </c>
      <c r="RE60">
        <f>QY13</f>
      </c>
      <c r="RF60">
        <f>BV60+BV60+EA60+EA60+GF60+IK60+KP60+MU60+OZ60+RE60</f>
      </c>
    </row>
    <row r="61">
      <c r="A61" t="s">
        <v>80</v>
      </c>
      <c r="B61" t="s">
        <v>153</v>
      </c>
      <c r="C61" t="s">
        <v>154</v>
      </c>
      <c r="D61" t="s">
        <v>51</v>
      </c>
      <c r="F61" t="s">
        <v>52</v>
      </c>
      <c r="G61" t="s">
        <v>53</v>
      </c>
      <c r="H61" t="s">
        <v>103</v>
      </c>
      <c r="I61" t="s">
        <v>104</v>
      </c>
      <c r="J61" t="n">
        <v>0.0</v>
      </c>
      <c r="K61" t="n">
        <v>42815.0</v>
      </c>
      <c r="L61" t="n">
        <v>42675.0</v>
      </c>
      <c r="M61" t="s">
        <v>56</v>
      </c>
      <c r="N61" t="n">
        <v>8.0</v>
      </c>
      <c r="O61" t="n">
        <v>2750.0</v>
      </c>
      <c r="P61" t="n">
        <v>-140.0</v>
      </c>
      <c r="Q61" t="n">
        <v>8.0</v>
      </c>
      <c r="R61" t="s" s="30050">
        <v>57</v>
      </c>
      <c r="S61" t="s" s="30051">
        <v>58</v>
      </c>
      <c r="T61" t="s" s="30052">
        <v>83</v>
      </c>
      <c r="U61" t="n" s="30053">
        <v>240322.0</v>
      </c>
      <c r="V61" t="s" s="30054">
        <v>56</v>
      </c>
      <c r="W61" t="s" s="30055">
        <v>63</v>
      </c>
      <c r="X61" t="n" s="30056">
        <v>5.009999731555581E-4</v>
      </c>
      <c r="Y61" t="n" s="30057">
        <v>3.0</v>
      </c>
      <c r="Z61">
        <f>Y12*O12*12</f>
      </c>
      <c r="AA61">
        <f>X12*Z12</f>
      </c>
      <c r="AB61" t="n" s="30060">
        <v>0.0</v>
      </c>
      <c r="AC61">
        <f>AA12*(1+AB12)</f>
      </c>
      <c r="AD61" t="n" s="30062">
        <v>0.25</v>
      </c>
      <c r="AE61">
        <f>AC12/(1-AD12)</f>
      </c>
      <c r="AF61">
        <f>AD12*AE12</f>
      </c>
      <c r="AG61" t="n" s="30065">
        <v>0.15000000596046448</v>
      </c>
      <c r="AH61">
        <f>AG12*AE12</f>
      </c>
      <c r="AI61">
        <f>AD12-AG12</f>
      </c>
      <c r="AJ61">
        <f>AF12-AH12</f>
      </c>
      <c r="AK61" t="n" s="30069">
        <v>0.03999999910593033</v>
      </c>
      <c r="AL61">
        <f>AK12*AE12</f>
      </c>
      <c r="AM61">
        <f>AE12*(1+AK12)</f>
      </c>
      <c r="AN61" t="n" s="30072">
        <v>0.029999999329447746</v>
      </c>
      <c r="AO61">
        <f>AN12*AM12</f>
      </c>
      <c r="AP61">
        <f>AM12+AO12</f>
      </c>
      <c r="AQ61" t="n" s="30075">
        <v>0.10000000149011612</v>
      </c>
      <c r="AR61">
        <f>AP12/(1-AQ12)</f>
      </c>
      <c r="AS61">
        <f>AQ12*AR12</f>
      </c>
      <c r="AT61" t="n" s="30078">
        <v>0.10000000149011612</v>
      </c>
      <c r="AU61">
        <f>AT12*AR12</f>
      </c>
      <c r="AV61">
        <f>AQ12-AT12</f>
      </c>
      <c r="AW61">
        <f>AS12-AU12</f>
      </c>
      <c r="AX61">
        <f>AR12</f>
      </c>
      <c r="AY61">
        <f>X12*Z12/3661*P12</f>
      </c>
      <c r="AZ61" t="n" s="30084">
        <v>0.0</v>
      </c>
      <c r="BA61">
        <f>AY12*(1+AZ12)</f>
      </c>
      <c r="BB61" t="n" s="30086">
        <v>0.25</v>
      </c>
      <c r="BC61">
        <f>BA12/(1-BB12)</f>
      </c>
      <c r="BD61">
        <f>BB12*BC12</f>
      </c>
      <c r="BE61" t="n" s="30089">
        <v>0.15000000596046448</v>
      </c>
      <c r="BF61">
        <f>BE12*BC12</f>
      </c>
      <c r="BG61">
        <f>BB12-BE12</f>
      </c>
      <c r="BH61">
        <f>BD12-BF12</f>
      </c>
      <c r="BI61" t="n" s="30093">
        <v>0.03999999910593033</v>
      </c>
      <c r="BJ61">
        <f>BI12*BC12</f>
      </c>
      <c r="BK61">
        <f>BC12*(1+BI12)</f>
      </c>
      <c r="BL61" t="n" s="30096">
        <v>0.029999999329447746</v>
      </c>
      <c r="BM61">
        <f>BL12*BK12</f>
      </c>
      <c r="BN61">
        <f>BK12+BM12</f>
      </c>
      <c r="BO61" t="n" s="30099">
        <v>0.10000000149011612</v>
      </c>
      <c r="BP61">
        <f>BN12/(1-BO12)</f>
      </c>
      <c r="BQ61">
        <f>BO12*BP12</f>
      </c>
      <c r="BR61" t="n" s="30102">
        <v>0.10000000149011612</v>
      </c>
      <c r="BS61">
        <f>BR12*BP12</f>
      </c>
      <c r="BT61">
        <f>BO12-BR12</f>
      </c>
      <c r="BU61">
        <f>BQ12-BS12</f>
      </c>
      <c r="BV61">
        <f>BP12</f>
      </c>
      <c r="BW61" t="s" s="30163">
        <v>64</v>
      </c>
      <c r="BX61" t="s" s="30164">
        <v>58</v>
      </c>
      <c r="BY61" t="s" s="30165">
        <v>83</v>
      </c>
      <c r="BZ61" t="n" s="30166">
        <v>240322.0</v>
      </c>
      <c r="CA61" t="s" s="30167">
        <v>56</v>
      </c>
      <c r="CB61" t="s" s="30168">
        <v>63</v>
      </c>
      <c r="CC61" t="n" s="30169">
        <v>5.009999731555581E-4</v>
      </c>
      <c r="CD61" t="n" s="30170">
        <v>3.0</v>
      </c>
      <c r="CE61">
        <f>CD12*BT12*12</f>
      </c>
      <c r="CF61">
        <f>CC12*CE12</f>
      </c>
      <c r="CG61" t="n" s="30173">
        <v>0.0</v>
      </c>
      <c r="CH61">
        <f>CF12*(1+CG12)</f>
      </c>
      <c r="CI61" t="n" s="30175">
        <v>0.25</v>
      </c>
      <c r="CJ61">
        <f>CH12/(1-CI12)</f>
      </c>
      <c r="CK61">
        <f>CI12*CJ12</f>
      </c>
      <c r="CL61" t="n" s="30178">
        <v>0.15000000596046448</v>
      </c>
      <c r="CM61">
        <f>CL12*CJ12</f>
      </c>
      <c r="CN61">
        <f>CI12-CL12</f>
      </c>
      <c r="CO61">
        <f>CK12-CM12</f>
      </c>
      <c r="CP61" t="n" s="30182">
        <v>0.03999999910593033</v>
      </c>
      <c r="CQ61">
        <f>CP12*CJ12</f>
      </c>
      <c r="CR61">
        <f>CJ12*(1+CP12)</f>
      </c>
      <c r="CS61" t="n" s="30185">
        <v>0.029999999329447746</v>
      </c>
      <c r="CT61">
        <f>CS12*CR12</f>
      </c>
      <c r="CU61">
        <f>CR12+CT12</f>
      </c>
      <c r="CV61" t="n" s="30188">
        <v>0.10000000149011612</v>
      </c>
      <c r="CW61">
        <f>CU12/(1-CV12)</f>
      </c>
      <c r="CX61">
        <f>CV12*CW12</f>
      </c>
      <c r="CY61" t="n" s="30191">
        <v>0.10000000149011612</v>
      </c>
      <c r="CZ61">
        <f>CY12*CW12</f>
      </c>
      <c r="DA61">
        <f>CV12-CY12</f>
      </c>
      <c r="DB61">
        <f>CX12-CZ12</f>
      </c>
      <c r="DC61">
        <f>CW12</f>
      </c>
      <c r="DD61">
        <f>CC12*CE12/3661*BU12</f>
      </c>
      <c r="DE61" t="n" s="30197">
        <v>0.0</v>
      </c>
      <c r="DF61">
        <f>DD12*(1+DE12)</f>
      </c>
      <c r="DG61" t="n" s="30199">
        <v>0.25</v>
      </c>
      <c r="DH61">
        <f>DF12/(1-DG12)</f>
      </c>
      <c r="DI61">
        <f>DG12*DH12</f>
      </c>
      <c r="DJ61" t="n" s="30202">
        <v>0.15000000596046448</v>
      </c>
      <c r="DK61">
        <f>DJ12*DH12</f>
      </c>
      <c r="DL61">
        <f>DG12-DJ12</f>
      </c>
      <c r="DM61">
        <f>DI12-DK12</f>
      </c>
      <c r="DN61" t="n" s="30206">
        <v>0.03999999910593033</v>
      </c>
      <c r="DO61">
        <f>DN12*DH12</f>
      </c>
      <c r="DP61">
        <f>DH12*(1+DN12)</f>
      </c>
      <c r="DQ61" t="n" s="30209">
        <v>0.029999999329447746</v>
      </c>
      <c r="DR61">
        <f>DQ12*DP12</f>
      </c>
      <c r="DS61">
        <f>DP12+DR12</f>
      </c>
      <c r="DT61" t="n" s="30212">
        <v>0.10000000149011612</v>
      </c>
      <c r="DU61">
        <f>DS12/(1-DT12)</f>
      </c>
      <c r="DV61">
        <f>DT12*DU12</f>
      </c>
      <c r="DW61" t="n" s="30215">
        <v>0.10000000149011612</v>
      </c>
      <c r="DX61">
        <f>DW12*DU12</f>
      </c>
      <c r="DY61">
        <f>DT12-DW12</f>
      </c>
      <c r="DZ61">
        <f>DV12-DX12</f>
      </c>
      <c r="EA61">
        <f>DU12</f>
      </c>
      <c r="EB61" t="s" s="30220">
        <v>65</v>
      </c>
      <c r="EC61" t="s" s="30221">
        <v>66</v>
      </c>
      <c r="ED61" t="s" s="30222">
        <v>67</v>
      </c>
      <c r="EE61" t="n" s="30223">
        <v>240322.0</v>
      </c>
      <c r="EF61" t="s" s="30224">
        <v>56</v>
      </c>
      <c r="EG61" t="s" s="30225">
        <v>63</v>
      </c>
      <c r="EH61" t="n" s="30226">
        <v>0.5009999871253967</v>
      </c>
      <c r="EI61" t="n" s="30227">
        <v>3.0</v>
      </c>
      <c r="EJ61" t="n" s="30228">
        <v>100000.0</v>
      </c>
      <c r="EK61">
        <f>EH13*EJ13</f>
      </c>
      <c r="EL61" t="n" s="30230">
        <v>0.0</v>
      </c>
      <c r="EM61">
        <f>EK13*(1+EL13)</f>
      </c>
      <c r="EN61" t="n" s="30232">
        <v>0.25</v>
      </c>
      <c r="EO61">
        <f>EM13/(1-EN13)</f>
      </c>
      <c r="EP61">
        <f>EN13*EO13</f>
      </c>
      <c r="EQ61" t="n" s="30235">
        <v>0.15000000596046448</v>
      </c>
      <c r="ER61">
        <f>EQ13*EO13</f>
      </c>
      <c r="ES61">
        <f>EN13-EQ13</f>
      </c>
      <c r="ET61">
        <f>EP13-ER13</f>
      </c>
      <c r="EU61" t="n" s="30239">
        <v>0.03999999910593033</v>
      </c>
      <c r="EV61">
        <f>EU13*EO13</f>
      </c>
      <c r="EW61">
        <f>EO13*(1+EU13)</f>
      </c>
      <c r="EX61" t="n" s="30242">
        <v>0.0</v>
      </c>
      <c r="EY61" t="n" s="30243">
        <v>15.0</v>
      </c>
      <c r="EZ61">
        <f>EW13+EY13</f>
      </c>
      <c r="FA61" t="n" s="30245">
        <v>0.10000000149011612</v>
      </c>
      <c r="FB61">
        <f>EZ13/(1-FA13)</f>
      </c>
      <c r="FC61">
        <f>FA13*FB13</f>
      </c>
      <c r="FD61" t="n" s="30248">
        <v>0.10000000149011612</v>
      </c>
      <c r="FE61">
        <f>FD13*FB13</f>
      </c>
      <c r="FF61">
        <f>FA13-FD13</f>
      </c>
      <c r="FG61">
        <f>FC13-FE13</f>
      </c>
      <c r="FH61">
        <f>FB13</f>
      </c>
      <c r="FI61">
        <f>EH13*EJ13/3661*DZ13</f>
      </c>
      <c r="FJ61" t="n" s="30254">
        <v>0.0</v>
      </c>
      <c r="FK61">
        <f>FI13*(1+FJ13)</f>
      </c>
      <c r="FL61" t="n" s="30256">
        <v>0.25</v>
      </c>
      <c r="FM61">
        <f>FK13/(1-FL13)</f>
      </c>
      <c r="FN61">
        <f>FL13*FM13</f>
      </c>
      <c r="FO61" t="n" s="30259">
        <v>0.15000000596046448</v>
      </c>
      <c r="FP61">
        <f>FO13*FM13</f>
      </c>
      <c r="FQ61">
        <f>FL13-FO13</f>
      </c>
      <c r="FR61">
        <f>FN13-FP13</f>
      </c>
      <c r="FS61" t="n" s="30263">
        <v>0.03999999910593033</v>
      </c>
      <c r="FT61">
        <f>FS13*FM13</f>
      </c>
      <c r="FU61">
        <f>FM13*(1+FS13)</f>
      </c>
      <c r="FV61" t="n" s="30266">
        <v>0.0</v>
      </c>
      <c r="FW61" t="n" s="30267">
        <v>15.0</v>
      </c>
      <c r="FX61">
        <f>FU13+FW13</f>
      </c>
      <c r="FY61" t="n" s="30269">
        <v>0.10000000149011612</v>
      </c>
      <c r="FZ61">
        <f>FX13/(1-FY13)</f>
      </c>
      <c r="GA61">
        <f>FY13*FZ13</f>
      </c>
      <c r="GB61" t="n" s="30272">
        <v>0.10000000149011612</v>
      </c>
      <c r="GC61">
        <f>GB13*FZ13</f>
      </c>
      <c r="GD61">
        <f>FY13-GB13</f>
      </c>
      <c r="GE61">
        <f>GA13-GC13</f>
      </c>
      <c r="GF61">
        <f>FZ13</f>
      </c>
      <c r="GG61" t="s" s="30277">
        <v>68</v>
      </c>
      <c r="GH61" t="s" s="30278">
        <v>66</v>
      </c>
      <c r="GI61" t="s" s="30279">
        <v>67</v>
      </c>
      <c r="GJ61" t="n" s="30280">
        <v>240322.0</v>
      </c>
      <c r="GK61" t="s" s="30281">
        <v>56</v>
      </c>
      <c r="GL61" t="s" s="30282">
        <v>63</v>
      </c>
      <c r="GM61" t="n" s="30283">
        <v>0.12530000507831573</v>
      </c>
      <c r="GN61" t="n" s="30284">
        <v>3.0</v>
      </c>
      <c r="GO61" t="n" s="30285">
        <v>100000.0</v>
      </c>
      <c r="GP61">
        <f>GM13*GO13</f>
      </c>
      <c r="GQ61" t="n" s="30287">
        <v>0.0</v>
      </c>
      <c r="GR61">
        <f>GP13*(1+GQ13)</f>
      </c>
      <c r="GS61" t="n" s="30289">
        <v>0.25</v>
      </c>
      <c r="GT61">
        <f>GR13/(1-GS13)</f>
      </c>
      <c r="GU61">
        <f>GS13*GT13</f>
      </c>
      <c r="GV61" t="n" s="30292">
        <v>0.15000000596046448</v>
      </c>
      <c r="GW61">
        <f>GV13*GT13</f>
      </c>
      <c r="GX61">
        <f>GS13-GV13</f>
      </c>
      <c r="GY61">
        <f>GU13-GW13</f>
      </c>
      <c r="GZ61" t="n" s="30296">
        <v>0.03999999910593033</v>
      </c>
      <c r="HA61">
        <f>GZ13*GT13</f>
      </c>
      <c r="HB61">
        <f>GT13*(1+GZ13)</f>
      </c>
      <c r="HC61" t="n" s="30299">
        <v>0.0</v>
      </c>
      <c r="HD61" t="n" s="30300">
        <v>15.0</v>
      </c>
      <c r="HE61">
        <f>HB13+HD13</f>
      </c>
      <c r="HF61" t="n" s="30302">
        <v>0.10000000149011612</v>
      </c>
      <c r="HG61">
        <f>HE13/(1-HF13)</f>
      </c>
      <c r="HH61">
        <f>HF13*HG13</f>
      </c>
      <c r="HI61" t="n" s="30305">
        <v>0.10000000149011612</v>
      </c>
      <c r="HJ61">
        <f>HI13*HG13</f>
      </c>
      <c r="HK61">
        <f>HF13-HI13</f>
      </c>
      <c r="HL61">
        <f>HH13-HJ13</f>
      </c>
      <c r="HM61">
        <f>HG13</f>
      </c>
      <c r="HN61">
        <f>GM13*GO13/3661*GE13</f>
      </c>
      <c r="HO61" t="n" s="30311">
        <v>0.0</v>
      </c>
      <c r="HP61">
        <f>HN13*(1+HO13)</f>
      </c>
      <c r="HQ61" t="n" s="30313">
        <v>0.25</v>
      </c>
      <c r="HR61">
        <f>HP13/(1-HQ13)</f>
      </c>
      <c r="HS61">
        <f>HQ13*HR13</f>
      </c>
      <c r="HT61" t="n" s="30316">
        <v>0.15000000596046448</v>
      </c>
      <c r="HU61">
        <f>HT13*HR13</f>
      </c>
      <c r="HV61">
        <f>HQ13-HT13</f>
      </c>
      <c r="HW61">
        <f>HS13-HU13</f>
      </c>
      <c r="HX61" t="n" s="30320">
        <v>0.03999999910593033</v>
      </c>
      <c r="HY61">
        <f>HX13*HR13</f>
      </c>
      <c r="HZ61">
        <f>HR13*(1+HX13)</f>
      </c>
      <c r="IA61" t="n" s="30323">
        <v>0.0</v>
      </c>
      <c r="IB61" t="n" s="30324">
        <v>15.0</v>
      </c>
      <c r="IC61">
        <f>HZ13+IB13</f>
      </c>
      <c r="ID61" t="n" s="30326">
        <v>0.10000000149011612</v>
      </c>
      <c r="IE61">
        <f>IC13/(1-ID13)</f>
      </c>
      <c r="IF61">
        <f>ID13*IE13</f>
      </c>
      <c r="IG61" t="n" s="30329">
        <v>0.10000000149011612</v>
      </c>
      <c r="IH61">
        <f>IG13*IE13</f>
      </c>
      <c r="II61">
        <f>ID13-IG13</f>
      </c>
      <c r="IJ61">
        <f>IF13-IH13</f>
      </c>
      <c r="IK61">
        <f>IE13</f>
      </c>
      <c r="IL61" t="s" s="30334">
        <v>69</v>
      </c>
      <c r="IM61" t="s" s="30335">
        <v>66</v>
      </c>
      <c r="IN61" t="s" s="30336">
        <v>67</v>
      </c>
      <c r="IO61" t="n" s="30337">
        <v>240322.0</v>
      </c>
      <c r="IP61" t="s" s="30338">
        <v>56</v>
      </c>
      <c r="IQ61" t="s" s="30339">
        <v>63</v>
      </c>
      <c r="IR61" t="n" s="30340">
        <v>0.061900001019239426</v>
      </c>
      <c r="IS61" t="n" s="30341">
        <v>3.0</v>
      </c>
      <c r="IT61" t="n" s="30342">
        <v>100000.0</v>
      </c>
      <c r="IU61">
        <f>IR13*IT13</f>
      </c>
      <c r="IV61" t="n" s="30344">
        <v>0.0</v>
      </c>
      <c r="IW61">
        <f>IU13*(1+IV13)</f>
      </c>
      <c r="IX61" t="n" s="30346">
        <v>0.25</v>
      </c>
      <c r="IY61">
        <f>IW13/(1-IX13)</f>
      </c>
      <c r="IZ61">
        <f>IX13*IY13</f>
      </c>
      <c r="JA61" t="n" s="30349">
        <v>0.15000000596046448</v>
      </c>
      <c r="JB61">
        <f>JA13*IY13</f>
      </c>
      <c r="JC61">
        <f>IX13-JA13</f>
      </c>
      <c r="JD61">
        <f>IZ13-JB13</f>
      </c>
      <c r="JE61" t="n" s="30353">
        <v>0.03999999910593033</v>
      </c>
      <c r="JF61">
        <f>JE13*IY13</f>
      </c>
      <c r="JG61">
        <f>IY13*(1+JE13)</f>
      </c>
      <c r="JH61" t="n" s="30356">
        <v>0.0</v>
      </c>
      <c r="JI61" t="n" s="30357">
        <v>15.0</v>
      </c>
      <c r="JJ61">
        <f>JG13+JI13</f>
      </c>
      <c r="JK61" t="n" s="30359">
        <v>0.10000000149011612</v>
      </c>
      <c r="JL61">
        <f>JJ13/(1-JK13)</f>
      </c>
      <c r="JM61">
        <f>JK13*JL13</f>
      </c>
      <c r="JN61" t="n" s="30362">
        <v>0.10000000149011612</v>
      </c>
      <c r="JO61">
        <f>JN13*JL13</f>
      </c>
      <c r="JP61">
        <f>JK13-JN13</f>
      </c>
      <c r="JQ61">
        <f>JM13-JO13</f>
      </c>
      <c r="JR61">
        <f>JL13</f>
      </c>
      <c r="JS61">
        <f>IR13*IT13/3661*IJ13</f>
      </c>
      <c r="JT61" t="n" s="30368">
        <v>0.0</v>
      </c>
      <c r="JU61">
        <f>JS13*(1+JT13)</f>
      </c>
      <c r="JV61" t="n" s="30370">
        <v>0.25</v>
      </c>
      <c r="JW61">
        <f>JU13/(1-JV13)</f>
      </c>
      <c r="JX61">
        <f>JV13*JW13</f>
      </c>
      <c r="JY61" t="n" s="30373">
        <v>0.15000000596046448</v>
      </c>
      <c r="JZ61">
        <f>JY13*JW13</f>
      </c>
      <c r="KA61">
        <f>JV13-JY13</f>
      </c>
      <c r="KB61">
        <f>JX13-JZ13</f>
      </c>
      <c r="KC61" t="n" s="30377">
        <v>0.03999999910593033</v>
      </c>
      <c r="KD61">
        <f>KC13*JW13</f>
      </c>
      <c r="KE61">
        <f>JW13*(1+KC13)</f>
      </c>
      <c r="KF61" t="n" s="30380">
        <v>0.0</v>
      </c>
      <c r="KG61" t="n" s="30381">
        <v>15.0</v>
      </c>
      <c r="KH61">
        <f>KE13+KG13</f>
      </c>
      <c r="KI61" t="n" s="30383">
        <v>0.10000000149011612</v>
      </c>
      <c r="KJ61">
        <f>KH13/(1-KI13)</f>
      </c>
      <c r="KK61">
        <f>KI13*KJ13</f>
      </c>
      <c r="KL61" t="n" s="30386">
        <v>0.10000000149011612</v>
      </c>
      <c r="KM61">
        <f>KL13*KJ13</f>
      </c>
      <c r="KN61">
        <f>KI13-KL13</f>
      </c>
      <c r="KO61">
        <f>KK13-KM13</f>
      </c>
      <c r="KP61">
        <f>KJ13</f>
      </c>
      <c r="KQ61" t="s" s="30391">
        <v>70</v>
      </c>
      <c r="KR61" t="s" s="30392">
        <v>66</v>
      </c>
      <c r="KS61" t="s" s="30393">
        <v>67</v>
      </c>
      <c r="KT61" t="n" s="30394">
        <v>240322.0</v>
      </c>
      <c r="KU61" t="s" s="30395">
        <v>56</v>
      </c>
      <c r="KV61" t="s" s="30396">
        <v>63</v>
      </c>
      <c r="KW61" t="n" s="30397">
        <v>0.21080000698566437</v>
      </c>
      <c r="KX61" t="n" s="30398">
        <v>3.0</v>
      </c>
      <c r="KY61" t="n" s="30399">
        <v>100000.0</v>
      </c>
      <c r="KZ61">
        <f>KW13*KY13</f>
      </c>
      <c r="LA61" t="n" s="30401">
        <v>0.0</v>
      </c>
      <c r="LB61">
        <f>KZ13*(1+LA13)</f>
      </c>
      <c r="LC61" t="n" s="30403">
        <v>0.25</v>
      </c>
      <c r="LD61">
        <f>LB13/(1-LC13)</f>
      </c>
      <c r="LE61">
        <f>LC13*LD13</f>
      </c>
      <c r="LF61" t="n" s="30406">
        <v>0.15000000596046448</v>
      </c>
      <c r="LG61">
        <f>LF13*LD13</f>
      </c>
      <c r="LH61">
        <f>LC13-LF13</f>
      </c>
      <c r="LI61">
        <f>LE13-LG13</f>
      </c>
      <c r="LJ61" t="n" s="30410">
        <v>0.03999999910593033</v>
      </c>
      <c r="LK61">
        <f>LJ13*LD13</f>
      </c>
      <c r="LL61">
        <f>LD13*(1+LJ13)</f>
      </c>
      <c r="LM61" t="n" s="30413">
        <v>0.0</v>
      </c>
      <c r="LN61" t="n" s="30414">
        <v>15.0</v>
      </c>
      <c r="LO61">
        <f>LL13+LN13</f>
      </c>
      <c r="LP61" t="n" s="30416">
        <v>0.10000000149011612</v>
      </c>
      <c r="LQ61">
        <f>LO13/(1-LP13)</f>
      </c>
      <c r="LR61">
        <f>LP13*LQ13</f>
      </c>
      <c r="LS61" t="n" s="30419">
        <v>0.10000000149011612</v>
      </c>
      <c r="LT61">
        <f>LS13*LQ13</f>
      </c>
      <c r="LU61">
        <f>LP13-LS13</f>
      </c>
      <c r="LV61">
        <f>LR13-LT13</f>
      </c>
      <c r="LW61">
        <f>LQ13</f>
      </c>
      <c r="LX61">
        <f>KW13*KY13/3661*KO13</f>
      </c>
      <c r="LY61" t="n" s="30425">
        <v>0.0</v>
      </c>
      <c r="LZ61">
        <f>LX13*(1+LY13)</f>
      </c>
      <c r="MA61" t="n" s="30427">
        <v>0.25</v>
      </c>
      <c r="MB61">
        <f>LZ13/(1-MA13)</f>
      </c>
      <c r="MC61">
        <f>MA13*MB13</f>
      </c>
      <c r="MD61" t="n" s="30430">
        <v>0.15000000596046448</v>
      </c>
      <c r="ME61">
        <f>MD13*MB13</f>
      </c>
      <c r="MF61">
        <f>MA13-MD13</f>
      </c>
      <c r="MG61">
        <f>MC13-ME13</f>
      </c>
      <c r="MH61" t="n" s="30434">
        <v>0.03999999910593033</v>
      </c>
      <c r="MI61">
        <f>MH13*MB13</f>
      </c>
      <c r="MJ61">
        <f>MB13*(1+MH13)</f>
      </c>
      <c r="MK61" t="n" s="30437">
        <v>0.0</v>
      </c>
      <c r="ML61" t="n" s="30438">
        <v>15.0</v>
      </c>
      <c r="MM61">
        <f>MJ13+ML13</f>
      </c>
      <c r="MN61" t="n" s="30440">
        <v>0.10000000149011612</v>
      </c>
      <c r="MO61">
        <f>MM13/(1-MN13)</f>
      </c>
      <c r="MP61">
        <f>MN13*MO13</f>
      </c>
      <c r="MQ61" t="n" s="30443">
        <v>0.10000000149011612</v>
      </c>
      <c r="MR61">
        <f>MQ13*MO13</f>
      </c>
      <c r="MS61">
        <f>MN13-MQ13</f>
      </c>
      <c r="MT61">
        <f>MP13-MR13</f>
      </c>
      <c r="MU61">
        <f>MO13</f>
      </c>
      <c r="MV61" t="s" s="30448">
        <v>71</v>
      </c>
      <c r="MW61" t="s" s="30449">
        <v>66</v>
      </c>
      <c r="MX61" t="s" s="30450">
        <v>67</v>
      </c>
      <c r="MY61" t="n" s="30451">
        <v>240322.0</v>
      </c>
      <c r="MZ61" t="s" s="30452">
        <v>56</v>
      </c>
      <c r="NA61" t="s" s="30453">
        <v>63</v>
      </c>
      <c r="NB61" t="n" s="30454">
        <v>0.45249998569488525</v>
      </c>
      <c r="NC61" t="n" s="30455">
        <v>1.0</v>
      </c>
      <c r="ND61" t="n" s="30456">
        <v>100000.0</v>
      </c>
      <c r="NE61">
        <f>NB13*ND13</f>
      </c>
      <c r="NF61" t="n" s="30458">
        <v>0.0</v>
      </c>
      <c r="NG61">
        <f>NE13*(1+NF13)</f>
      </c>
      <c r="NH61" t="n" s="30460">
        <v>0.25</v>
      </c>
      <c r="NI61">
        <f>NG13/(1-NH13)</f>
      </c>
      <c r="NJ61">
        <f>NH13*NI13</f>
      </c>
      <c r="NK61" t="n" s="30463">
        <v>0.15000000596046448</v>
      </c>
      <c r="NL61">
        <f>NK13*NI13</f>
      </c>
      <c r="NM61">
        <f>NH13-NK13</f>
      </c>
      <c r="NN61">
        <f>NJ13-NL13</f>
      </c>
      <c r="NO61" t="n" s="30467">
        <v>0.03999999910593033</v>
      </c>
      <c r="NP61">
        <f>NO13*NI13</f>
      </c>
      <c r="NQ61">
        <f>NI13*(1+NO13)</f>
      </c>
      <c r="NR61" t="n" s="30470">
        <v>0.0</v>
      </c>
      <c r="NS61" t="n" s="30471">
        <v>15.0</v>
      </c>
      <c r="NT61">
        <f>NQ13+NS13</f>
      </c>
      <c r="NU61" t="n" s="30473">
        <v>0.10000000149011612</v>
      </c>
      <c r="NV61">
        <f>NT13/(1-NU13)</f>
      </c>
      <c r="NW61">
        <f>NU13*NV13</f>
      </c>
      <c r="NX61" t="n" s="30476">
        <v>0.10000000149011612</v>
      </c>
      <c r="NY61">
        <f>NX13*NV13</f>
      </c>
      <c r="NZ61">
        <f>NU13-NX13</f>
      </c>
      <c r="OA61">
        <f>NW13-NY13</f>
      </c>
      <c r="OB61">
        <f>NV13</f>
      </c>
      <c r="OC61">
        <f>NB13*ND13/3661*MT13</f>
      </c>
      <c r="OD61" t="n" s="30482">
        <v>0.0</v>
      </c>
      <c r="OE61">
        <f>OC13*(1+OD13)</f>
      </c>
      <c r="OF61" t="n" s="30484">
        <v>0.25</v>
      </c>
      <c r="OG61">
        <f>OE13/(1-OF13)</f>
      </c>
      <c r="OH61">
        <f>OF13*OG13</f>
      </c>
      <c r="OI61" t="n" s="30487">
        <v>0.15000000596046448</v>
      </c>
      <c r="OJ61">
        <f>OI13*OG13</f>
      </c>
      <c r="OK61">
        <f>OF13-OI13</f>
      </c>
      <c r="OL61">
        <f>OH13-OJ13</f>
      </c>
      <c r="OM61" t="n" s="30491">
        <v>0.03999999910593033</v>
      </c>
      <c r="ON61">
        <f>OM13*OG13</f>
      </c>
      <c r="OO61">
        <f>OG13*(1+OM13)</f>
      </c>
      <c r="OP61" t="n" s="30494">
        <v>0.0</v>
      </c>
      <c r="OQ61" t="n" s="30495">
        <v>15.0</v>
      </c>
      <c r="OR61">
        <f>OO13+OQ13</f>
      </c>
      <c r="OS61" t="n" s="30497">
        <v>0.10000000149011612</v>
      </c>
      <c r="OT61">
        <f>OR13/(1-OS13)</f>
      </c>
      <c r="OU61">
        <f>OS13*OT13</f>
      </c>
      <c r="OV61" t="n" s="30500">
        <v>0.10000000149011612</v>
      </c>
      <c r="OW61">
        <f>OV13*OT13</f>
      </c>
      <c r="OX61">
        <f>OS13-OV13</f>
      </c>
      <c r="OY61">
        <f>OU13-OW13</f>
      </c>
      <c r="OZ61">
        <f>OT13</f>
      </c>
      <c r="PA61" t="s" s="30505">
        <v>72</v>
      </c>
      <c r="PB61" t="s" s="30506">
        <v>66</v>
      </c>
      <c r="PC61" t="s" s="30507">
        <v>67</v>
      </c>
      <c r="PD61" t="n" s="30508">
        <v>240322.0</v>
      </c>
      <c r="PE61" t="s" s="30509">
        <v>56</v>
      </c>
      <c r="PF61" t="s" s="30510">
        <v>63</v>
      </c>
      <c r="PG61" t="n" s="30511">
        <v>0.9043999910354614</v>
      </c>
      <c r="PH61" t="n" s="30512">
        <v>1.0</v>
      </c>
      <c r="PI61" t="n" s="30513">
        <v>100000.0</v>
      </c>
      <c r="PJ61">
        <f>PG13*PI13</f>
      </c>
      <c r="PK61" t="n" s="30515">
        <v>0.0</v>
      </c>
      <c r="PL61">
        <f>PJ13*(1+PK13)</f>
      </c>
      <c r="PM61" t="n" s="30517">
        <v>0.25</v>
      </c>
      <c r="PN61">
        <f>PL13/(1-PM13)</f>
      </c>
      <c r="PO61">
        <f>PM13*PN13</f>
      </c>
      <c r="PP61" t="n" s="30520">
        <v>0.15000000596046448</v>
      </c>
      <c r="PQ61">
        <f>PP13*PN13</f>
      </c>
      <c r="PR61">
        <f>PM13-PP13</f>
      </c>
      <c r="PS61">
        <f>PO13-PQ13</f>
      </c>
      <c r="PT61" t="n" s="30524">
        <v>0.03999999910593033</v>
      </c>
      <c r="PU61">
        <f>PT13*PN13</f>
      </c>
      <c r="PV61">
        <f>PN13*(1+PT13)</f>
      </c>
      <c r="PW61" t="n" s="30527">
        <v>0.0</v>
      </c>
      <c r="PX61" t="n" s="30528">
        <v>15.0</v>
      </c>
      <c r="PY61">
        <f>PV13+PX13</f>
      </c>
      <c r="PZ61" t="n" s="30530">
        <v>0.10000000149011612</v>
      </c>
      <c r="QA61">
        <f>PY13/(1-PZ13)</f>
      </c>
      <c r="QB61">
        <f>PZ13*QA13</f>
      </c>
      <c r="QC61" t="n" s="30533">
        <v>0.10000000149011612</v>
      </c>
      <c r="QD61">
        <f>QC13*QA13</f>
      </c>
      <c r="QE61">
        <f>PZ13-QC13</f>
      </c>
      <c r="QF61">
        <f>QB13-QD13</f>
      </c>
      <c r="QG61">
        <f>QA13</f>
      </c>
      <c r="QH61">
        <f>OYG13*OYI13/3661*OY13</f>
      </c>
      <c r="QI61" t="n" s="30539">
        <v>0.0</v>
      </c>
      <c r="QJ61">
        <f>QH13*(1+QI13)</f>
      </c>
      <c r="QK61" t="n" s="30541">
        <v>0.25</v>
      </c>
      <c r="QL61">
        <f>QJ13/(1-QK13)</f>
      </c>
      <c r="QM61">
        <f>QK13*QL13</f>
      </c>
      <c r="QN61" t="n" s="30544">
        <v>0.15000000596046448</v>
      </c>
      <c r="QO61">
        <f>QN13*QL13</f>
      </c>
      <c r="QP61">
        <f>QK13-QN13</f>
      </c>
      <c r="QQ61">
        <f>QM13-QO13</f>
      </c>
      <c r="QR61" t="n" s="30548">
        <v>0.03999999910593033</v>
      </c>
      <c r="QS61">
        <f>QR13*QL13</f>
      </c>
      <c r="QT61">
        <f>QL13*(1+QR13)</f>
      </c>
      <c r="QU61" t="n" s="30551">
        <v>0.0</v>
      </c>
      <c r="QV61" t="n" s="30552">
        <v>15.0</v>
      </c>
      <c r="QW61">
        <f>QT13+QV13</f>
      </c>
      <c r="QX61" t="n" s="30554">
        <v>0.10000000149011612</v>
      </c>
      <c r="QY61">
        <f>QW13/(1-QX13)</f>
      </c>
      <c r="QZ61">
        <f>QX13*QY13</f>
      </c>
      <c r="RA61" t="n" s="30557">
        <v>0.10000000149011612</v>
      </c>
      <c r="RB61">
        <f>RA13*QY13</f>
      </c>
      <c r="RC61">
        <f>QX13-RA13</f>
      </c>
      <c r="RD61">
        <f>QZ13-RB13</f>
      </c>
      <c r="RE61">
        <f>QY13</f>
      </c>
      <c r="RF61">
        <f>BV61+BV61+EA61+EA61+GF61+IK61+KP61+MU61+OZ61+RE61</f>
      </c>
    </row>
    <row r="62">
      <c r="A62" t="s">
        <v>155</v>
      </c>
      <c r="B62" t="s">
        <v>151</v>
      </c>
      <c r="C62" t="s">
        <v>156</v>
      </c>
      <c r="D62" t="s">
        <v>51</v>
      </c>
      <c r="F62" t="s">
        <v>52</v>
      </c>
      <c r="G62" t="s">
        <v>53</v>
      </c>
      <c r="H62" t="s">
        <v>54</v>
      </c>
      <c r="I62" t="s">
        <v>55</v>
      </c>
      <c r="J62" t="n">
        <v>0.0</v>
      </c>
      <c r="K62" t="n">
        <v>42815.0</v>
      </c>
      <c r="L62" t="n">
        <v>42475.0</v>
      </c>
      <c r="M62" t="s">
        <v>56</v>
      </c>
      <c r="N62" t="n">
        <v>1.0</v>
      </c>
      <c r="O62" t="n">
        <v>13500.0</v>
      </c>
      <c r="P62" t="n">
        <v>-340.0</v>
      </c>
      <c r="Q62" t="n">
        <v>2.0</v>
      </c>
      <c r="R62" t="s" s="30618">
        <v>57</v>
      </c>
      <c r="S62" t="s" s="30619">
        <v>58</v>
      </c>
      <c r="T62" t="s" s="30620">
        <v>59</v>
      </c>
      <c r="U62" t="n" s="30621">
        <v>240322.0</v>
      </c>
      <c r="V62" t="s" s="30622">
        <v>56</v>
      </c>
      <c r="W62" t="s" s="30623">
        <v>63</v>
      </c>
      <c r="X62" t="n" s="30624">
        <v>5.009999731555581E-4</v>
      </c>
      <c r="Y62" t="n" s="30625">
        <v>3.0</v>
      </c>
      <c r="Z62">
        <f>Y12*O12*12</f>
      </c>
      <c r="AA62">
        <f>X12*Z12</f>
      </c>
      <c r="AB62" t="n" s="30628">
        <v>0.0</v>
      </c>
      <c r="AC62">
        <f>AA12*(1+AB12)</f>
      </c>
      <c r="AD62" t="n" s="30630">
        <v>0.25</v>
      </c>
      <c r="AE62">
        <f>AC12/(1-AD12)</f>
      </c>
      <c r="AF62">
        <f>AD12*AE12</f>
      </c>
      <c r="AG62" t="n" s="30633">
        <v>0.15000000596046448</v>
      </c>
      <c r="AH62">
        <f>AG12*AE12</f>
      </c>
      <c r="AI62">
        <f>AD12-AG12</f>
      </c>
      <c r="AJ62">
        <f>AF12-AH12</f>
      </c>
      <c r="AK62" t="n" s="30637">
        <v>0.03999999910593033</v>
      </c>
      <c r="AL62">
        <f>AK12*AE12</f>
      </c>
      <c r="AM62">
        <f>AE12*(1+AK12)</f>
      </c>
      <c r="AN62" t="n" s="30640">
        <v>0.029999999329447746</v>
      </c>
      <c r="AO62">
        <f>AN12*AM12</f>
      </c>
      <c r="AP62">
        <f>AM12+AO12</f>
      </c>
      <c r="AQ62" t="n" s="30643">
        <v>0.10000000149011612</v>
      </c>
      <c r="AR62">
        <f>AP12/(1-AQ12)</f>
      </c>
      <c r="AS62">
        <f>AQ12*AR12</f>
      </c>
      <c r="AT62" t="n" s="30646">
        <v>0.10000000149011612</v>
      </c>
      <c r="AU62">
        <f>AT12*AR12</f>
      </c>
      <c r="AV62">
        <f>AQ12-AT12</f>
      </c>
      <c r="AW62">
        <f>AS12-AU12</f>
      </c>
      <c r="AX62">
        <f>AR12</f>
      </c>
      <c r="AY62">
        <f>X12*Z12/3662*P12</f>
      </c>
      <c r="AZ62" t="n" s="30652">
        <v>0.0</v>
      </c>
      <c r="BA62">
        <f>AY12*(1+AZ12)</f>
      </c>
      <c r="BB62" t="n" s="30654">
        <v>0.25</v>
      </c>
      <c r="BC62">
        <f>BA12/(1-BB12)</f>
      </c>
      <c r="BD62">
        <f>BB12*BC12</f>
      </c>
      <c r="BE62" t="n" s="30657">
        <v>0.15000000596046448</v>
      </c>
      <c r="BF62">
        <f>BE12*BC12</f>
      </c>
      <c r="BG62">
        <f>BB12-BE12</f>
      </c>
      <c r="BH62">
        <f>BD12-BF12</f>
      </c>
      <c r="BI62" t="n" s="30661">
        <v>0.03999999910593033</v>
      </c>
      <c r="BJ62">
        <f>BI12*BC12</f>
      </c>
      <c r="BK62">
        <f>BC12*(1+BI12)</f>
      </c>
      <c r="BL62" t="n" s="30664">
        <v>0.029999999329447746</v>
      </c>
      <c r="BM62">
        <f>BL12*BK12</f>
      </c>
      <c r="BN62">
        <f>BK12+BM12</f>
      </c>
      <c r="BO62" t="n" s="30667">
        <v>0.10000000149011612</v>
      </c>
      <c r="BP62">
        <f>BN12/(1-BO12)</f>
      </c>
      <c r="BQ62">
        <f>BO12*BP12</f>
      </c>
      <c r="BR62" t="n" s="30670">
        <v>0.10000000149011612</v>
      </c>
      <c r="BS62">
        <f>BR12*BP12</f>
      </c>
      <c r="BT62">
        <f>BO12-BR12</f>
      </c>
      <c r="BU62">
        <f>BQ12-BS12</f>
      </c>
      <c r="BV62">
        <f>BP12</f>
      </c>
      <c r="BW62" t="s" s="30731">
        <v>64</v>
      </c>
      <c r="BX62" t="s" s="30732">
        <v>58</v>
      </c>
      <c r="BY62" t="s" s="30733">
        <v>59</v>
      </c>
      <c r="BZ62" t="n" s="30734">
        <v>240322.0</v>
      </c>
      <c r="CA62" t="s" s="30735">
        <v>56</v>
      </c>
      <c r="CB62" t="s" s="30736">
        <v>63</v>
      </c>
      <c r="CC62" t="n" s="30737">
        <v>5.009999731555581E-4</v>
      </c>
      <c r="CD62" t="n" s="30738">
        <v>3.0</v>
      </c>
      <c r="CE62">
        <f>CD12*BT12*12</f>
      </c>
      <c r="CF62">
        <f>CC12*CE12</f>
      </c>
      <c r="CG62" t="n" s="30741">
        <v>0.0</v>
      </c>
      <c r="CH62">
        <f>CF12*(1+CG12)</f>
      </c>
      <c r="CI62" t="n" s="30743">
        <v>0.25</v>
      </c>
      <c r="CJ62">
        <f>CH12/(1-CI12)</f>
      </c>
      <c r="CK62">
        <f>CI12*CJ12</f>
      </c>
      <c r="CL62" t="n" s="30746">
        <v>0.15000000596046448</v>
      </c>
      <c r="CM62">
        <f>CL12*CJ12</f>
      </c>
      <c r="CN62">
        <f>CI12-CL12</f>
      </c>
      <c r="CO62">
        <f>CK12-CM12</f>
      </c>
      <c r="CP62" t="n" s="30750">
        <v>0.03999999910593033</v>
      </c>
      <c r="CQ62">
        <f>CP12*CJ12</f>
      </c>
      <c r="CR62">
        <f>CJ12*(1+CP12)</f>
      </c>
      <c r="CS62" t="n" s="30753">
        <v>0.029999999329447746</v>
      </c>
      <c r="CT62">
        <f>CS12*CR12</f>
      </c>
      <c r="CU62">
        <f>CR12+CT12</f>
      </c>
      <c r="CV62" t="n" s="30756">
        <v>0.10000000149011612</v>
      </c>
      <c r="CW62">
        <f>CU12/(1-CV12)</f>
      </c>
      <c r="CX62">
        <f>CV12*CW12</f>
      </c>
      <c r="CY62" t="n" s="30759">
        <v>0.10000000149011612</v>
      </c>
      <c r="CZ62">
        <f>CY12*CW12</f>
      </c>
      <c r="DA62">
        <f>CV12-CY12</f>
      </c>
      <c r="DB62">
        <f>CX12-CZ12</f>
      </c>
      <c r="DC62">
        <f>CW12</f>
      </c>
      <c r="DD62">
        <f>CC12*CE12/3662*BU12</f>
      </c>
      <c r="DE62" t="n" s="30765">
        <v>0.0</v>
      </c>
      <c r="DF62">
        <f>DD12*(1+DE12)</f>
      </c>
      <c r="DG62" t="n" s="30767">
        <v>0.25</v>
      </c>
      <c r="DH62">
        <f>DF12/(1-DG12)</f>
      </c>
      <c r="DI62">
        <f>DG12*DH12</f>
      </c>
      <c r="DJ62" t="n" s="30770">
        <v>0.15000000596046448</v>
      </c>
      <c r="DK62">
        <f>DJ12*DH12</f>
      </c>
      <c r="DL62">
        <f>DG12-DJ12</f>
      </c>
      <c r="DM62">
        <f>DI12-DK12</f>
      </c>
      <c r="DN62" t="n" s="30774">
        <v>0.03999999910593033</v>
      </c>
      <c r="DO62">
        <f>DN12*DH12</f>
      </c>
      <c r="DP62">
        <f>DH12*(1+DN12)</f>
      </c>
      <c r="DQ62" t="n" s="30777">
        <v>0.029999999329447746</v>
      </c>
      <c r="DR62">
        <f>DQ12*DP12</f>
      </c>
      <c r="DS62">
        <f>DP12+DR12</f>
      </c>
      <c r="DT62" t="n" s="30780">
        <v>0.10000000149011612</v>
      </c>
      <c r="DU62">
        <f>DS12/(1-DT12)</f>
      </c>
      <c r="DV62">
        <f>DT12*DU12</f>
      </c>
      <c r="DW62" t="n" s="30783">
        <v>0.10000000149011612</v>
      </c>
      <c r="DX62">
        <f>DW12*DU12</f>
      </c>
      <c r="DY62">
        <f>DT12-DW12</f>
      </c>
      <c r="DZ62">
        <f>DV12-DX12</f>
      </c>
      <c r="EA62">
        <f>DU12</f>
      </c>
      <c r="EB62" t="s" s="30788">
        <v>65</v>
      </c>
      <c r="EC62" t="s" s="30789">
        <v>66</v>
      </c>
      <c r="ED62" t="s" s="30790">
        <v>67</v>
      </c>
      <c r="EE62" t="n" s="30791">
        <v>240322.0</v>
      </c>
      <c r="EF62" t="s" s="30792">
        <v>56</v>
      </c>
      <c r="EG62" t="s" s="30793">
        <v>63</v>
      </c>
      <c r="EH62" t="n" s="30794">
        <v>0.5009999871253967</v>
      </c>
      <c r="EI62" t="n" s="30795">
        <v>3.0</v>
      </c>
      <c r="EJ62" t="n" s="30796">
        <v>100000.0</v>
      </c>
      <c r="EK62">
        <f>EH13*EJ13</f>
      </c>
      <c r="EL62" t="n" s="30798">
        <v>0.0</v>
      </c>
      <c r="EM62">
        <f>EK13*(1+EL13)</f>
      </c>
      <c r="EN62" t="n" s="30800">
        <v>0.25</v>
      </c>
      <c r="EO62">
        <f>EM13/(1-EN13)</f>
      </c>
      <c r="EP62">
        <f>EN13*EO13</f>
      </c>
      <c r="EQ62" t="n" s="30803">
        <v>0.15000000596046448</v>
      </c>
      <c r="ER62">
        <f>EQ13*EO13</f>
      </c>
      <c r="ES62">
        <f>EN13-EQ13</f>
      </c>
      <c r="ET62">
        <f>EP13-ER13</f>
      </c>
      <c r="EU62" t="n" s="30807">
        <v>0.03999999910593033</v>
      </c>
      <c r="EV62">
        <f>EU13*EO13</f>
      </c>
      <c r="EW62">
        <f>EO13*(1+EU13)</f>
      </c>
      <c r="EX62" t="n" s="30810">
        <v>0.0</v>
      </c>
      <c r="EY62" t="n" s="30811">
        <v>15.0</v>
      </c>
      <c r="EZ62">
        <f>EW13+EY13</f>
      </c>
      <c r="FA62" t="n" s="30813">
        <v>0.10000000149011612</v>
      </c>
      <c r="FB62">
        <f>EZ13/(1-FA13)</f>
      </c>
      <c r="FC62">
        <f>FA13*FB13</f>
      </c>
      <c r="FD62" t="n" s="30816">
        <v>0.10000000149011612</v>
      </c>
      <c r="FE62">
        <f>FD13*FB13</f>
      </c>
      <c r="FF62">
        <f>FA13-FD13</f>
      </c>
      <c r="FG62">
        <f>FC13-FE13</f>
      </c>
      <c r="FH62">
        <f>FB13</f>
      </c>
      <c r="FI62">
        <f>EH13*EJ13/3662*DZ13</f>
      </c>
      <c r="FJ62" t="n" s="30822">
        <v>0.0</v>
      </c>
      <c r="FK62">
        <f>FI13*(1+FJ13)</f>
      </c>
      <c r="FL62" t="n" s="30824">
        <v>0.25</v>
      </c>
      <c r="FM62">
        <f>FK13/(1-FL13)</f>
      </c>
      <c r="FN62">
        <f>FL13*FM13</f>
      </c>
      <c r="FO62" t="n" s="30827">
        <v>0.15000000596046448</v>
      </c>
      <c r="FP62">
        <f>FO13*FM13</f>
      </c>
      <c r="FQ62">
        <f>FL13-FO13</f>
      </c>
      <c r="FR62">
        <f>FN13-FP13</f>
      </c>
      <c r="FS62" t="n" s="30831">
        <v>0.03999999910593033</v>
      </c>
      <c r="FT62">
        <f>FS13*FM13</f>
      </c>
      <c r="FU62">
        <f>FM13*(1+FS13)</f>
      </c>
      <c r="FV62" t="n" s="30834">
        <v>0.0</v>
      </c>
      <c r="FW62" t="n" s="30835">
        <v>15.0</v>
      </c>
      <c r="FX62">
        <f>FU13+FW13</f>
      </c>
      <c r="FY62" t="n" s="30837">
        <v>0.10000000149011612</v>
      </c>
      <c r="FZ62">
        <f>FX13/(1-FY13)</f>
      </c>
      <c r="GA62">
        <f>FY13*FZ13</f>
      </c>
      <c r="GB62" t="n" s="30840">
        <v>0.10000000149011612</v>
      </c>
      <c r="GC62">
        <f>GB13*FZ13</f>
      </c>
      <c r="GD62">
        <f>FY13-GB13</f>
      </c>
      <c r="GE62">
        <f>GA13-GC13</f>
      </c>
      <c r="GF62">
        <f>FZ13</f>
      </c>
      <c r="GG62" t="s" s="30845">
        <v>68</v>
      </c>
      <c r="GH62" t="s" s="30846">
        <v>66</v>
      </c>
      <c r="GI62" t="s" s="30847">
        <v>67</v>
      </c>
      <c r="GJ62" t="n" s="30848">
        <v>240322.0</v>
      </c>
      <c r="GK62" t="s" s="30849">
        <v>56</v>
      </c>
      <c r="GL62" t="s" s="30850">
        <v>63</v>
      </c>
      <c r="GM62" t="n" s="30851">
        <v>0.12530000507831573</v>
      </c>
      <c r="GN62" t="n" s="30852">
        <v>3.0</v>
      </c>
      <c r="GO62" t="n" s="30853">
        <v>100000.0</v>
      </c>
      <c r="GP62">
        <f>GM13*GO13</f>
      </c>
      <c r="GQ62" t="n" s="30855">
        <v>0.0</v>
      </c>
      <c r="GR62">
        <f>GP13*(1+GQ13)</f>
      </c>
      <c r="GS62" t="n" s="30857">
        <v>0.25</v>
      </c>
      <c r="GT62">
        <f>GR13/(1-GS13)</f>
      </c>
      <c r="GU62">
        <f>GS13*GT13</f>
      </c>
      <c r="GV62" t="n" s="30860">
        <v>0.15000000596046448</v>
      </c>
      <c r="GW62">
        <f>GV13*GT13</f>
      </c>
      <c r="GX62">
        <f>GS13-GV13</f>
      </c>
      <c r="GY62">
        <f>GU13-GW13</f>
      </c>
      <c r="GZ62" t="n" s="30864">
        <v>0.03999999910593033</v>
      </c>
      <c r="HA62">
        <f>GZ13*GT13</f>
      </c>
      <c r="HB62">
        <f>GT13*(1+GZ13)</f>
      </c>
      <c r="HC62" t="n" s="30867">
        <v>0.0</v>
      </c>
      <c r="HD62" t="n" s="30868">
        <v>15.0</v>
      </c>
      <c r="HE62">
        <f>HB13+HD13</f>
      </c>
      <c r="HF62" t="n" s="30870">
        <v>0.10000000149011612</v>
      </c>
      <c r="HG62">
        <f>HE13/(1-HF13)</f>
      </c>
      <c r="HH62">
        <f>HF13*HG13</f>
      </c>
      <c r="HI62" t="n" s="30873">
        <v>0.10000000149011612</v>
      </c>
      <c r="HJ62">
        <f>HI13*HG13</f>
      </c>
      <c r="HK62">
        <f>HF13-HI13</f>
      </c>
      <c r="HL62">
        <f>HH13-HJ13</f>
      </c>
      <c r="HM62">
        <f>HG13</f>
      </c>
      <c r="HN62">
        <f>GM13*GO13/3662*GE13</f>
      </c>
      <c r="HO62" t="n" s="30879">
        <v>0.0</v>
      </c>
      <c r="HP62">
        <f>HN13*(1+HO13)</f>
      </c>
      <c r="HQ62" t="n" s="30881">
        <v>0.25</v>
      </c>
      <c r="HR62">
        <f>HP13/(1-HQ13)</f>
      </c>
      <c r="HS62">
        <f>HQ13*HR13</f>
      </c>
      <c r="HT62" t="n" s="30884">
        <v>0.15000000596046448</v>
      </c>
      <c r="HU62">
        <f>HT13*HR13</f>
      </c>
      <c r="HV62">
        <f>HQ13-HT13</f>
      </c>
      <c r="HW62">
        <f>HS13-HU13</f>
      </c>
      <c r="HX62" t="n" s="30888">
        <v>0.03999999910593033</v>
      </c>
      <c r="HY62">
        <f>HX13*HR13</f>
      </c>
      <c r="HZ62">
        <f>HR13*(1+HX13)</f>
      </c>
      <c r="IA62" t="n" s="30891">
        <v>0.0</v>
      </c>
      <c r="IB62" t="n" s="30892">
        <v>15.0</v>
      </c>
      <c r="IC62">
        <f>HZ13+IB13</f>
      </c>
      <c r="ID62" t="n" s="30894">
        <v>0.10000000149011612</v>
      </c>
      <c r="IE62">
        <f>IC13/(1-ID13)</f>
      </c>
      <c r="IF62">
        <f>ID13*IE13</f>
      </c>
      <c r="IG62" t="n" s="30897">
        <v>0.10000000149011612</v>
      </c>
      <c r="IH62">
        <f>IG13*IE13</f>
      </c>
      <c r="II62">
        <f>ID13-IG13</f>
      </c>
      <c r="IJ62">
        <f>IF13-IH13</f>
      </c>
      <c r="IK62">
        <f>IE13</f>
      </c>
      <c r="IL62" t="s" s="30902">
        <v>69</v>
      </c>
      <c r="IM62" t="s" s="30903">
        <v>66</v>
      </c>
      <c r="IN62" t="s" s="30904">
        <v>67</v>
      </c>
      <c r="IO62" t="n" s="30905">
        <v>240322.0</v>
      </c>
      <c r="IP62" t="s" s="30906">
        <v>56</v>
      </c>
      <c r="IQ62" t="s" s="30907">
        <v>63</v>
      </c>
      <c r="IR62" t="n" s="30908">
        <v>0.061900001019239426</v>
      </c>
      <c r="IS62" t="n" s="30909">
        <v>3.0</v>
      </c>
      <c r="IT62" t="n" s="30910">
        <v>100000.0</v>
      </c>
      <c r="IU62">
        <f>IR13*IT13</f>
      </c>
      <c r="IV62" t="n" s="30912">
        <v>0.0</v>
      </c>
      <c r="IW62">
        <f>IU13*(1+IV13)</f>
      </c>
      <c r="IX62" t="n" s="30914">
        <v>0.25</v>
      </c>
      <c r="IY62">
        <f>IW13/(1-IX13)</f>
      </c>
      <c r="IZ62">
        <f>IX13*IY13</f>
      </c>
      <c r="JA62" t="n" s="30917">
        <v>0.15000000596046448</v>
      </c>
      <c r="JB62">
        <f>JA13*IY13</f>
      </c>
      <c r="JC62">
        <f>IX13-JA13</f>
      </c>
      <c r="JD62">
        <f>IZ13-JB13</f>
      </c>
      <c r="JE62" t="n" s="30921">
        <v>0.03999999910593033</v>
      </c>
      <c r="JF62">
        <f>JE13*IY13</f>
      </c>
      <c r="JG62">
        <f>IY13*(1+JE13)</f>
      </c>
      <c r="JH62" t="n" s="30924">
        <v>0.0</v>
      </c>
      <c r="JI62" t="n" s="30925">
        <v>15.0</v>
      </c>
      <c r="JJ62">
        <f>JG13+JI13</f>
      </c>
      <c r="JK62" t="n" s="30927">
        <v>0.10000000149011612</v>
      </c>
      <c r="JL62">
        <f>JJ13/(1-JK13)</f>
      </c>
      <c r="JM62">
        <f>JK13*JL13</f>
      </c>
      <c r="JN62" t="n" s="30930">
        <v>0.10000000149011612</v>
      </c>
      <c r="JO62">
        <f>JN13*JL13</f>
      </c>
      <c r="JP62">
        <f>JK13-JN13</f>
      </c>
      <c r="JQ62">
        <f>JM13-JO13</f>
      </c>
      <c r="JR62">
        <f>JL13</f>
      </c>
      <c r="JS62">
        <f>IR13*IT13/3662*IJ13</f>
      </c>
      <c r="JT62" t="n" s="30936">
        <v>0.0</v>
      </c>
      <c r="JU62">
        <f>JS13*(1+JT13)</f>
      </c>
      <c r="JV62" t="n" s="30938">
        <v>0.25</v>
      </c>
      <c r="JW62">
        <f>JU13/(1-JV13)</f>
      </c>
      <c r="JX62">
        <f>JV13*JW13</f>
      </c>
      <c r="JY62" t="n" s="30941">
        <v>0.15000000596046448</v>
      </c>
      <c r="JZ62">
        <f>JY13*JW13</f>
      </c>
      <c r="KA62">
        <f>JV13-JY13</f>
      </c>
      <c r="KB62">
        <f>JX13-JZ13</f>
      </c>
      <c r="KC62" t="n" s="30945">
        <v>0.03999999910593033</v>
      </c>
      <c r="KD62">
        <f>KC13*JW13</f>
      </c>
      <c r="KE62">
        <f>JW13*(1+KC13)</f>
      </c>
      <c r="KF62" t="n" s="30948">
        <v>0.0</v>
      </c>
      <c r="KG62" t="n" s="30949">
        <v>15.0</v>
      </c>
      <c r="KH62">
        <f>KE13+KG13</f>
      </c>
      <c r="KI62" t="n" s="30951">
        <v>0.10000000149011612</v>
      </c>
      <c r="KJ62">
        <f>KH13/(1-KI13)</f>
      </c>
      <c r="KK62">
        <f>KI13*KJ13</f>
      </c>
      <c r="KL62" t="n" s="30954">
        <v>0.10000000149011612</v>
      </c>
      <c r="KM62">
        <f>KL13*KJ13</f>
      </c>
      <c r="KN62">
        <f>KI13-KL13</f>
      </c>
      <c r="KO62">
        <f>KK13-KM13</f>
      </c>
      <c r="KP62">
        <f>KJ13</f>
      </c>
      <c r="KQ62" t="s" s="30959">
        <v>70</v>
      </c>
      <c r="KR62" t="s" s="30960">
        <v>66</v>
      </c>
      <c r="KS62" t="s" s="30961">
        <v>67</v>
      </c>
      <c r="KT62" t="n" s="30962">
        <v>240322.0</v>
      </c>
      <c r="KU62" t="s" s="30963">
        <v>56</v>
      </c>
      <c r="KV62" t="s" s="30964">
        <v>63</v>
      </c>
      <c r="KW62" t="n" s="30965">
        <v>0.21080000698566437</v>
      </c>
      <c r="KX62" t="n" s="30966">
        <v>3.0</v>
      </c>
      <c r="KY62" t="n" s="30967">
        <v>100000.0</v>
      </c>
      <c r="KZ62">
        <f>KW13*KY13</f>
      </c>
      <c r="LA62" t="n" s="30969">
        <v>0.0</v>
      </c>
      <c r="LB62">
        <f>KZ13*(1+LA13)</f>
      </c>
      <c r="LC62" t="n" s="30971">
        <v>0.25</v>
      </c>
      <c r="LD62">
        <f>LB13/(1-LC13)</f>
      </c>
      <c r="LE62">
        <f>LC13*LD13</f>
      </c>
      <c r="LF62" t="n" s="30974">
        <v>0.15000000596046448</v>
      </c>
      <c r="LG62">
        <f>LF13*LD13</f>
      </c>
      <c r="LH62">
        <f>LC13-LF13</f>
      </c>
      <c r="LI62">
        <f>LE13-LG13</f>
      </c>
      <c r="LJ62" t="n" s="30978">
        <v>0.03999999910593033</v>
      </c>
      <c r="LK62">
        <f>LJ13*LD13</f>
      </c>
      <c r="LL62">
        <f>LD13*(1+LJ13)</f>
      </c>
      <c r="LM62" t="n" s="30981">
        <v>0.0</v>
      </c>
      <c r="LN62" t="n" s="30982">
        <v>15.0</v>
      </c>
      <c r="LO62">
        <f>LL13+LN13</f>
      </c>
      <c r="LP62" t="n" s="30984">
        <v>0.10000000149011612</v>
      </c>
      <c r="LQ62">
        <f>LO13/(1-LP13)</f>
      </c>
      <c r="LR62">
        <f>LP13*LQ13</f>
      </c>
      <c r="LS62" t="n" s="30987">
        <v>0.10000000149011612</v>
      </c>
      <c r="LT62">
        <f>LS13*LQ13</f>
      </c>
      <c r="LU62">
        <f>LP13-LS13</f>
      </c>
      <c r="LV62">
        <f>LR13-LT13</f>
      </c>
      <c r="LW62">
        <f>LQ13</f>
      </c>
      <c r="LX62">
        <f>KW13*KY13/3662*KO13</f>
      </c>
      <c r="LY62" t="n" s="30993">
        <v>0.0</v>
      </c>
      <c r="LZ62">
        <f>LX13*(1+LY13)</f>
      </c>
      <c r="MA62" t="n" s="30995">
        <v>0.25</v>
      </c>
      <c r="MB62">
        <f>LZ13/(1-MA13)</f>
      </c>
      <c r="MC62">
        <f>MA13*MB13</f>
      </c>
      <c r="MD62" t="n" s="30998">
        <v>0.15000000596046448</v>
      </c>
      <c r="ME62">
        <f>MD13*MB13</f>
      </c>
      <c r="MF62">
        <f>MA13-MD13</f>
      </c>
      <c r="MG62">
        <f>MC13-ME13</f>
      </c>
      <c r="MH62" t="n" s="31002">
        <v>0.03999999910593033</v>
      </c>
      <c r="MI62">
        <f>MH13*MB13</f>
      </c>
      <c r="MJ62">
        <f>MB13*(1+MH13)</f>
      </c>
      <c r="MK62" t="n" s="31005">
        <v>0.0</v>
      </c>
      <c r="ML62" t="n" s="31006">
        <v>15.0</v>
      </c>
      <c r="MM62">
        <f>MJ13+ML13</f>
      </c>
      <c r="MN62" t="n" s="31008">
        <v>0.10000000149011612</v>
      </c>
      <c r="MO62">
        <f>MM13/(1-MN13)</f>
      </c>
      <c r="MP62">
        <f>MN13*MO13</f>
      </c>
      <c r="MQ62" t="n" s="31011">
        <v>0.10000000149011612</v>
      </c>
      <c r="MR62">
        <f>MQ13*MO13</f>
      </c>
      <c r="MS62">
        <f>MN13-MQ13</f>
      </c>
      <c r="MT62">
        <f>MP13-MR13</f>
      </c>
      <c r="MU62">
        <f>MO13</f>
      </c>
      <c r="MV62" t="s" s="31016">
        <v>71</v>
      </c>
      <c r="MW62" t="s" s="31017">
        <v>66</v>
      </c>
      <c r="MX62" t="s" s="31018">
        <v>67</v>
      </c>
      <c r="MY62" t="n" s="31019">
        <v>240322.0</v>
      </c>
      <c r="MZ62" t="s" s="31020">
        <v>56</v>
      </c>
      <c r="NA62" t="s" s="31021">
        <v>63</v>
      </c>
      <c r="NB62" t="n" s="31022">
        <v>0.45249998569488525</v>
      </c>
      <c r="NC62" t="n" s="31023">
        <v>1.0</v>
      </c>
      <c r="ND62" t="n" s="31024">
        <v>100000.0</v>
      </c>
      <c r="NE62">
        <f>NB13*ND13</f>
      </c>
      <c r="NF62" t="n" s="31026">
        <v>0.0</v>
      </c>
      <c r="NG62">
        <f>NE13*(1+NF13)</f>
      </c>
      <c r="NH62" t="n" s="31028">
        <v>0.25</v>
      </c>
      <c r="NI62">
        <f>NG13/(1-NH13)</f>
      </c>
      <c r="NJ62">
        <f>NH13*NI13</f>
      </c>
      <c r="NK62" t="n" s="31031">
        <v>0.15000000596046448</v>
      </c>
      <c r="NL62">
        <f>NK13*NI13</f>
      </c>
      <c r="NM62">
        <f>NH13-NK13</f>
      </c>
      <c r="NN62">
        <f>NJ13-NL13</f>
      </c>
      <c r="NO62" t="n" s="31035">
        <v>0.03999999910593033</v>
      </c>
      <c r="NP62">
        <f>NO13*NI13</f>
      </c>
      <c r="NQ62">
        <f>NI13*(1+NO13)</f>
      </c>
      <c r="NR62" t="n" s="31038">
        <v>0.0</v>
      </c>
      <c r="NS62" t="n" s="31039">
        <v>15.0</v>
      </c>
      <c r="NT62">
        <f>NQ13+NS13</f>
      </c>
      <c r="NU62" t="n" s="31041">
        <v>0.10000000149011612</v>
      </c>
      <c r="NV62">
        <f>NT13/(1-NU13)</f>
      </c>
      <c r="NW62">
        <f>NU13*NV13</f>
      </c>
      <c r="NX62" t="n" s="31044">
        <v>0.10000000149011612</v>
      </c>
      <c r="NY62">
        <f>NX13*NV13</f>
      </c>
      <c r="NZ62">
        <f>NU13-NX13</f>
      </c>
      <c r="OA62">
        <f>NW13-NY13</f>
      </c>
      <c r="OB62">
        <f>NV13</f>
      </c>
      <c r="OC62">
        <f>NB13*ND13/3662*MT13</f>
      </c>
      <c r="OD62" t="n" s="31050">
        <v>0.0</v>
      </c>
      <c r="OE62">
        <f>OC13*(1+OD13)</f>
      </c>
      <c r="OF62" t="n" s="31052">
        <v>0.25</v>
      </c>
      <c r="OG62">
        <f>OE13/(1-OF13)</f>
      </c>
      <c r="OH62">
        <f>OF13*OG13</f>
      </c>
      <c r="OI62" t="n" s="31055">
        <v>0.15000000596046448</v>
      </c>
      <c r="OJ62">
        <f>OI13*OG13</f>
      </c>
      <c r="OK62">
        <f>OF13-OI13</f>
      </c>
      <c r="OL62">
        <f>OH13-OJ13</f>
      </c>
      <c r="OM62" t="n" s="31059">
        <v>0.03999999910593033</v>
      </c>
      <c r="ON62">
        <f>OM13*OG13</f>
      </c>
      <c r="OO62">
        <f>OG13*(1+OM13)</f>
      </c>
      <c r="OP62" t="n" s="31062">
        <v>0.0</v>
      </c>
      <c r="OQ62" t="n" s="31063">
        <v>15.0</v>
      </c>
      <c r="OR62">
        <f>OO13+OQ13</f>
      </c>
      <c r="OS62" t="n" s="31065">
        <v>0.10000000149011612</v>
      </c>
      <c r="OT62">
        <f>OR13/(1-OS13)</f>
      </c>
      <c r="OU62">
        <f>OS13*OT13</f>
      </c>
      <c r="OV62" t="n" s="31068">
        <v>0.10000000149011612</v>
      </c>
      <c r="OW62">
        <f>OV13*OT13</f>
      </c>
      <c r="OX62">
        <f>OS13-OV13</f>
      </c>
      <c r="OY62">
        <f>OU13-OW13</f>
      </c>
      <c r="OZ62">
        <f>OT13</f>
      </c>
      <c r="PA62" t="s" s="31073">
        <v>72</v>
      </c>
      <c r="PB62" t="s" s="31074">
        <v>66</v>
      </c>
      <c r="PC62" t="s" s="31075">
        <v>67</v>
      </c>
      <c r="PD62" t="n" s="31076">
        <v>240322.0</v>
      </c>
      <c r="PE62" t="s" s="31077">
        <v>56</v>
      </c>
      <c r="PF62" t="s" s="31078">
        <v>63</v>
      </c>
      <c r="PG62" t="n" s="31079">
        <v>0.9043999910354614</v>
      </c>
      <c r="PH62" t="n" s="31080">
        <v>1.0</v>
      </c>
      <c r="PI62" t="n" s="31081">
        <v>100000.0</v>
      </c>
      <c r="PJ62">
        <f>PG13*PI13</f>
      </c>
      <c r="PK62" t="n" s="31083">
        <v>0.0</v>
      </c>
      <c r="PL62">
        <f>PJ13*(1+PK13)</f>
      </c>
      <c r="PM62" t="n" s="31085">
        <v>0.25</v>
      </c>
      <c r="PN62">
        <f>PL13/(1-PM13)</f>
      </c>
      <c r="PO62">
        <f>PM13*PN13</f>
      </c>
      <c r="PP62" t="n" s="31088">
        <v>0.15000000596046448</v>
      </c>
      <c r="PQ62">
        <f>PP13*PN13</f>
      </c>
      <c r="PR62">
        <f>PM13-PP13</f>
      </c>
      <c r="PS62">
        <f>PO13-PQ13</f>
      </c>
      <c r="PT62" t="n" s="31092">
        <v>0.03999999910593033</v>
      </c>
      <c r="PU62">
        <f>PT13*PN13</f>
      </c>
      <c r="PV62">
        <f>PN13*(1+PT13)</f>
      </c>
      <c r="PW62" t="n" s="31095">
        <v>0.0</v>
      </c>
      <c r="PX62" t="n" s="31096">
        <v>15.0</v>
      </c>
      <c r="PY62">
        <f>PV13+PX13</f>
      </c>
      <c r="PZ62" t="n" s="31098">
        <v>0.10000000149011612</v>
      </c>
      <c r="QA62">
        <f>PY13/(1-PZ13)</f>
      </c>
      <c r="QB62">
        <f>PZ13*QA13</f>
      </c>
      <c r="QC62" t="n" s="31101">
        <v>0.10000000149011612</v>
      </c>
      <c r="QD62">
        <f>QC13*QA13</f>
      </c>
      <c r="QE62">
        <f>PZ13-QC13</f>
      </c>
      <c r="QF62">
        <f>QB13-QD13</f>
      </c>
      <c r="QG62">
        <f>QA13</f>
      </c>
      <c r="QH62">
        <f>OYG13*OYI13/3662*OY13</f>
      </c>
      <c r="QI62" t="n" s="31107">
        <v>0.0</v>
      </c>
      <c r="QJ62">
        <f>QH13*(1+QI13)</f>
      </c>
      <c r="QK62" t="n" s="31109">
        <v>0.25</v>
      </c>
      <c r="QL62">
        <f>QJ13/(1-QK13)</f>
      </c>
      <c r="QM62">
        <f>QK13*QL13</f>
      </c>
      <c r="QN62" t="n" s="31112">
        <v>0.15000000596046448</v>
      </c>
      <c r="QO62">
        <f>QN13*QL13</f>
      </c>
      <c r="QP62">
        <f>QK13-QN13</f>
      </c>
      <c r="QQ62">
        <f>QM13-QO13</f>
      </c>
      <c r="QR62" t="n" s="31116">
        <v>0.03999999910593033</v>
      </c>
      <c r="QS62">
        <f>QR13*QL13</f>
      </c>
      <c r="QT62">
        <f>QL13*(1+QR13)</f>
      </c>
      <c r="QU62" t="n" s="31119">
        <v>0.0</v>
      </c>
      <c r="QV62" t="n" s="31120">
        <v>15.0</v>
      </c>
      <c r="QW62">
        <f>QT13+QV13</f>
      </c>
      <c r="QX62" t="n" s="31122">
        <v>0.10000000149011612</v>
      </c>
      <c r="QY62">
        <f>QW13/(1-QX13)</f>
      </c>
      <c r="QZ62">
        <f>QX13*QY13</f>
      </c>
      <c r="RA62" t="n" s="31125">
        <v>0.10000000149011612</v>
      </c>
      <c r="RB62">
        <f>RA13*QY13</f>
      </c>
      <c r="RC62">
        <f>QX13-RA13</f>
      </c>
      <c r="RD62">
        <f>QZ13-RB13</f>
      </c>
      <c r="RE62">
        <f>QY13</f>
      </c>
      <c r="RF62">
        <f>BV62+BV62+EA62+EA62+GF62+IK62+KP62+MU62+OZ62+RE62</f>
      </c>
    </row>
    <row r="63">
      <c r="A63" t="s">
        <v>96</v>
      </c>
      <c r="B63" t="s">
        <v>157</v>
      </c>
      <c r="C63" t="s">
        <v>158</v>
      </c>
      <c r="D63" t="s">
        <v>51</v>
      </c>
      <c r="F63" t="s">
        <v>52</v>
      </c>
      <c r="G63" t="s">
        <v>53</v>
      </c>
      <c r="H63" t="s">
        <v>54</v>
      </c>
      <c r="I63" t="s">
        <v>55</v>
      </c>
      <c r="J63" t="n">
        <v>0.0</v>
      </c>
      <c r="K63" t="n">
        <v>42815.0</v>
      </c>
      <c r="L63" t="n">
        <v>42424.0</v>
      </c>
      <c r="M63" t="s">
        <v>56</v>
      </c>
      <c r="N63" t="n">
        <v>-1.0</v>
      </c>
      <c r="O63" t="n">
        <v>5000.0</v>
      </c>
      <c r="P63" t="n">
        <v>-391.0</v>
      </c>
      <c r="Q63" t="n">
        <v>0.0</v>
      </c>
      <c r="R63" t="s" s="31186">
        <v>57</v>
      </c>
      <c r="S63" t="s" s="31187">
        <v>58</v>
      </c>
      <c r="T63" t="s" s="31188">
        <v>59</v>
      </c>
      <c r="U63" t="n" s="31189">
        <v>240322.0</v>
      </c>
      <c r="V63" t="s" s="31190">
        <v>56</v>
      </c>
      <c r="W63" t="s" s="31191">
        <v>63</v>
      </c>
      <c r="X63" t="n" s="31192">
        <v>5.009999731555581E-4</v>
      </c>
      <c r="Y63" t="n" s="31193">
        <v>3.0</v>
      </c>
      <c r="Z63">
        <f>Y12*O12*12</f>
      </c>
      <c r="AA63">
        <f>X12*Z12</f>
      </c>
      <c r="AB63" t="n" s="31196">
        <v>0.0</v>
      </c>
      <c r="AC63">
        <f>AA12*(1+AB12)</f>
      </c>
      <c r="AD63" t="n" s="31198">
        <v>0.25</v>
      </c>
      <c r="AE63">
        <f>AC12/(1-AD12)</f>
      </c>
      <c r="AF63">
        <f>AD12*AE12</f>
      </c>
      <c r="AG63" t="n" s="31201">
        <v>0.15000000596046448</v>
      </c>
      <c r="AH63">
        <f>AG12*AE12</f>
      </c>
      <c r="AI63">
        <f>AD12-AG12</f>
      </c>
      <c r="AJ63">
        <f>AF12-AH12</f>
      </c>
      <c r="AK63" t="n" s="31205">
        <v>0.03999999910593033</v>
      </c>
      <c r="AL63">
        <f>AK12*AE12</f>
      </c>
      <c r="AM63">
        <f>AE12*(1+AK12)</f>
      </c>
      <c r="AN63" t="n" s="31208">
        <v>0.029999999329447746</v>
      </c>
      <c r="AO63">
        <f>AN12*AM12</f>
      </c>
      <c r="AP63">
        <f>AM12+AO12</f>
      </c>
      <c r="AQ63" t="n" s="31211">
        <v>0.10000000149011612</v>
      </c>
      <c r="AR63">
        <f>AP12/(1-AQ12)</f>
      </c>
      <c r="AS63">
        <f>AQ12*AR12</f>
      </c>
      <c r="AT63" t="n" s="31214">
        <v>0.10000000149011612</v>
      </c>
      <c r="AU63">
        <f>AT12*AR12</f>
      </c>
      <c r="AV63">
        <f>AQ12-AT12</f>
      </c>
      <c r="AW63">
        <f>AS12-AU12</f>
      </c>
      <c r="AX63">
        <f>AR12</f>
      </c>
      <c r="AY63">
        <f>X12*Z12/3663*P12</f>
      </c>
      <c r="AZ63" t="n" s="31220">
        <v>0.0</v>
      </c>
      <c r="BA63">
        <f>AY12*(1+AZ12)</f>
      </c>
      <c r="BB63" t="n" s="31222">
        <v>0.25</v>
      </c>
      <c r="BC63">
        <f>BA12/(1-BB12)</f>
      </c>
      <c r="BD63">
        <f>BB12*BC12</f>
      </c>
      <c r="BE63" t="n" s="31225">
        <v>0.15000000596046448</v>
      </c>
      <c r="BF63">
        <f>BE12*BC12</f>
      </c>
      <c r="BG63">
        <f>BB12-BE12</f>
      </c>
      <c r="BH63">
        <f>BD12-BF12</f>
      </c>
      <c r="BI63" t="n" s="31229">
        <v>0.03999999910593033</v>
      </c>
      <c r="BJ63">
        <f>BI12*BC12</f>
      </c>
      <c r="BK63">
        <f>BC12*(1+BI12)</f>
      </c>
      <c r="BL63" t="n" s="31232">
        <v>0.029999999329447746</v>
      </c>
      <c r="BM63">
        <f>BL12*BK12</f>
      </c>
      <c r="BN63">
        <f>BK12+BM12</f>
      </c>
      <c r="BO63" t="n" s="31235">
        <v>0.10000000149011612</v>
      </c>
      <c r="BP63">
        <f>BN12/(1-BO12)</f>
      </c>
      <c r="BQ63">
        <f>BO12*BP12</f>
      </c>
      <c r="BR63" t="n" s="31238">
        <v>0.10000000149011612</v>
      </c>
      <c r="BS63">
        <f>BR12*BP12</f>
      </c>
      <c r="BT63">
        <f>BO12-BR12</f>
      </c>
      <c r="BU63">
        <f>BQ12-BS12</f>
      </c>
      <c r="BV63">
        <f>BP12</f>
      </c>
      <c r="BW63" t="s" s="31299">
        <v>64</v>
      </c>
      <c r="BX63" t="s" s="31300">
        <v>58</v>
      </c>
      <c r="BY63" t="s" s="31301">
        <v>59</v>
      </c>
      <c r="BZ63" t="n" s="31302">
        <v>240322.0</v>
      </c>
      <c r="CA63" t="s" s="31303">
        <v>56</v>
      </c>
      <c r="CB63" t="s" s="31304">
        <v>63</v>
      </c>
      <c r="CC63" t="n" s="31305">
        <v>5.009999731555581E-4</v>
      </c>
      <c r="CD63" t="n" s="31306">
        <v>3.0</v>
      </c>
      <c r="CE63">
        <f>CD12*BT12*12</f>
      </c>
      <c r="CF63">
        <f>CC12*CE12</f>
      </c>
      <c r="CG63" t="n" s="31309">
        <v>0.0</v>
      </c>
      <c r="CH63">
        <f>CF12*(1+CG12)</f>
      </c>
      <c r="CI63" t="n" s="31311">
        <v>0.25</v>
      </c>
      <c r="CJ63">
        <f>CH12/(1-CI12)</f>
      </c>
      <c r="CK63">
        <f>CI12*CJ12</f>
      </c>
      <c r="CL63" t="n" s="31314">
        <v>0.15000000596046448</v>
      </c>
      <c r="CM63">
        <f>CL12*CJ12</f>
      </c>
      <c r="CN63">
        <f>CI12-CL12</f>
      </c>
      <c r="CO63">
        <f>CK12-CM12</f>
      </c>
      <c r="CP63" t="n" s="31318">
        <v>0.03999999910593033</v>
      </c>
      <c r="CQ63">
        <f>CP12*CJ12</f>
      </c>
      <c r="CR63">
        <f>CJ12*(1+CP12)</f>
      </c>
      <c r="CS63" t="n" s="31321">
        <v>0.029999999329447746</v>
      </c>
      <c r="CT63">
        <f>CS12*CR12</f>
      </c>
      <c r="CU63">
        <f>CR12+CT12</f>
      </c>
      <c r="CV63" t="n" s="31324">
        <v>0.10000000149011612</v>
      </c>
      <c r="CW63">
        <f>CU12/(1-CV12)</f>
      </c>
      <c r="CX63">
        <f>CV12*CW12</f>
      </c>
      <c r="CY63" t="n" s="31327">
        <v>0.10000000149011612</v>
      </c>
      <c r="CZ63">
        <f>CY12*CW12</f>
      </c>
      <c r="DA63">
        <f>CV12-CY12</f>
      </c>
      <c r="DB63">
        <f>CX12-CZ12</f>
      </c>
      <c r="DC63">
        <f>CW12</f>
      </c>
      <c r="DD63">
        <f>CC12*CE12/3663*BU12</f>
      </c>
      <c r="DE63" t="n" s="31333">
        <v>0.0</v>
      </c>
      <c r="DF63">
        <f>DD12*(1+DE12)</f>
      </c>
      <c r="DG63" t="n" s="31335">
        <v>0.25</v>
      </c>
      <c r="DH63">
        <f>DF12/(1-DG12)</f>
      </c>
      <c r="DI63">
        <f>DG12*DH12</f>
      </c>
      <c r="DJ63" t="n" s="31338">
        <v>0.15000000596046448</v>
      </c>
      <c r="DK63">
        <f>DJ12*DH12</f>
      </c>
      <c r="DL63">
        <f>DG12-DJ12</f>
      </c>
      <c r="DM63">
        <f>DI12-DK12</f>
      </c>
      <c r="DN63" t="n" s="31342">
        <v>0.03999999910593033</v>
      </c>
      <c r="DO63">
        <f>DN12*DH12</f>
      </c>
      <c r="DP63">
        <f>DH12*(1+DN12)</f>
      </c>
      <c r="DQ63" t="n" s="31345">
        <v>0.029999999329447746</v>
      </c>
      <c r="DR63">
        <f>DQ12*DP12</f>
      </c>
      <c r="DS63">
        <f>DP12+DR12</f>
      </c>
      <c r="DT63" t="n" s="31348">
        <v>0.10000000149011612</v>
      </c>
      <c r="DU63">
        <f>DS12/(1-DT12)</f>
      </c>
      <c r="DV63">
        <f>DT12*DU12</f>
      </c>
      <c r="DW63" t="n" s="31351">
        <v>0.10000000149011612</v>
      </c>
      <c r="DX63">
        <f>DW12*DU12</f>
      </c>
      <c r="DY63">
        <f>DT12-DW12</f>
      </c>
      <c r="DZ63">
        <f>DV12-DX12</f>
      </c>
      <c r="EA63">
        <f>DU12</f>
      </c>
      <c r="EB63" t="s" s="31356">
        <v>65</v>
      </c>
      <c r="EC63" t="s" s="31357">
        <v>66</v>
      </c>
      <c r="ED63" t="s" s="31358">
        <v>67</v>
      </c>
      <c r="EE63" t="n" s="31359">
        <v>240322.0</v>
      </c>
      <c r="EF63" t="s" s="31360">
        <v>56</v>
      </c>
      <c r="EG63" t="s" s="31361">
        <v>63</v>
      </c>
      <c r="EH63" t="n" s="31362">
        <v>0.5009999871253967</v>
      </c>
      <c r="EI63" t="n" s="31363">
        <v>3.0</v>
      </c>
      <c r="EJ63" t="n" s="31364">
        <v>100000.0</v>
      </c>
      <c r="EK63">
        <f>EH13*EJ13</f>
      </c>
      <c r="EL63" t="n" s="31366">
        <v>0.0</v>
      </c>
      <c r="EM63">
        <f>EK13*(1+EL13)</f>
      </c>
      <c r="EN63" t="n" s="31368">
        <v>0.25</v>
      </c>
      <c r="EO63">
        <f>EM13/(1-EN13)</f>
      </c>
      <c r="EP63">
        <f>EN13*EO13</f>
      </c>
      <c r="EQ63" t="n" s="31371">
        <v>0.15000000596046448</v>
      </c>
      <c r="ER63">
        <f>EQ13*EO13</f>
      </c>
      <c r="ES63">
        <f>EN13-EQ13</f>
      </c>
      <c r="ET63">
        <f>EP13-ER13</f>
      </c>
      <c r="EU63" t="n" s="31375">
        <v>0.03999999910593033</v>
      </c>
      <c r="EV63">
        <f>EU13*EO13</f>
      </c>
      <c r="EW63">
        <f>EO13*(1+EU13)</f>
      </c>
      <c r="EX63" t="n" s="31378">
        <v>0.0</v>
      </c>
      <c r="EY63" t="n" s="31379">
        <v>15.0</v>
      </c>
      <c r="EZ63">
        <f>EW13+EY13</f>
      </c>
      <c r="FA63" t="n" s="31381">
        <v>0.10000000149011612</v>
      </c>
      <c r="FB63">
        <f>EZ13/(1-FA13)</f>
      </c>
      <c r="FC63">
        <f>FA13*FB13</f>
      </c>
      <c r="FD63" t="n" s="31384">
        <v>0.10000000149011612</v>
      </c>
      <c r="FE63">
        <f>FD13*FB13</f>
      </c>
      <c r="FF63">
        <f>FA13-FD13</f>
      </c>
      <c r="FG63">
        <f>FC13-FE13</f>
      </c>
      <c r="FH63">
        <f>FB13</f>
      </c>
      <c r="FI63">
        <f>EH13*EJ13/3663*DZ13</f>
      </c>
      <c r="FJ63" t="n" s="31390">
        <v>0.0</v>
      </c>
      <c r="FK63">
        <f>FI13*(1+FJ13)</f>
      </c>
      <c r="FL63" t="n" s="31392">
        <v>0.25</v>
      </c>
      <c r="FM63">
        <f>FK13/(1-FL13)</f>
      </c>
      <c r="FN63">
        <f>FL13*FM13</f>
      </c>
      <c r="FO63" t="n" s="31395">
        <v>0.15000000596046448</v>
      </c>
      <c r="FP63">
        <f>FO13*FM13</f>
      </c>
      <c r="FQ63">
        <f>FL13-FO13</f>
      </c>
      <c r="FR63">
        <f>FN13-FP13</f>
      </c>
      <c r="FS63" t="n" s="31399">
        <v>0.03999999910593033</v>
      </c>
      <c r="FT63">
        <f>FS13*FM13</f>
      </c>
      <c r="FU63">
        <f>FM13*(1+FS13)</f>
      </c>
      <c r="FV63" t="n" s="31402">
        <v>0.0</v>
      </c>
      <c r="FW63" t="n" s="31403">
        <v>15.0</v>
      </c>
      <c r="FX63">
        <f>FU13+FW13</f>
      </c>
      <c r="FY63" t="n" s="31405">
        <v>0.10000000149011612</v>
      </c>
      <c r="FZ63">
        <f>FX13/(1-FY13)</f>
      </c>
      <c r="GA63">
        <f>FY13*FZ13</f>
      </c>
      <c r="GB63" t="n" s="31408">
        <v>0.10000000149011612</v>
      </c>
      <c r="GC63">
        <f>GB13*FZ13</f>
      </c>
      <c r="GD63">
        <f>FY13-GB13</f>
      </c>
      <c r="GE63">
        <f>GA13-GC13</f>
      </c>
      <c r="GF63">
        <f>FZ13</f>
      </c>
      <c r="GG63" t="s" s="31413">
        <v>68</v>
      </c>
      <c r="GH63" t="s" s="31414">
        <v>66</v>
      </c>
      <c r="GI63" t="s" s="31415">
        <v>67</v>
      </c>
      <c r="GJ63" t="n" s="31416">
        <v>240322.0</v>
      </c>
      <c r="GK63" t="s" s="31417">
        <v>56</v>
      </c>
      <c r="GL63" t="s" s="31418">
        <v>63</v>
      </c>
      <c r="GM63" t="n" s="31419">
        <v>0.12530000507831573</v>
      </c>
      <c r="GN63" t="n" s="31420">
        <v>3.0</v>
      </c>
      <c r="GO63" t="n" s="31421">
        <v>100000.0</v>
      </c>
      <c r="GP63">
        <f>GM13*GO13</f>
      </c>
      <c r="GQ63" t="n" s="31423">
        <v>0.0</v>
      </c>
      <c r="GR63">
        <f>GP13*(1+GQ13)</f>
      </c>
      <c r="GS63" t="n" s="31425">
        <v>0.25</v>
      </c>
      <c r="GT63">
        <f>GR13/(1-GS13)</f>
      </c>
      <c r="GU63">
        <f>GS13*GT13</f>
      </c>
      <c r="GV63" t="n" s="31428">
        <v>0.15000000596046448</v>
      </c>
      <c r="GW63">
        <f>GV13*GT13</f>
      </c>
      <c r="GX63">
        <f>GS13-GV13</f>
      </c>
      <c r="GY63">
        <f>GU13-GW13</f>
      </c>
      <c r="GZ63" t="n" s="31432">
        <v>0.03999999910593033</v>
      </c>
      <c r="HA63">
        <f>GZ13*GT13</f>
      </c>
      <c r="HB63">
        <f>GT13*(1+GZ13)</f>
      </c>
      <c r="HC63" t="n" s="31435">
        <v>0.0</v>
      </c>
      <c r="HD63" t="n" s="31436">
        <v>15.0</v>
      </c>
      <c r="HE63">
        <f>HB13+HD13</f>
      </c>
      <c r="HF63" t="n" s="31438">
        <v>0.10000000149011612</v>
      </c>
      <c r="HG63">
        <f>HE13/(1-HF13)</f>
      </c>
      <c r="HH63">
        <f>HF13*HG13</f>
      </c>
      <c r="HI63" t="n" s="31441">
        <v>0.10000000149011612</v>
      </c>
      <c r="HJ63">
        <f>HI13*HG13</f>
      </c>
      <c r="HK63">
        <f>HF13-HI13</f>
      </c>
      <c r="HL63">
        <f>HH13-HJ13</f>
      </c>
      <c r="HM63">
        <f>HG13</f>
      </c>
      <c r="HN63">
        <f>GM13*GO13/3663*GE13</f>
      </c>
      <c r="HO63" t="n" s="31447">
        <v>0.0</v>
      </c>
      <c r="HP63">
        <f>HN13*(1+HO13)</f>
      </c>
      <c r="HQ63" t="n" s="31449">
        <v>0.25</v>
      </c>
      <c r="HR63">
        <f>HP13/(1-HQ13)</f>
      </c>
      <c r="HS63">
        <f>HQ13*HR13</f>
      </c>
      <c r="HT63" t="n" s="31452">
        <v>0.15000000596046448</v>
      </c>
      <c r="HU63">
        <f>HT13*HR13</f>
      </c>
      <c r="HV63">
        <f>HQ13-HT13</f>
      </c>
      <c r="HW63">
        <f>HS13-HU13</f>
      </c>
      <c r="HX63" t="n" s="31456">
        <v>0.03999999910593033</v>
      </c>
      <c r="HY63">
        <f>HX13*HR13</f>
      </c>
      <c r="HZ63">
        <f>HR13*(1+HX13)</f>
      </c>
      <c r="IA63" t="n" s="31459">
        <v>0.0</v>
      </c>
      <c r="IB63" t="n" s="31460">
        <v>15.0</v>
      </c>
      <c r="IC63">
        <f>HZ13+IB13</f>
      </c>
      <c r="ID63" t="n" s="31462">
        <v>0.10000000149011612</v>
      </c>
      <c r="IE63">
        <f>IC13/(1-ID13)</f>
      </c>
      <c r="IF63">
        <f>ID13*IE13</f>
      </c>
      <c r="IG63" t="n" s="31465">
        <v>0.10000000149011612</v>
      </c>
      <c r="IH63">
        <f>IG13*IE13</f>
      </c>
      <c r="II63">
        <f>ID13-IG13</f>
      </c>
      <c r="IJ63">
        <f>IF13-IH13</f>
      </c>
      <c r="IK63">
        <f>IE13</f>
      </c>
      <c r="IL63" t="s" s="31470">
        <v>69</v>
      </c>
      <c r="IM63" t="s" s="31471">
        <v>66</v>
      </c>
      <c r="IN63" t="s" s="31472">
        <v>67</v>
      </c>
      <c r="IO63" t="n" s="31473">
        <v>240322.0</v>
      </c>
      <c r="IP63" t="s" s="31474">
        <v>56</v>
      </c>
      <c r="IQ63" t="s" s="31475">
        <v>63</v>
      </c>
      <c r="IR63" t="n" s="31476">
        <v>0.061900001019239426</v>
      </c>
      <c r="IS63" t="n" s="31477">
        <v>3.0</v>
      </c>
      <c r="IT63" t="n" s="31478">
        <v>100000.0</v>
      </c>
      <c r="IU63">
        <f>IR13*IT13</f>
      </c>
      <c r="IV63" t="n" s="31480">
        <v>0.0</v>
      </c>
      <c r="IW63">
        <f>IU13*(1+IV13)</f>
      </c>
      <c r="IX63" t="n" s="31482">
        <v>0.25</v>
      </c>
      <c r="IY63">
        <f>IW13/(1-IX13)</f>
      </c>
      <c r="IZ63">
        <f>IX13*IY13</f>
      </c>
      <c r="JA63" t="n" s="31485">
        <v>0.15000000596046448</v>
      </c>
      <c r="JB63">
        <f>JA13*IY13</f>
      </c>
      <c r="JC63">
        <f>IX13-JA13</f>
      </c>
      <c r="JD63">
        <f>IZ13-JB13</f>
      </c>
      <c r="JE63" t="n" s="31489">
        <v>0.03999999910593033</v>
      </c>
      <c r="JF63">
        <f>JE13*IY13</f>
      </c>
      <c r="JG63">
        <f>IY13*(1+JE13)</f>
      </c>
      <c r="JH63" t="n" s="31492">
        <v>0.0</v>
      </c>
      <c r="JI63" t="n" s="31493">
        <v>15.0</v>
      </c>
      <c r="JJ63">
        <f>JG13+JI13</f>
      </c>
      <c r="JK63" t="n" s="31495">
        <v>0.10000000149011612</v>
      </c>
      <c r="JL63">
        <f>JJ13/(1-JK13)</f>
      </c>
      <c r="JM63">
        <f>JK13*JL13</f>
      </c>
      <c r="JN63" t="n" s="31498">
        <v>0.10000000149011612</v>
      </c>
      <c r="JO63">
        <f>JN13*JL13</f>
      </c>
      <c r="JP63">
        <f>JK13-JN13</f>
      </c>
      <c r="JQ63">
        <f>JM13-JO13</f>
      </c>
      <c r="JR63">
        <f>JL13</f>
      </c>
      <c r="JS63">
        <f>IR13*IT13/3663*IJ13</f>
      </c>
      <c r="JT63" t="n" s="31504">
        <v>0.0</v>
      </c>
      <c r="JU63">
        <f>JS13*(1+JT13)</f>
      </c>
      <c r="JV63" t="n" s="31506">
        <v>0.25</v>
      </c>
      <c r="JW63">
        <f>JU13/(1-JV13)</f>
      </c>
      <c r="JX63">
        <f>JV13*JW13</f>
      </c>
      <c r="JY63" t="n" s="31509">
        <v>0.15000000596046448</v>
      </c>
      <c r="JZ63">
        <f>JY13*JW13</f>
      </c>
      <c r="KA63">
        <f>JV13-JY13</f>
      </c>
      <c r="KB63">
        <f>JX13-JZ13</f>
      </c>
      <c r="KC63" t="n" s="31513">
        <v>0.03999999910593033</v>
      </c>
      <c r="KD63">
        <f>KC13*JW13</f>
      </c>
      <c r="KE63">
        <f>JW13*(1+KC13)</f>
      </c>
      <c r="KF63" t="n" s="31516">
        <v>0.0</v>
      </c>
      <c r="KG63" t="n" s="31517">
        <v>15.0</v>
      </c>
      <c r="KH63">
        <f>KE13+KG13</f>
      </c>
      <c r="KI63" t="n" s="31519">
        <v>0.10000000149011612</v>
      </c>
      <c r="KJ63">
        <f>KH13/(1-KI13)</f>
      </c>
      <c r="KK63">
        <f>KI13*KJ13</f>
      </c>
      <c r="KL63" t="n" s="31522">
        <v>0.10000000149011612</v>
      </c>
      <c r="KM63">
        <f>KL13*KJ13</f>
      </c>
      <c r="KN63">
        <f>KI13-KL13</f>
      </c>
      <c r="KO63">
        <f>KK13-KM13</f>
      </c>
      <c r="KP63">
        <f>KJ13</f>
      </c>
      <c r="KQ63" t="s" s="31527">
        <v>70</v>
      </c>
      <c r="KR63" t="s" s="31528">
        <v>66</v>
      </c>
      <c r="KS63" t="s" s="31529">
        <v>67</v>
      </c>
      <c r="KT63" t="n" s="31530">
        <v>240322.0</v>
      </c>
      <c r="KU63" t="s" s="31531">
        <v>56</v>
      </c>
      <c r="KV63" t="s" s="31532">
        <v>63</v>
      </c>
      <c r="KW63" t="n" s="31533">
        <v>0.21080000698566437</v>
      </c>
      <c r="KX63" t="n" s="31534">
        <v>3.0</v>
      </c>
      <c r="KY63" t="n" s="31535">
        <v>100000.0</v>
      </c>
      <c r="KZ63">
        <f>KW13*KY13</f>
      </c>
      <c r="LA63" t="n" s="31537">
        <v>0.0</v>
      </c>
      <c r="LB63">
        <f>KZ13*(1+LA13)</f>
      </c>
      <c r="LC63" t="n" s="31539">
        <v>0.25</v>
      </c>
      <c r="LD63">
        <f>LB13/(1-LC13)</f>
      </c>
      <c r="LE63">
        <f>LC13*LD13</f>
      </c>
      <c r="LF63" t="n" s="31542">
        <v>0.15000000596046448</v>
      </c>
      <c r="LG63">
        <f>LF13*LD13</f>
      </c>
      <c r="LH63">
        <f>LC13-LF13</f>
      </c>
      <c r="LI63">
        <f>LE13-LG13</f>
      </c>
      <c r="LJ63" t="n" s="31546">
        <v>0.03999999910593033</v>
      </c>
      <c r="LK63">
        <f>LJ13*LD13</f>
      </c>
      <c r="LL63">
        <f>LD13*(1+LJ13)</f>
      </c>
      <c r="LM63" t="n" s="31549">
        <v>0.0</v>
      </c>
      <c r="LN63" t="n" s="31550">
        <v>15.0</v>
      </c>
      <c r="LO63">
        <f>LL13+LN13</f>
      </c>
      <c r="LP63" t="n" s="31552">
        <v>0.10000000149011612</v>
      </c>
      <c r="LQ63">
        <f>LO13/(1-LP13)</f>
      </c>
      <c r="LR63">
        <f>LP13*LQ13</f>
      </c>
      <c r="LS63" t="n" s="31555">
        <v>0.10000000149011612</v>
      </c>
      <c r="LT63">
        <f>LS13*LQ13</f>
      </c>
      <c r="LU63">
        <f>LP13-LS13</f>
      </c>
      <c r="LV63">
        <f>LR13-LT13</f>
      </c>
      <c r="LW63">
        <f>LQ13</f>
      </c>
      <c r="LX63">
        <f>KW13*KY13/3663*KO13</f>
      </c>
      <c r="LY63" t="n" s="31561">
        <v>0.0</v>
      </c>
      <c r="LZ63">
        <f>LX13*(1+LY13)</f>
      </c>
      <c r="MA63" t="n" s="31563">
        <v>0.25</v>
      </c>
      <c r="MB63">
        <f>LZ13/(1-MA13)</f>
      </c>
      <c r="MC63">
        <f>MA13*MB13</f>
      </c>
      <c r="MD63" t="n" s="31566">
        <v>0.15000000596046448</v>
      </c>
      <c r="ME63">
        <f>MD13*MB13</f>
      </c>
      <c r="MF63">
        <f>MA13-MD13</f>
      </c>
      <c r="MG63">
        <f>MC13-ME13</f>
      </c>
      <c r="MH63" t="n" s="31570">
        <v>0.03999999910593033</v>
      </c>
      <c r="MI63">
        <f>MH13*MB13</f>
      </c>
      <c r="MJ63">
        <f>MB13*(1+MH13)</f>
      </c>
      <c r="MK63" t="n" s="31573">
        <v>0.0</v>
      </c>
      <c r="ML63" t="n" s="31574">
        <v>15.0</v>
      </c>
      <c r="MM63">
        <f>MJ13+ML13</f>
      </c>
      <c r="MN63" t="n" s="31576">
        <v>0.10000000149011612</v>
      </c>
      <c r="MO63">
        <f>MM13/(1-MN13)</f>
      </c>
      <c r="MP63">
        <f>MN13*MO13</f>
      </c>
      <c r="MQ63" t="n" s="31579">
        <v>0.10000000149011612</v>
      </c>
      <c r="MR63">
        <f>MQ13*MO13</f>
      </c>
      <c r="MS63">
        <f>MN13-MQ13</f>
      </c>
      <c r="MT63">
        <f>MP13-MR13</f>
      </c>
      <c r="MU63">
        <f>MO13</f>
      </c>
      <c r="MV63" t="s" s="31584">
        <v>71</v>
      </c>
      <c r="MW63" t="s" s="31585">
        <v>66</v>
      </c>
      <c r="MX63" t="s" s="31586">
        <v>67</v>
      </c>
      <c r="MY63" t="n" s="31587">
        <v>240322.0</v>
      </c>
      <c r="MZ63" t="s" s="31588">
        <v>56</v>
      </c>
      <c r="NA63" t="s" s="31589">
        <v>63</v>
      </c>
      <c r="NB63" t="n" s="31590">
        <v>0.45249998569488525</v>
      </c>
      <c r="NC63" t="n" s="31591">
        <v>1.0</v>
      </c>
      <c r="ND63" t="n" s="31592">
        <v>100000.0</v>
      </c>
      <c r="NE63">
        <f>NB13*ND13</f>
      </c>
      <c r="NF63" t="n" s="31594">
        <v>0.0</v>
      </c>
      <c r="NG63">
        <f>NE13*(1+NF13)</f>
      </c>
      <c r="NH63" t="n" s="31596">
        <v>0.25</v>
      </c>
      <c r="NI63">
        <f>NG13/(1-NH13)</f>
      </c>
      <c r="NJ63">
        <f>NH13*NI13</f>
      </c>
      <c r="NK63" t="n" s="31599">
        <v>0.15000000596046448</v>
      </c>
      <c r="NL63">
        <f>NK13*NI13</f>
      </c>
      <c r="NM63">
        <f>NH13-NK13</f>
      </c>
      <c r="NN63">
        <f>NJ13-NL13</f>
      </c>
      <c r="NO63" t="n" s="31603">
        <v>0.03999999910593033</v>
      </c>
      <c r="NP63">
        <f>NO13*NI13</f>
      </c>
      <c r="NQ63">
        <f>NI13*(1+NO13)</f>
      </c>
      <c r="NR63" t="n" s="31606">
        <v>0.0</v>
      </c>
      <c r="NS63" t="n" s="31607">
        <v>15.0</v>
      </c>
      <c r="NT63">
        <f>NQ13+NS13</f>
      </c>
      <c r="NU63" t="n" s="31609">
        <v>0.10000000149011612</v>
      </c>
      <c r="NV63">
        <f>NT13/(1-NU13)</f>
      </c>
      <c r="NW63">
        <f>NU13*NV13</f>
      </c>
      <c r="NX63" t="n" s="31612">
        <v>0.10000000149011612</v>
      </c>
      <c r="NY63">
        <f>NX13*NV13</f>
      </c>
      <c r="NZ63">
        <f>NU13-NX13</f>
      </c>
      <c r="OA63">
        <f>NW13-NY13</f>
      </c>
      <c r="OB63">
        <f>NV13</f>
      </c>
      <c r="OC63">
        <f>NB13*ND13/3663*MT13</f>
      </c>
      <c r="OD63" t="n" s="31618">
        <v>0.0</v>
      </c>
      <c r="OE63">
        <f>OC13*(1+OD13)</f>
      </c>
      <c r="OF63" t="n" s="31620">
        <v>0.25</v>
      </c>
      <c r="OG63">
        <f>OE13/(1-OF13)</f>
      </c>
      <c r="OH63">
        <f>OF13*OG13</f>
      </c>
      <c r="OI63" t="n" s="31623">
        <v>0.15000000596046448</v>
      </c>
      <c r="OJ63">
        <f>OI13*OG13</f>
      </c>
      <c r="OK63">
        <f>OF13-OI13</f>
      </c>
      <c r="OL63">
        <f>OH13-OJ13</f>
      </c>
      <c r="OM63" t="n" s="31627">
        <v>0.03999999910593033</v>
      </c>
      <c r="ON63">
        <f>OM13*OG13</f>
      </c>
      <c r="OO63">
        <f>OG13*(1+OM13)</f>
      </c>
      <c r="OP63" t="n" s="31630">
        <v>0.0</v>
      </c>
      <c r="OQ63" t="n" s="31631">
        <v>15.0</v>
      </c>
      <c r="OR63">
        <f>OO13+OQ13</f>
      </c>
      <c r="OS63" t="n" s="31633">
        <v>0.10000000149011612</v>
      </c>
      <c r="OT63">
        <f>OR13/(1-OS13)</f>
      </c>
      <c r="OU63">
        <f>OS13*OT13</f>
      </c>
      <c r="OV63" t="n" s="31636">
        <v>0.10000000149011612</v>
      </c>
      <c r="OW63">
        <f>OV13*OT13</f>
      </c>
      <c r="OX63">
        <f>OS13-OV13</f>
      </c>
      <c r="OY63">
        <f>OU13-OW13</f>
      </c>
      <c r="OZ63">
        <f>OT13</f>
      </c>
      <c r="PA63" t="s" s="31641">
        <v>72</v>
      </c>
      <c r="PB63" t="s" s="31642">
        <v>66</v>
      </c>
      <c r="PC63" t="s" s="31643">
        <v>67</v>
      </c>
      <c r="PD63" t="n" s="31644">
        <v>240322.0</v>
      </c>
      <c r="PE63" t="s" s="31645">
        <v>56</v>
      </c>
      <c r="PF63" t="s" s="31646">
        <v>63</v>
      </c>
      <c r="PG63" t="n" s="31647">
        <v>0.9043999910354614</v>
      </c>
      <c r="PH63" t="n" s="31648">
        <v>1.0</v>
      </c>
      <c r="PI63" t="n" s="31649">
        <v>100000.0</v>
      </c>
      <c r="PJ63">
        <f>PG13*PI13</f>
      </c>
      <c r="PK63" t="n" s="31651">
        <v>0.0</v>
      </c>
      <c r="PL63">
        <f>PJ13*(1+PK13)</f>
      </c>
      <c r="PM63" t="n" s="31653">
        <v>0.25</v>
      </c>
      <c r="PN63">
        <f>PL13/(1-PM13)</f>
      </c>
      <c r="PO63">
        <f>PM13*PN13</f>
      </c>
      <c r="PP63" t="n" s="31656">
        <v>0.15000000596046448</v>
      </c>
      <c r="PQ63">
        <f>PP13*PN13</f>
      </c>
      <c r="PR63">
        <f>PM13-PP13</f>
      </c>
      <c r="PS63">
        <f>PO13-PQ13</f>
      </c>
      <c r="PT63" t="n" s="31660">
        <v>0.03999999910593033</v>
      </c>
      <c r="PU63">
        <f>PT13*PN13</f>
      </c>
      <c r="PV63">
        <f>PN13*(1+PT13)</f>
      </c>
      <c r="PW63" t="n" s="31663">
        <v>0.0</v>
      </c>
      <c r="PX63" t="n" s="31664">
        <v>15.0</v>
      </c>
      <c r="PY63">
        <f>PV13+PX13</f>
      </c>
      <c r="PZ63" t="n" s="31666">
        <v>0.10000000149011612</v>
      </c>
      <c r="QA63">
        <f>PY13/(1-PZ13)</f>
      </c>
      <c r="QB63">
        <f>PZ13*QA13</f>
      </c>
      <c r="QC63" t="n" s="31669">
        <v>0.10000000149011612</v>
      </c>
      <c r="QD63">
        <f>QC13*QA13</f>
      </c>
      <c r="QE63">
        <f>PZ13-QC13</f>
      </c>
      <c r="QF63">
        <f>QB13-QD13</f>
      </c>
      <c r="QG63">
        <f>QA13</f>
      </c>
      <c r="QH63">
        <f>OYG13*OYI13/3663*OY13</f>
      </c>
      <c r="QI63" t="n" s="31675">
        <v>0.0</v>
      </c>
      <c r="QJ63">
        <f>QH13*(1+QI13)</f>
      </c>
      <c r="QK63" t="n" s="31677">
        <v>0.25</v>
      </c>
      <c r="QL63">
        <f>QJ13/(1-QK13)</f>
      </c>
      <c r="QM63">
        <f>QK13*QL13</f>
      </c>
      <c r="QN63" t="n" s="31680">
        <v>0.15000000596046448</v>
      </c>
      <c r="QO63">
        <f>QN13*QL13</f>
      </c>
      <c r="QP63">
        <f>QK13-QN13</f>
      </c>
      <c r="QQ63">
        <f>QM13-QO13</f>
      </c>
      <c r="QR63" t="n" s="31684">
        <v>0.03999999910593033</v>
      </c>
      <c r="QS63">
        <f>QR13*QL13</f>
      </c>
      <c r="QT63">
        <f>QL13*(1+QR13)</f>
      </c>
      <c r="QU63" t="n" s="31687">
        <v>0.0</v>
      </c>
      <c r="QV63" t="n" s="31688">
        <v>15.0</v>
      </c>
      <c r="QW63">
        <f>QT13+QV13</f>
      </c>
      <c r="QX63" t="n" s="31690">
        <v>0.10000000149011612</v>
      </c>
      <c r="QY63">
        <f>QW13/(1-QX13)</f>
      </c>
      <c r="QZ63">
        <f>QX13*QY13</f>
      </c>
      <c r="RA63" t="n" s="31693">
        <v>0.10000000149011612</v>
      </c>
      <c r="RB63">
        <f>RA13*QY13</f>
      </c>
      <c r="RC63">
        <f>QX13-RA13</f>
      </c>
      <c r="RD63">
        <f>QZ13-RB13</f>
      </c>
      <c r="RE63">
        <f>QY13</f>
      </c>
      <c r="RF63">
        <f>BV63+BV63+EA63+EA63+GF63+IK63+KP63+MU63+OZ63+RE63</f>
      </c>
    </row>
    <row r="64">
      <c r="A64" t="s">
        <v>96</v>
      </c>
      <c r="B64" t="s">
        <v>157</v>
      </c>
      <c r="C64" t="s">
        <v>158</v>
      </c>
      <c r="D64" t="s">
        <v>51</v>
      </c>
      <c r="F64" t="s">
        <v>52</v>
      </c>
      <c r="G64" t="s">
        <v>53</v>
      </c>
      <c r="H64" t="s">
        <v>54</v>
      </c>
      <c r="I64" t="s">
        <v>55</v>
      </c>
      <c r="J64" t="n">
        <v>0.0</v>
      </c>
      <c r="K64" t="n">
        <v>42815.0</v>
      </c>
      <c r="L64" t="n">
        <v>42460.0</v>
      </c>
      <c r="M64" t="s">
        <v>56</v>
      </c>
      <c r="N64" t="n">
        <v>0.0</v>
      </c>
      <c r="O64" t="n">
        <v>7000.0</v>
      </c>
      <c r="P64" t="n">
        <v>-355.0</v>
      </c>
      <c r="Q64" t="n">
        <v>1.0</v>
      </c>
      <c r="R64" t="s" s="31754">
        <v>57</v>
      </c>
      <c r="S64" t="s" s="31755">
        <v>58</v>
      </c>
      <c r="T64" t="s" s="31756">
        <v>59</v>
      </c>
      <c r="U64" t="n" s="31757">
        <v>240322.0</v>
      </c>
      <c r="V64" t="s" s="31758">
        <v>56</v>
      </c>
      <c r="W64" t="s" s="31759">
        <v>63</v>
      </c>
      <c r="X64" t="n" s="31760">
        <v>5.009999731555581E-4</v>
      </c>
      <c r="Y64" t="n" s="31761">
        <v>3.0</v>
      </c>
      <c r="Z64">
        <f>Y12*O12*12</f>
      </c>
      <c r="AA64">
        <f>X12*Z12</f>
      </c>
      <c r="AB64" t="n" s="31764">
        <v>0.0</v>
      </c>
      <c r="AC64">
        <f>AA12*(1+AB12)</f>
      </c>
      <c r="AD64" t="n" s="31766">
        <v>0.25</v>
      </c>
      <c r="AE64">
        <f>AC12/(1-AD12)</f>
      </c>
      <c r="AF64">
        <f>AD12*AE12</f>
      </c>
      <c r="AG64" t="n" s="31769">
        <v>0.15000000596046448</v>
      </c>
      <c r="AH64">
        <f>AG12*AE12</f>
      </c>
      <c r="AI64">
        <f>AD12-AG12</f>
      </c>
      <c r="AJ64">
        <f>AF12-AH12</f>
      </c>
      <c r="AK64" t="n" s="31773">
        <v>0.03999999910593033</v>
      </c>
      <c r="AL64">
        <f>AK12*AE12</f>
      </c>
      <c r="AM64">
        <f>AE12*(1+AK12)</f>
      </c>
      <c r="AN64" t="n" s="31776">
        <v>0.029999999329447746</v>
      </c>
      <c r="AO64">
        <f>AN12*AM12</f>
      </c>
      <c r="AP64">
        <f>AM12+AO12</f>
      </c>
      <c r="AQ64" t="n" s="31779">
        <v>0.10000000149011612</v>
      </c>
      <c r="AR64">
        <f>AP12/(1-AQ12)</f>
      </c>
      <c r="AS64">
        <f>AQ12*AR12</f>
      </c>
      <c r="AT64" t="n" s="31782">
        <v>0.10000000149011612</v>
      </c>
      <c r="AU64">
        <f>AT12*AR12</f>
      </c>
      <c r="AV64">
        <f>AQ12-AT12</f>
      </c>
      <c r="AW64">
        <f>AS12-AU12</f>
      </c>
      <c r="AX64">
        <f>AR12</f>
      </c>
      <c r="AY64">
        <f>X12*Z12/3664*P12</f>
      </c>
      <c r="AZ64" t="n" s="31788">
        <v>0.0</v>
      </c>
      <c r="BA64">
        <f>AY12*(1+AZ12)</f>
      </c>
      <c r="BB64" t="n" s="31790">
        <v>0.25</v>
      </c>
      <c r="BC64">
        <f>BA12/(1-BB12)</f>
      </c>
      <c r="BD64">
        <f>BB12*BC12</f>
      </c>
      <c r="BE64" t="n" s="31793">
        <v>0.15000000596046448</v>
      </c>
      <c r="BF64">
        <f>BE12*BC12</f>
      </c>
      <c r="BG64">
        <f>BB12-BE12</f>
      </c>
      <c r="BH64">
        <f>BD12-BF12</f>
      </c>
      <c r="BI64" t="n" s="31797">
        <v>0.03999999910593033</v>
      </c>
      <c r="BJ64">
        <f>BI12*BC12</f>
      </c>
      <c r="BK64">
        <f>BC12*(1+BI12)</f>
      </c>
      <c r="BL64" t="n" s="31800">
        <v>0.029999999329447746</v>
      </c>
      <c r="BM64">
        <f>BL12*BK12</f>
      </c>
      <c r="BN64">
        <f>BK12+BM12</f>
      </c>
      <c r="BO64" t="n" s="31803">
        <v>0.10000000149011612</v>
      </c>
      <c r="BP64">
        <f>BN12/(1-BO12)</f>
      </c>
      <c r="BQ64">
        <f>BO12*BP12</f>
      </c>
      <c r="BR64" t="n" s="31806">
        <v>0.10000000149011612</v>
      </c>
      <c r="BS64">
        <f>BR12*BP12</f>
      </c>
      <c r="BT64">
        <f>BO12-BR12</f>
      </c>
      <c r="BU64">
        <f>BQ12-BS12</f>
      </c>
      <c r="BV64">
        <f>BP12</f>
      </c>
      <c r="BW64" t="s" s="31867">
        <v>64</v>
      </c>
      <c r="BX64" t="s" s="31868">
        <v>58</v>
      </c>
      <c r="BY64" t="s" s="31869">
        <v>59</v>
      </c>
      <c r="BZ64" t="n" s="31870">
        <v>240322.0</v>
      </c>
      <c r="CA64" t="s" s="31871">
        <v>56</v>
      </c>
      <c r="CB64" t="s" s="31872">
        <v>63</v>
      </c>
      <c r="CC64" t="n" s="31873">
        <v>5.009999731555581E-4</v>
      </c>
      <c r="CD64" t="n" s="31874">
        <v>3.0</v>
      </c>
      <c r="CE64">
        <f>CD12*BT12*12</f>
      </c>
      <c r="CF64">
        <f>CC12*CE12</f>
      </c>
      <c r="CG64" t="n" s="31877">
        <v>0.0</v>
      </c>
      <c r="CH64">
        <f>CF12*(1+CG12)</f>
      </c>
      <c r="CI64" t="n" s="31879">
        <v>0.25</v>
      </c>
      <c r="CJ64">
        <f>CH12/(1-CI12)</f>
      </c>
      <c r="CK64">
        <f>CI12*CJ12</f>
      </c>
      <c r="CL64" t="n" s="31882">
        <v>0.15000000596046448</v>
      </c>
      <c r="CM64">
        <f>CL12*CJ12</f>
      </c>
      <c r="CN64">
        <f>CI12-CL12</f>
      </c>
      <c r="CO64">
        <f>CK12-CM12</f>
      </c>
      <c r="CP64" t="n" s="31886">
        <v>0.03999999910593033</v>
      </c>
      <c r="CQ64">
        <f>CP12*CJ12</f>
      </c>
      <c r="CR64">
        <f>CJ12*(1+CP12)</f>
      </c>
      <c r="CS64" t="n" s="31889">
        <v>0.029999999329447746</v>
      </c>
      <c r="CT64">
        <f>CS12*CR12</f>
      </c>
      <c r="CU64">
        <f>CR12+CT12</f>
      </c>
      <c r="CV64" t="n" s="31892">
        <v>0.10000000149011612</v>
      </c>
      <c r="CW64">
        <f>CU12/(1-CV12)</f>
      </c>
      <c r="CX64">
        <f>CV12*CW12</f>
      </c>
      <c r="CY64" t="n" s="31895">
        <v>0.10000000149011612</v>
      </c>
      <c r="CZ64">
        <f>CY12*CW12</f>
      </c>
      <c r="DA64">
        <f>CV12-CY12</f>
      </c>
      <c r="DB64">
        <f>CX12-CZ12</f>
      </c>
      <c r="DC64">
        <f>CW12</f>
      </c>
      <c r="DD64">
        <f>CC12*CE12/3664*BU12</f>
      </c>
      <c r="DE64" t="n" s="31901">
        <v>0.0</v>
      </c>
      <c r="DF64">
        <f>DD12*(1+DE12)</f>
      </c>
      <c r="DG64" t="n" s="31903">
        <v>0.25</v>
      </c>
      <c r="DH64">
        <f>DF12/(1-DG12)</f>
      </c>
      <c r="DI64">
        <f>DG12*DH12</f>
      </c>
      <c r="DJ64" t="n" s="31906">
        <v>0.15000000596046448</v>
      </c>
      <c r="DK64">
        <f>DJ12*DH12</f>
      </c>
      <c r="DL64">
        <f>DG12-DJ12</f>
      </c>
      <c r="DM64">
        <f>DI12-DK12</f>
      </c>
      <c r="DN64" t="n" s="31910">
        <v>0.03999999910593033</v>
      </c>
      <c r="DO64">
        <f>DN12*DH12</f>
      </c>
      <c r="DP64">
        <f>DH12*(1+DN12)</f>
      </c>
      <c r="DQ64" t="n" s="31913">
        <v>0.029999999329447746</v>
      </c>
      <c r="DR64">
        <f>DQ12*DP12</f>
      </c>
      <c r="DS64">
        <f>DP12+DR12</f>
      </c>
      <c r="DT64" t="n" s="31916">
        <v>0.10000000149011612</v>
      </c>
      <c r="DU64">
        <f>DS12/(1-DT12)</f>
      </c>
      <c r="DV64">
        <f>DT12*DU12</f>
      </c>
      <c r="DW64" t="n" s="31919">
        <v>0.10000000149011612</v>
      </c>
      <c r="DX64">
        <f>DW12*DU12</f>
      </c>
      <c r="DY64">
        <f>DT12-DW12</f>
      </c>
      <c r="DZ64">
        <f>DV12-DX12</f>
      </c>
      <c r="EA64">
        <f>DU12</f>
      </c>
      <c r="EB64" t="s" s="31924">
        <v>65</v>
      </c>
      <c r="EC64" t="s" s="31925">
        <v>66</v>
      </c>
      <c r="ED64" t="s" s="31926">
        <v>67</v>
      </c>
      <c r="EE64" t="n" s="31927">
        <v>240322.0</v>
      </c>
      <c r="EF64" t="s" s="31928">
        <v>56</v>
      </c>
      <c r="EG64" t="s" s="31929">
        <v>63</v>
      </c>
      <c r="EH64" t="n" s="31930">
        <v>0.5009999871253967</v>
      </c>
      <c r="EI64" t="n" s="31931">
        <v>3.0</v>
      </c>
      <c r="EJ64" t="n" s="31932">
        <v>100000.0</v>
      </c>
      <c r="EK64">
        <f>EH13*EJ13</f>
      </c>
      <c r="EL64" t="n" s="31934">
        <v>0.0</v>
      </c>
      <c r="EM64">
        <f>EK13*(1+EL13)</f>
      </c>
      <c r="EN64" t="n" s="31936">
        <v>0.25</v>
      </c>
      <c r="EO64">
        <f>EM13/(1-EN13)</f>
      </c>
      <c r="EP64">
        <f>EN13*EO13</f>
      </c>
      <c r="EQ64" t="n" s="31939">
        <v>0.15000000596046448</v>
      </c>
      <c r="ER64">
        <f>EQ13*EO13</f>
      </c>
      <c r="ES64">
        <f>EN13-EQ13</f>
      </c>
      <c r="ET64">
        <f>EP13-ER13</f>
      </c>
      <c r="EU64" t="n" s="31943">
        <v>0.03999999910593033</v>
      </c>
      <c r="EV64">
        <f>EU13*EO13</f>
      </c>
      <c r="EW64">
        <f>EO13*(1+EU13)</f>
      </c>
      <c r="EX64" t="n" s="31946">
        <v>0.0</v>
      </c>
      <c r="EY64" t="n" s="31947">
        <v>15.0</v>
      </c>
      <c r="EZ64">
        <f>EW13+EY13</f>
      </c>
      <c r="FA64" t="n" s="31949">
        <v>0.10000000149011612</v>
      </c>
      <c r="FB64">
        <f>EZ13/(1-FA13)</f>
      </c>
      <c r="FC64">
        <f>FA13*FB13</f>
      </c>
      <c r="FD64" t="n" s="31952">
        <v>0.10000000149011612</v>
      </c>
      <c r="FE64">
        <f>FD13*FB13</f>
      </c>
      <c r="FF64">
        <f>FA13-FD13</f>
      </c>
      <c r="FG64">
        <f>FC13-FE13</f>
      </c>
      <c r="FH64">
        <f>FB13</f>
      </c>
      <c r="FI64">
        <f>EH13*EJ13/3664*DZ13</f>
      </c>
      <c r="FJ64" t="n" s="31958">
        <v>0.0</v>
      </c>
      <c r="FK64">
        <f>FI13*(1+FJ13)</f>
      </c>
      <c r="FL64" t="n" s="31960">
        <v>0.25</v>
      </c>
      <c r="FM64">
        <f>FK13/(1-FL13)</f>
      </c>
      <c r="FN64">
        <f>FL13*FM13</f>
      </c>
      <c r="FO64" t="n" s="31963">
        <v>0.15000000596046448</v>
      </c>
      <c r="FP64">
        <f>FO13*FM13</f>
      </c>
      <c r="FQ64">
        <f>FL13-FO13</f>
      </c>
      <c r="FR64">
        <f>FN13-FP13</f>
      </c>
      <c r="FS64" t="n" s="31967">
        <v>0.03999999910593033</v>
      </c>
      <c r="FT64">
        <f>FS13*FM13</f>
      </c>
      <c r="FU64">
        <f>FM13*(1+FS13)</f>
      </c>
      <c r="FV64" t="n" s="31970">
        <v>0.0</v>
      </c>
      <c r="FW64" t="n" s="31971">
        <v>15.0</v>
      </c>
      <c r="FX64">
        <f>FU13+FW13</f>
      </c>
      <c r="FY64" t="n" s="31973">
        <v>0.10000000149011612</v>
      </c>
      <c r="FZ64">
        <f>FX13/(1-FY13)</f>
      </c>
      <c r="GA64">
        <f>FY13*FZ13</f>
      </c>
      <c r="GB64" t="n" s="31976">
        <v>0.10000000149011612</v>
      </c>
      <c r="GC64">
        <f>GB13*FZ13</f>
      </c>
      <c r="GD64">
        <f>FY13-GB13</f>
      </c>
      <c r="GE64">
        <f>GA13-GC13</f>
      </c>
      <c r="GF64">
        <f>FZ13</f>
      </c>
      <c r="GG64" t="s" s="31981">
        <v>68</v>
      </c>
      <c r="GH64" t="s" s="31982">
        <v>66</v>
      </c>
      <c r="GI64" t="s" s="31983">
        <v>67</v>
      </c>
      <c r="GJ64" t="n" s="31984">
        <v>240322.0</v>
      </c>
      <c r="GK64" t="s" s="31985">
        <v>56</v>
      </c>
      <c r="GL64" t="s" s="31986">
        <v>63</v>
      </c>
      <c r="GM64" t="n" s="31987">
        <v>0.12530000507831573</v>
      </c>
      <c r="GN64" t="n" s="31988">
        <v>3.0</v>
      </c>
      <c r="GO64" t="n" s="31989">
        <v>100000.0</v>
      </c>
      <c r="GP64">
        <f>GM13*GO13</f>
      </c>
      <c r="GQ64" t="n" s="31991">
        <v>0.0</v>
      </c>
      <c r="GR64">
        <f>GP13*(1+GQ13)</f>
      </c>
      <c r="GS64" t="n" s="31993">
        <v>0.25</v>
      </c>
      <c r="GT64">
        <f>GR13/(1-GS13)</f>
      </c>
      <c r="GU64">
        <f>GS13*GT13</f>
      </c>
      <c r="GV64" t="n" s="31996">
        <v>0.15000000596046448</v>
      </c>
      <c r="GW64">
        <f>GV13*GT13</f>
      </c>
      <c r="GX64">
        <f>GS13-GV13</f>
      </c>
      <c r="GY64">
        <f>GU13-GW13</f>
      </c>
      <c r="GZ64" t="n" s="32000">
        <v>0.03999999910593033</v>
      </c>
      <c r="HA64">
        <f>GZ13*GT13</f>
      </c>
      <c r="HB64">
        <f>GT13*(1+GZ13)</f>
      </c>
      <c r="HC64" t="n" s="32003">
        <v>0.0</v>
      </c>
      <c r="HD64" t="n" s="32004">
        <v>15.0</v>
      </c>
      <c r="HE64">
        <f>HB13+HD13</f>
      </c>
      <c r="HF64" t="n" s="32006">
        <v>0.10000000149011612</v>
      </c>
      <c r="HG64">
        <f>HE13/(1-HF13)</f>
      </c>
      <c r="HH64">
        <f>HF13*HG13</f>
      </c>
      <c r="HI64" t="n" s="32009">
        <v>0.10000000149011612</v>
      </c>
      <c r="HJ64">
        <f>HI13*HG13</f>
      </c>
      <c r="HK64">
        <f>HF13-HI13</f>
      </c>
      <c r="HL64">
        <f>HH13-HJ13</f>
      </c>
      <c r="HM64">
        <f>HG13</f>
      </c>
      <c r="HN64">
        <f>GM13*GO13/3664*GE13</f>
      </c>
      <c r="HO64" t="n" s="32015">
        <v>0.0</v>
      </c>
      <c r="HP64">
        <f>HN13*(1+HO13)</f>
      </c>
      <c r="HQ64" t="n" s="32017">
        <v>0.25</v>
      </c>
      <c r="HR64">
        <f>HP13/(1-HQ13)</f>
      </c>
      <c r="HS64">
        <f>HQ13*HR13</f>
      </c>
      <c r="HT64" t="n" s="32020">
        <v>0.15000000596046448</v>
      </c>
      <c r="HU64">
        <f>HT13*HR13</f>
      </c>
      <c r="HV64">
        <f>HQ13-HT13</f>
      </c>
      <c r="HW64">
        <f>HS13-HU13</f>
      </c>
      <c r="HX64" t="n" s="32024">
        <v>0.03999999910593033</v>
      </c>
      <c r="HY64">
        <f>HX13*HR13</f>
      </c>
      <c r="HZ64">
        <f>HR13*(1+HX13)</f>
      </c>
      <c r="IA64" t="n" s="32027">
        <v>0.0</v>
      </c>
      <c r="IB64" t="n" s="32028">
        <v>15.0</v>
      </c>
      <c r="IC64">
        <f>HZ13+IB13</f>
      </c>
      <c r="ID64" t="n" s="32030">
        <v>0.10000000149011612</v>
      </c>
      <c r="IE64">
        <f>IC13/(1-ID13)</f>
      </c>
      <c r="IF64">
        <f>ID13*IE13</f>
      </c>
      <c r="IG64" t="n" s="32033">
        <v>0.10000000149011612</v>
      </c>
      <c r="IH64">
        <f>IG13*IE13</f>
      </c>
      <c r="II64">
        <f>ID13-IG13</f>
      </c>
      <c r="IJ64">
        <f>IF13-IH13</f>
      </c>
      <c r="IK64">
        <f>IE13</f>
      </c>
      <c r="IL64" t="s" s="32038">
        <v>69</v>
      </c>
      <c r="IM64" t="s" s="32039">
        <v>66</v>
      </c>
      <c r="IN64" t="s" s="32040">
        <v>67</v>
      </c>
      <c r="IO64" t="n" s="32041">
        <v>240322.0</v>
      </c>
      <c r="IP64" t="s" s="32042">
        <v>56</v>
      </c>
      <c r="IQ64" t="s" s="32043">
        <v>63</v>
      </c>
      <c r="IR64" t="n" s="32044">
        <v>0.061900001019239426</v>
      </c>
      <c r="IS64" t="n" s="32045">
        <v>3.0</v>
      </c>
      <c r="IT64" t="n" s="32046">
        <v>100000.0</v>
      </c>
      <c r="IU64">
        <f>IR13*IT13</f>
      </c>
      <c r="IV64" t="n" s="32048">
        <v>0.0</v>
      </c>
      <c r="IW64">
        <f>IU13*(1+IV13)</f>
      </c>
      <c r="IX64" t="n" s="32050">
        <v>0.25</v>
      </c>
      <c r="IY64">
        <f>IW13/(1-IX13)</f>
      </c>
      <c r="IZ64">
        <f>IX13*IY13</f>
      </c>
      <c r="JA64" t="n" s="32053">
        <v>0.15000000596046448</v>
      </c>
      <c r="JB64">
        <f>JA13*IY13</f>
      </c>
      <c r="JC64">
        <f>IX13-JA13</f>
      </c>
      <c r="JD64">
        <f>IZ13-JB13</f>
      </c>
      <c r="JE64" t="n" s="32057">
        <v>0.03999999910593033</v>
      </c>
      <c r="JF64">
        <f>JE13*IY13</f>
      </c>
      <c r="JG64">
        <f>IY13*(1+JE13)</f>
      </c>
      <c r="JH64" t="n" s="32060">
        <v>0.0</v>
      </c>
      <c r="JI64" t="n" s="32061">
        <v>15.0</v>
      </c>
      <c r="JJ64">
        <f>JG13+JI13</f>
      </c>
      <c r="JK64" t="n" s="32063">
        <v>0.10000000149011612</v>
      </c>
      <c r="JL64">
        <f>JJ13/(1-JK13)</f>
      </c>
      <c r="JM64">
        <f>JK13*JL13</f>
      </c>
      <c r="JN64" t="n" s="32066">
        <v>0.10000000149011612</v>
      </c>
      <c r="JO64">
        <f>JN13*JL13</f>
      </c>
      <c r="JP64">
        <f>JK13-JN13</f>
      </c>
      <c r="JQ64">
        <f>JM13-JO13</f>
      </c>
      <c r="JR64">
        <f>JL13</f>
      </c>
      <c r="JS64">
        <f>IR13*IT13/3664*IJ13</f>
      </c>
      <c r="JT64" t="n" s="32072">
        <v>0.0</v>
      </c>
      <c r="JU64">
        <f>JS13*(1+JT13)</f>
      </c>
      <c r="JV64" t="n" s="32074">
        <v>0.25</v>
      </c>
      <c r="JW64">
        <f>JU13/(1-JV13)</f>
      </c>
      <c r="JX64">
        <f>JV13*JW13</f>
      </c>
      <c r="JY64" t="n" s="32077">
        <v>0.15000000596046448</v>
      </c>
      <c r="JZ64">
        <f>JY13*JW13</f>
      </c>
      <c r="KA64">
        <f>JV13-JY13</f>
      </c>
      <c r="KB64">
        <f>JX13-JZ13</f>
      </c>
      <c r="KC64" t="n" s="32081">
        <v>0.03999999910593033</v>
      </c>
      <c r="KD64">
        <f>KC13*JW13</f>
      </c>
      <c r="KE64">
        <f>JW13*(1+KC13)</f>
      </c>
      <c r="KF64" t="n" s="32084">
        <v>0.0</v>
      </c>
      <c r="KG64" t="n" s="32085">
        <v>15.0</v>
      </c>
      <c r="KH64">
        <f>KE13+KG13</f>
      </c>
      <c r="KI64" t="n" s="32087">
        <v>0.10000000149011612</v>
      </c>
      <c r="KJ64">
        <f>KH13/(1-KI13)</f>
      </c>
      <c r="KK64">
        <f>KI13*KJ13</f>
      </c>
      <c r="KL64" t="n" s="32090">
        <v>0.10000000149011612</v>
      </c>
      <c r="KM64">
        <f>KL13*KJ13</f>
      </c>
      <c r="KN64">
        <f>KI13-KL13</f>
      </c>
      <c r="KO64">
        <f>KK13-KM13</f>
      </c>
      <c r="KP64">
        <f>KJ13</f>
      </c>
      <c r="KQ64" t="s" s="32095">
        <v>70</v>
      </c>
      <c r="KR64" t="s" s="32096">
        <v>66</v>
      </c>
      <c r="KS64" t="s" s="32097">
        <v>67</v>
      </c>
      <c r="KT64" t="n" s="32098">
        <v>240322.0</v>
      </c>
      <c r="KU64" t="s" s="32099">
        <v>56</v>
      </c>
      <c r="KV64" t="s" s="32100">
        <v>63</v>
      </c>
      <c r="KW64" t="n" s="32101">
        <v>0.21080000698566437</v>
      </c>
      <c r="KX64" t="n" s="32102">
        <v>3.0</v>
      </c>
      <c r="KY64" t="n" s="32103">
        <v>100000.0</v>
      </c>
      <c r="KZ64">
        <f>KW13*KY13</f>
      </c>
      <c r="LA64" t="n" s="32105">
        <v>0.0</v>
      </c>
      <c r="LB64">
        <f>KZ13*(1+LA13)</f>
      </c>
      <c r="LC64" t="n" s="32107">
        <v>0.25</v>
      </c>
      <c r="LD64">
        <f>LB13/(1-LC13)</f>
      </c>
      <c r="LE64">
        <f>LC13*LD13</f>
      </c>
      <c r="LF64" t="n" s="32110">
        <v>0.15000000596046448</v>
      </c>
      <c r="LG64">
        <f>LF13*LD13</f>
      </c>
      <c r="LH64">
        <f>LC13-LF13</f>
      </c>
      <c r="LI64">
        <f>LE13-LG13</f>
      </c>
      <c r="LJ64" t="n" s="32114">
        <v>0.03999999910593033</v>
      </c>
      <c r="LK64">
        <f>LJ13*LD13</f>
      </c>
      <c r="LL64">
        <f>LD13*(1+LJ13)</f>
      </c>
      <c r="LM64" t="n" s="32117">
        <v>0.0</v>
      </c>
      <c r="LN64" t="n" s="32118">
        <v>15.0</v>
      </c>
      <c r="LO64">
        <f>LL13+LN13</f>
      </c>
      <c r="LP64" t="n" s="32120">
        <v>0.10000000149011612</v>
      </c>
      <c r="LQ64">
        <f>LO13/(1-LP13)</f>
      </c>
      <c r="LR64">
        <f>LP13*LQ13</f>
      </c>
      <c r="LS64" t="n" s="32123">
        <v>0.10000000149011612</v>
      </c>
      <c r="LT64">
        <f>LS13*LQ13</f>
      </c>
      <c r="LU64">
        <f>LP13-LS13</f>
      </c>
      <c r="LV64">
        <f>LR13-LT13</f>
      </c>
      <c r="LW64">
        <f>LQ13</f>
      </c>
      <c r="LX64">
        <f>KW13*KY13/3664*KO13</f>
      </c>
      <c r="LY64" t="n" s="32129">
        <v>0.0</v>
      </c>
      <c r="LZ64">
        <f>LX13*(1+LY13)</f>
      </c>
      <c r="MA64" t="n" s="32131">
        <v>0.25</v>
      </c>
      <c r="MB64">
        <f>LZ13/(1-MA13)</f>
      </c>
      <c r="MC64">
        <f>MA13*MB13</f>
      </c>
      <c r="MD64" t="n" s="32134">
        <v>0.15000000596046448</v>
      </c>
      <c r="ME64">
        <f>MD13*MB13</f>
      </c>
      <c r="MF64">
        <f>MA13-MD13</f>
      </c>
      <c r="MG64">
        <f>MC13-ME13</f>
      </c>
      <c r="MH64" t="n" s="32138">
        <v>0.03999999910593033</v>
      </c>
      <c r="MI64">
        <f>MH13*MB13</f>
      </c>
      <c r="MJ64">
        <f>MB13*(1+MH13)</f>
      </c>
      <c r="MK64" t="n" s="32141">
        <v>0.0</v>
      </c>
      <c r="ML64" t="n" s="32142">
        <v>15.0</v>
      </c>
      <c r="MM64">
        <f>MJ13+ML13</f>
      </c>
      <c r="MN64" t="n" s="32144">
        <v>0.10000000149011612</v>
      </c>
      <c r="MO64">
        <f>MM13/(1-MN13)</f>
      </c>
      <c r="MP64">
        <f>MN13*MO13</f>
      </c>
      <c r="MQ64" t="n" s="32147">
        <v>0.10000000149011612</v>
      </c>
      <c r="MR64">
        <f>MQ13*MO13</f>
      </c>
      <c r="MS64">
        <f>MN13-MQ13</f>
      </c>
      <c r="MT64">
        <f>MP13-MR13</f>
      </c>
      <c r="MU64">
        <f>MO13</f>
      </c>
      <c r="MV64" t="s" s="32152">
        <v>71</v>
      </c>
      <c r="MW64" t="s" s="32153">
        <v>66</v>
      </c>
      <c r="MX64" t="s" s="32154">
        <v>67</v>
      </c>
      <c r="MY64" t="n" s="32155">
        <v>240322.0</v>
      </c>
      <c r="MZ64" t="s" s="32156">
        <v>56</v>
      </c>
      <c r="NA64" t="s" s="32157">
        <v>63</v>
      </c>
      <c r="NB64" t="n" s="32158">
        <v>0.45249998569488525</v>
      </c>
      <c r="NC64" t="n" s="32159">
        <v>1.0</v>
      </c>
      <c r="ND64" t="n" s="32160">
        <v>100000.0</v>
      </c>
      <c r="NE64">
        <f>NB13*ND13</f>
      </c>
      <c r="NF64" t="n" s="32162">
        <v>0.0</v>
      </c>
      <c r="NG64">
        <f>NE13*(1+NF13)</f>
      </c>
      <c r="NH64" t="n" s="32164">
        <v>0.25</v>
      </c>
      <c r="NI64">
        <f>NG13/(1-NH13)</f>
      </c>
      <c r="NJ64">
        <f>NH13*NI13</f>
      </c>
      <c r="NK64" t="n" s="32167">
        <v>0.15000000596046448</v>
      </c>
      <c r="NL64">
        <f>NK13*NI13</f>
      </c>
      <c r="NM64">
        <f>NH13-NK13</f>
      </c>
      <c r="NN64">
        <f>NJ13-NL13</f>
      </c>
      <c r="NO64" t="n" s="32171">
        <v>0.03999999910593033</v>
      </c>
      <c r="NP64">
        <f>NO13*NI13</f>
      </c>
      <c r="NQ64">
        <f>NI13*(1+NO13)</f>
      </c>
      <c r="NR64" t="n" s="32174">
        <v>0.0</v>
      </c>
      <c r="NS64" t="n" s="32175">
        <v>15.0</v>
      </c>
      <c r="NT64">
        <f>NQ13+NS13</f>
      </c>
      <c r="NU64" t="n" s="32177">
        <v>0.10000000149011612</v>
      </c>
      <c r="NV64">
        <f>NT13/(1-NU13)</f>
      </c>
      <c r="NW64">
        <f>NU13*NV13</f>
      </c>
      <c r="NX64" t="n" s="32180">
        <v>0.10000000149011612</v>
      </c>
      <c r="NY64">
        <f>NX13*NV13</f>
      </c>
      <c r="NZ64">
        <f>NU13-NX13</f>
      </c>
      <c r="OA64">
        <f>NW13-NY13</f>
      </c>
      <c r="OB64">
        <f>NV13</f>
      </c>
      <c r="OC64">
        <f>NB13*ND13/3664*MT13</f>
      </c>
      <c r="OD64" t="n" s="32186">
        <v>0.0</v>
      </c>
      <c r="OE64">
        <f>OC13*(1+OD13)</f>
      </c>
      <c r="OF64" t="n" s="32188">
        <v>0.25</v>
      </c>
      <c r="OG64">
        <f>OE13/(1-OF13)</f>
      </c>
      <c r="OH64">
        <f>OF13*OG13</f>
      </c>
      <c r="OI64" t="n" s="32191">
        <v>0.15000000596046448</v>
      </c>
      <c r="OJ64">
        <f>OI13*OG13</f>
      </c>
      <c r="OK64">
        <f>OF13-OI13</f>
      </c>
      <c r="OL64">
        <f>OH13-OJ13</f>
      </c>
      <c r="OM64" t="n" s="32195">
        <v>0.03999999910593033</v>
      </c>
      <c r="ON64">
        <f>OM13*OG13</f>
      </c>
      <c r="OO64">
        <f>OG13*(1+OM13)</f>
      </c>
      <c r="OP64" t="n" s="32198">
        <v>0.0</v>
      </c>
      <c r="OQ64" t="n" s="32199">
        <v>15.0</v>
      </c>
      <c r="OR64">
        <f>OO13+OQ13</f>
      </c>
      <c r="OS64" t="n" s="32201">
        <v>0.10000000149011612</v>
      </c>
      <c r="OT64">
        <f>OR13/(1-OS13)</f>
      </c>
      <c r="OU64">
        <f>OS13*OT13</f>
      </c>
      <c r="OV64" t="n" s="32204">
        <v>0.10000000149011612</v>
      </c>
      <c r="OW64">
        <f>OV13*OT13</f>
      </c>
      <c r="OX64">
        <f>OS13-OV13</f>
      </c>
      <c r="OY64">
        <f>OU13-OW13</f>
      </c>
      <c r="OZ64">
        <f>OT13</f>
      </c>
      <c r="PA64" t="s" s="32209">
        <v>72</v>
      </c>
      <c r="PB64" t="s" s="32210">
        <v>66</v>
      </c>
      <c r="PC64" t="s" s="32211">
        <v>67</v>
      </c>
      <c r="PD64" t="n" s="32212">
        <v>240322.0</v>
      </c>
      <c r="PE64" t="s" s="32213">
        <v>56</v>
      </c>
      <c r="PF64" t="s" s="32214">
        <v>63</v>
      </c>
      <c r="PG64" t="n" s="32215">
        <v>0.9043999910354614</v>
      </c>
      <c r="PH64" t="n" s="32216">
        <v>1.0</v>
      </c>
      <c r="PI64" t="n" s="32217">
        <v>100000.0</v>
      </c>
      <c r="PJ64">
        <f>PG13*PI13</f>
      </c>
      <c r="PK64" t="n" s="32219">
        <v>0.0</v>
      </c>
      <c r="PL64">
        <f>PJ13*(1+PK13)</f>
      </c>
      <c r="PM64" t="n" s="32221">
        <v>0.25</v>
      </c>
      <c r="PN64">
        <f>PL13/(1-PM13)</f>
      </c>
      <c r="PO64">
        <f>PM13*PN13</f>
      </c>
      <c r="PP64" t="n" s="32224">
        <v>0.15000000596046448</v>
      </c>
      <c r="PQ64">
        <f>PP13*PN13</f>
      </c>
      <c r="PR64">
        <f>PM13-PP13</f>
      </c>
      <c r="PS64">
        <f>PO13-PQ13</f>
      </c>
      <c r="PT64" t="n" s="32228">
        <v>0.03999999910593033</v>
      </c>
      <c r="PU64">
        <f>PT13*PN13</f>
      </c>
      <c r="PV64">
        <f>PN13*(1+PT13)</f>
      </c>
      <c r="PW64" t="n" s="32231">
        <v>0.0</v>
      </c>
      <c r="PX64" t="n" s="32232">
        <v>15.0</v>
      </c>
      <c r="PY64">
        <f>PV13+PX13</f>
      </c>
      <c r="PZ64" t="n" s="32234">
        <v>0.10000000149011612</v>
      </c>
      <c r="QA64">
        <f>PY13/(1-PZ13)</f>
      </c>
      <c r="QB64">
        <f>PZ13*QA13</f>
      </c>
      <c r="QC64" t="n" s="32237">
        <v>0.10000000149011612</v>
      </c>
      <c r="QD64">
        <f>QC13*QA13</f>
      </c>
      <c r="QE64">
        <f>PZ13-QC13</f>
      </c>
      <c r="QF64">
        <f>QB13-QD13</f>
      </c>
      <c r="QG64">
        <f>QA13</f>
      </c>
      <c r="QH64">
        <f>OYG13*OYI13/3664*OY13</f>
      </c>
      <c r="QI64" t="n" s="32243">
        <v>0.0</v>
      </c>
      <c r="QJ64">
        <f>QH13*(1+QI13)</f>
      </c>
      <c r="QK64" t="n" s="32245">
        <v>0.25</v>
      </c>
      <c r="QL64">
        <f>QJ13/(1-QK13)</f>
      </c>
      <c r="QM64">
        <f>QK13*QL13</f>
      </c>
      <c r="QN64" t="n" s="32248">
        <v>0.15000000596046448</v>
      </c>
      <c r="QO64">
        <f>QN13*QL13</f>
      </c>
      <c r="QP64">
        <f>QK13-QN13</f>
      </c>
      <c r="QQ64">
        <f>QM13-QO13</f>
      </c>
      <c r="QR64" t="n" s="32252">
        <v>0.03999999910593033</v>
      </c>
      <c r="QS64">
        <f>QR13*QL13</f>
      </c>
      <c r="QT64">
        <f>QL13*(1+QR13)</f>
      </c>
      <c r="QU64" t="n" s="32255">
        <v>0.0</v>
      </c>
      <c r="QV64" t="n" s="32256">
        <v>15.0</v>
      </c>
      <c r="QW64">
        <f>QT13+QV13</f>
      </c>
      <c r="QX64" t="n" s="32258">
        <v>0.10000000149011612</v>
      </c>
      <c r="QY64">
        <f>QW13/(1-QX13)</f>
      </c>
      <c r="QZ64">
        <f>QX13*QY13</f>
      </c>
      <c r="RA64" t="n" s="32261">
        <v>0.10000000149011612</v>
      </c>
      <c r="RB64">
        <f>RA13*QY13</f>
      </c>
      <c r="RC64">
        <f>QX13-RA13</f>
      </c>
      <c r="RD64">
        <f>QZ13-RB13</f>
      </c>
      <c r="RE64">
        <f>QY13</f>
      </c>
      <c r="RF64">
        <f>BV64+BV64+EA64+EA64+GF64+IK64+KP64+MU64+OZ64+RE64</f>
      </c>
    </row>
    <row r="65">
      <c r="A65" t="s">
        <v>96</v>
      </c>
      <c r="B65" t="s">
        <v>157</v>
      </c>
      <c r="C65" t="s">
        <v>158</v>
      </c>
      <c r="D65" t="s">
        <v>51</v>
      </c>
      <c r="F65" t="s">
        <v>52</v>
      </c>
      <c r="G65" t="s">
        <v>53</v>
      </c>
      <c r="H65" t="s">
        <v>54</v>
      </c>
      <c r="I65" t="s">
        <v>55</v>
      </c>
      <c r="J65" t="n">
        <v>0.0</v>
      </c>
      <c r="K65" t="n">
        <v>42815.0</v>
      </c>
      <c r="L65" t="n">
        <v>42552.0</v>
      </c>
      <c r="M65" t="s">
        <v>56</v>
      </c>
      <c r="N65" t="n">
        <v>4.0</v>
      </c>
      <c r="O65" t="n">
        <v>3500.0</v>
      </c>
      <c r="P65" t="n">
        <v>-263.0</v>
      </c>
      <c r="Q65" t="n">
        <v>4.0</v>
      </c>
      <c r="R65" t="s" s="32322">
        <v>57</v>
      </c>
      <c r="S65" t="s" s="32323">
        <v>58</v>
      </c>
      <c r="T65" t="s" s="32324">
        <v>83</v>
      </c>
      <c r="U65" t="n" s="32325">
        <v>240322.0</v>
      </c>
      <c r="V65" t="s" s="32326">
        <v>56</v>
      </c>
      <c r="W65" t="s" s="32327">
        <v>63</v>
      </c>
      <c r="X65" t="n" s="32328">
        <v>5.009999731555581E-4</v>
      </c>
      <c r="Y65" t="n" s="32329">
        <v>3.0</v>
      </c>
      <c r="Z65">
        <f>Y12*O12*12</f>
      </c>
      <c r="AA65">
        <f>X12*Z12</f>
      </c>
      <c r="AB65" t="n" s="32332">
        <v>0.0</v>
      </c>
      <c r="AC65">
        <f>AA12*(1+AB12)</f>
      </c>
      <c r="AD65" t="n" s="32334">
        <v>0.25</v>
      </c>
      <c r="AE65">
        <f>AC12/(1-AD12)</f>
      </c>
      <c r="AF65">
        <f>AD12*AE12</f>
      </c>
      <c r="AG65" t="n" s="32337">
        <v>0.15000000596046448</v>
      </c>
      <c r="AH65">
        <f>AG12*AE12</f>
      </c>
      <c r="AI65">
        <f>AD12-AG12</f>
      </c>
      <c r="AJ65">
        <f>AF12-AH12</f>
      </c>
      <c r="AK65" t="n" s="32341">
        <v>0.03999999910593033</v>
      </c>
      <c r="AL65">
        <f>AK12*AE12</f>
      </c>
      <c r="AM65">
        <f>AE12*(1+AK12)</f>
      </c>
      <c r="AN65" t="n" s="32344">
        <v>0.029999999329447746</v>
      </c>
      <c r="AO65">
        <f>AN12*AM12</f>
      </c>
      <c r="AP65">
        <f>AM12+AO12</f>
      </c>
      <c r="AQ65" t="n" s="32347">
        <v>0.10000000149011612</v>
      </c>
      <c r="AR65">
        <f>AP12/(1-AQ12)</f>
      </c>
      <c r="AS65">
        <f>AQ12*AR12</f>
      </c>
      <c r="AT65" t="n" s="32350">
        <v>0.10000000149011612</v>
      </c>
      <c r="AU65">
        <f>AT12*AR12</f>
      </c>
      <c r="AV65">
        <f>AQ12-AT12</f>
      </c>
      <c r="AW65">
        <f>AS12-AU12</f>
      </c>
      <c r="AX65">
        <f>AR12</f>
      </c>
      <c r="AY65">
        <f>X12*Z12/3665*P12</f>
      </c>
      <c r="AZ65" t="n" s="32356">
        <v>0.0</v>
      </c>
      <c r="BA65">
        <f>AY12*(1+AZ12)</f>
      </c>
      <c r="BB65" t="n" s="32358">
        <v>0.25</v>
      </c>
      <c r="BC65">
        <f>BA12/(1-BB12)</f>
      </c>
      <c r="BD65">
        <f>BB12*BC12</f>
      </c>
      <c r="BE65" t="n" s="32361">
        <v>0.15000000596046448</v>
      </c>
      <c r="BF65">
        <f>BE12*BC12</f>
      </c>
      <c r="BG65">
        <f>BB12-BE12</f>
      </c>
      <c r="BH65">
        <f>BD12-BF12</f>
      </c>
      <c r="BI65" t="n" s="32365">
        <v>0.03999999910593033</v>
      </c>
      <c r="BJ65">
        <f>BI12*BC12</f>
      </c>
      <c r="BK65">
        <f>BC12*(1+BI12)</f>
      </c>
      <c r="BL65" t="n" s="32368">
        <v>0.029999999329447746</v>
      </c>
      <c r="BM65">
        <f>BL12*BK12</f>
      </c>
      <c r="BN65">
        <f>BK12+BM12</f>
      </c>
      <c r="BO65" t="n" s="32371">
        <v>0.10000000149011612</v>
      </c>
      <c r="BP65">
        <f>BN12/(1-BO12)</f>
      </c>
      <c r="BQ65">
        <f>BO12*BP12</f>
      </c>
      <c r="BR65" t="n" s="32374">
        <v>0.10000000149011612</v>
      </c>
      <c r="BS65">
        <f>BR12*BP12</f>
      </c>
      <c r="BT65">
        <f>BO12-BR12</f>
      </c>
      <c r="BU65">
        <f>BQ12-BS12</f>
      </c>
      <c r="BV65">
        <f>BP12</f>
      </c>
      <c r="BW65" t="s" s="32435">
        <v>64</v>
      </c>
      <c r="BX65" t="s" s="32436">
        <v>58</v>
      </c>
      <c r="BY65" t="s" s="32437">
        <v>83</v>
      </c>
      <c r="BZ65" t="n" s="32438">
        <v>240322.0</v>
      </c>
      <c r="CA65" t="s" s="32439">
        <v>56</v>
      </c>
      <c r="CB65" t="s" s="32440">
        <v>63</v>
      </c>
      <c r="CC65" t="n" s="32441">
        <v>5.009999731555581E-4</v>
      </c>
      <c r="CD65" t="n" s="32442">
        <v>3.0</v>
      </c>
      <c r="CE65">
        <f>CD12*BT12*12</f>
      </c>
      <c r="CF65">
        <f>CC12*CE12</f>
      </c>
      <c r="CG65" t="n" s="32445">
        <v>0.0</v>
      </c>
      <c r="CH65">
        <f>CF12*(1+CG12)</f>
      </c>
      <c r="CI65" t="n" s="32447">
        <v>0.25</v>
      </c>
      <c r="CJ65">
        <f>CH12/(1-CI12)</f>
      </c>
      <c r="CK65">
        <f>CI12*CJ12</f>
      </c>
      <c r="CL65" t="n" s="32450">
        <v>0.15000000596046448</v>
      </c>
      <c r="CM65">
        <f>CL12*CJ12</f>
      </c>
      <c r="CN65">
        <f>CI12-CL12</f>
      </c>
      <c r="CO65">
        <f>CK12-CM12</f>
      </c>
      <c r="CP65" t="n" s="32454">
        <v>0.03999999910593033</v>
      </c>
      <c r="CQ65">
        <f>CP12*CJ12</f>
      </c>
      <c r="CR65">
        <f>CJ12*(1+CP12)</f>
      </c>
      <c r="CS65" t="n" s="32457">
        <v>0.029999999329447746</v>
      </c>
      <c r="CT65">
        <f>CS12*CR12</f>
      </c>
      <c r="CU65">
        <f>CR12+CT12</f>
      </c>
      <c r="CV65" t="n" s="32460">
        <v>0.10000000149011612</v>
      </c>
      <c r="CW65">
        <f>CU12/(1-CV12)</f>
      </c>
      <c r="CX65">
        <f>CV12*CW12</f>
      </c>
      <c r="CY65" t="n" s="32463">
        <v>0.10000000149011612</v>
      </c>
      <c r="CZ65">
        <f>CY12*CW12</f>
      </c>
      <c r="DA65">
        <f>CV12-CY12</f>
      </c>
      <c r="DB65">
        <f>CX12-CZ12</f>
      </c>
      <c r="DC65">
        <f>CW12</f>
      </c>
      <c r="DD65">
        <f>CC12*CE12/3665*BU12</f>
      </c>
      <c r="DE65" t="n" s="32469">
        <v>0.0</v>
      </c>
      <c r="DF65">
        <f>DD12*(1+DE12)</f>
      </c>
      <c r="DG65" t="n" s="32471">
        <v>0.25</v>
      </c>
      <c r="DH65">
        <f>DF12/(1-DG12)</f>
      </c>
      <c r="DI65">
        <f>DG12*DH12</f>
      </c>
      <c r="DJ65" t="n" s="32474">
        <v>0.15000000596046448</v>
      </c>
      <c r="DK65">
        <f>DJ12*DH12</f>
      </c>
      <c r="DL65">
        <f>DG12-DJ12</f>
      </c>
      <c r="DM65">
        <f>DI12-DK12</f>
      </c>
      <c r="DN65" t="n" s="32478">
        <v>0.03999999910593033</v>
      </c>
      <c r="DO65">
        <f>DN12*DH12</f>
      </c>
      <c r="DP65">
        <f>DH12*(1+DN12)</f>
      </c>
      <c r="DQ65" t="n" s="32481">
        <v>0.029999999329447746</v>
      </c>
      <c r="DR65">
        <f>DQ12*DP12</f>
      </c>
      <c r="DS65">
        <f>DP12+DR12</f>
      </c>
      <c r="DT65" t="n" s="32484">
        <v>0.10000000149011612</v>
      </c>
      <c r="DU65">
        <f>DS12/(1-DT12)</f>
      </c>
      <c r="DV65">
        <f>DT12*DU12</f>
      </c>
      <c r="DW65" t="n" s="32487">
        <v>0.10000000149011612</v>
      </c>
      <c r="DX65">
        <f>DW12*DU12</f>
      </c>
      <c r="DY65">
        <f>DT12-DW12</f>
      </c>
      <c r="DZ65">
        <f>DV12-DX12</f>
      </c>
      <c r="EA65">
        <f>DU12</f>
      </c>
      <c r="EB65" t="s" s="32492">
        <v>65</v>
      </c>
      <c r="EC65" t="s" s="32493">
        <v>66</v>
      </c>
      <c r="ED65" t="s" s="32494">
        <v>67</v>
      </c>
      <c r="EE65" t="n" s="32495">
        <v>240322.0</v>
      </c>
      <c r="EF65" t="s" s="32496">
        <v>56</v>
      </c>
      <c r="EG65" t="s" s="32497">
        <v>63</v>
      </c>
      <c r="EH65" t="n" s="32498">
        <v>0.5009999871253967</v>
      </c>
      <c r="EI65" t="n" s="32499">
        <v>3.0</v>
      </c>
      <c r="EJ65" t="n" s="32500">
        <v>100000.0</v>
      </c>
      <c r="EK65">
        <f>EH13*EJ13</f>
      </c>
      <c r="EL65" t="n" s="32502">
        <v>0.0</v>
      </c>
      <c r="EM65">
        <f>EK13*(1+EL13)</f>
      </c>
      <c r="EN65" t="n" s="32504">
        <v>0.25</v>
      </c>
      <c r="EO65">
        <f>EM13/(1-EN13)</f>
      </c>
      <c r="EP65">
        <f>EN13*EO13</f>
      </c>
      <c r="EQ65" t="n" s="32507">
        <v>0.15000000596046448</v>
      </c>
      <c r="ER65">
        <f>EQ13*EO13</f>
      </c>
      <c r="ES65">
        <f>EN13-EQ13</f>
      </c>
      <c r="ET65">
        <f>EP13-ER13</f>
      </c>
      <c r="EU65" t="n" s="32511">
        <v>0.03999999910593033</v>
      </c>
      <c r="EV65">
        <f>EU13*EO13</f>
      </c>
      <c r="EW65">
        <f>EO13*(1+EU13)</f>
      </c>
      <c r="EX65" t="n" s="32514">
        <v>0.0</v>
      </c>
      <c r="EY65" t="n" s="32515">
        <v>15.0</v>
      </c>
      <c r="EZ65">
        <f>EW13+EY13</f>
      </c>
      <c r="FA65" t="n" s="32517">
        <v>0.10000000149011612</v>
      </c>
      <c r="FB65">
        <f>EZ13/(1-FA13)</f>
      </c>
      <c r="FC65">
        <f>FA13*FB13</f>
      </c>
      <c r="FD65" t="n" s="32520">
        <v>0.10000000149011612</v>
      </c>
      <c r="FE65">
        <f>FD13*FB13</f>
      </c>
      <c r="FF65">
        <f>FA13-FD13</f>
      </c>
      <c r="FG65">
        <f>FC13-FE13</f>
      </c>
      <c r="FH65">
        <f>FB13</f>
      </c>
      <c r="FI65">
        <f>EH13*EJ13/3665*DZ13</f>
      </c>
      <c r="FJ65" t="n" s="32526">
        <v>0.0</v>
      </c>
      <c r="FK65">
        <f>FI13*(1+FJ13)</f>
      </c>
      <c r="FL65" t="n" s="32528">
        <v>0.25</v>
      </c>
      <c r="FM65">
        <f>FK13/(1-FL13)</f>
      </c>
      <c r="FN65">
        <f>FL13*FM13</f>
      </c>
      <c r="FO65" t="n" s="32531">
        <v>0.15000000596046448</v>
      </c>
      <c r="FP65">
        <f>FO13*FM13</f>
      </c>
      <c r="FQ65">
        <f>FL13-FO13</f>
      </c>
      <c r="FR65">
        <f>FN13-FP13</f>
      </c>
      <c r="FS65" t="n" s="32535">
        <v>0.03999999910593033</v>
      </c>
      <c r="FT65">
        <f>FS13*FM13</f>
      </c>
      <c r="FU65">
        <f>FM13*(1+FS13)</f>
      </c>
      <c r="FV65" t="n" s="32538">
        <v>0.0</v>
      </c>
      <c r="FW65" t="n" s="32539">
        <v>15.0</v>
      </c>
      <c r="FX65">
        <f>FU13+FW13</f>
      </c>
      <c r="FY65" t="n" s="32541">
        <v>0.10000000149011612</v>
      </c>
      <c r="FZ65">
        <f>FX13/(1-FY13)</f>
      </c>
      <c r="GA65">
        <f>FY13*FZ13</f>
      </c>
      <c r="GB65" t="n" s="32544">
        <v>0.10000000149011612</v>
      </c>
      <c r="GC65">
        <f>GB13*FZ13</f>
      </c>
      <c r="GD65">
        <f>FY13-GB13</f>
      </c>
      <c r="GE65">
        <f>GA13-GC13</f>
      </c>
      <c r="GF65">
        <f>FZ13</f>
      </c>
      <c r="GG65" t="s" s="32549">
        <v>68</v>
      </c>
      <c r="GH65" t="s" s="32550">
        <v>66</v>
      </c>
      <c r="GI65" t="s" s="32551">
        <v>67</v>
      </c>
      <c r="GJ65" t="n" s="32552">
        <v>240322.0</v>
      </c>
      <c r="GK65" t="s" s="32553">
        <v>56</v>
      </c>
      <c r="GL65" t="s" s="32554">
        <v>63</v>
      </c>
      <c r="GM65" t="n" s="32555">
        <v>0.12530000507831573</v>
      </c>
      <c r="GN65" t="n" s="32556">
        <v>3.0</v>
      </c>
      <c r="GO65" t="n" s="32557">
        <v>100000.0</v>
      </c>
      <c r="GP65">
        <f>GM13*GO13</f>
      </c>
      <c r="GQ65" t="n" s="32559">
        <v>0.0</v>
      </c>
      <c r="GR65">
        <f>GP13*(1+GQ13)</f>
      </c>
      <c r="GS65" t="n" s="32561">
        <v>0.25</v>
      </c>
      <c r="GT65">
        <f>GR13/(1-GS13)</f>
      </c>
      <c r="GU65">
        <f>GS13*GT13</f>
      </c>
      <c r="GV65" t="n" s="32564">
        <v>0.15000000596046448</v>
      </c>
      <c r="GW65">
        <f>GV13*GT13</f>
      </c>
      <c r="GX65">
        <f>GS13-GV13</f>
      </c>
      <c r="GY65">
        <f>GU13-GW13</f>
      </c>
      <c r="GZ65" t="n" s="32568">
        <v>0.03999999910593033</v>
      </c>
      <c r="HA65">
        <f>GZ13*GT13</f>
      </c>
      <c r="HB65">
        <f>GT13*(1+GZ13)</f>
      </c>
      <c r="HC65" t="n" s="32571">
        <v>0.0</v>
      </c>
      <c r="HD65" t="n" s="32572">
        <v>15.0</v>
      </c>
      <c r="HE65">
        <f>HB13+HD13</f>
      </c>
      <c r="HF65" t="n" s="32574">
        <v>0.10000000149011612</v>
      </c>
      <c r="HG65">
        <f>HE13/(1-HF13)</f>
      </c>
      <c r="HH65">
        <f>HF13*HG13</f>
      </c>
      <c r="HI65" t="n" s="32577">
        <v>0.10000000149011612</v>
      </c>
      <c r="HJ65">
        <f>HI13*HG13</f>
      </c>
      <c r="HK65">
        <f>HF13-HI13</f>
      </c>
      <c r="HL65">
        <f>HH13-HJ13</f>
      </c>
      <c r="HM65">
        <f>HG13</f>
      </c>
      <c r="HN65">
        <f>GM13*GO13/3665*GE13</f>
      </c>
      <c r="HO65" t="n" s="32583">
        <v>0.0</v>
      </c>
      <c r="HP65">
        <f>HN13*(1+HO13)</f>
      </c>
      <c r="HQ65" t="n" s="32585">
        <v>0.25</v>
      </c>
      <c r="HR65">
        <f>HP13/(1-HQ13)</f>
      </c>
      <c r="HS65">
        <f>HQ13*HR13</f>
      </c>
      <c r="HT65" t="n" s="32588">
        <v>0.15000000596046448</v>
      </c>
      <c r="HU65">
        <f>HT13*HR13</f>
      </c>
      <c r="HV65">
        <f>HQ13-HT13</f>
      </c>
      <c r="HW65">
        <f>HS13-HU13</f>
      </c>
      <c r="HX65" t="n" s="32592">
        <v>0.03999999910593033</v>
      </c>
      <c r="HY65">
        <f>HX13*HR13</f>
      </c>
      <c r="HZ65">
        <f>HR13*(1+HX13)</f>
      </c>
      <c r="IA65" t="n" s="32595">
        <v>0.0</v>
      </c>
      <c r="IB65" t="n" s="32596">
        <v>15.0</v>
      </c>
      <c r="IC65">
        <f>HZ13+IB13</f>
      </c>
      <c r="ID65" t="n" s="32598">
        <v>0.10000000149011612</v>
      </c>
      <c r="IE65">
        <f>IC13/(1-ID13)</f>
      </c>
      <c r="IF65">
        <f>ID13*IE13</f>
      </c>
      <c r="IG65" t="n" s="32601">
        <v>0.10000000149011612</v>
      </c>
      <c r="IH65">
        <f>IG13*IE13</f>
      </c>
      <c r="II65">
        <f>ID13-IG13</f>
      </c>
      <c r="IJ65">
        <f>IF13-IH13</f>
      </c>
      <c r="IK65">
        <f>IE13</f>
      </c>
      <c r="IL65" t="s" s="32606">
        <v>69</v>
      </c>
      <c r="IM65" t="s" s="32607">
        <v>66</v>
      </c>
      <c r="IN65" t="s" s="32608">
        <v>67</v>
      </c>
      <c r="IO65" t="n" s="32609">
        <v>240322.0</v>
      </c>
      <c r="IP65" t="s" s="32610">
        <v>56</v>
      </c>
      <c r="IQ65" t="s" s="32611">
        <v>63</v>
      </c>
      <c r="IR65" t="n" s="32612">
        <v>0.061900001019239426</v>
      </c>
      <c r="IS65" t="n" s="32613">
        <v>3.0</v>
      </c>
      <c r="IT65" t="n" s="32614">
        <v>100000.0</v>
      </c>
      <c r="IU65">
        <f>IR13*IT13</f>
      </c>
      <c r="IV65" t="n" s="32616">
        <v>0.0</v>
      </c>
      <c r="IW65">
        <f>IU13*(1+IV13)</f>
      </c>
      <c r="IX65" t="n" s="32618">
        <v>0.25</v>
      </c>
      <c r="IY65">
        <f>IW13/(1-IX13)</f>
      </c>
      <c r="IZ65">
        <f>IX13*IY13</f>
      </c>
      <c r="JA65" t="n" s="32621">
        <v>0.15000000596046448</v>
      </c>
      <c r="JB65">
        <f>JA13*IY13</f>
      </c>
      <c r="JC65">
        <f>IX13-JA13</f>
      </c>
      <c r="JD65">
        <f>IZ13-JB13</f>
      </c>
      <c r="JE65" t="n" s="32625">
        <v>0.03999999910593033</v>
      </c>
      <c r="JF65">
        <f>JE13*IY13</f>
      </c>
      <c r="JG65">
        <f>IY13*(1+JE13)</f>
      </c>
      <c r="JH65" t="n" s="32628">
        <v>0.0</v>
      </c>
      <c r="JI65" t="n" s="32629">
        <v>15.0</v>
      </c>
      <c r="JJ65">
        <f>JG13+JI13</f>
      </c>
      <c r="JK65" t="n" s="32631">
        <v>0.10000000149011612</v>
      </c>
      <c r="JL65">
        <f>JJ13/(1-JK13)</f>
      </c>
      <c r="JM65">
        <f>JK13*JL13</f>
      </c>
      <c r="JN65" t="n" s="32634">
        <v>0.10000000149011612</v>
      </c>
      <c r="JO65">
        <f>JN13*JL13</f>
      </c>
      <c r="JP65">
        <f>JK13-JN13</f>
      </c>
      <c r="JQ65">
        <f>JM13-JO13</f>
      </c>
      <c r="JR65">
        <f>JL13</f>
      </c>
      <c r="JS65">
        <f>IR13*IT13/3665*IJ13</f>
      </c>
      <c r="JT65" t="n" s="32640">
        <v>0.0</v>
      </c>
      <c r="JU65">
        <f>JS13*(1+JT13)</f>
      </c>
      <c r="JV65" t="n" s="32642">
        <v>0.25</v>
      </c>
      <c r="JW65">
        <f>JU13/(1-JV13)</f>
      </c>
      <c r="JX65">
        <f>JV13*JW13</f>
      </c>
      <c r="JY65" t="n" s="32645">
        <v>0.15000000596046448</v>
      </c>
      <c r="JZ65">
        <f>JY13*JW13</f>
      </c>
      <c r="KA65">
        <f>JV13-JY13</f>
      </c>
      <c r="KB65">
        <f>JX13-JZ13</f>
      </c>
      <c r="KC65" t="n" s="32649">
        <v>0.03999999910593033</v>
      </c>
      <c r="KD65">
        <f>KC13*JW13</f>
      </c>
      <c r="KE65">
        <f>JW13*(1+KC13)</f>
      </c>
      <c r="KF65" t="n" s="32652">
        <v>0.0</v>
      </c>
      <c r="KG65" t="n" s="32653">
        <v>15.0</v>
      </c>
      <c r="KH65">
        <f>KE13+KG13</f>
      </c>
      <c r="KI65" t="n" s="32655">
        <v>0.10000000149011612</v>
      </c>
      <c r="KJ65">
        <f>KH13/(1-KI13)</f>
      </c>
      <c r="KK65">
        <f>KI13*KJ13</f>
      </c>
      <c r="KL65" t="n" s="32658">
        <v>0.10000000149011612</v>
      </c>
      <c r="KM65">
        <f>KL13*KJ13</f>
      </c>
      <c r="KN65">
        <f>KI13-KL13</f>
      </c>
      <c r="KO65">
        <f>KK13-KM13</f>
      </c>
      <c r="KP65">
        <f>KJ13</f>
      </c>
      <c r="KQ65" t="s" s="32663">
        <v>70</v>
      </c>
      <c r="KR65" t="s" s="32664">
        <v>66</v>
      </c>
      <c r="KS65" t="s" s="32665">
        <v>67</v>
      </c>
      <c r="KT65" t="n" s="32666">
        <v>240322.0</v>
      </c>
      <c r="KU65" t="s" s="32667">
        <v>56</v>
      </c>
      <c r="KV65" t="s" s="32668">
        <v>63</v>
      </c>
      <c r="KW65" t="n" s="32669">
        <v>0.21080000698566437</v>
      </c>
      <c r="KX65" t="n" s="32670">
        <v>3.0</v>
      </c>
      <c r="KY65" t="n" s="32671">
        <v>100000.0</v>
      </c>
      <c r="KZ65">
        <f>KW13*KY13</f>
      </c>
      <c r="LA65" t="n" s="32673">
        <v>0.0</v>
      </c>
      <c r="LB65">
        <f>KZ13*(1+LA13)</f>
      </c>
      <c r="LC65" t="n" s="32675">
        <v>0.25</v>
      </c>
      <c r="LD65">
        <f>LB13/(1-LC13)</f>
      </c>
      <c r="LE65">
        <f>LC13*LD13</f>
      </c>
      <c r="LF65" t="n" s="32678">
        <v>0.15000000596046448</v>
      </c>
      <c r="LG65">
        <f>LF13*LD13</f>
      </c>
      <c r="LH65">
        <f>LC13-LF13</f>
      </c>
      <c r="LI65">
        <f>LE13-LG13</f>
      </c>
      <c r="LJ65" t="n" s="32682">
        <v>0.03999999910593033</v>
      </c>
      <c r="LK65">
        <f>LJ13*LD13</f>
      </c>
      <c r="LL65">
        <f>LD13*(1+LJ13)</f>
      </c>
      <c r="LM65" t="n" s="32685">
        <v>0.0</v>
      </c>
      <c r="LN65" t="n" s="32686">
        <v>15.0</v>
      </c>
      <c r="LO65">
        <f>LL13+LN13</f>
      </c>
      <c r="LP65" t="n" s="32688">
        <v>0.10000000149011612</v>
      </c>
      <c r="LQ65">
        <f>LO13/(1-LP13)</f>
      </c>
      <c r="LR65">
        <f>LP13*LQ13</f>
      </c>
      <c r="LS65" t="n" s="32691">
        <v>0.10000000149011612</v>
      </c>
      <c r="LT65">
        <f>LS13*LQ13</f>
      </c>
      <c r="LU65">
        <f>LP13-LS13</f>
      </c>
      <c r="LV65">
        <f>LR13-LT13</f>
      </c>
      <c r="LW65">
        <f>LQ13</f>
      </c>
      <c r="LX65">
        <f>KW13*KY13/3665*KO13</f>
      </c>
      <c r="LY65" t="n" s="32697">
        <v>0.0</v>
      </c>
      <c r="LZ65">
        <f>LX13*(1+LY13)</f>
      </c>
      <c r="MA65" t="n" s="32699">
        <v>0.25</v>
      </c>
      <c r="MB65">
        <f>LZ13/(1-MA13)</f>
      </c>
      <c r="MC65">
        <f>MA13*MB13</f>
      </c>
      <c r="MD65" t="n" s="32702">
        <v>0.15000000596046448</v>
      </c>
      <c r="ME65">
        <f>MD13*MB13</f>
      </c>
      <c r="MF65">
        <f>MA13-MD13</f>
      </c>
      <c r="MG65">
        <f>MC13-ME13</f>
      </c>
      <c r="MH65" t="n" s="32706">
        <v>0.03999999910593033</v>
      </c>
      <c r="MI65">
        <f>MH13*MB13</f>
      </c>
      <c r="MJ65">
        <f>MB13*(1+MH13)</f>
      </c>
      <c r="MK65" t="n" s="32709">
        <v>0.0</v>
      </c>
      <c r="ML65" t="n" s="32710">
        <v>15.0</v>
      </c>
      <c r="MM65">
        <f>MJ13+ML13</f>
      </c>
      <c r="MN65" t="n" s="32712">
        <v>0.10000000149011612</v>
      </c>
      <c r="MO65">
        <f>MM13/(1-MN13)</f>
      </c>
      <c r="MP65">
        <f>MN13*MO13</f>
      </c>
      <c r="MQ65" t="n" s="32715">
        <v>0.10000000149011612</v>
      </c>
      <c r="MR65">
        <f>MQ13*MO13</f>
      </c>
      <c r="MS65">
        <f>MN13-MQ13</f>
      </c>
      <c r="MT65">
        <f>MP13-MR13</f>
      </c>
      <c r="MU65">
        <f>MO13</f>
      </c>
      <c r="MV65" t="s" s="32720">
        <v>71</v>
      </c>
      <c r="MW65" t="s" s="32721">
        <v>66</v>
      </c>
      <c r="MX65" t="s" s="32722">
        <v>67</v>
      </c>
      <c r="MY65" t="n" s="32723">
        <v>240322.0</v>
      </c>
      <c r="MZ65" t="s" s="32724">
        <v>56</v>
      </c>
      <c r="NA65" t="s" s="32725">
        <v>63</v>
      </c>
      <c r="NB65" t="n" s="32726">
        <v>0.45249998569488525</v>
      </c>
      <c r="NC65" t="n" s="32727">
        <v>1.0</v>
      </c>
      <c r="ND65" t="n" s="32728">
        <v>100000.0</v>
      </c>
      <c r="NE65">
        <f>NB13*ND13</f>
      </c>
      <c r="NF65" t="n" s="32730">
        <v>0.0</v>
      </c>
      <c r="NG65">
        <f>NE13*(1+NF13)</f>
      </c>
      <c r="NH65" t="n" s="32732">
        <v>0.25</v>
      </c>
      <c r="NI65">
        <f>NG13/(1-NH13)</f>
      </c>
      <c r="NJ65">
        <f>NH13*NI13</f>
      </c>
      <c r="NK65" t="n" s="32735">
        <v>0.15000000596046448</v>
      </c>
      <c r="NL65">
        <f>NK13*NI13</f>
      </c>
      <c r="NM65">
        <f>NH13-NK13</f>
      </c>
      <c r="NN65">
        <f>NJ13-NL13</f>
      </c>
      <c r="NO65" t="n" s="32739">
        <v>0.03999999910593033</v>
      </c>
      <c r="NP65">
        <f>NO13*NI13</f>
      </c>
      <c r="NQ65">
        <f>NI13*(1+NO13)</f>
      </c>
      <c r="NR65" t="n" s="32742">
        <v>0.0</v>
      </c>
      <c r="NS65" t="n" s="32743">
        <v>15.0</v>
      </c>
      <c r="NT65">
        <f>NQ13+NS13</f>
      </c>
      <c r="NU65" t="n" s="32745">
        <v>0.10000000149011612</v>
      </c>
      <c r="NV65">
        <f>NT13/(1-NU13)</f>
      </c>
      <c r="NW65">
        <f>NU13*NV13</f>
      </c>
      <c r="NX65" t="n" s="32748">
        <v>0.10000000149011612</v>
      </c>
      <c r="NY65">
        <f>NX13*NV13</f>
      </c>
      <c r="NZ65">
        <f>NU13-NX13</f>
      </c>
      <c r="OA65">
        <f>NW13-NY13</f>
      </c>
      <c r="OB65">
        <f>NV13</f>
      </c>
      <c r="OC65">
        <f>NB13*ND13/3665*MT13</f>
      </c>
      <c r="OD65" t="n" s="32754">
        <v>0.0</v>
      </c>
      <c r="OE65">
        <f>OC13*(1+OD13)</f>
      </c>
      <c r="OF65" t="n" s="32756">
        <v>0.25</v>
      </c>
      <c r="OG65">
        <f>OE13/(1-OF13)</f>
      </c>
      <c r="OH65">
        <f>OF13*OG13</f>
      </c>
      <c r="OI65" t="n" s="32759">
        <v>0.15000000596046448</v>
      </c>
      <c r="OJ65">
        <f>OI13*OG13</f>
      </c>
      <c r="OK65">
        <f>OF13-OI13</f>
      </c>
      <c r="OL65">
        <f>OH13-OJ13</f>
      </c>
      <c r="OM65" t="n" s="32763">
        <v>0.03999999910593033</v>
      </c>
      <c r="ON65">
        <f>OM13*OG13</f>
      </c>
      <c r="OO65">
        <f>OG13*(1+OM13)</f>
      </c>
      <c r="OP65" t="n" s="32766">
        <v>0.0</v>
      </c>
      <c r="OQ65" t="n" s="32767">
        <v>15.0</v>
      </c>
      <c r="OR65">
        <f>OO13+OQ13</f>
      </c>
      <c r="OS65" t="n" s="32769">
        <v>0.10000000149011612</v>
      </c>
      <c r="OT65">
        <f>OR13/(1-OS13)</f>
      </c>
      <c r="OU65">
        <f>OS13*OT13</f>
      </c>
      <c r="OV65" t="n" s="32772">
        <v>0.10000000149011612</v>
      </c>
      <c r="OW65">
        <f>OV13*OT13</f>
      </c>
      <c r="OX65">
        <f>OS13-OV13</f>
      </c>
      <c r="OY65">
        <f>OU13-OW13</f>
      </c>
      <c r="OZ65">
        <f>OT13</f>
      </c>
      <c r="PA65" t="s" s="32777">
        <v>72</v>
      </c>
      <c r="PB65" t="s" s="32778">
        <v>66</v>
      </c>
      <c r="PC65" t="s" s="32779">
        <v>67</v>
      </c>
      <c r="PD65" t="n" s="32780">
        <v>240322.0</v>
      </c>
      <c r="PE65" t="s" s="32781">
        <v>56</v>
      </c>
      <c r="PF65" t="s" s="32782">
        <v>63</v>
      </c>
      <c r="PG65" t="n" s="32783">
        <v>0.9043999910354614</v>
      </c>
      <c r="PH65" t="n" s="32784">
        <v>1.0</v>
      </c>
      <c r="PI65" t="n" s="32785">
        <v>100000.0</v>
      </c>
      <c r="PJ65">
        <f>PG13*PI13</f>
      </c>
      <c r="PK65" t="n" s="32787">
        <v>0.0</v>
      </c>
      <c r="PL65">
        <f>PJ13*(1+PK13)</f>
      </c>
      <c r="PM65" t="n" s="32789">
        <v>0.25</v>
      </c>
      <c r="PN65">
        <f>PL13/(1-PM13)</f>
      </c>
      <c r="PO65">
        <f>PM13*PN13</f>
      </c>
      <c r="PP65" t="n" s="32792">
        <v>0.15000000596046448</v>
      </c>
      <c r="PQ65">
        <f>PP13*PN13</f>
      </c>
      <c r="PR65">
        <f>PM13-PP13</f>
      </c>
      <c r="PS65">
        <f>PO13-PQ13</f>
      </c>
      <c r="PT65" t="n" s="32796">
        <v>0.03999999910593033</v>
      </c>
      <c r="PU65">
        <f>PT13*PN13</f>
      </c>
      <c r="PV65">
        <f>PN13*(1+PT13)</f>
      </c>
      <c r="PW65" t="n" s="32799">
        <v>0.0</v>
      </c>
      <c r="PX65" t="n" s="32800">
        <v>15.0</v>
      </c>
      <c r="PY65">
        <f>PV13+PX13</f>
      </c>
      <c r="PZ65" t="n" s="32802">
        <v>0.10000000149011612</v>
      </c>
      <c r="QA65">
        <f>PY13/(1-PZ13)</f>
      </c>
      <c r="QB65">
        <f>PZ13*QA13</f>
      </c>
      <c r="QC65" t="n" s="32805">
        <v>0.10000000149011612</v>
      </c>
      <c r="QD65">
        <f>QC13*QA13</f>
      </c>
      <c r="QE65">
        <f>PZ13-QC13</f>
      </c>
      <c r="QF65">
        <f>QB13-QD13</f>
      </c>
      <c r="QG65">
        <f>QA13</f>
      </c>
      <c r="QH65">
        <f>OYG13*OYI13/3665*OY13</f>
      </c>
      <c r="QI65" t="n" s="32811">
        <v>0.0</v>
      </c>
      <c r="QJ65">
        <f>QH13*(1+QI13)</f>
      </c>
      <c r="QK65" t="n" s="32813">
        <v>0.25</v>
      </c>
      <c r="QL65">
        <f>QJ13/(1-QK13)</f>
      </c>
      <c r="QM65">
        <f>QK13*QL13</f>
      </c>
      <c r="QN65" t="n" s="32816">
        <v>0.15000000596046448</v>
      </c>
      <c r="QO65">
        <f>QN13*QL13</f>
      </c>
      <c r="QP65">
        <f>QK13-QN13</f>
      </c>
      <c r="QQ65">
        <f>QM13-QO13</f>
      </c>
      <c r="QR65" t="n" s="32820">
        <v>0.03999999910593033</v>
      </c>
      <c r="QS65">
        <f>QR13*QL13</f>
      </c>
      <c r="QT65">
        <f>QL13*(1+QR13)</f>
      </c>
      <c r="QU65" t="n" s="32823">
        <v>0.0</v>
      </c>
      <c r="QV65" t="n" s="32824">
        <v>15.0</v>
      </c>
      <c r="QW65">
        <f>QT13+QV13</f>
      </c>
      <c r="QX65" t="n" s="32826">
        <v>0.10000000149011612</v>
      </c>
      <c r="QY65">
        <f>QW13/(1-QX13)</f>
      </c>
      <c r="QZ65">
        <f>QX13*QY13</f>
      </c>
      <c r="RA65" t="n" s="32829">
        <v>0.10000000149011612</v>
      </c>
      <c r="RB65">
        <f>RA13*QY13</f>
      </c>
      <c r="RC65">
        <f>QX13-RA13</f>
      </c>
      <c r="RD65">
        <f>QZ13-RB13</f>
      </c>
      <c r="RE65">
        <f>QY13</f>
      </c>
      <c r="RF65">
        <f>BV65+BV65+EA65+EA65+GF65+IK65+KP65+MU65+OZ65+RE65</f>
      </c>
    </row>
    <row r="66">
      <c r="A66" t="s">
        <v>146</v>
      </c>
      <c r="B66" t="s">
        <v>159</v>
      </c>
      <c r="C66" t="s">
        <v>160</v>
      </c>
      <c r="D66" t="s">
        <v>51</v>
      </c>
      <c r="F66" t="s">
        <v>52</v>
      </c>
      <c r="G66" t="s">
        <v>53</v>
      </c>
      <c r="H66" t="s">
        <v>54</v>
      </c>
      <c r="I66" t="s">
        <v>55</v>
      </c>
      <c r="J66" t="n">
        <v>0.0</v>
      </c>
      <c r="K66" t="n">
        <v>42815.0</v>
      </c>
      <c r="L66" t="n">
        <v>42753.0</v>
      </c>
      <c r="M66" t="s">
        <v>56</v>
      </c>
      <c r="N66" t="n">
        <v>-2.0</v>
      </c>
      <c r="O66" t="n">
        <v>4500.0</v>
      </c>
      <c r="P66" t="n">
        <v>-62.0</v>
      </c>
      <c r="Q66" t="n">
        <v>-1.0</v>
      </c>
      <c r="R66" t="s" s="32890">
        <v>57</v>
      </c>
      <c r="S66" t="s" s="32891">
        <v>58</v>
      </c>
      <c r="T66" t="s" s="32892">
        <v>59</v>
      </c>
      <c r="U66" t="n" s="32893">
        <v>240322.0</v>
      </c>
      <c r="V66" t="s" s="32894">
        <v>56</v>
      </c>
      <c r="W66" t="s" s="32895">
        <v>63</v>
      </c>
      <c r="X66" t="n" s="32896">
        <v>5.009999731555581E-4</v>
      </c>
      <c r="Y66" t="n" s="32897">
        <v>3.0</v>
      </c>
      <c r="Z66">
        <f>Y12*O12*12</f>
      </c>
      <c r="AA66">
        <f>X12*Z12</f>
      </c>
      <c r="AB66" t="n" s="32900">
        <v>0.0</v>
      </c>
      <c r="AC66">
        <f>AA12*(1+AB12)</f>
      </c>
      <c r="AD66" t="n" s="32902">
        <v>0.25</v>
      </c>
      <c r="AE66">
        <f>AC12/(1-AD12)</f>
      </c>
      <c r="AF66">
        <f>AD12*AE12</f>
      </c>
      <c r="AG66" t="n" s="32905">
        <v>0.15000000596046448</v>
      </c>
      <c r="AH66">
        <f>AG12*AE12</f>
      </c>
      <c r="AI66">
        <f>AD12-AG12</f>
      </c>
      <c r="AJ66">
        <f>AF12-AH12</f>
      </c>
      <c r="AK66" t="n" s="32909">
        <v>0.03999999910593033</v>
      </c>
      <c r="AL66">
        <f>AK12*AE12</f>
      </c>
      <c r="AM66">
        <f>AE12*(1+AK12)</f>
      </c>
      <c r="AN66" t="n" s="32912">
        <v>0.029999999329447746</v>
      </c>
      <c r="AO66">
        <f>AN12*AM12</f>
      </c>
      <c r="AP66">
        <f>AM12+AO12</f>
      </c>
      <c r="AQ66" t="n" s="32915">
        <v>0.10000000149011612</v>
      </c>
      <c r="AR66">
        <f>AP12/(1-AQ12)</f>
      </c>
      <c r="AS66">
        <f>AQ12*AR12</f>
      </c>
      <c r="AT66" t="n" s="32918">
        <v>0.10000000149011612</v>
      </c>
      <c r="AU66">
        <f>AT12*AR12</f>
      </c>
      <c r="AV66">
        <f>AQ12-AT12</f>
      </c>
      <c r="AW66">
        <f>AS12-AU12</f>
      </c>
      <c r="AX66">
        <f>AR12</f>
      </c>
      <c r="AY66">
        <f>X12*Z12/3666*P12</f>
      </c>
      <c r="AZ66" t="n" s="32924">
        <v>0.0</v>
      </c>
      <c r="BA66">
        <f>AY12*(1+AZ12)</f>
      </c>
      <c r="BB66" t="n" s="32926">
        <v>0.25</v>
      </c>
      <c r="BC66">
        <f>BA12/(1-BB12)</f>
      </c>
      <c r="BD66">
        <f>BB12*BC12</f>
      </c>
      <c r="BE66" t="n" s="32929">
        <v>0.15000000596046448</v>
      </c>
      <c r="BF66">
        <f>BE12*BC12</f>
      </c>
      <c r="BG66">
        <f>BB12-BE12</f>
      </c>
      <c r="BH66">
        <f>BD12-BF12</f>
      </c>
      <c r="BI66" t="n" s="32933">
        <v>0.03999999910593033</v>
      </c>
      <c r="BJ66">
        <f>BI12*BC12</f>
      </c>
      <c r="BK66">
        <f>BC12*(1+BI12)</f>
      </c>
      <c r="BL66" t="n" s="32936">
        <v>0.029999999329447746</v>
      </c>
      <c r="BM66">
        <f>BL12*BK12</f>
      </c>
      <c r="BN66">
        <f>BK12+BM12</f>
      </c>
      <c r="BO66" t="n" s="32939">
        <v>0.10000000149011612</v>
      </c>
      <c r="BP66">
        <f>BN12/(1-BO12)</f>
      </c>
      <c r="BQ66">
        <f>BO12*BP12</f>
      </c>
      <c r="BR66" t="n" s="32942">
        <v>0.10000000149011612</v>
      </c>
      <c r="BS66">
        <f>BR12*BP12</f>
      </c>
      <c r="BT66">
        <f>BO12-BR12</f>
      </c>
      <c r="BU66">
        <f>BQ12-BS12</f>
      </c>
      <c r="BV66">
        <f>BP12</f>
      </c>
      <c r="BW66" t="s" s="33003">
        <v>64</v>
      </c>
      <c r="BX66" t="s" s="33004">
        <v>58</v>
      </c>
      <c r="BY66" t="s" s="33005">
        <v>59</v>
      </c>
      <c r="BZ66" t="n" s="33006">
        <v>240322.0</v>
      </c>
      <c r="CA66" t="s" s="33007">
        <v>56</v>
      </c>
      <c r="CB66" t="s" s="33008">
        <v>63</v>
      </c>
      <c r="CC66" t="n" s="33009">
        <v>5.009999731555581E-4</v>
      </c>
      <c r="CD66" t="n" s="33010">
        <v>3.0</v>
      </c>
      <c r="CE66">
        <f>CD12*BT12*12</f>
      </c>
      <c r="CF66">
        <f>CC12*CE12</f>
      </c>
      <c r="CG66" t="n" s="33013">
        <v>0.0</v>
      </c>
      <c r="CH66">
        <f>CF12*(1+CG12)</f>
      </c>
      <c r="CI66" t="n" s="33015">
        <v>0.25</v>
      </c>
      <c r="CJ66">
        <f>CH12/(1-CI12)</f>
      </c>
      <c r="CK66">
        <f>CI12*CJ12</f>
      </c>
      <c r="CL66" t="n" s="33018">
        <v>0.15000000596046448</v>
      </c>
      <c r="CM66">
        <f>CL12*CJ12</f>
      </c>
      <c r="CN66">
        <f>CI12-CL12</f>
      </c>
      <c r="CO66">
        <f>CK12-CM12</f>
      </c>
      <c r="CP66" t="n" s="33022">
        <v>0.03999999910593033</v>
      </c>
      <c r="CQ66">
        <f>CP12*CJ12</f>
      </c>
      <c r="CR66">
        <f>CJ12*(1+CP12)</f>
      </c>
      <c r="CS66" t="n" s="33025">
        <v>0.029999999329447746</v>
      </c>
      <c r="CT66">
        <f>CS12*CR12</f>
      </c>
      <c r="CU66">
        <f>CR12+CT12</f>
      </c>
      <c r="CV66" t="n" s="33028">
        <v>0.10000000149011612</v>
      </c>
      <c r="CW66">
        <f>CU12/(1-CV12)</f>
      </c>
      <c r="CX66">
        <f>CV12*CW12</f>
      </c>
      <c r="CY66" t="n" s="33031">
        <v>0.10000000149011612</v>
      </c>
      <c r="CZ66">
        <f>CY12*CW12</f>
      </c>
      <c r="DA66">
        <f>CV12-CY12</f>
      </c>
      <c r="DB66">
        <f>CX12-CZ12</f>
      </c>
      <c r="DC66">
        <f>CW12</f>
      </c>
      <c r="DD66">
        <f>CC12*CE12/3666*BU12</f>
      </c>
      <c r="DE66" t="n" s="33037">
        <v>0.0</v>
      </c>
      <c r="DF66">
        <f>DD12*(1+DE12)</f>
      </c>
      <c r="DG66" t="n" s="33039">
        <v>0.25</v>
      </c>
      <c r="DH66">
        <f>DF12/(1-DG12)</f>
      </c>
      <c r="DI66">
        <f>DG12*DH12</f>
      </c>
      <c r="DJ66" t="n" s="33042">
        <v>0.15000000596046448</v>
      </c>
      <c r="DK66">
        <f>DJ12*DH12</f>
      </c>
      <c r="DL66">
        <f>DG12-DJ12</f>
      </c>
      <c r="DM66">
        <f>DI12-DK12</f>
      </c>
      <c r="DN66" t="n" s="33046">
        <v>0.03999999910593033</v>
      </c>
      <c r="DO66">
        <f>DN12*DH12</f>
      </c>
      <c r="DP66">
        <f>DH12*(1+DN12)</f>
      </c>
      <c r="DQ66" t="n" s="33049">
        <v>0.029999999329447746</v>
      </c>
      <c r="DR66">
        <f>DQ12*DP12</f>
      </c>
      <c r="DS66">
        <f>DP12+DR12</f>
      </c>
      <c r="DT66" t="n" s="33052">
        <v>0.10000000149011612</v>
      </c>
      <c r="DU66">
        <f>DS12/(1-DT12)</f>
      </c>
      <c r="DV66">
        <f>DT12*DU12</f>
      </c>
      <c r="DW66" t="n" s="33055">
        <v>0.10000000149011612</v>
      </c>
      <c r="DX66">
        <f>DW12*DU12</f>
      </c>
      <c r="DY66">
        <f>DT12-DW12</f>
      </c>
      <c r="DZ66">
        <f>DV12-DX12</f>
      </c>
      <c r="EA66">
        <f>DU12</f>
      </c>
      <c r="EB66" t="s" s="33060">
        <v>65</v>
      </c>
      <c r="EC66" t="s" s="33061">
        <v>66</v>
      </c>
      <c r="ED66" t="s" s="33062">
        <v>67</v>
      </c>
      <c r="EE66" t="n" s="33063">
        <v>240322.0</v>
      </c>
      <c r="EF66" t="s" s="33064">
        <v>56</v>
      </c>
      <c r="EG66" t="s" s="33065">
        <v>63</v>
      </c>
      <c r="EH66" t="n" s="33066">
        <v>0.5009999871253967</v>
      </c>
      <c r="EI66" t="n" s="33067">
        <v>3.0</v>
      </c>
      <c r="EJ66" t="n" s="33068">
        <v>100000.0</v>
      </c>
      <c r="EK66">
        <f>EH13*EJ13</f>
      </c>
      <c r="EL66" t="n" s="33070">
        <v>0.0</v>
      </c>
      <c r="EM66">
        <f>EK13*(1+EL13)</f>
      </c>
      <c r="EN66" t="n" s="33072">
        <v>0.25</v>
      </c>
      <c r="EO66">
        <f>EM13/(1-EN13)</f>
      </c>
      <c r="EP66">
        <f>EN13*EO13</f>
      </c>
      <c r="EQ66" t="n" s="33075">
        <v>0.15000000596046448</v>
      </c>
      <c r="ER66">
        <f>EQ13*EO13</f>
      </c>
      <c r="ES66">
        <f>EN13-EQ13</f>
      </c>
      <c r="ET66">
        <f>EP13-ER13</f>
      </c>
      <c r="EU66" t="n" s="33079">
        <v>0.03999999910593033</v>
      </c>
      <c r="EV66">
        <f>EU13*EO13</f>
      </c>
      <c r="EW66">
        <f>EO13*(1+EU13)</f>
      </c>
      <c r="EX66" t="n" s="33082">
        <v>0.0</v>
      </c>
      <c r="EY66" t="n" s="33083">
        <v>15.0</v>
      </c>
      <c r="EZ66">
        <f>EW13+EY13</f>
      </c>
      <c r="FA66" t="n" s="33085">
        <v>0.10000000149011612</v>
      </c>
      <c r="FB66">
        <f>EZ13/(1-FA13)</f>
      </c>
      <c r="FC66">
        <f>FA13*FB13</f>
      </c>
      <c r="FD66" t="n" s="33088">
        <v>0.10000000149011612</v>
      </c>
      <c r="FE66">
        <f>FD13*FB13</f>
      </c>
      <c r="FF66">
        <f>FA13-FD13</f>
      </c>
      <c r="FG66">
        <f>FC13-FE13</f>
      </c>
      <c r="FH66">
        <f>FB13</f>
      </c>
      <c r="FI66">
        <f>EH13*EJ13/3666*DZ13</f>
      </c>
      <c r="FJ66" t="n" s="33094">
        <v>0.0</v>
      </c>
      <c r="FK66">
        <f>FI13*(1+FJ13)</f>
      </c>
      <c r="FL66" t="n" s="33096">
        <v>0.25</v>
      </c>
      <c r="FM66">
        <f>FK13/(1-FL13)</f>
      </c>
      <c r="FN66">
        <f>FL13*FM13</f>
      </c>
      <c r="FO66" t="n" s="33099">
        <v>0.15000000596046448</v>
      </c>
      <c r="FP66">
        <f>FO13*FM13</f>
      </c>
      <c r="FQ66">
        <f>FL13-FO13</f>
      </c>
      <c r="FR66">
        <f>FN13-FP13</f>
      </c>
      <c r="FS66" t="n" s="33103">
        <v>0.03999999910593033</v>
      </c>
      <c r="FT66">
        <f>FS13*FM13</f>
      </c>
      <c r="FU66">
        <f>FM13*(1+FS13)</f>
      </c>
      <c r="FV66" t="n" s="33106">
        <v>0.0</v>
      </c>
      <c r="FW66" t="n" s="33107">
        <v>15.0</v>
      </c>
      <c r="FX66">
        <f>FU13+FW13</f>
      </c>
      <c r="FY66" t="n" s="33109">
        <v>0.10000000149011612</v>
      </c>
      <c r="FZ66">
        <f>FX13/(1-FY13)</f>
      </c>
      <c r="GA66">
        <f>FY13*FZ13</f>
      </c>
      <c r="GB66" t="n" s="33112">
        <v>0.10000000149011612</v>
      </c>
      <c r="GC66">
        <f>GB13*FZ13</f>
      </c>
      <c r="GD66">
        <f>FY13-GB13</f>
      </c>
      <c r="GE66">
        <f>GA13-GC13</f>
      </c>
      <c r="GF66">
        <f>FZ13</f>
      </c>
      <c r="GG66" t="s" s="33117">
        <v>68</v>
      </c>
      <c r="GH66" t="s" s="33118">
        <v>66</v>
      </c>
      <c r="GI66" t="s" s="33119">
        <v>67</v>
      </c>
      <c r="GJ66" t="n" s="33120">
        <v>240322.0</v>
      </c>
      <c r="GK66" t="s" s="33121">
        <v>56</v>
      </c>
      <c r="GL66" t="s" s="33122">
        <v>63</v>
      </c>
      <c r="GM66" t="n" s="33123">
        <v>0.12530000507831573</v>
      </c>
      <c r="GN66" t="n" s="33124">
        <v>3.0</v>
      </c>
      <c r="GO66" t="n" s="33125">
        <v>100000.0</v>
      </c>
      <c r="GP66">
        <f>GM13*GO13</f>
      </c>
      <c r="GQ66" t="n" s="33127">
        <v>0.0</v>
      </c>
      <c r="GR66">
        <f>GP13*(1+GQ13)</f>
      </c>
      <c r="GS66" t="n" s="33129">
        <v>0.25</v>
      </c>
      <c r="GT66">
        <f>GR13/(1-GS13)</f>
      </c>
      <c r="GU66">
        <f>GS13*GT13</f>
      </c>
      <c r="GV66" t="n" s="33132">
        <v>0.15000000596046448</v>
      </c>
      <c r="GW66">
        <f>GV13*GT13</f>
      </c>
      <c r="GX66">
        <f>GS13-GV13</f>
      </c>
      <c r="GY66">
        <f>GU13-GW13</f>
      </c>
      <c r="GZ66" t="n" s="33136">
        <v>0.03999999910593033</v>
      </c>
      <c r="HA66">
        <f>GZ13*GT13</f>
      </c>
      <c r="HB66">
        <f>GT13*(1+GZ13)</f>
      </c>
      <c r="HC66" t="n" s="33139">
        <v>0.0</v>
      </c>
      <c r="HD66" t="n" s="33140">
        <v>15.0</v>
      </c>
      <c r="HE66">
        <f>HB13+HD13</f>
      </c>
      <c r="HF66" t="n" s="33142">
        <v>0.10000000149011612</v>
      </c>
      <c r="HG66">
        <f>HE13/(1-HF13)</f>
      </c>
      <c r="HH66">
        <f>HF13*HG13</f>
      </c>
      <c r="HI66" t="n" s="33145">
        <v>0.10000000149011612</v>
      </c>
      <c r="HJ66">
        <f>HI13*HG13</f>
      </c>
      <c r="HK66">
        <f>HF13-HI13</f>
      </c>
      <c r="HL66">
        <f>HH13-HJ13</f>
      </c>
      <c r="HM66">
        <f>HG13</f>
      </c>
      <c r="HN66">
        <f>GM13*GO13/3666*GE13</f>
      </c>
      <c r="HO66" t="n" s="33151">
        <v>0.0</v>
      </c>
      <c r="HP66">
        <f>HN13*(1+HO13)</f>
      </c>
      <c r="HQ66" t="n" s="33153">
        <v>0.25</v>
      </c>
      <c r="HR66">
        <f>HP13/(1-HQ13)</f>
      </c>
      <c r="HS66">
        <f>HQ13*HR13</f>
      </c>
      <c r="HT66" t="n" s="33156">
        <v>0.15000000596046448</v>
      </c>
      <c r="HU66">
        <f>HT13*HR13</f>
      </c>
      <c r="HV66">
        <f>HQ13-HT13</f>
      </c>
      <c r="HW66">
        <f>HS13-HU13</f>
      </c>
      <c r="HX66" t="n" s="33160">
        <v>0.03999999910593033</v>
      </c>
      <c r="HY66">
        <f>HX13*HR13</f>
      </c>
      <c r="HZ66">
        <f>HR13*(1+HX13)</f>
      </c>
      <c r="IA66" t="n" s="33163">
        <v>0.0</v>
      </c>
      <c r="IB66" t="n" s="33164">
        <v>15.0</v>
      </c>
      <c r="IC66">
        <f>HZ13+IB13</f>
      </c>
      <c r="ID66" t="n" s="33166">
        <v>0.10000000149011612</v>
      </c>
      <c r="IE66">
        <f>IC13/(1-ID13)</f>
      </c>
      <c r="IF66">
        <f>ID13*IE13</f>
      </c>
      <c r="IG66" t="n" s="33169">
        <v>0.10000000149011612</v>
      </c>
      <c r="IH66">
        <f>IG13*IE13</f>
      </c>
      <c r="II66">
        <f>ID13-IG13</f>
      </c>
      <c r="IJ66">
        <f>IF13-IH13</f>
      </c>
      <c r="IK66">
        <f>IE13</f>
      </c>
      <c r="IL66" t="s" s="33174">
        <v>69</v>
      </c>
      <c r="IM66" t="s" s="33175">
        <v>66</v>
      </c>
      <c r="IN66" t="s" s="33176">
        <v>67</v>
      </c>
      <c r="IO66" t="n" s="33177">
        <v>240322.0</v>
      </c>
      <c r="IP66" t="s" s="33178">
        <v>56</v>
      </c>
      <c r="IQ66" t="s" s="33179">
        <v>63</v>
      </c>
      <c r="IR66" t="n" s="33180">
        <v>0.061900001019239426</v>
      </c>
      <c r="IS66" t="n" s="33181">
        <v>3.0</v>
      </c>
      <c r="IT66" t="n" s="33182">
        <v>100000.0</v>
      </c>
      <c r="IU66">
        <f>IR13*IT13</f>
      </c>
      <c r="IV66" t="n" s="33184">
        <v>0.0</v>
      </c>
      <c r="IW66">
        <f>IU13*(1+IV13)</f>
      </c>
      <c r="IX66" t="n" s="33186">
        <v>0.25</v>
      </c>
      <c r="IY66">
        <f>IW13/(1-IX13)</f>
      </c>
      <c r="IZ66">
        <f>IX13*IY13</f>
      </c>
      <c r="JA66" t="n" s="33189">
        <v>0.15000000596046448</v>
      </c>
      <c r="JB66">
        <f>JA13*IY13</f>
      </c>
      <c r="JC66">
        <f>IX13-JA13</f>
      </c>
      <c r="JD66">
        <f>IZ13-JB13</f>
      </c>
      <c r="JE66" t="n" s="33193">
        <v>0.03999999910593033</v>
      </c>
      <c r="JF66">
        <f>JE13*IY13</f>
      </c>
      <c r="JG66">
        <f>IY13*(1+JE13)</f>
      </c>
      <c r="JH66" t="n" s="33196">
        <v>0.0</v>
      </c>
      <c r="JI66" t="n" s="33197">
        <v>15.0</v>
      </c>
      <c r="JJ66">
        <f>JG13+JI13</f>
      </c>
      <c r="JK66" t="n" s="33199">
        <v>0.10000000149011612</v>
      </c>
      <c r="JL66">
        <f>JJ13/(1-JK13)</f>
      </c>
      <c r="JM66">
        <f>JK13*JL13</f>
      </c>
      <c r="JN66" t="n" s="33202">
        <v>0.10000000149011612</v>
      </c>
      <c r="JO66">
        <f>JN13*JL13</f>
      </c>
      <c r="JP66">
        <f>JK13-JN13</f>
      </c>
      <c r="JQ66">
        <f>JM13-JO13</f>
      </c>
      <c r="JR66">
        <f>JL13</f>
      </c>
      <c r="JS66">
        <f>IR13*IT13/3666*IJ13</f>
      </c>
      <c r="JT66" t="n" s="33208">
        <v>0.0</v>
      </c>
      <c r="JU66">
        <f>JS13*(1+JT13)</f>
      </c>
      <c r="JV66" t="n" s="33210">
        <v>0.25</v>
      </c>
      <c r="JW66">
        <f>JU13/(1-JV13)</f>
      </c>
      <c r="JX66">
        <f>JV13*JW13</f>
      </c>
      <c r="JY66" t="n" s="33213">
        <v>0.15000000596046448</v>
      </c>
      <c r="JZ66">
        <f>JY13*JW13</f>
      </c>
      <c r="KA66">
        <f>JV13-JY13</f>
      </c>
      <c r="KB66">
        <f>JX13-JZ13</f>
      </c>
      <c r="KC66" t="n" s="33217">
        <v>0.03999999910593033</v>
      </c>
      <c r="KD66">
        <f>KC13*JW13</f>
      </c>
      <c r="KE66">
        <f>JW13*(1+KC13)</f>
      </c>
      <c r="KF66" t="n" s="33220">
        <v>0.0</v>
      </c>
      <c r="KG66" t="n" s="33221">
        <v>15.0</v>
      </c>
      <c r="KH66">
        <f>KE13+KG13</f>
      </c>
      <c r="KI66" t="n" s="33223">
        <v>0.10000000149011612</v>
      </c>
      <c r="KJ66">
        <f>KH13/(1-KI13)</f>
      </c>
      <c r="KK66">
        <f>KI13*KJ13</f>
      </c>
      <c r="KL66" t="n" s="33226">
        <v>0.10000000149011612</v>
      </c>
      <c r="KM66">
        <f>KL13*KJ13</f>
      </c>
      <c r="KN66">
        <f>KI13-KL13</f>
      </c>
      <c r="KO66">
        <f>KK13-KM13</f>
      </c>
      <c r="KP66">
        <f>KJ13</f>
      </c>
      <c r="KQ66" t="s" s="33231">
        <v>70</v>
      </c>
      <c r="KR66" t="s" s="33232">
        <v>66</v>
      </c>
      <c r="KS66" t="s" s="33233">
        <v>67</v>
      </c>
      <c r="KT66" t="n" s="33234">
        <v>240322.0</v>
      </c>
      <c r="KU66" t="s" s="33235">
        <v>56</v>
      </c>
      <c r="KV66" t="s" s="33236">
        <v>63</v>
      </c>
      <c r="KW66" t="n" s="33237">
        <v>0.21080000698566437</v>
      </c>
      <c r="KX66" t="n" s="33238">
        <v>3.0</v>
      </c>
      <c r="KY66" t="n" s="33239">
        <v>100000.0</v>
      </c>
      <c r="KZ66">
        <f>KW13*KY13</f>
      </c>
      <c r="LA66" t="n" s="33241">
        <v>0.0</v>
      </c>
      <c r="LB66">
        <f>KZ13*(1+LA13)</f>
      </c>
      <c r="LC66" t="n" s="33243">
        <v>0.25</v>
      </c>
      <c r="LD66">
        <f>LB13/(1-LC13)</f>
      </c>
      <c r="LE66">
        <f>LC13*LD13</f>
      </c>
      <c r="LF66" t="n" s="33246">
        <v>0.15000000596046448</v>
      </c>
      <c r="LG66">
        <f>LF13*LD13</f>
      </c>
      <c r="LH66">
        <f>LC13-LF13</f>
      </c>
      <c r="LI66">
        <f>LE13-LG13</f>
      </c>
      <c r="LJ66" t="n" s="33250">
        <v>0.03999999910593033</v>
      </c>
      <c r="LK66">
        <f>LJ13*LD13</f>
      </c>
      <c r="LL66">
        <f>LD13*(1+LJ13)</f>
      </c>
      <c r="LM66" t="n" s="33253">
        <v>0.0</v>
      </c>
      <c r="LN66" t="n" s="33254">
        <v>15.0</v>
      </c>
      <c r="LO66">
        <f>LL13+LN13</f>
      </c>
      <c r="LP66" t="n" s="33256">
        <v>0.10000000149011612</v>
      </c>
      <c r="LQ66">
        <f>LO13/(1-LP13)</f>
      </c>
      <c r="LR66">
        <f>LP13*LQ13</f>
      </c>
      <c r="LS66" t="n" s="33259">
        <v>0.10000000149011612</v>
      </c>
      <c r="LT66">
        <f>LS13*LQ13</f>
      </c>
      <c r="LU66">
        <f>LP13-LS13</f>
      </c>
      <c r="LV66">
        <f>LR13-LT13</f>
      </c>
      <c r="LW66">
        <f>LQ13</f>
      </c>
      <c r="LX66">
        <f>KW13*KY13/3666*KO13</f>
      </c>
      <c r="LY66" t="n" s="33265">
        <v>0.0</v>
      </c>
      <c r="LZ66">
        <f>LX13*(1+LY13)</f>
      </c>
      <c r="MA66" t="n" s="33267">
        <v>0.25</v>
      </c>
      <c r="MB66">
        <f>LZ13/(1-MA13)</f>
      </c>
      <c r="MC66">
        <f>MA13*MB13</f>
      </c>
      <c r="MD66" t="n" s="33270">
        <v>0.15000000596046448</v>
      </c>
      <c r="ME66">
        <f>MD13*MB13</f>
      </c>
      <c r="MF66">
        <f>MA13-MD13</f>
      </c>
      <c r="MG66">
        <f>MC13-ME13</f>
      </c>
      <c r="MH66" t="n" s="33274">
        <v>0.03999999910593033</v>
      </c>
      <c r="MI66">
        <f>MH13*MB13</f>
      </c>
      <c r="MJ66">
        <f>MB13*(1+MH13)</f>
      </c>
      <c r="MK66" t="n" s="33277">
        <v>0.0</v>
      </c>
      <c r="ML66" t="n" s="33278">
        <v>15.0</v>
      </c>
      <c r="MM66">
        <f>MJ13+ML13</f>
      </c>
      <c r="MN66" t="n" s="33280">
        <v>0.10000000149011612</v>
      </c>
      <c r="MO66">
        <f>MM13/(1-MN13)</f>
      </c>
      <c r="MP66">
        <f>MN13*MO13</f>
      </c>
      <c r="MQ66" t="n" s="33283">
        <v>0.10000000149011612</v>
      </c>
      <c r="MR66">
        <f>MQ13*MO13</f>
      </c>
      <c r="MS66">
        <f>MN13-MQ13</f>
      </c>
      <c r="MT66">
        <f>MP13-MR13</f>
      </c>
      <c r="MU66">
        <f>MO13</f>
      </c>
      <c r="MV66" t="s" s="33288">
        <v>71</v>
      </c>
      <c r="MW66" t="s" s="33289">
        <v>66</v>
      </c>
      <c r="MX66" t="s" s="33290">
        <v>67</v>
      </c>
      <c r="MY66" t="n" s="33291">
        <v>240322.0</v>
      </c>
      <c r="MZ66" t="s" s="33292">
        <v>56</v>
      </c>
      <c r="NA66" t="s" s="33293">
        <v>63</v>
      </c>
      <c r="NB66" t="n" s="33294">
        <v>0.45249998569488525</v>
      </c>
      <c r="NC66" t="n" s="33295">
        <v>1.0</v>
      </c>
      <c r="ND66" t="n" s="33296">
        <v>100000.0</v>
      </c>
      <c r="NE66">
        <f>NB13*ND13</f>
      </c>
      <c r="NF66" t="n" s="33298">
        <v>0.0</v>
      </c>
      <c r="NG66">
        <f>NE13*(1+NF13)</f>
      </c>
      <c r="NH66" t="n" s="33300">
        <v>0.25</v>
      </c>
      <c r="NI66">
        <f>NG13/(1-NH13)</f>
      </c>
      <c r="NJ66">
        <f>NH13*NI13</f>
      </c>
      <c r="NK66" t="n" s="33303">
        <v>0.15000000596046448</v>
      </c>
      <c r="NL66">
        <f>NK13*NI13</f>
      </c>
      <c r="NM66">
        <f>NH13-NK13</f>
      </c>
      <c r="NN66">
        <f>NJ13-NL13</f>
      </c>
      <c r="NO66" t="n" s="33307">
        <v>0.03999999910593033</v>
      </c>
      <c r="NP66">
        <f>NO13*NI13</f>
      </c>
      <c r="NQ66">
        <f>NI13*(1+NO13)</f>
      </c>
      <c r="NR66" t="n" s="33310">
        <v>0.0</v>
      </c>
      <c r="NS66" t="n" s="33311">
        <v>15.0</v>
      </c>
      <c r="NT66">
        <f>NQ13+NS13</f>
      </c>
      <c r="NU66" t="n" s="33313">
        <v>0.10000000149011612</v>
      </c>
      <c r="NV66">
        <f>NT13/(1-NU13)</f>
      </c>
      <c r="NW66">
        <f>NU13*NV13</f>
      </c>
      <c r="NX66" t="n" s="33316">
        <v>0.10000000149011612</v>
      </c>
      <c r="NY66">
        <f>NX13*NV13</f>
      </c>
      <c r="NZ66">
        <f>NU13-NX13</f>
      </c>
      <c r="OA66">
        <f>NW13-NY13</f>
      </c>
      <c r="OB66">
        <f>NV13</f>
      </c>
      <c r="OC66">
        <f>NB13*ND13/3666*MT13</f>
      </c>
      <c r="OD66" t="n" s="33322">
        <v>0.0</v>
      </c>
      <c r="OE66">
        <f>OC13*(1+OD13)</f>
      </c>
      <c r="OF66" t="n" s="33324">
        <v>0.25</v>
      </c>
      <c r="OG66">
        <f>OE13/(1-OF13)</f>
      </c>
      <c r="OH66">
        <f>OF13*OG13</f>
      </c>
      <c r="OI66" t="n" s="33327">
        <v>0.15000000596046448</v>
      </c>
      <c r="OJ66">
        <f>OI13*OG13</f>
      </c>
      <c r="OK66">
        <f>OF13-OI13</f>
      </c>
      <c r="OL66">
        <f>OH13-OJ13</f>
      </c>
      <c r="OM66" t="n" s="33331">
        <v>0.03999999910593033</v>
      </c>
      <c r="ON66">
        <f>OM13*OG13</f>
      </c>
      <c r="OO66">
        <f>OG13*(1+OM13)</f>
      </c>
      <c r="OP66" t="n" s="33334">
        <v>0.0</v>
      </c>
      <c r="OQ66" t="n" s="33335">
        <v>15.0</v>
      </c>
      <c r="OR66">
        <f>OO13+OQ13</f>
      </c>
      <c r="OS66" t="n" s="33337">
        <v>0.10000000149011612</v>
      </c>
      <c r="OT66">
        <f>OR13/(1-OS13)</f>
      </c>
      <c r="OU66">
        <f>OS13*OT13</f>
      </c>
      <c r="OV66" t="n" s="33340">
        <v>0.10000000149011612</v>
      </c>
      <c r="OW66">
        <f>OV13*OT13</f>
      </c>
      <c r="OX66">
        <f>OS13-OV13</f>
      </c>
      <c r="OY66">
        <f>OU13-OW13</f>
      </c>
      <c r="OZ66">
        <f>OT13</f>
      </c>
      <c r="PA66" t="s" s="33345">
        <v>72</v>
      </c>
      <c r="PB66" t="s" s="33346">
        <v>66</v>
      </c>
      <c r="PC66" t="s" s="33347">
        <v>67</v>
      </c>
      <c r="PD66" t="n" s="33348">
        <v>240322.0</v>
      </c>
      <c r="PE66" t="s" s="33349">
        <v>56</v>
      </c>
      <c r="PF66" t="s" s="33350">
        <v>63</v>
      </c>
      <c r="PG66" t="n" s="33351">
        <v>0.9043999910354614</v>
      </c>
      <c r="PH66" t="n" s="33352">
        <v>1.0</v>
      </c>
      <c r="PI66" t="n" s="33353">
        <v>100000.0</v>
      </c>
      <c r="PJ66">
        <f>PG13*PI13</f>
      </c>
      <c r="PK66" t="n" s="33355">
        <v>0.0</v>
      </c>
      <c r="PL66">
        <f>PJ13*(1+PK13)</f>
      </c>
      <c r="PM66" t="n" s="33357">
        <v>0.25</v>
      </c>
      <c r="PN66">
        <f>PL13/(1-PM13)</f>
      </c>
      <c r="PO66">
        <f>PM13*PN13</f>
      </c>
      <c r="PP66" t="n" s="33360">
        <v>0.15000000596046448</v>
      </c>
      <c r="PQ66">
        <f>PP13*PN13</f>
      </c>
      <c r="PR66">
        <f>PM13-PP13</f>
      </c>
      <c r="PS66">
        <f>PO13-PQ13</f>
      </c>
      <c r="PT66" t="n" s="33364">
        <v>0.03999999910593033</v>
      </c>
      <c r="PU66">
        <f>PT13*PN13</f>
      </c>
      <c r="PV66">
        <f>PN13*(1+PT13)</f>
      </c>
      <c r="PW66" t="n" s="33367">
        <v>0.0</v>
      </c>
      <c r="PX66" t="n" s="33368">
        <v>15.0</v>
      </c>
      <c r="PY66">
        <f>PV13+PX13</f>
      </c>
      <c r="PZ66" t="n" s="33370">
        <v>0.10000000149011612</v>
      </c>
      <c r="QA66">
        <f>PY13/(1-PZ13)</f>
      </c>
      <c r="QB66">
        <f>PZ13*QA13</f>
      </c>
      <c r="QC66" t="n" s="33373">
        <v>0.10000000149011612</v>
      </c>
      <c r="QD66">
        <f>QC13*QA13</f>
      </c>
      <c r="QE66">
        <f>PZ13-QC13</f>
      </c>
      <c r="QF66">
        <f>QB13-QD13</f>
      </c>
      <c r="QG66">
        <f>QA13</f>
      </c>
      <c r="QH66">
        <f>OYG13*OYI13/3666*OY13</f>
      </c>
      <c r="QI66" t="n" s="33379">
        <v>0.0</v>
      </c>
      <c r="QJ66">
        <f>QH13*(1+QI13)</f>
      </c>
      <c r="QK66" t="n" s="33381">
        <v>0.25</v>
      </c>
      <c r="QL66">
        <f>QJ13/(1-QK13)</f>
      </c>
      <c r="QM66">
        <f>QK13*QL13</f>
      </c>
      <c r="QN66" t="n" s="33384">
        <v>0.15000000596046448</v>
      </c>
      <c r="QO66">
        <f>QN13*QL13</f>
      </c>
      <c r="QP66">
        <f>QK13-QN13</f>
      </c>
      <c r="QQ66">
        <f>QM13-QO13</f>
      </c>
      <c r="QR66" t="n" s="33388">
        <v>0.03999999910593033</v>
      </c>
      <c r="QS66">
        <f>QR13*QL13</f>
      </c>
      <c r="QT66">
        <f>QL13*(1+QR13)</f>
      </c>
      <c r="QU66" t="n" s="33391">
        <v>0.0</v>
      </c>
      <c r="QV66" t="n" s="33392">
        <v>15.0</v>
      </c>
      <c r="QW66">
        <f>QT13+QV13</f>
      </c>
      <c r="QX66" t="n" s="33394">
        <v>0.10000000149011612</v>
      </c>
      <c r="QY66">
        <f>QW13/(1-QX13)</f>
      </c>
      <c r="QZ66">
        <f>QX13*QY13</f>
      </c>
      <c r="RA66" t="n" s="33397">
        <v>0.10000000149011612</v>
      </c>
      <c r="RB66">
        <f>RA13*QY13</f>
      </c>
      <c r="RC66">
        <f>QX13-RA13</f>
      </c>
      <c r="RD66">
        <f>QZ13-RB13</f>
      </c>
      <c r="RE66">
        <f>QY13</f>
      </c>
      <c r="RF66">
        <f>BV66+BV66+EA66+EA66+GF66+IK66+KP66+MU66+OZ66+RE66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2017-03-30T19:57:02Z</dcterms:created>
  <dc:creator>Apache POI</dc:creator>
</cp:coreProperties>
</file>