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<sst xmlns="http://schemas.openxmlformats.org/spreadsheetml/2006/main" count="3675" uniqueCount="162">
  <si>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</si>
  <si>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</si>
  <si>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</si>
  <si>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</si>
  <si>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</si>
  <si>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</si>
  <si>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</si>
  <si>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</si>
  <si>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</si>
  <si>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</si>
  <si>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</si>
  <si>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</si>
  <si>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</si>
  <si>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</si>
  <si>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SALARY</t>
  </si>
  <si>
    <t>Nb of Days</t>
  </si>
  <si>
    <t>TO_INVOICE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</si>
  <si>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</si>
  <si>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</si>
  <si>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</si>
  <si>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</si>
  <si>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</si>
  <si>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</si>
  <si>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</si>
  <si>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</si>
  <si>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</si>
  <si>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</si>
  <si>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</si>
  <si>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</si>
  <si>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</si>
  <si>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</si>
  <si>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</si>
  <si>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</si>
  <si>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</si>
  <si>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</si>
  <si>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</si>
  <si>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</si>
  <si>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</si>
  <si>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</si>
  <si>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</si>
  <si>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</si>
  <si>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</si>
  <si>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</si>
  <si>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</si>
  <si>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</si>
  <si>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</si>
  <si>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</si>
  <si>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</si>
  <si>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</si>
  <si>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</si>
  <si>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</si>
  <si>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</si>
  <si>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</si>
  <si>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</si>
  <si>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</si>
  <si>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</si>
  <si>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</si>
  <si>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</si>
  <si>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</si>
  <si>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</si>
  <si>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</si>
  <si>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</si>
  <si>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</si>
  <si>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</si>
  <si>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Assistance and Repatriation</t>
  </si>
  <si>
    <t>Death Accident</t>
  </si>
  <si>
    <t>Anker Verzekeringen n.v.</t>
  </si>
  <si>
    <t>Formula 3</t>
  </si>
  <si>
    <t>daily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</si>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</sst>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830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16</v>
      </c>
      <c r="R4" t="s" s="18">
        <v>17</v>
      </c>
      <c r="S4" t="s" s="19">
        <v>18</v>
      </c>
      <c r="T4" t="s" s="20">
        <v>19</v>
      </c>
      <c r="U4" t="s" s="21">
        <v>20</v>
      </c>
      <c r="V4" t="s" s="22">
        <v>12</v>
      </c>
      <c r="W4" t="s" s="23">
        <v>21</v>
      </c>
      <c r="X4" t="s" s="24">
        <v>22</v>
      </c>
      <c r="Y4" t="s" s="25">
        <v>23</v>
      </c>
      <c r="Z4" t="s" s="26">
        <v>24</v>
      </c>
      <c r="AA4" t="s" s="27">
        <v>25</v>
      </c>
      <c r="AB4" t="s" s="28">
        <v>26</v>
      </c>
      <c r="AC4" t="s" s="29">
        <v>27</v>
      </c>
      <c r="AD4" t="s" s="30">
        <v>28</v>
      </c>
      <c r="AE4" t="s" s="31">
        <v>29</v>
      </c>
      <c r="AF4" t="s" s="32">
        <v>30</v>
      </c>
      <c r="AG4" t="s" s="33">
        <v>31</v>
      </c>
      <c r="AH4" t="s" s="34">
        <v>32</v>
      </c>
      <c r="AI4" t="s" s="35">
        <v>33</v>
      </c>
      <c r="AJ4" t="s" s="36">
        <v>34</v>
      </c>
      <c r="AK4" t="s" s="37">
        <v>35</v>
      </c>
      <c r="AL4" t="s" s="38">
        <v>36</v>
      </c>
      <c r="AM4" t="s" s="39">
        <v>37</v>
      </c>
      <c r="AN4" t="s" s="40">
        <v>38</v>
      </c>
      <c r="AO4" t="s" s="41">
        <v>39</v>
      </c>
      <c r="AP4" t="s" s="42">
        <v>40</v>
      </c>
      <c r="AQ4" t="s" s="43">
        <v>41</v>
      </c>
      <c r="AR4" t="s" s="44">
        <v>42</v>
      </c>
      <c r="AS4" t="s" s="45">
        <v>43</v>
      </c>
      <c r="AT4" t="s" s="46">
        <v>44</v>
      </c>
      <c r="AU4" t="s" s="47">
        <v>45</v>
      </c>
      <c r="AV4" t="s" s="48">
        <v>46</v>
      </c>
      <c r="AW4" t="s" s="49">
        <v>47</v>
      </c>
      <c r="AX4" t="s" s="50">
        <v>48</v>
      </c>
      <c r="AY4" t="s" s="51">
        <v>25</v>
      </c>
      <c r="AZ4" t="s" s="52">
        <v>26</v>
      </c>
      <c r="BA4" t="s" s="53">
        <v>27</v>
      </c>
      <c r="BB4" t="s" s="54">
        <v>28</v>
      </c>
      <c r="BC4" t="s" s="55">
        <v>29</v>
      </c>
      <c r="BD4" t="s" s="56">
        <v>30</v>
      </c>
      <c r="BE4" t="s" s="57">
        <v>31</v>
      </c>
      <c r="BF4" t="s" s="58">
        <v>32</v>
      </c>
      <c r="BG4" t="s" s="59">
        <v>33</v>
      </c>
      <c r="BH4" t="s" s="60">
        <v>34</v>
      </c>
      <c r="BI4" t="s" s="61">
        <v>35</v>
      </c>
      <c r="BJ4" t="s" s="62">
        <v>36</v>
      </c>
      <c r="BK4" t="s" s="63">
        <v>37</v>
      </c>
      <c r="BL4" t="s" s="64">
        <v>38</v>
      </c>
      <c r="BM4" t="s" s="65">
        <v>39</v>
      </c>
      <c r="BN4" t="s" s="66">
        <v>40</v>
      </c>
      <c r="BO4" t="s" s="67">
        <v>41</v>
      </c>
      <c r="BP4" t="s" s="68">
        <v>42</v>
      </c>
      <c r="BQ4" t="s" s="69">
        <v>43</v>
      </c>
      <c r="BR4" t="s" s="70">
        <v>44</v>
      </c>
      <c r="BS4" t="s" s="71">
        <v>45</v>
      </c>
      <c r="BT4" t="s" s="72">
        <v>46</v>
      </c>
      <c r="BU4" t="s" s="73">
        <v>47</v>
      </c>
      <c r="BW4" t="s" s="74">
        <v>17</v>
      </c>
      <c r="BX4" t="s" s="75">
        <v>18</v>
      </c>
      <c r="BY4" t="s" s="76">
        <v>19</v>
      </c>
      <c r="BZ4" t="s" s="77">
        <v>20</v>
      </c>
      <c r="CA4" t="s" s="78">
        <v>12</v>
      </c>
      <c r="CB4" t="s" s="79">
        <v>21</v>
      </c>
      <c r="CC4" t="s" s="80">
        <v>22</v>
      </c>
      <c r="CD4" t="s" s="81">
        <v>23</v>
      </c>
      <c r="CE4" t="s" s="82">
        <v>24</v>
      </c>
      <c r="CF4" t="s" s="83">
        <v>25</v>
      </c>
      <c r="CG4" t="s" s="84">
        <v>26</v>
      </c>
      <c r="CH4" t="s" s="85">
        <v>27</v>
      </c>
      <c r="CI4" t="s" s="86">
        <v>28</v>
      </c>
      <c r="CJ4" t="s" s="87">
        <v>29</v>
      </c>
      <c r="CK4" t="s" s="88">
        <v>30</v>
      </c>
      <c r="CL4" t="s" s="89">
        <v>31</v>
      </c>
      <c r="CM4" t="s" s="90">
        <v>32</v>
      </c>
      <c r="CN4" t="s" s="91">
        <v>33</v>
      </c>
      <c r="CO4" t="s" s="92">
        <v>34</v>
      </c>
      <c r="CP4" t="s" s="93">
        <v>35</v>
      </c>
      <c r="CQ4" t="s" s="94">
        <v>36</v>
      </c>
      <c r="CR4" t="s" s="95">
        <v>37</v>
      </c>
      <c r="CS4" t="s" s="96">
        <v>38</v>
      </c>
      <c r="CT4" t="s" s="97">
        <v>39</v>
      </c>
      <c r="CU4" t="s" s="98">
        <v>40</v>
      </c>
      <c r="CV4" t="s" s="99">
        <v>41</v>
      </c>
      <c r="CW4" t="s" s="100">
        <v>42</v>
      </c>
      <c r="CX4" t="s" s="101">
        <v>43</v>
      </c>
      <c r="CY4" t="s" s="102">
        <v>44</v>
      </c>
      <c r="CZ4" t="s" s="103">
        <v>45</v>
      </c>
      <c r="DA4" t="s" s="104">
        <v>46</v>
      </c>
      <c r="DB4" t="s" s="105">
        <v>47</v>
      </c>
      <c r="DC4" t="s" s="106">
        <v>48</v>
      </c>
      <c r="DD4" t="s" s="107">
        <v>25</v>
      </c>
      <c r="DE4" t="s" s="108">
        <v>26</v>
      </c>
      <c r="DF4" t="s" s="109">
        <v>27</v>
      </c>
      <c r="DG4" t="s" s="110">
        <v>28</v>
      </c>
      <c r="DH4" t="s" s="111">
        <v>29</v>
      </c>
      <c r="DI4" t="s" s="112">
        <v>30</v>
      </c>
      <c r="DJ4" t="s" s="113">
        <v>31</v>
      </c>
      <c r="DK4" t="s" s="114">
        <v>32</v>
      </c>
      <c r="DL4" t="s" s="115">
        <v>33</v>
      </c>
      <c r="DM4" t="s" s="116">
        <v>34</v>
      </c>
      <c r="DN4" t="s" s="117">
        <v>35</v>
      </c>
      <c r="DO4" t="s" s="118">
        <v>36</v>
      </c>
      <c r="DP4" t="s" s="119">
        <v>37</v>
      </c>
      <c r="DQ4" t="s" s="120">
        <v>38</v>
      </c>
      <c r="DR4" t="s" s="121">
        <v>39</v>
      </c>
      <c r="DS4" t="s" s="122">
        <v>40</v>
      </c>
      <c r="DT4" t="s" s="123">
        <v>41</v>
      </c>
      <c r="DU4" t="s" s="124">
        <v>42</v>
      </c>
      <c r="DV4" t="s" s="125">
        <v>43</v>
      </c>
      <c r="DW4" t="s" s="126">
        <v>44</v>
      </c>
      <c r="DX4" t="s" s="127">
        <v>45</v>
      </c>
      <c r="DY4" t="s" s="128">
        <v>46</v>
      </c>
      <c r="DZ4" t="s" s="129">
        <v>47</v>
      </c>
      <c r="EB4" t="s" s="130">
        <v>17</v>
      </c>
      <c r="EC4" t="s" s="131">
        <v>18</v>
      </c>
      <c r="ED4" t="s" s="132">
        <v>19</v>
      </c>
      <c r="EE4" t="s" s="133">
        <v>20</v>
      </c>
      <c r="EF4" t="s" s="134">
        <v>12</v>
      </c>
      <c r="EG4" t="s" s="135">
        <v>21</v>
      </c>
      <c r="EH4" t="s" s="136">
        <v>22</v>
      </c>
      <c r="EI4" t="s" s="137">
        <v>23</v>
      </c>
      <c r="EJ4" t="s" s="138">
        <v>24</v>
      </c>
      <c r="EK4" t="s" s="139">
        <v>25</v>
      </c>
      <c r="EL4" t="s" s="140">
        <v>26</v>
      </c>
      <c r="EM4" t="s" s="141">
        <v>27</v>
      </c>
      <c r="EN4" t="s" s="142">
        <v>28</v>
      </c>
      <c r="EO4" t="s" s="143">
        <v>29</v>
      </c>
      <c r="EP4" t="s" s="144">
        <v>30</v>
      </c>
      <c r="EQ4" t="s" s="145">
        <v>31</v>
      </c>
      <c r="ER4" t="s" s="146">
        <v>32</v>
      </c>
      <c r="ES4" t="s" s="147">
        <v>33</v>
      </c>
      <c r="ET4" t="s" s="148">
        <v>34</v>
      </c>
      <c r="EU4" t="s" s="149">
        <v>35</v>
      </c>
      <c r="EV4" t="s" s="150">
        <v>36</v>
      </c>
      <c r="EW4" t="s" s="151">
        <v>37</v>
      </c>
      <c r="EX4" t="s" s="152">
        <v>38</v>
      </c>
      <c r="EY4" t="s" s="153">
        <v>39</v>
      </c>
      <c r="EZ4" t="s" s="154">
        <v>40</v>
      </c>
      <c r="FA4" t="s" s="155">
        <v>41</v>
      </c>
      <c r="FB4" t="s" s="156">
        <v>42</v>
      </c>
      <c r="FC4" t="s" s="157">
        <v>43</v>
      </c>
      <c r="FD4" t="s" s="158">
        <v>44</v>
      </c>
      <c r="FE4" t="s" s="159">
        <v>45</v>
      </c>
      <c r="FF4" t="s" s="160">
        <v>46</v>
      </c>
      <c r="FG4" t="s" s="161">
        <v>47</v>
      </c>
      <c r="FH4" t="s" s="162">
        <v>48</v>
      </c>
      <c r="FI4" t="s" s="163">
        <v>25</v>
      </c>
      <c r="FJ4" t="s" s="164">
        <v>26</v>
      </c>
      <c r="FK4" t="s" s="165">
        <v>27</v>
      </c>
      <c r="FL4" t="s" s="166">
        <v>28</v>
      </c>
      <c r="FM4" t="s" s="167">
        <v>29</v>
      </c>
      <c r="FN4" t="s" s="168">
        <v>30</v>
      </c>
      <c r="FO4" t="s" s="169">
        <v>31</v>
      </c>
      <c r="FP4" t="s" s="170">
        <v>32</v>
      </c>
      <c r="FQ4" t="s" s="171">
        <v>33</v>
      </c>
      <c r="FR4" t="s" s="172">
        <v>34</v>
      </c>
      <c r="FS4" t="s" s="173">
        <v>35</v>
      </c>
      <c r="FT4" t="s" s="174">
        <v>36</v>
      </c>
      <c r="FU4" t="s" s="175">
        <v>37</v>
      </c>
      <c r="FV4" t="s" s="176">
        <v>38</v>
      </c>
      <c r="FW4" t="s" s="177">
        <v>39</v>
      </c>
      <c r="FX4" t="s" s="178">
        <v>40</v>
      </c>
      <c r="FY4" t="s" s="179">
        <v>41</v>
      </c>
      <c r="FZ4" t="s" s="180">
        <v>42</v>
      </c>
      <c r="GA4" t="s" s="181">
        <v>43</v>
      </c>
      <c r="GB4" t="s" s="182">
        <v>44</v>
      </c>
      <c r="GC4" t="s" s="183">
        <v>45</v>
      </c>
      <c r="GD4" t="s" s="184">
        <v>46</v>
      </c>
      <c r="GE4" t="s" s="185">
        <v>47</v>
      </c>
      <c r="GG4" t="s" s="186">
        <v>17</v>
      </c>
      <c r="GH4" t="s" s="187">
        <v>18</v>
      </c>
      <c r="GI4" t="s" s="188">
        <v>19</v>
      </c>
      <c r="GJ4" t="s" s="189">
        <v>20</v>
      </c>
      <c r="GK4" t="s" s="190">
        <v>12</v>
      </c>
      <c r="GL4" t="s" s="191">
        <v>21</v>
      </c>
      <c r="GM4" t="s" s="192">
        <v>22</v>
      </c>
      <c r="GN4" t="s" s="193">
        <v>23</v>
      </c>
      <c r="GO4" t="s" s="194">
        <v>24</v>
      </c>
      <c r="GP4" t="s" s="195">
        <v>25</v>
      </c>
      <c r="GQ4" t="s" s="196">
        <v>26</v>
      </c>
      <c r="GR4" t="s" s="197">
        <v>27</v>
      </c>
      <c r="GS4" t="s" s="198">
        <v>28</v>
      </c>
      <c r="GT4" t="s" s="199">
        <v>29</v>
      </c>
      <c r="GU4" t="s" s="200">
        <v>30</v>
      </c>
      <c r="GV4" t="s" s="201">
        <v>31</v>
      </c>
      <c r="GW4" t="s" s="202">
        <v>32</v>
      </c>
      <c r="GX4" t="s" s="203">
        <v>33</v>
      </c>
      <c r="GY4" t="s" s="204">
        <v>34</v>
      </c>
      <c r="GZ4" t="s" s="205">
        <v>35</v>
      </c>
      <c r="HA4" t="s" s="206">
        <v>36</v>
      </c>
      <c r="HB4" t="s" s="207">
        <v>37</v>
      </c>
      <c r="HC4" t="s" s="208">
        <v>38</v>
      </c>
      <c r="HD4" t="s" s="209">
        <v>39</v>
      </c>
      <c r="HE4" t="s" s="210">
        <v>40</v>
      </c>
      <c r="HF4" t="s" s="211">
        <v>41</v>
      </c>
      <c r="HG4" t="s" s="212">
        <v>42</v>
      </c>
      <c r="HH4" t="s" s="213">
        <v>43</v>
      </c>
      <c r="HI4" t="s" s="214">
        <v>44</v>
      </c>
      <c r="HJ4" t="s" s="215">
        <v>45</v>
      </c>
      <c r="HK4" t="s" s="216">
        <v>46</v>
      </c>
      <c r="HL4" t="s" s="217">
        <v>47</v>
      </c>
      <c r="HM4" t="s" s="218">
        <v>48</v>
      </c>
      <c r="HN4" t="s" s="219">
        <v>25</v>
      </c>
      <c r="HO4" t="s" s="220">
        <v>26</v>
      </c>
      <c r="HP4" t="s" s="221">
        <v>27</v>
      </c>
      <c r="HQ4" t="s" s="222">
        <v>28</v>
      </c>
      <c r="HR4" t="s" s="223">
        <v>29</v>
      </c>
      <c r="HS4" t="s" s="224">
        <v>30</v>
      </c>
      <c r="HT4" t="s" s="225">
        <v>31</v>
      </c>
      <c r="HU4" t="s" s="226">
        <v>32</v>
      </c>
      <c r="HV4" t="s" s="227">
        <v>33</v>
      </c>
      <c r="HW4" t="s" s="228">
        <v>34</v>
      </c>
      <c r="HX4" t="s" s="229">
        <v>35</v>
      </c>
      <c r="HY4" t="s" s="230">
        <v>36</v>
      </c>
      <c r="HZ4" t="s" s="231">
        <v>37</v>
      </c>
      <c r="IA4" t="s" s="232">
        <v>38</v>
      </c>
      <c r="IB4" t="s" s="233">
        <v>39</v>
      </c>
      <c r="IC4" t="s" s="234">
        <v>40</v>
      </c>
      <c r="ID4" t="s" s="235">
        <v>41</v>
      </c>
      <c r="IE4" t="s" s="236">
        <v>42</v>
      </c>
      <c r="IF4" t="s" s="237">
        <v>43</v>
      </c>
      <c r="IG4" t="s" s="238">
        <v>44</v>
      </c>
      <c r="IH4" t="s" s="239">
        <v>45</v>
      </c>
      <c r="II4" t="s" s="240">
        <v>46</v>
      </c>
      <c r="IJ4" t="s" s="241">
        <v>47</v>
      </c>
      <c r="IL4" t="s" s="242">
        <v>17</v>
      </c>
      <c r="IM4" t="s" s="243">
        <v>18</v>
      </c>
      <c r="IN4" t="s" s="244">
        <v>19</v>
      </c>
      <c r="IO4" t="s" s="245">
        <v>20</v>
      </c>
      <c r="IP4" t="s" s="246">
        <v>12</v>
      </c>
      <c r="IQ4" t="s" s="247">
        <v>21</v>
      </c>
      <c r="IR4" t="s" s="248">
        <v>22</v>
      </c>
      <c r="IS4" t="s" s="249">
        <v>23</v>
      </c>
      <c r="IT4" t="s" s="250">
        <v>24</v>
      </c>
      <c r="IU4" t="s" s="251">
        <v>25</v>
      </c>
      <c r="IV4" t="s" s="252">
        <v>26</v>
      </c>
      <c r="IW4" t="s" s="253">
        <v>27</v>
      </c>
      <c r="IX4" t="s" s="254">
        <v>28</v>
      </c>
      <c r="IY4" t="s" s="255">
        <v>29</v>
      </c>
      <c r="IZ4" t="s" s="256">
        <v>30</v>
      </c>
      <c r="JA4" t="s" s="257">
        <v>31</v>
      </c>
      <c r="JB4" t="s" s="258">
        <v>32</v>
      </c>
      <c r="JC4" t="s" s="259">
        <v>33</v>
      </c>
      <c r="JD4" t="s" s="260">
        <v>34</v>
      </c>
      <c r="JE4" t="s" s="261">
        <v>35</v>
      </c>
      <c r="JF4" t="s" s="262">
        <v>36</v>
      </c>
      <c r="JG4" t="s" s="263">
        <v>37</v>
      </c>
      <c r="JH4" t="s" s="264">
        <v>38</v>
      </c>
      <c r="JI4" t="s" s="265">
        <v>39</v>
      </c>
      <c r="JJ4" t="s" s="266">
        <v>40</v>
      </c>
      <c r="JK4" t="s" s="267">
        <v>41</v>
      </c>
      <c r="JL4" t="s" s="268">
        <v>42</v>
      </c>
      <c r="JM4" t="s" s="269">
        <v>43</v>
      </c>
      <c r="JN4" t="s" s="270">
        <v>44</v>
      </c>
      <c r="JO4" t="s" s="271">
        <v>45</v>
      </c>
      <c r="JP4" t="s" s="272">
        <v>46</v>
      </c>
      <c r="JQ4" t="s" s="273">
        <v>47</v>
      </c>
      <c r="JR4" t="s" s="274">
        <v>48</v>
      </c>
      <c r="JS4" t="s" s="275">
        <v>25</v>
      </c>
      <c r="JT4" t="s" s="276">
        <v>26</v>
      </c>
      <c r="JU4" t="s" s="277">
        <v>27</v>
      </c>
      <c r="JV4" t="s" s="278">
        <v>28</v>
      </c>
      <c r="JW4" t="s" s="279">
        <v>29</v>
      </c>
      <c r="JX4" t="s" s="280">
        <v>30</v>
      </c>
      <c r="JY4" t="s" s="281">
        <v>31</v>
      </c>
      <c r="JZ4" t="s" s="282">
        <v>32</v>
      </c>
      <c r="KA4" t="s" s="283">
        <v>33</v>
      </c>
      <c r="KB4" t="s" s="284">
        <v>34</v>
      </c>
      <c r="KC4" t="s" s="285">
        <v>35</v>
      </c>
      <c r="KD4" t="s" s="286">
        <v>36</v>
      </c>
      <c r="KE4" t="s" s="287">
        <v>37</v>
      </c>
      <c r="KF4" t="s" s="288">
        <v>38</v>
      </c>
      <c r="KG4" t="s" s="289">
        <v>39</v>
      </c>
      <c r="KH4" t="s" s="290">
        <v>40</v>
      </c>
      <c r="KI4" t="s" s="291">
        <v>41</v>
      </c>
      <c r="KJ4" t="s" s="292">
        <v>42</v>
      </c>
      <c r="KK4" t="s" s="293">
        <v>43</v>
      </c>
      <c r="KL4" t="s" s="294">
        <v>44</v>
      </c>
      <c r="KM4" t="s" s="295">
        <v>45</v>
      </c>
      <c r="KN4" t="s" s="296">
        <v>46</v>
      </c>
      <c r="KO4" t="s" s="297">
        <v>47</v>
      </c>
      <c r="KQ4" t="s" s="298">
        <v>17</v>
      </c>
      <c r="KR4" t="s" s="299">
        <v>18</v>
      </c>
      <c r="KS4" t="s" s="300">
        <v>19</v>
      </c>
      <c r="KT4" t="s" s="301">
        <v>20</v>
      </c>
      <c r="KU4" t="s" s="302">
        <v>12</v>
      </c>
      <c r="KV4" t="s" s="303">
        <v>21</v>
      </c>
      <c r="KW4" t="s" s="304">
        <v>22</v>
      </c>
      <c r="KX4" t="s" s="305">
        <v>23</v>
      </c>
      <c r="KY4" t="s" s="306">
        <v>24</v>
      </c>
      <c r="KZ4" t="s" s="307">
        <v>25</v>
      </c>
      <c r="LA4" t="s" s="308">
        <v>26</v>
      </c>
      <c r="LB4" t="s" s="309">
        <v>27</v>
      </c>
      <c r="LC4" t="s" s="310">
        <v>28</v>
      </c>
      <c r="LD4" t="s" s="311">
        <v>29</v>
      </c>
      <c r="LE4" t="s" s="312">
        <v>30</v>
      </c>
      <c r="LF4" t="s" s="313">
        <v>31</v>
      </c>
      <c r="LG4" t="s" s="314">
        <v>32</v>
      </c>
      <c r="LH4" t="s" s="315">
        <v>33</v>
      </c>
      <c r="LI4" t="s" s="316">
        <v>34</v>
      </c>
      <c r="LJ4" t="s" s="317">
        <v>35</v>
      </c>
      <c r="LK4" t="s" s="318">
        <v>36</v>
      </c>
      <c r="LL4" t="s" s="319">
        <v>37</v>
      </c>
      <c r="LM4" t="s" s="320">
        <v>38</v>
      </c>
      <c r="LN4" t="s" s="321">
        <v>39</v>
      </c>
      <c r="LO4" t="s" s="322">
        <v>40</v>
      </c>
      <c r="LP4" t="s" s="323">
        <v>41</v>
      </c>
      <c r="LQ4" t="s" s="324">
        <v>42</v>
      </c>
      <c r="LR4" t="s" s="325">
        <v>43</v>
      </c>
      <c r="LS4" t="s" s="326">
        <v>44</v>
      </c>
      <c r="LT4" t="s" s="327">
        <v>45</v>
      </c>
      <c r="LU4" t="s" s="328">
        <v>46</v>
      </c>
      <c r="LV4" t="s" s="329">
        <v>47</v>
      </c>
      <c r="LW4" t="s" s="330">
        <v>48</v>
      </c>
      <c r="LX4" t="s" s="331">
        <v>25</v>
      </c>
      <c r="LY4" t="s" s="332">
        <v>26</v>
      </c>
      <c r="LZ4" t="s" s="333">
        <v>27</v>
      </c>
      <c r="MA4" t="s" s="334">
        <v>28</v>
      </c>
      <c r="MB4" t="s" s="335">
        <v>29</v>
      </c>
      <c r="MC4" t="s" s="336">
        <v>30</v>
      </c>
      <c r="MD4" t="s" s="337">
        <v>31</v>
      </c>
      <c r="ME4" t="s" s="338">
        <v>32</v>
      </c>
      <c r="MF4" t="s" s="339">
        <v>33</v>
      </c>
      <c r="MG4" t="s" s="340">
        <v>34</v>
      </c>
      <c r="MH4" t="s" s="341">
        <v>35</v>
      </c>
      <c r="MI4" t="s" s="342">
        <v>36</v>
      </c>
      <c r="MJ4" t="s" s="343">
        <v>37</v>
      </c>
      <c r="MK4" t="s" s="344">
        <v>38</v>
      </c>
      <c r="ML4" t="s" s="345">
        <v>39</v>
      </c>
      <c r="MM4" t="s" s="346">
        <v>40</v>
      </c>
      <c r="MN4" t="s" s="347">
        <v>41</v>
      </c>
      <c r="MO4" t="s" s="348">
        <v>42</v>
      </c>
      <c r="MP4" t="s" s="349">
        <v>43</v>
      </c>
      <c r="MQ4" t="s" s="350">
        <v>44</v>
      </c>
      <c r="MR4" t="s" s="351">
        <v>45</v>
      </c>
      <c r="MS4" t="s" s="352">
        <v>46</v>
      </c>
      <c r="MT4" t="s" s="353">
        <v>47</v>
      </c>
      <c r="MV4" t="s" s="354">
        <v>17</v>
      </c>
      <c r="MW4" t="s" s="355">
        <v>18</v>
      </c>
      <c r="MX4" t="s" s="356">
        <v>19</v>
      </c>
      <c r="MY4" t="s" s="357">
        <v>20</v>
      </c>
      <c r="MZ4" t="s" s="358">
        <v>12</v>
      </c>
      <c r="NA4" t="s" s="359">
        <v>21</v>
      </c>
      <c r="NB4" t="s" s="360">
        <v>22</v>
      </c>
      <c r="NC4" t="s" s="361">
        <v>23</v>
      </c>
      <c r="ND4" t="s" s="362">
        <v>24</v>
      </c>
      <c r="NE4" t="s" s="363">
        <v>25</v>
      </c>
      <c r="NF4" t="s" s="364">
        <v>26</v>
      </c>
      <c r="NG4" t="s" s="365">
        <v>27</v>
      </c>
      <c r="NH4" t="s" s="366">
        <v>28</v>
      </c>
      <c r="NI4" t="s" s="367">
        <v>29</v>
      </c>
      <c r="NJ4" t="s" s="368">
        <v>30</v>
      </c>
      <c r="NK4" t="s" s="369">
        <v>31</v>
      </c>
      <c r="NL4" t="s" s="370">
        <v>32</v>
      </c>
      <c r="NM4" t="s" s="371">
        <v>33</v>
      </c>
      <c r="NN4" t="s" s="372">
        <v>34</v>
      </c>
      <c r="NO4" t="s" s="373">
        <v>35</v>
      </c>
      <c r="NP4" t="s" s="374">
        <v>36</v>
      </c>
      <c r="NQ4" t="s" s="375">
        <v>37</v>
      </c>
      <c r="NR4" t="s" s="376">
        <v>38</v>
      </c>
      <c r="NS4" t="s" s="377">
        <v>39</v>
      </c>
      <c r="NT4" t="s" s="378">
        <v>40</v>
      </c>
      <c r="NU4" t="s" s="379">
        <v>41</v>
      </c>
      <c r="NV4" t="s" s="380">
        <v>42</v>
      </c>
      <c r="NW4" t="s" s="381">
        <v>43</v>
      </c>
      <c r="NX4" t="s" s="382">
        <v>44</v>
      </c>
      <c r="NY4" t="s" s="383">
        <v>45</v>
      </c>
      <c r="NZ4" t="s" s="384">
        <v>46</v>
      </c>
      <c r="OA4" t="s" s="385">
        <v>47</v>
      </c>
      <c r="OB4" t="s" s="386">
        <v>48</v>
      </c>
      <c r="OC4" t="s" s="387">
        <v>25</v>
      </c>
      <c r="OD4" t="s" s="388">
        <v>26</v>
      </c>
      <c r="OE4" t="s" s="389">
        <v>27</v>
      </c>
      <c r="OF4" t="s" s="390">
        <v>28</v>
      </c>
      <c r="OG4" t="s" s="391">
        <v>29</v>
      </c>
      <c r="OH4" t="s" s="392">
        <v>30</v>
      </c>
      <c r="OI4" t="s" s="393">
        <v>31</v>
      </c>
      <c r="OJ4" t="s" s="394">
        <v>32</v>
      </c>
      <c r="OK4" t="s" s="395">
        <v>33</v>
      </c>
      <c r="OL4" t="s" s="396">
        <v>34</v>
      </c>
      <c r="OM4" t="s" s="397">
        <v>35</v>
      </c>
      <c r="ON4" t="s" s="398">
        <v>36</v>
      </c>
      <c r="OO4" t="s" s="399">
        <v>37</v>
      </c>
      <c r="OP4" t="s" s="400">
        <v>38</v>
      </c>
      <c r="OQ4" t="s" s="401">
        <v>39</v>
      </c>
      <c r="OR4" t="s" s="402">
        <v>40</v>
      </c>
      <c r="OS4" t="s" s="403">
        <v>41</v>
      </c>
      <c r="OT4" t="s" s="404">
        <v>42</v>
      </c>
      <c r="OU4" t="s" s="405">
        <v>43</v>
      </c>
      <c r="OV4" t="s" s="406">
        <v>44</v>
      </c>
      <c r="OW4" t="s" s="407">
        <v>45</v>
      </c>
      <c r="OX4" t="s" s="408">
        <v>46</v>
      </c>
      <c r="OY4" t="s" s="409">
        <v>47</v>
      </c>
      <c r="PA4" t="s" s="410">
        <v>17</v>
      </c>
      <c r="PB4" t="s" s="411">
        <v>18</v>
      </c>
      <c r="PC4" t="s" s="412">
        <v>19</v>
      </c>
      <c r="PD4" t="s" s="413">
        <v>20</v>
      </c>
      <c r="PE4" t="s" s="414">
        <v>12</v>
      </c>
      <c r="PF4" t="s" s="415">
        <v>21</v>
      </c>
      <c r="PG4" t="s" s="416">
        <v>22</v>
      </c>
      <c r="PH4" t="s" s="417">
        <v>23</v>
      </c>
      <c r="PI4" t="s" s="418">
        <v>24</v>
      </c>
      <c r="PJ4" t="s" s="419">
        <v>25</v>
      </c>
      <c r="PK4" t="s" s="420">
        <v>26</v>
      </c>
      <c r="PL4" t="s" s="421">
        <v>27</v>
      </c>
      <c r="PM4" t="s" s="422">
        <v>28</v>
      </c>
      <c r="PN4" t="s" s="423">
        <v>29</v>
      </c>
      <c r="PO4" t="s" s="424">
        <v>30</v>
      </c>
      <c r="PP4" t="s" s="425">
        <v>31</v>
      </c>
      <c r="PQ4" t="s" s="426">
        <v>32</v>
      </c>
      <c r="PR4" t="s" s="427">
        <v>33</v>
      </c>
      <c r="PS4" t="s" s="428">
        <v>34</v>
      </c>
      <c r="PT4" t="s" s="429">
        <v>35</v>
      </c>
      <c r="PU4" t="s" s="430">
        <v>36</v>
      </c>
      <c r="PV4" t="s" s="431">
        <v>37</v>
      </c>
      <c r="PW4" t="s" s="432">
        <v>38</v>
      </c>
      <c r="PX4" t="s" s="433">
        <v>39</v>
      </c>
      <c r="PY4" t="s" s="434">
        <v>40</v>
      </c>
      <c r="PZ4" t="s" s="435">
        <v>41</v>
      </c>
      <c r="QA4" t="s" s="436">
        <v>42</v>
      </c>
      <c r="QB4" t="s" s="437">
        <v>43</v>
      </c>
      <c r="QC4" t="s" s="438">
        <v>44</v>
      </c>
      <c r="QD4" t="s" s="439">
        <v>45</v>
      </c>
      <c r="QE4" t="s" s="440">
        <v>46</v>
      </c>
      <c r="QF4" t="s" s="441">
        <v>47</v>
      </c>
      <c r="QG4" t="s" s="442">
        <v>48</v>
      </c>
      <c r="QH4" t="s" s="443">
        <v>25</v>
      </c>
      <c r="QI4" t="s" s="444">
        <v>26</v>
      </c>
      <c r="QJ4" t="s" s="445">
        <v>27</v>
      </c>
      <c r="QK4" t="s" s="446">
        <v>28</v>
      </c>
      <c r="QL4" t="s" s="447">
        <v>29</v>
      </c>
      <c r="QM4" t="s" s="448">
        <v>30</v>
      </c>
      <c r="QN4" t="s" s="449">
        <v>31</v>
      </c>
      <c r="QO4" t="s" s="450">
        <v>32</v>
      </c>
      <c r="QP4" t="s" s="451">
        <v>33</v>
      </c>
      <c r="QQ4" t="s" s="452">
        <v>34</v>
      </c>
      <c r="QR4" t="s" s="453">
        <v>35</v>
      </c>
      <c r="QS4" t="s" s="454">
        <v>36</v>
      </c>
      <c r="QT4" t="s" s="455">
        <v>37</v>
      </c>
      <c r="QU4" t="s" s="456">
        <v>38</v>
      </c>
      <c r="QV4" t="s" s="457">
        <v>39</v>
      </c>
      <c r="QW4" t="s" s="458">
        <v>40</v>
      </c>
      <c r="QX4" t="s" s="459">
        <v>41</v>
      </c>
      <c r="QY4" t="s" s="460">
        <v>42</v>
      </c>
      <c r="QZ4" t="s" s="461">
        <v>43</v>
      </c>
      <c r="RA4" t="s" s="462">
        <v>44</v>
      </c>
      <c r="RB4" t="s" s="463">
        <v>45</v>
      </c>
      <c r="RC4" t="s" s="464">
        <v>46</v>
      </c>
      <c r="RD4" t="s" s="465">
        <v>47</v>
      </c>
    </row>
    <row r="5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n">
        <v>0.0</v>
      </c>
      <c r="K5" t="n">
        <v>42815.0</v>
      </c>
      <c r="L5" t="n">
        <v>42387.0</v>
      </c>
      <c r="M5" t="s">
        <v>57</v>
      </c>
      <c r="N5" t="n">
        <v>-2.0</v>
      </c>
      <c r="O5" t="n">
        <v>12000.0</v>
      </c>
      <c r="P5" t="n">
        <v>-428.0</v>
      </c>
      <c r="Q5" t="n">
        <v>-1.0</v>
      </c>
      <c r="R5" t="s" s="466">
        <v>58</v>
      </c>
      <c r="S5" t="s" s="467">
        <v>59</v>
      </c>
      <c r="T5" t="s" s="468">
        <v>60</v>
      </c>
      <c r="U5" t="s" s="469">
        <v>61</v>
      </c>
      <c r="V5" t="s" s="470">
        <v>57</v>
      </c>
      <c r="W5" t="s" s="471">
        <v>62</v>
      </c>
      <c r="X5" t="s" s="472">
        <v>63</v>
      </c>
      <c r="Z5" t="n" s="473">
        <v>500000.0</v>
      </c>
      <c r="AA5" t="n" s="474">
        <v>1822.1199951171875</v>
      </c>
      <c r="AB5" t="n" s="475">
        <v>0.0</v>
      </c>
      <c r="AC5">
        <f>AA5*(1+AB5)</f>
      </c>
      <c r="AD5" t="n" s="477">
        <v>0.25</v>
      </c>
      <c r="AE5">
        <f>AC5/(1-AD5)</f>
      </c>
      <c r="AF5">
        <f>AD5*AE5</f>
      </c>
      <c r="AG5" t="n" s="480">
        <v>0.15000000596046448</v>
      </c>
      <c r="AH5">
        <f>AG5*AE5</f>
      </c>
      <c r="AI5">
        <f>AD5-AG5</f>
      </c>
      <c r="AJ5">
        <f>AF5-AH5</f>
      </c>
      <c r="AK5" t="n" s="484">
        <v>0.03999999910593033</v>
      </c>
      <c r="AL5">
        <f>AK5*AE5</f>
      </c>
      <c r="AM5">
        <f>AE5*(1+AK5)</f>
      </c>
      <c r="AN5" t="n" s="487">
        <v>0.029999999329447746</v>
      </c>
      <c r="AO5">
        <f>AN5*AM5</f>
      </c>
      <c r="AP5">
        <f>AM5+AO5</f>
      </c>
      <c r="AQ5" t="n" s="490">
        <v>0.10000000149011612</v>
      </c>
      <c r="AR5">
        <f>AP5/(1-AQ5)</f>
      </c>
      <c r="AS5">
        <f>AQ5*AR5</f>
      </c>
      <c r="AT5" t="n" s="493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 t="s" s="526">
        <v>64</v>
      </c>
      <c r="BX5" t="s" s="527">
        <v>59</v>
      </c>
      <c r="BY5" t="s" s="528">
        <v>60</v>
      </c>
      <c r="BZ5" t="s" s="529">
        <v>61</v>
      </c>
      <c r="CA5" t="s" s="530">
        <v>57</v>
      </c>
      <c r="CB5" t="s" s="531">
        <v>62</v>
      </c>
      <c r="CC5" t="s" s="532">
        <v>63</v>
      </c>
      <c r="CE5" t="n" s="533">
        <v>500000.0</v>
      </c>
      <c r="CF5" t="n" s="534">
        <v>0.0</v>
      </c>
      <c r="CG5" t="n" s="535">
        <v>0.0</v>
      </c>
      <c r="CH5">
        <f>CF5*(1+CG5)</f>
      </c>
      <c r="CI5" t="n" s="537">
        <v>0.25</v>
      </c>
      <c r="CJ5">
        <f>CH5/(1-CI5)</f>
      </c>
      <c r="CK5">
        <f>CI5*CJ5</f>
      </c>
      <c r="CL5" t="n" s="540">
        <v>0.15000000596046448</v>
      </c>
      <c r="CM5">
        <f>CL5*CJ5</f>
      </c>
      <c r="CN5">
        <f>CI5-CL5</f>
      </c>
      <c r="CO5">
        <f>CK5-CM5</f>
      </c>
      <c r="CP5" t="n" s="544">
        <v>0.03999999910593033</v>
      </c>
      <c r="CQ5">
        <f>CP5*CJ5</f>
      </c>
      <c r="CR5">
        <f>CJ5*(1+CP5)</f>
      </c>
      <c r="CS5" t="n" s="547">
        <v>0.029999999329447746</v>
      </c>
      <c r="CT5">
        <f>CS5*CR5</f>
      </c>
      <c r="CU5">
        <f>CR5+CT5</f>
      </c>
      <c r="CV5" t="n" s="550">
        <v>0.10000000149011612</v>
      </c>
      <c r="CW5">
        <f>CU5/(1-CV5)</f>
      </c>
      <c r="CX5">
        <f>CV5*CW5</f>
      </c>
      <c r="CY5" t="n" s="553">
        <v>0.10000000149011612</v>
      </c>
      <c r="CZ5">
        <f>CY5*CW5</f>
      </c>
      <c r="DA5">
        <f>CV5-CY5</f>
      </c>
      <c r="DB5">
        <f>CX5-CZ5</f>
      </c>
      <c r="DC5">
        <f>CW5</f>
      </c>
      <c r="DD5">
        <f>CF5/12*$Q$5</f>
      </c>
      <c r="DE5">
        <f>CG5/12*$Q$5</f>
      </c>
      <c r="DF5">
        <f>CH5/12*$Q$5</f>
      </c>
      <c r="DG5">
        <f>CI5/12*$Q$5</f>
      </c>
      <c r="DH5">
        <f>CJ5/12*$Q$5</f>
      </c>
      <c r="DI5">
        <f>CK5/12*$Q$5</f>
      </c>
      <c r="DJ5">
        <f>CL5/12*$Q$5</f>
      </c>
      <c r="DK5">
        <f>CM5/12*$Q$5</f>
      </c>
      <c r="DL5">
        <f>CN5/12*$Q$5</f>
      </c>
      <c r="DM5">
        <f>CO5/12*$Q$5</f>
      </c>
      <c r="DN5">
        <f>CP5/12*$Q$5</f>
      </c>
      <c r="DO5">
        <f>CQ5/12*$Q$5</f>
      </c>
      <c r="DP5">
        <f>CR5/12*$Q$5</f>
      </c>
      <c r="DQ5">
        <f>CS5/12*$Q$5</f>
      </c>
      <c r="DR5">
        <f>CT5/12*$Q$5</f>
      </c>
      <c r="DS5">
        <f>CU5/12*$Q$5</f>
      </c>
      <c r="DT5">
        <f>CV5/12*$Q$5</f>
      </c>
      <c r="DU5">
        <f>CW5/12*$Q$5</f>
      </c>
      <c r="DV5">
        <f>CX5/12*$Q$5</f>
      </c>
      <c r="DW5">
        <f>CY5/12*$Q$5</f>
      </c>
      <c r="DX5">
        <f>CZ5/12*$Q$5</f>
      </c>
      <c r="DY5">
        <f>DA5/12*$Q$5</f>
      </c>
      <c r="DZ5">
        <f>DB5/12*$Q$5</f>
      </c>
      <c r="EA5">
        <f>DC5/12*$Q$5</f>
      </c>
      <c r="EB5" t="s" s="586">
        <v>65</v>
      </c>
      <c r="EC5" t="s" s="587">
        <v>66</v>
      </c>
      <c r="ED5" t="s" s="588">
        <v>67</v>
      </c>
      <c r="EE5" t="n" s="589">
        <v>240322.0</v>
      </c>
      <c r="EF5" t="s" s="590">
        <v>57</v>
      </c>
      <c r="EG5" t="s" s="591">
        <v>68</v>
      </c>
      <c r="EH5" t="n" s="592">
        <v>0.5009999871253967</v>
      </c>
      <c r="EI5" t="n" s="593">
        <v>3.0</v>
      </c>
      <c r="EJ5">
        <f>EI5*$O$5*12</f>
      </c>
      <c r="EK5">
        <f>EH5*EJ5</f>
      </c>
      <c r="EL5" t="n" s="596">
        <v>0.0</v>
      </c>
      <c r="EM5">
        <f>EK5*(1+EL5)</f>
      </c>
      <c r="EN5" t="n" s="598">
        <v>0.25</v>
      </c>
      <c r="EO5">
        <f>EM5/(1-EN5)</f>
      </c>
      <c r="EP5">
        <f>EN5*EO5</f>
      </c>
      <c r="EQ5" t="n" s="601">
        <v>0.15000000596046448</v>
      </c>
      <c r="ER5">
        <f>EQ5*EO5</f>
      </c>
      <c r="ES5">
        <f>EN5-EQ5</f>
      </c>
      <c r="ET5">
        <f>EP5-ER5</f>
      </c>
      <c r="EU5" t="n" s="605">
        <v>0.03999999910593033</v>
      </c>
      <c r="EV5">
        <f>EU5*EO5</f>
      </c>
      <c r="EW5">
        <f>EO5*(1+EU5)</f>
      </c>
      <c r="EX5" t="n" s="608">
        <v>0.029999999329447746</v>
      </c>
      <c r="EY5">
        <f>EX5*EW5</f>
      </c>
      <c r="EZ5">
        <f>EW5+EY5</f>
      </c>
      <c r="FA5" t="n" s="611">
        <v>0.10000000149011612</v>
      </c>
      <c r="FB5">
        <f>EZ5/(1-FA5)</f>
      </c>
      <c r="FC5">
        <f>FA5*FB5</f>
      </c>
      <c r="FD5" t="n" s="614">
        <v>0.10000000149011612</v>
      </c>
      <c r="FE5">
        <f>FD5*FB5</f>
      </c>
      <c r="FF5">
        <f>FA5-FD5</f>
      </c>
      <c r="FG5">
        <f>FC5-FE5</f>
      </c>
      <c r="FH5">
        <f>FB5</f>
      </c>
      <c r="FI5">
        <f>EH5*EJ5/365*$P$5</f>
      </c>
      <c r="FJ5" t="n" s="620">
        <v>0.0</v>
      </c>
      <c r="FK5">
        <f>FI5*(1+FJ5)</f>
      </c>
      <c r="FL5" t="n" s="622">
        <v>0.25</v>
      </c>
      <c r="FM5">
        <f>FK5/(1-FL5)</f>
      </c>
      <c r="FN5">
        <f>FL5*FM5</f>
      </c>
      <c r="FO5" t="n" s="625">
        <v>0.15000000596046448</v>
      </c>
      <c r="FP5">
        <f>FO5*FM5</f>
      </c>
      <c r="FQ5">
        <f>FL5-FO5</f>
      </c>
      <c r="FR5">
        <f>FN5-FP5</f>
      </c>
      <c r="FS5" t="n" s="629">
        <v>0.03999999910593033</v>
      </c>
      <c r="FT5">
        <f>FS5*FM5</f>
      </c>
      <c r="FU5">
        <f>FM5*(1+FS5)</f>
      </c>
      <c r="FV5" t="n" s="632">
        <v>0.029999999329447746</v>
      </c>
      <c r="FW5">
        <f>FV5*FU5</f>
      </c>
      <c r="FX5">
        <f>FU5+FW5</f>
      </c>
      <c r="FY5" t="n" s="635">
        <v>0.10000000149011612</v>
      </c>
      <c r="FZ5">
        <f>FX5/(1-FY5)</f>
      </c>
      <c r="GA5">
        <f>FY5*FZ5</f>
      </c>
      <c r="GB5" t="n" s="638">
        <v>0.10000000149011612</v>
      </c>
      <c r="GC5">
        <f>GB5*FZ5</f>
      </c>
      <c r="GD5">
        <f>FY5-GB5</f>
      </c>
      <c r="GE5">
        <f>GA5-GC5</f>
      </c>
      <c r="GF5">
        <f>FZ5</f>
      </c>
      <c r="GG5" t="s" s="643">
        <v>69</v>
      </c>
      <c r="GH5" t="s" s="644">
        <v>66</v>
      </c>
      <c r="GI5" t="s" s="645">
        <v>67</v>
      </c>
      <c r="GJ5" t="n" s="646">
        <v>240322.0</v>
      </c>
      <c r="GK5" t="s" s="647">
        <v>57</v>
      </c>
      <c r="GL5" t="s" s="648">
        <v>68</v>
      </c>
      <c r="GM5" t="n" s="649">
        <v>0.12530000507831573</v>
      </c>
      <c r="GN5" t="n" s="650">
        <v>3.0</v>
      </c>
      <c r="GO5">
        <f>GN5*$O$5*12</f>
      </c>
      <c r="GP5">
        <f>GM5*GO5</f>
      </c>
      <c r="GQ5" t="n" s="653">
        <v>0.0</v>
      </c>
      <c r="GR5">
        <f>GP5*(1+GQ5)</f>
      </c>
      <c r="GS5" t="n" s="655">
        <v>0.25</v>
      </c>
      <c r="GT5">
        <f>GR5/(1-GS5)</f>
      </c>
      <c r="GU5">
        <f>GS5*GT5</f>
      </c>
      <c r="GV5" t="n" s="658">
        <v>0.15000000596046448</v>
      </c>
      <c r="GW5">
        <f>GV5*GT5</f>
      </c>
      <c r="GX5">
        <f>GS5-GV5</f>
      </c>
      <c r="GY5">
        <f>GU5-GW5</f>
      </c>
      <c r="GZ5" t="n" s="662">
        <v>0.03999999910593033</v>
      </c>
      <c r="HA5">
        <f>GZ5*GT5</f>
      </c>
      <c r="HB5">
        <f>GT5*(1+GZ5)</f>
      </c>
      <c r="HC5" t="n" s="665">
        <v>0.029999999329447746</v>
      </c>
      <c r="HD5">
        <f>HC5*HB5</f>
      </c>
      <c r="HE5">
        <f>HB5+HD5</f>
      </c>
      <c r="HF5" t="n" s="668">
        <v>0.10000000149011612</v>
      </c>
      <c r="HG5">
        <f>HE5/(1-HF5)</f>
      </c>
      <c r="HH5">
        <f>HF5*HG5</f>
      </c>
      <c r="HI5" t="n" s="671">
        <v>0.10000000149011612</v>
      </c>
      <c r="HJ5">
        <f>HI5*HG5</f>
      </c>
      <c r="HK5">
        <f>HF5-HI5</f>
      </c>
      <c r="HL5">
        <f>HH5-HJ5</f>
      </c>
      <c r="HM5">
        <f>HG5</f>
      </c>
      <c r="HN5">
        <f>GM5*GO5/365*$P$5</f>
      </c>
      <c r="HO5" t="n" s="677">
        <v>0.0</v>
      </c>
      <c r="HP5">
        <f>HN5*(1+HO5)</f>
      </c>
      <c r="HQ5" t="n" s="679">
        <v>0.25</v>
      </c>
      <c r="HR5">
        <f>HP5/(1-HQ5)</f>
      </c>
      <c r="HS5">
        <f>HQ5*HR5</f>
      </c>
      <c r="HT5" t="n" s="682">
        <v>0.15000000596046448</v>
      </c>
      <c r="HU5">
        <f>HT5*HR5</f>
      </c>
      <c r="HV5">
        <f>HQ5-HT5</f>
      </c>
      <c r="HW5">
        <f>HS5-HU5</f>
      </c>
      <c r="HX5" t="n" s="686">
        <v>0.03999999910593033</v>
      </c>
      <c r="HY5">
        <f>HX5*HR5</f>
      </c>
      <c r="HZ5">
        <f>HR5*(1+HX5)</f>
      </c>
      <c r="IA5" t="n" s="689">
        <v>0.029999999329447746</v>
      </c>
      <c r="IB5">
        <f>IA5*HZ5</f>
      </c>
      <c r="IC5">
        <f>HZ5+IB5</f>
      </c>
      <c r="ID5" t="n" s="692">
        <v>0.10000000149011612</v>
      </c>
      <c r="IE5">
        <f>IC5/(1-ID5)</f>
      </c>
      <c r="IF5">
        <f>ID5*IE5</f>
      </c>
      <c r="IG5" t="n" s="695">
        <v>0.10000000149011612</v>
      </c>
      <c r="IH5">
        <f>IG5*IE5</f>
      </c>
      <c r="II5">
        <f>ID5-IG5</f>
      </c>
      <c r="IJ5">
        <f>IF5-IH5</f>
      </c>
      <c r="IK5">
        <f>IE5</f>
      </c>
      <c r="IL5" t="s" s="700">
        <v>70</v>
      </c>
      <c r="IM5" t="s" s="701">
        <v>66</v>
      </c>
      <c r="IN5" t="s" s="702">
        <v>67</v>
      </c>
      <c r="IO5" t="n" s="703">
        <v>240322.0</v>
      </c>
      <c r="IP5" t="s" s="704">
        <v>57</v>
      </c>
      <c r="IQ5" t="s" s="705">
        <v>68</v>
      </c>
      <c r="IR5" t="n" s="706">
        <v>0.061900001019239426</v>
      </c>
      <c r="IS5" t="n" s="707">
        <v>3.0</v>
      </c>
      <c r="IT5">
        <f>IS5*$O$5*12</f>
      </c>
      <c r="IU5">
        <f>IR5*IT5</f>
      </c>
      <c r="IV5" t="n" s="710">
        <v>0.0</v>
      </c>
      <c r="IW5">
        <f>IU5*(1+IV5)</f>
      </c>
      <c r="IX5" t="n" s="712">
        <v>0.25</v>
      </c>
      <c r="IY5">
        <f>IW5/(1-IX5)</f>
      </c>
      <c r="IZ5">
        <f>IX5*IY5</f>
      </c>
      <c r="JA5" t="n" s="715">
        <v>0.15000000596046448</v>
      </c>
      <c r="JB5">
        <f>JA5*IY5</f>
      </c>
      <c r="JC5">
        <f>IX5-JA5</f>
      </c>
      <c r="JD5">
        <f>IZ5-JB5</f>
      </c>
      <c r="JE5" t="n" s="719">
        <v>0.03999999910593033</v>
      </c>
      <c r="JF5">
        <f>JE5*IY5</f>
      </c>
      <c r="JG5">
        <f>IY5*(1+JE5)</f>
      </c>
      <c r="JH5" t="n" s="722">
        <v>0.029999999329447746</v>
      </c>
      <c r="JI5">
        <f>JH5*JG5</f>
      </c>
      <c r="JJ5">
        <f>JG5+JI5</f>
      </c>
      <c r="JK5" t="n" s="725">
        <v>0.10000000149011612</v>
      </c>
      <c r="JL5">
        <f>JJ5/(1-JK5)</f>
      </c>
      <c r="JM5">
        <f>JK5*JL5</f>
      </c>
      <c r="JN5" t="n" s="728">
        <v>0.10000000149011612</v>
      </c>
      <c r="JO5">
        <f>JN5*JL5</f>
      </c>
      <c r="JP5">
        <f>JK5-JN5</f>
      </c>
      <c r="JQ5">
        <f>JM5-JO5</f>
      </c>
      <c r="JR5">
        <f>JL5</f>
      </c>
      <c r="JS5">
        <f>IR5*IT5/365*$P$5</f>
      </c>
      <c r="JT5" t="n" s="734">
        <v>0.0</v>
      </c>
      <c r="JU5">
        <f>JS5*(1+JT5)</f>
      </c>
      <c r="JV5" t="n" s="736">
        <v>0.25</v>
      </c>
      <c r="JW5">
        <f>JU5/(1-JV5)</f>
      </c>
      <c r="JX5">
        <f>JV5*JW5</f>
      </c>
      <c r="JY5" t="n" s="739">
        <v>0.15000000596046448</v>
      </c>
      <c r="JZ5">
        <f>JY5*JW5</f>
      </c>
      <c r="KA5">
        <f>JV5-JY5</f>
      </c>
      <c r="KB5">
        <f>JX5-JZ5</f>
      </c>
      <c r="KC5" t="n" s="743">
        <v>0.03999999910593033</v>
      </c>
      <c r="KD5">
        <f>KC5*JW5</f>
      </c>
      <c r="KE5">
        <f>JW5*(1+KC5)</f>
      </c>
      <c r="KF5" t="n" s="746">
        <v>0.029999999329447746</v>
      </c>
      <c r="KG5">
        <f>KF5*KE5</f>
      </c>
      <c r="KH5">
        <f>KE5+KG5</f>
      </c>
      <c r="KI5" t="n" s="749">
        <v>0.10000000149011612</v>
      </c>
      <c r="KJ5">
        <f>KH5/(1-KI5)</f>
      </c>
      <c r="KK5">
        <f>KI5*KJ5</f>
      </c>
      <c r="KL5" t="n" s="752">
        <v>0.10000000149011612</v>
      </c>
      <c r="KM5">
        <f>KL5*KJ5</f>
      </c>
      <c r="KN5">
        <f>KI5-KL5</f>
      </c>
      <c r="KO5">
        <f>KK5-KM5</f>
      </c>
      <c r="KP5">
        <f>KJ5</f>
      </c>
      <c r="KQ5" t="s" s="757">
        <v>71</v>
      </c>
      <c r="KR5" t="s" s="758">
        <v>66</v>
      </c>
      <c r="KS5" t="s" s="759">
        <v>67</v>
      </c>
      <c r="KT5" t="n" s="760">
        <v>240322.0</v>
      </c>
      <c r="KU5" t="s" s="761">
        <v>57</v>
      </c>
      <c r="KV5" t="s" s="762">
        <v>68</v>
      </c>
      <c r="KW5" t="n" s="763">
        <v>0.21080000698566437</v>
      </c>
      <c r="KX5" t="n" s="764">
        <v>3.0</v>
      </c>
      <c r="KY5">
        <f>KX5*$O$5*12</f>
      </c>
      <c r="KZ5">
        <f>KW5*KY5</f>
      </c>
      <c r="LA5" t="n" s="767">
        <v>0.0</v>
      </c>
      <c r="LB5">
        <f>KZ5*(1+LA5)</f>
      </c>
      <c r="LC5" t="n" s="769">
        <v>0.25</v>
      </c>
      <c r="LD5">
        <f>LB5/(1-LC5)</f>
      </c>
      <c r="LE5">
        <f>LC5*LD5</f>
      </c>
      <c r="LF5" t="n" s="772">
        <v>0.15000000596046448</v>
      </c>
      <c r="LG5">
        <f>LF5*LD5</f>
      </c>
      <c r="LH5">
        <f>LC5-LF5</f>
      </c>
      <c r="LI5">
        <f>LE5-LG5</f>
      </c>
      <c r="LJ5" t="n" s="776">
        <v>0.03999999910593033</v>
      </c>
      <c r="LK5">
        <f>LJ5*LD5</f>
      </c>
      <c r="LL5">
        <f>LD5*(1+LJ5)</f>
      </c>
      <c r="LM5" t="n" s="779">
        <v>0.029999999329447746</v>
      </c>
      <c r="LN5">
        <f>LM5*LL5</f>
      </c>
      <c r="LO5">
        <f>LL5+LN5</f>
      </c>
      <c r="LP5" t="n" s="782">
        <v>0.10000000149011612</v>
      </c>
      <c r="LQ5">
        <f>LO5/(1-LP5)</f>
      </c>
      <c r="LR5">
        <f>LP5*LQ5</f>
      </c>
      <c r="LS5" t="n" s="785">
        <v>0.10000000149011612</v>
      </c>
      <c r="LT5">
        <f>LS5*LQ5</f>
      </c>
      <c r="LU5">
        <f>LP5-LS5</f>
      </c>
      <c r="LV5">
        <f>LR5-LT5</f>
      </c>
      <c r="LW5">
        <f>LQ5</f>
      </c>
      <c r="LX5">
        <f>KW5*KY5/365*$P$5</f>
      </c>
      <c r="LY5" t="n" s="791">
        <v>0.0</v>
      </c>
      <c r="LZ5">
        <f>LX5*(1+LY5)</f>
      </c>
      <c r="MA5" t="n" s="793">
        <v>0.25</v>
      </c>
      <c r="MB5">
        <f>LZ5/(1-MA5)</f>
      </c>
      <c r="MC5">
        <f>MA5*MB5</f>
      </c>
      <c r="MD5" t="n" s="796">
        <v>0.15000000596046448</v>
      </c>
      <c r="ME5">
        <f>MD5*MB5</f>
      </c>
      <c r="MF5">
        <f>MA5-MD5</f>
      </c>
      <c r="MG5">
        <f>MC5-ME5</f>
      </c>
      <c r="MH5" t="n" s="800">
        <v>0.03999999910593033</v>
      </c>
      <c r="MI5">
        <f>MH5*MB5</f>
      </c>
      <c r="MJ5">
        <f>MB5*(1+MH5)</f>
      </c>
      <c r="MK5" t="n" s="803">
        <v>0.029999999329447746</v>
      </c>
      <c r="ML5">
        <f>MK5*MJ5</f>
      </c>
      <c r="MM5">
        <f>MJ5+ML5</f>
      </c>
      <c r="MN5" t="n" s="806">
        <v>0.10000000149011612</v>
      </c>
      <c r="MO5">
        <f>MM5/(1-MN5)</f>
      </c>
      <c r="MP5">
        <f>MN5*MO5</f>
      </c>
      <c r="MQ5" t="n" s="809">
        <v>0.10000000149011612</v>
      </c>
      <c r="MR5">
        <f>MQ5*MO5</f>
      </c>
      <c r="MS5">
        <f>MN5-MQ5</f>
      </c>
      <c r="MT5">
        <f>MP5-MR5</f>
      </c>
      <c r="MU5">
        <f>MO5</f>
      </c>
      <c r="MV5" t="s" s="814">
        <v>72</v>
      </c>
      <c r="MW5" t="s" s="815">
        <v>66</v>
      </c>
      <c r="MX5" t="s" s="816">
        <v>67</v>
      </c>
      <c r="MY5" t="n" s="817">
        <v>240322.0</v>
      </c>
      <c r="MZ5" t="s" s="818">
        <v>57</v>
      </c>
      <c r="NA5" t="s" s="819">
        <v>68</v>
      </c>
      <c r="NB5" t="n" s="820">
        <v>0.45249998569488525</v>
      </c>
      <c r="NC5" t="n" s="821">
        <v>1.0</v>
      </c>
      <c r="ND5">
        <f>NC5*$O$5*12</f>
      </c>
      <c r="NE5">
        <f>NB5*ND5</f>
      </c>
      <c r="NF5" t="n" s="824">
        <v>0.0</v>
      </c>
      <c r="NG5">
        <f>NE5*(1+NF5)</f>
      </c>
      <c r="NH5" t="n" s="826">
        <v>0.25</v>
      </c>
      <c r="NI5">
        <f>NG5/(1-NH5)</f>
      </c>
      <c r="NJ5">
        <f>NH5*NI5</f>
      </c>
      <c r="NK5" t="n" s="829">
        <v>0.15000000596046448</v>
      </c>
      <c r="NL5">
        <f>NK5*NI5</f>
      </c>
      <c r="NM5">
        <f>NH5-NK5</f>
      </c>
      <c r="NN5">
        <f>NJ5-NL5</f>
      </c>
      <c r="NO5" t="n" s="833">
        <v>0.03999999910593033</v>
      </c>
      <c r="NP5">
        <f>NO5*NI5</f>
      </c>
      <c r="NQ5">
        <f>NI5*(1+NO5)</f>
      </c>
      <c r="NR5" t="n" s="836">
        <v>0.029999999329447746</v>
      </c>
      <c r="NS5">
        <f>NR5*NQ5</f>
      </c>
      <c r="NT5">
        <f>NQ5+NS5</f>
      </c>
      <c r="NU5" t="n" s="839">
        <v>0.10000000149011612</v>
      </c>
      <c r="NV5">
        <f>NT5/(1-NU5)</f>
      </c>
      <c r="NW5">
        <f>NU5*NV5</f>
      </c>
      <c r="NX5" t="n" s="842">
        <v>0.10000000149011612</v>
      </c>
      <c r="NY5">
        <f>NX5*NV5</f>
      </c>
      <c r="NZ5">
        <f>NU5-NX5</f>
      </c>
      <c r="OA5">
        <f>NW5-NY5</f>
      </c>
      <c r="OB5">
        <f>NV5</f>
      </c>
      <c r="OC5">
        <f>NB5*ND5/365*$P$5</f>
      </c>
      <c r="OD5" t="n" s="848">
        <v>0.0</v>
      </c>
      <c r="OE5">
        <f>OC5*(1+OD5)</f>
      </c>
      <c r="OF5" t="n" s="850">
        <v>0.25</v>
      </c>
      <c r="OG5">
        <f>OE5/(1-OF5)</f>
      </c>
      <c r="OH5">
        <f>OF5*OG5</f>
      </c>
      <c r="OI5" t="n" s="853">
        <v>0.15000000596046448</v>
      </c>
      <c r="OJ5">
        <f>OI5*OG5</f>
      </c>
      <c r="OK5">
        <f>OF5-OI5</f>
      </c>
      <c r="OL5">
        <f>OH5-OJ5</f>
      </c>
      <c r="OM5" t="n" s="857">
        <v>0.03999999910593033</v>
      </c>
      <c r="ON5">
        <f>OM5*OG5</f>
      </c>
      <c r="OO5">
        <f>OG5*(1+OM5)</f>
      </c>
      <c r="OP5" t="n" s="860">
        <v>0.029999999329447746</v>
      </c>
      <c r="OQ5">
        <f>OP5*OO5</f>
      </c>
      <c r="OR5">
        <f>OO5+OQ5</f>
      </c>
      <c r="OS5" t="n" s="863">
        <v>0.10000000149011612</v>
      </c>
      <c r="OT5">
        <f>OR5/(1-OS5)</f>
      </c>
      <c r="OU5">
        <f>OS5*OT5</f>
      </c>
      <c r="OV5" t="n" s="866">
        <v>0.10000000149011612</v>
      </c>
      <c r="OW5">
        <f>OV5*OT5</f>
      </c>
      <c r="OX5">
        <f>OS5-OV5</f>
      </c>
      <c r="OY5">
        <f>OU5-OW5</f>
      </c>
      <c r="OZ5">
        <f>OT5</f>
      </c>
      <c r="PA5" t="s" s="871">
        <v>73</v>
      </c>
      <c r="PB5" t="s" s="872">
        <v>66</v>
      </c>
      <c r="PC5" t="s" s="873">
        <v>67</v>
      </c>
      <c r="PD5" t="n" s="874">
        <v>240322.0</v>
      </c>
      <c r="PE5" t="s" s="875">
        <v>57</v>
      </c>
      <c r="PF5" t="s" s="876">
        <v>68</v>
      </c>
      <c r="PG5" t="n" s="877">
        <v>0.9043999910354614</v>
      </c>
      <c r="PH5" t="n" s="878">
        <v>1.0</v>
      </c>
      <c r="PI5">
        <f>PH5*$O$5*12</f>
      </c>
      <c r="PJ5">
        <f>PG5*PI5</f>
      </c>
      <c r="PK5" t="n" s="881">
        <v>0.0</v>
      </c>
      <c r="PL5">
        <f>PJ5*(1+PK5)</f>
      </c>
      <c r="PM5" t="n" s="883">
        <v>0.25</v>
      </c>
      <c r="PN5">
        <f>PL5/(1-PM5)</f>
      </c>
      <c r="PO5">
        <f>PM5*PN5</f>
      </c>
      <c r="PP5" t="n" s="886">
        <v>0.15000000596046448</v>
      </c>
      <c r="PQ5">
        <f>PP5*PN5</f>
      </c>
      <c r="PR5">
        <f>PM5-PP5</f>
      </c>
      <c r="PS5">
        <f>PO5-PQ5</f>
      </c>
      <c r="PT5" t="n" s="890">
        <v>0.03999999910593033</v>
      </c>
      <c r="PU5">
        <f>PT5*PN5</f>
      </c>
      <c r="PV5">
        <f>PN5*(1+PT5)</f>
      </c>
      <c r="PW5" t="n" s="893">
        <v>0.029999999329447746</v>
      </c>
      <c r="PX5">
        <f>PW5*PV5</f>
      </c>
      <c r="PY5">
        <f>PV5+PX5</f>
      </c>
      <c r="PZ5" t="n" s="896">
        <v>0.10000000149011612</v>
      </c>
      <c r="QA5">
        <f>PY5/(1-PZ5)</f>
      </c>
      <c r="QB5">
        <f>PZ5*QA5</f>
      </c>
      <c r="QC5" t="n" s="899">
        <v>0.10000000149011612</v>
      </c>
      <c r="QD5">
        <f>QC5*QA5</f>
      </c>
      <c r="QE5">
        <f>PZ5-QC5</f>
      </c>
      <c r="QF5">
        <f>QB5-QD5</f>
      </c>
      <c r="QG5">
        <f>QA5</f>
      </c>
      <c r="QH5">
        <f>PG5*PI5/365*$P$5</f>
      </c>
      <c r="QI5" t="n" s="905">
        <v>0.0</v>
      </c>
      <c r="QJ5">
        <f>QH5*(1+QI5)</f>
      </c>
      <c r="QK5" t="n" s="907">
        <v>0.25</v>
      </c>
      <c r="QL5">
        <f>QJ5/(1-QK5)</f>
      </c>
      <c r="QM5">
        <f>QK5*QL5</f>
      </c>
      <c r="QN5" t="n" s="910">
        <v>0.15000000596046448</v>
      </c>
      <c r="QO5">
        <f>QN5*QL5</f>
      </c>
      <c r="QP5">
        <f>QK5-QN5</f>
      </c>
      <c r="QQ5">
        <f>QM5-QO5</f>
      </c>
      <c r="QR5" t="n" s="914">
        <v>0.03999999910593033</v>
      </c>
      <c r="QS5">
        <f>QR5*QL5</f>
      </c>
      <c r="QT5">
        <f>QL5*(1+QR5)</f>
      </c>
      <c r="QU5" t="n" s="917">
        <v>0.029999999329447746</v>
      </c>
      <c r="QV5">
        <f>QU5*QT5</f>
      </c>
      <c r="QW5">
        <f>QT5+QV5</f>
      </c>
      <c r="QX5" t="n" s="920">
        <v>0.10000000149011612</v>
      </c>
      <c r="QY5">
        <f>QW5/(1-QX5)</f>
      </c>
      <c r="QZ5">
        <f>QX5*QY5</f>
      </c>
      <c r="RA5" t="n" s="923">
        <v>0.10000000149011612</v>
      </c>
      <c r="RB5">
        <f>RA5*QY5</f>
      </c>
      <c r="RC5">
        <f>QX5-RA5</f>
      </c>
      <c r="RD5">
        <f>QZ5-RB5</f>
      </c>
      <c r="RE5">
        <f>QY5</f>
      </c>
      <c r="RF5">
        <f>BV5+EA5+GF5+IK5+KP5+MU5+OZ5+RE5</f>
      </c>
    </row>
    <row r="6">
      <c r="A6" t="s">
        <v>49</v>
      </c>
      <c r="B6" t="s">
        <v>50</v>
      </c>
      <c r="C6" t="s">
        <v>74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n">
        <v>0.0</v>
      </c>
      <c r="K6" t="n">
        <v>42815.0</v>
      </c>
      <c r="L6" t="n">
        <v>42424.0</v>
      </c>
      <c r="M6" t="s">
        <v>57</v>
      </c>
      <c r="N6" t="n">
        <v>-1.0</v>
      </c>
      <c r="O6" t="n">
        <v>12000.0</v>
      </c>
      <c r="P6" t="n">
        <v>-391.0</v>
      </c>
      <c r="Q6" t="n">
        <v>-0.20000000298023224</v>
      </c>
      <c r="R6" t="s" s="928">
        <v>58</v>
      </c>
      <c r="S6" t="s" s="929">
        <v>59</v>
      </c>
      <c r="T6" t="s" s="930">
        <v>60</v>
      </c>
      <c r="U6" t="s" s="931">
        <v>61</v>
      </c>
      <c r="V6" t="s" s="932">
        <v>57</v>
      </c>
      <c r="W6" t="s" s="933">
        <v>62</v>
      </c>
      <c r="X6" t="s" s="934">
        <v>63</v>
      </c>
      <c r="Z6" t="n" s="935">
        <v>500000.0</v>
      </c>
      <c r="AA6" t="n" s="936">
        <v>1822.1199951171875</v>
      </c>
      <c r="AB6" t="n" s="937">
        <v>0.0</v>
      </c>
      <c r="AC6">
        <f>AA6*(1+AB6)</f>
      </c>
      <c r="AD6" t="n" s="939">
        <v>0.25</v>
      </c>
      <c r="AE6">
        <f>AC6/(1-AD6)</f>
      </c>
      <c r="AF6">
        <f>AD6*AE6</f>
      </c>
      <c r="AG6" t="n" s="942">
        <v>0.15000000596046448</v>
      </c>
      <c r="AH6">
        <f>AG6*AE6</f>
      </c>
      <c r="AI6">
        <f>AD6-AG6</f>
      </c>
      <c r="AJ6">
        <f>AF6-AH6</f>
      </c>
      <c r="AK6" t="n" s="946">
        <v>0.03999999910593033</v>
      </c>
      <c r="AL6">
        <f>AK6*AE6</f>
      </c>
      <c r="AM6">
        <f>AE6*(1+AK6)</f>
      </c>
      <c r="AN6" t="n" s="949">
        <v>0.029999999329447746</v>
      </c>
      <c r="AO6">
        <f>AN6*AM6</f>
      </c>
      <c r="AP6">
        <f>AM6+AO6</f>
      </c>
      <c r="AQ6" t="n" s="952">
        <v>0.10000000149011612</v>
      </c>
      <c r="AR6">
        <f>AP6/(1-AQ6)</f>
      </c>
      <c r="AS6">
        <f>AQ6*AR6</f>
      </c>
      <c r="AT6" t="n" s="955">
        <v>0.10000000149011612</v>
      </c>
      <c r="AU6">
        <f>AT6*AR6</f>
      </c>
      <c r="AV6">
        <f>AQ6-AT6</f>
      </c>
      <c r="AW6">
        <f>AS6-AU6</f>
      </c>
      <c r="AX6">
        <f>AR6</f>
      </c>
      <c r="AY6">
        <f>AA6/12*$Q$6</f>
      </c>
      <c r="AZ6">
        <f>AB6/12*$Q$6</f>
      </c>
      <c r="BA6">
        <f>AC6/12*$Q$6</f>
      </c>
      <c r="BB6">
        <f>AD6/12*$Q$6</f>
      </c>
      <c r="BC6">
        <f>AE6/12*$Q$6</f>
      </c>
      <c r="BD6">
        <f>AF6/12*$Q$6</f>
      </c>
      <c r="BE6">
        <f>AG6/12*$Q$6</f>
      </c>
      <c r="BF6">
        <f>AH6/12*$Q$6</f>
      </c>
      <c r="BG6">
        <f>AI6/12*$Q$6</f>
      </c>
      <c r="BH6">
        <f>AJ6/12*$Q$6</f>
      </c>
      <c r="BI6">
        <f>AK6/12*$Q$6</f>
      </c>
      <c r="BJ6">
        <f>AL6/12*$Q$6</f>
      </c>
      <c r="BK6">
        <f>AM6/12*$Q$6</f>
      </c>
      <c r="BL6">
        <f>AN6/12*$Q$6</f>
      </c>
      <c r="BM6">
        <f>AO6/12*$Q$6</f>
      </c>
      <c r="BN6">
        <f>AP6/12*$Q$6</f>
      </c>
      <c r="BO6">
        <f>AQ6/12*$Q$6</f>
      </c>
      <c r="BP6">
        <f>AR6/12*$Q$6</f>
      </c>
      <c r="BQ6">
        <f>AS6/12*$Q$6</f>
      </c>
      <c r="BR6">
        <f>AT6/12*$Q$6</f>
      </c>
      <c r="BS6">
        <f>AU6/12*$Q$6</f>
      </c>
      <c r="BT6">
        <f>AV6/12*$Q$6</f>
      </c>
      <c r="BU6">
        <f>AW6/12*$Q$6</f>
      </c>
      <c r="BV6">
        <f>AX6/12*$Q$6</f>
      </c>
      <c r="BW6" t="s" s="988">
        <v>64</v>
      </c>
      <c r="BX6" t="s" s="989">
        <v>59</v>
      </c>
      <c r="BY6" t="s" s="990">
        <v>60</v>
      </c>
      <c r="BZ6" t="s" s="991">
        <v>61</v>
      </c>
      <c r="CA6" t="s" s="992">
        <v>57</v>
      </c>
      <c r="CB6" t="s" s="993">
        <v>62</v>
      </c>
      <c r="CC6" t="s" s="994">
        <v>63</v>
      </c>
      <c r="CE6" t="n" s="995">
        <v>500000.0</v>
      </c>
      <c r="CF6" t="n" s="996">
        <v>0.0</v>
      </c>
      <c r="CG6" t="n" s="997">
        <v>0.0</v>
      </c>
      <c r="CH6">
        <f>CF6*(1+CG6)</f>
      </c>
      <c r="CI6" t="n" s="999">
        <v>0.25</v>
      </c>
      <c r="CJ6">
        <f>CH6/(1-CI6)</f>
      </c>
      <c r="CK6">
        <f>CI6*CJ6</f>
      </c>
      <c r="CL6" t="n" s="1002">
        <v>0.15000000596046448</v>
      </c>
      <c r="CM6">
        <f>CL6*CJ6</f>
      </c>
      <c r="CN6">
        <f>CI6-CL6</f>
      </c>
      <c r="CO6">
        <f>CK6-CM6</f>
      </c>
      <c r="CP6" t="n" s="1006">
        <v>0.03999999910593033</v>
      </c>
      <c r="CQ6">
        <f>CP6*CJ6</f>
      </c>
      <c r="CR6">
        <f>CJ6*(1+CP6)</f>
      </c>
      <c r="CS6" t="n" s="1009">
        <v>0.029999999329447746</v>
      </c>
      <c r="CT6">
        <f>CS6*CR6</f>
      </c>
      <c r="CU6">
        <f>CR6+CT6</f>
      </c>
      <c r="CV6" t="n" s="1012">
        <v>0.10000000149011612</v>
      </c>
      <c r="CW6">
        <f>CU6/(1-CV6)</f>
      </c>
      <c r="CX6">
        <f>CV6*CW6</f>
      </c>
      <c r="CY6" t="n" s="1015">
        <v>0.10000000149011612</v>
      </c>
      <c r="CZ6">
        <f>CY6*CW6</f>
      </c>
      <c r="DA6">
        <f>CV6-CY6</f>
      </c>
      <c r="DB6">
        <f>CX6-CZ6</f>
      </c>
      <c r="DC6">
        <f>CW6</f>
      </c>
      <c r="DD6">
        <f>CF6/12*$Q$6</f>
      </c>
      <c r="DE6">
        <f>CG6/12*$Q$6</f>
      </c>
      <c r="DF6">
        <f>CH6/12*$Q$6</f>
      </c>
      <c r="DG6">
        <f>CI6/12*$Q$6</f>
      </c>
      <c r="DH6">
        <f>CJ6/12*$Q$6</f>
      </c>
      <c r="DI6">
        <f>CK6/12*$Q$6</f>
      </c>
      <c r="DJ6">
        <f>CL6/12*$Q$6</f>
      </c>
      <c r="DK6">
        <f>CM6/12*$Q$6</f>
      </c>
      <c r="DL6">
        <f>CN6/12*$Q$6</f>
      </c>
      <c r="DM6">
        <f>CO6/12*$Q$6</f>
      </c>
      <c r="DN6">
        <f>CP6/12*$Q$6</f>
      </c>
      <c r="DO6">
        <f>CQ6/12*$Q$6</f>
      </c>
      <c r="DP6">
        <f>CR6/12*$Q$6</f>
      </c>
      <c r="DQ6">
        <f>CS6/12*$Q$6</f>
      </c>
      <c r="DR6">
        <f>CT6/12*$Q$6</f>
      </c>
      <c r="DS6">
        <f>CU6/12*$Q$6</f>
      </c>
      <c r="DT6">
        <f>CV6/12*$Q$6</f>
      </c>
      <c r="DU6">
        <f>CW6/12*$Q$6</f>
      </c>
      <c r="DV6">
        <f>CX6/12*$Q$6</f>
      </c>
      <c r="DW6">
        <f>CY6/12*$Q$6</f>
      </c>
      <c r="DX6">
        <f>CZ6/12*$Q$6</f>
      </c>
      <c r="DY6">
        <f>DA6/12*$Q$6</f>
      </c>
      <c r="DZ6">
        <f>DB6/12*$Q$6</f>
      </c>
      <c r="EA6">
        <f>DC6/12*$Q$6</f>
      </c>
      <c r="EB6" t="s" s="1048">
        <v>65</v>
      </c>
      <c r="EC6" t="s" s="1049">
        <v>66</v>
      </c>
      <c r="ED6" t="s" s="1050">
        <v>67</v>
      </c>
      <c r="EE6" t="n" s="1051">
        <v>240322.0</v>
      </c>
      <c r="EF6" t="s" s="1052">
        <v>57</v>
      </c>
      <c r="EG6" t="s" s="1053">
        <v>68</v>
      </c>
      <c r="EH6" t="n" s="1054">
        <v>0.5009999871253967</v>
      </c>
      <c r="EI6" t="n" s="1055">
        <v>3.0</v>
      </c>
      <c r="EJ6">
        <f>EI6*$O$6*12</f>
      </c>
      <c r="EK6">
        <f>EH6*EJ6</f>
      </c>
      <c r="EL6" t="n" s="1058">
        <v>0.0</v>
      </c>
      <c r="EM6">
        <f>EK6*(1+EL6)</f>
      </c>
      <c r="EN6" t="n" s="1060">
        <v>0.25</v>
      </c>
      <c r="EO6">
        <f>EM6/(1-EN6)</f>
      </c>
      <c r="EP6">
        <f>EN6*EO6</f>
      </c>
      <c r="EQ6" t="n" s="1063">
        <v>0.15000000596046448</v>
      </c>
      <c r="ER6">
        <f>EQ6*EO6</f>
      </c>
      <c r="ES6">
        <f>EN6-EQ6</f>
      </c>
      <c r="ET6">
        <f>EP6-ER6</f>
      </c>
      <c r="EU6" t="n" s="1067">
        <v>0.03999999910593033</v>
      </c>
      <c r="EV6">
        <f>EU6*EO6</f>
      </c>
      <c r="EW6">
        <f>EO6*(1+EU6)</f>
      </c>
      <c r="EX6" t="n" s="1070">
        <v>0.029999999329447746</v>
      </c>
      <c r="EY6">
        <f>EX6*EW6</f>
      </c>
      <c r="EZ6">
        <f>EW6+EY6</f>
      </c>
      <c r="FA6" t="n" s="1073">
        <v>0.10000000149011612</v>
      </c>
      <c r="FB6">
        <f>EZ6/(1-FA6)</f>
      </c>
      <c r="FC6">
        <f>FA6*FB6</f>
      </c>
      <c r="FD6" t="n" s="1076">
        <v>0.10000000149011612</v>
      </c>
      <c r="FE6">
        <f>FD6*FB6</f>
      </c>
      <c r="FF6">
        <f>FA6-FD6</f>
      </c>
      <c r="FG6">
        <f>FC6-FE6</f>
      </c>
      <c r="FH6">
        <f>FB6</f>
      </c>
      <c r="FI6">
        <f>EH6*EJ6/366*$P$6</f>
      </c>
      <c r="FJ6" t="n" s="1082">
        <v>0.0</v>
      </c>
      <c r="FK6">
        <f>FI6*(1+FJ6)</f>
      </c>
      <c r="FL6" t="n" s="1084">
        <v>0.25</v>
      </c>
      <c r="FM6">
        <f>FK6/(1-FL6)</f>
      </c>
      <c r="FN6">
        <f>FL6*FM6</f>
      </c>
      <c r="FO6" t="n" s="1087">
        <v>0.15000000596046448</v>
      </c>
      <c r="FP6">
        <f>FO6*FM6</f>
      </c>
      <c r="FQ6">
        <f>FL6-FO6</f>
      </c>
      <c r="FR6">
        <f>FN6-FP6</f>
      </c>
      <c r="FS6" t="n" s="1091">
        <v>0.03999999910593033</v>
      </c>
      <c r="FT6">
        <f>FS6*FM6</f>
      </c>
      <c r="FU6">
        <f>FM6*(1+FS6)</f>
      </c>
      <c r="FV6" t="n" s="1094">
        <v>0.029999999329447746</v>
      </c>
      <c r="FW6">
        <f>FV6*FU6</f>
      </c>
      <c r="FX6">
        <f>FU6+FW6</f>
      </c>
      <c r="FY6" t="n" s="1097">
        <v>0.10000000149011612</v>
      </c>
      <c r="FZ6">
        <f>FX6/(1-FY6)</f>
      </c>
      <c r="GA6">
        <f>FY6*FZ6</f>
      </c>
      <c r="GB6" t="n" s="1100">
        <v>0.10000000149011612</v>
      </c>
      <c r="GC6">
        <f>GB6*FZ6</f>
      </c>
      <c r="GD6">
        <f>FY6-GB6</f>
      </c>
      <c r="GE6">
        <f>GA6-GC6</f>
      </c>
      <c r="GF6">
        <f>FZ6</f>
      </c>
      <c r="GG6" t="s" s="1105">
        <v>69</v>
      </c>
      <c r="GH6" t="s" s="1106">
        <v>66</v>
      </c>
      <c r="GI6" t="s" s="1107">
        <v>67</v>
      </c>
      <c r="GJ6" t="n" s="1108">
        <v>240322.0</v>
      </c>
      <c r="GK6" t="s" s="1109">
        <v>57</v>
      </c>
      <c r="GL6" t="s" s="1110">
        <v>68</v>
      </c>
      <c r="GM6" t="n" s="1111">
        <v>0.12530000507831573</v>
      </c>
      <c r="GN6" t="n" s="1112">
        <v>3.0</v>
      </c>
      <c r="GO6">
        <f>GN6*$O$6*12</f>
      </c>
      <c r="GP6">
        <f>GM6*GO6</f>
      </c>
      <c r="GQ6" t="n" s="1115">
        <v>0.0</v>
      </c>
      <c r="GR6">
        <f>GP6*(1+GQ6)</f>
      </c>
      <c r="GS6" t="n" s="1117">
        <v>0.25</v>
      </c>
      <c r="GT6">
        <f>GR6/(1-GS6)</f>
      </c>
      <c r="GU6">
        <f>GS6*GT6</f>
      </c>
      <c r="GV6" t="n" s="1120">
        <v>0.15000000596046448</v>
      </c>
      <c r="GW6">
        <f>GV6*GT6</f>
      </c>
      <c r="GX6">
        <f>GS6-GV6</f>
      </c>
      <c r="GY6">
        <f>GU6-GW6</f>
      </c>
      <c r="GZ6" t="n" s="1124">
        <v>0.03999999910593033</v>
      </c>
      <c r="HA6">
        <f>GZ6*GT6</f>
      </c>
      <c r="HB6">
        <f>GT6*(1+GZ6)</f>
      </c>
      <c r="HC6" t="n" s="1127">
        <v>0.029999999329447746</v>
      </c>
      <c r="HD6">
        <f>HC6*HB6</f>
      </c>
      <c r="HE6">
        <f>HB6+HD6</f>
      </c>
      <c r="HF6" t="n" s="1130">
        <v>0.10000000149011612</v>
      </c>
      <c r="HG6">
        <f>HE6/(1-HF6)</f>
      </c>
      <c r="HH6">
        <f>HF6*HG6</f>
      </c>
      <c r="HI6" t="n" s="1133">
        <v>0.10000000149011612</v>
      </c>
      <c r="HJ6">
        <f>HI6*HG6</f>
      </c>
      <c r="HK6">
        <f>HF6-HI6</f>
      </c>
      <c r="HL6">
        <f>HH6-HJ6</f>
      </c>
      <c r="HM6">
        <f>HG6</f>
      </c>
      <c r="HN6">
        <f>GM6*GO6/366*$P$6</f>
      </c>
      <c r="HO6" t="n" s="1139">
        <v>0.0</v>
      </c>
      <c r="HP6">
        <f>HN6*(1+HO6)</f>
      </c>
      <c r="HQ6" t="n" s="1141">
        <v>0.25</v>
      </c>
      <c r="HR6">
        <f>HP6/(1-HQ6)</f>
      </c>
      <c r="HS6">
        <f>HQ6*HR6</f>
      </c>
      <c r="HT6" t="n" s="1144">
        <v>0.15000000596046448</v>
      </c>
      <c r="HU6">
        <f>HT6*HR6</f>
      </c>
      <c r="HV6">
        <f>HQ6-HT6</f>
      </c>
      <c r="HW6">
        <f>HS6-HU6</f>
      </c>
      <c r="HX6" t="n" s="1148">
        <v>0.03999999910593033</v>
      </c>
      <c r="HY6">
        <f>HX6*HR6</f>
      </c>
      <c r="HZ6">
        <f>HR6*(1+HX6)</f>
      </c>
      <c r="IA6" t="n" s="1151">
        <v>0.029999999329447746</v>
      </c>
      <c r="IB6">
        <f>IA6*HZ6</f>
      </c>
      <c r="IC6">
        <f>HZ6+IB6</f>
      </c>
      <c r="ID6" t="n" s="1154">
        <v>0.10000000149011612</v>
      </c>
      <c r="IE6">
        <f>IC6/(1-ID6)</f>
      </c>
      <c r="IF6">
        <f>ID6*IE6</f>
      </c>
      <c r="IG6" t="n" s="1157">
        <v>0.10000000149011612</v>
      </c>
      <c r="IH6">
        <f>IG6*IE6</f>
      </c>
      <c r="II6">
        <f>ID6-IG6</f>
      </c>
      <c r="IJ6">
        <f>IF6-IH6</f>
      </c>
      <c r="IK6">
        <f>IE6</f>
      </c>
      <c r="IL6" t="s" s="1162">
        <v>70</v>
      </c>
      <c r="IM6" t="s" s="1163">
        <v>66</v>
      </c>
      <c r="IN6" t="s" s="1164">
        <v>67</v>
      </c>
      <c r="IO6" t="n" s="1165">
        <v>240322.0</v>
      </c>
      <c r="IP6" t="s" s="1166">
        <v>57</v>
      </c>
      <c r="IQ6" t="s" s="1167">
        <v>68</v>
      </c>
      <c r="IR6" t="n" s="1168">
        <v>0.061900001019239426</v>
      </c>
      <c r="IS6" t="n" s="1169">
        <v>3.0</v>
      </c>
      <c r="IT6">
        <f>IS6*$O$6*12</f>
      </c>
      <c r="IU6">
        <f>IR6*IT6</f>
      </c>
      <c r="IV6" t="n" s="1172">
        <v>0.0</v>
      </c>
      <c r="IW6">
        <f>IU6*(1+IV6)</f>
      </c>
      <c r="IX6" t="n" s="1174">
        <v>0.25</v>
      </c>
      <c r="IY6">
        <f>IW6/(1-IX6)</f>
      </c>
      <c r="IZ6">
        <f>IX6*IY6</f>
      </c>
      <c r="JA6" t="n" s="1177">
        <v>0.15000000596046448</v>
      </c>
      <c r="JB6">
        <f>JA6*IY6</f>
      </c>
      <c r="JC6">
        <f>IX6-JA6</f>
      </c>
      <c r="JD6">
        <f>IZ6-JB6</f>
      </c>
      <c r="JE6" t="n" s="1181">
        <v>0.03999999910593033</v>
      </c>
      <c r="JF6">
        <f>JE6*IY6</f>
      </c>
      <c r="JG6">
        <f>IY6*(1+JE6)</f>
      </c>
      <c r="JH6" t="n" s="1184">
        <v>0.029999999329447746</v>
      </c>
      <c r="JI6">
        <f>JH6*JG6</f>
      </c>
      <c r="JJ6">
        <f>JG6+JI6</f>
      </c>
      <c r="JK6" t="n" s="1187">
        <v>0.10000000149011612</v>
      </c>
      <c r="JL6">
        <f>JJ6/(1-JK6)</f>
      </c>
      <c r="JM6">
        <f>JK6*JL6</f>
      </c>
      <c r="JN6" t="n" s="1190">
        <v>0.10000000149011612</v>
      </c>
      <c r="JO6">
        <f>JN6*JL6</f>
      </c>
      <c r="JP6">
        <f>JK6-JN6</f>
      </c>
      <c r="JQ6">
        <f>JM6-JO6</f>
      </c>
      <c r="JR6">
        <f>JL6</f>
      </c>
      <c r="JS6">
        <f>IR6*IT6/366*$P$6</f>
      </c>
      <c r="JT6" t="n" s="1196">
        <v>0.0</v>
      </c>
      <c r="JU6">
        <f>JS6*(1+JT6)</f>
      </c>
      <c r="JV6" t="n" s="1198">
        <v>0.25</v>
      </c>
      <c r="JW6">
        <f>JU6/(1-JV6)</f>
      </c>
      <c r="JX6">
        <f>JV6*JW6</f>
      </c>
      <c r="JY6" t="n" s="1201">
        <v>0.15000000596046448</v>
      </c>
      <c r="JZ6">
        <f>JY6*JW6</f>
      </c>
      <c r="KA6">
        <f>JV6-JY6</f>
      </c>
      <c r="KB6">
        <f>JX6-JZ6</f>
      </c>
      <c r="KC6" t="n" s="1205">
        <v>0.03999999910593033</v>
      </c>
      <c r="KD6">
        <f>KC6*JW6</f>
      </c>
      <c r="KE6">
        <f>JW6*(1+KC6)</f>
      </c>
      <c r="KF6" t="n" s="1208">
        <v>0.029999999329447746</v>
      </c>
      <c r="KG6">
        <f>KF6*KE6</f>
      </c>
      <c r="KH6">
        <f>KE6+KG6</f>
      </c>
      <c r="KI6" t="n" s="1211">
        <v>0.10000000149011612</v>
      </c>
      <c r="KJ6">
        <f>KH6/(1-KI6)</f>
      </c>
      <c r="KK6">
        <f>KI6*KJ6</f>
      </c>
      <c r="KL6" t="n" s="1214">
        <v>0.10000000149011612</v>
      </c>
      <c r="KM6">
        <f>KL6*KJ6</f>
      </c>
      <c r="KN6">
        <f>KI6-KL6</f>
      </c>
      <c r="KO6">
        <f>KK6-KM6</f>
      </c>
      <c r="KP6">
        <f>KJ6</f>
      </c>
      <c r="KQ6" t="s" s="1219">
        <v>71</v>
      </c>
      <c r="KR6" t="s" s="1220">
        <v>66</v>
      </c>
      <c r="KS6" t="s" s="1221">
        <v>67</v>
      </c>
      <c r="KT6" t="n" s="1222">
        <v>240322.0</v>
      </c>
      <c r="KU6" t="s" s="1223">
        <v>57</v>
      </c>
      <c r="KV6" t="s" s="1224">
        <v>68</v>
      </c>
      <c r="KW6" t="n" s="1225">
        <v>0.21080000698566437</v>
      </c>
      <c r="KX6" t="n" s="1226">
        <v>3.0</v>
      </c>
      <c r="KY6">
        <f>KX6*$O$6*12</f>
      </c>
      <c r="KZ6">
        <f>KW6*KY6</f>
      </c>
      <c r="LA6" t="n" s="1229">
        <v>0.0</v>
      </c>
      <c r="LB6">
        <f>KZ6*(1+LA6)</f>
      </c>
      <c r="LC6" t="n" s="1231">
        <v>0.25</v>
      </c>
      <c r="LD6">
        <f>LB6/(1-LC6)</f>
      </c>
      <c r="LE6">
        <f>LC6*LD6</f>
      </c>
      <c r="LF6" t="n" s="1234">
        <v>0.15000000596046448</v>
      </c>
      <c r="LG6">
        <f>LF6*LD6</f>
      </c>
      <c r="LH6">
        <f>LC6-LF6</f>
      </c>
      <c r="LI6">
        <f>LE6-LG6</f>
      </c>
      <c r="LJ6" t="n" s="1238">
        <v>0.03999999910593033</v>
      </c>
      <c r="LK6">
        <f>LJ6*LD6</f>
      </c>
      <c r="LL6">
        <f>LD6*(1+LJ6)</f>
      </c>
      <c r="LM6" t="n" s="1241">
        <v>0.029999999329447746</v>
      </c>
      <c r="LN6">
        <f>LM6*LL6</f>
      </c>
      <c r="LO6">
        <f>LL6+LN6</f>
      </c>
      <c r="LP6" t="n" s="1244">
        <v>0.10000000149011612</v>
      </c>
      <c r="LQ6">
        <f>LO6/(1-LP6)</f>
      </c>
      <c r="LR6">
        <f>LP6*LQ6</f>
      </c>
      <c r="LS6" t="n" s="1247">
        <v>0.10000000149011612</v>
      </c>
      <c r="LT6">
        <f>LS6*LQ6</f>
      </c>
      <c r="LU6">
        <f>LP6-LS6</f>
      </c>
      <c r="LV6">
        <f>LR6-LT6</f>
      </c>
      <c r="LW6">
        <f>LQ6</f>
      </c>
      <c r="LX6">
        <f>KW6*KY6/366*$P$6</f>
      </c>
      <c r="LY6" t="n" s="1253">
        <v>0.0</v>
      </c>
      <c r="LZ6">
        <f>LX6*(1+LY6)</f>
      </c>
      <c r="MA6" t="n" s="1255">
        <v>0.25</v>
      </c>
      <c r="MB6">
        <f>LZ6/(1-MA6)</f>
      </c>
      <c r="MC6">
        <f>MA6*MB6</f>
      </c>
      <c r="MD6" t="n" s="1258">
        <v>0.15000000596046448</v>
      </c>
      <c r="ME6">
        <f>MD6*MB6</f>
      </c>
      <c r="MF6">
        <f>MA6-MD6</f>
      </c>
      <c r="MG6">
        <f>MC6-ME6</f>
      </c>
      <c r="MH6" t="n" s="1262">
        <v>0.03999999910593033</v>
      </c>
      <c r="MI6">
        <f>MH6*MB6</f>
      </c>
      <c r="MJ6">
        <f>MB6*(1+MH6)</f>
      </c>
      <c r="MK6" t="n" s="1265">
        <v>0.029999999329447746</v>
      </c>
      <c r="ML6">
        <f>MK6*MJ6</f>
      </c>
      <c r="MM6">
        <f>MJ6+ML6</f>
      </c>
      <c r="MN6" t="n" s="1268">
        <v>0.10000000149011612</v>
      </c>
      <c r="MO6">
        <f>MM6/(1-MN6)</f>
      </c>
      <c r="MP6">
        <f>MN6*MO6</f>
      </c>
      <c r="MQ6" t="n" s="1271">
        <v>0.10000000149011612</v>
      </c>
      <c r="MR6">
        <f>MQ6*MO6</f>
      </c>
      <c r="MS6">
        <f>MN6-MQ6</f>
      </c>
      <c r="MT6">
        <f>MP6-MR6</f>
      </c>
      <c r="MU6">
        <f>MO6</f>
      </c>
      <c r="MV6" t="s" s="1276">
        <v>72</v>
      </c>
      <c r="MW6" t="s" s="1277">
        <v>66</v>
      </c>
      <c r="MX6" t="s" s="1278">
        <v>67</v>
      </c>
      <c r="MY6" t="n" s="1279">
        <v>240322.0</v>
      </c>
      <c r="MZ6" t="s" s="1280">
        <v>57</v>
      </c>
      <c r="NA6" t="s" s="1281">
        <v>68</v>
      </c>
      <c r="NB6" t="n" s="1282">
        <v>0.45249998569488525</v>
      </c>
      <c r="NC6" t="n" s="1283">
        <v>1.0</v>
      </c>
      <c r="ND6">
        <f>NC6*$O$6*12</f>
      </c>
      <c r="NE6">
        <f>NB6*ND6</f>
      </c>
      <c r="NF6" t="n" s="1286">
        <v>0.0</v>
      </c>
      <c r="NG6">
        <f>NE6*(1+NF6)</f>
      </c>
      <c r="NH6" t="n" s="1288">
        <v>0.25</v>
      </c>
      <c r="NI6">
        <f>NG6/(1-NH6)</f>
      </c>
      <c r="NJ6">
        <f>NH6*NI6</f>
      </c>
      <c r="NK6" t="n" s="1291">
        <v>0.15000000596046448</v>
      </c>
      <c r="NL6">
        <f>NK6*NI6</f>
      </c>
      <c r="NM6">
        <f>NH6-NK6</f>
      </c>
      <c r="NN6">
        <f>NJ6-NL6</f>
      </c>
      <c r="NO6" t="n" s="1295">
        <v>0.03999999910593033</v>
      </c>
      <c r="NP6">
        <f>NO6*NI6</f>
      </c>
      <c r="NQ6">
        <f>NI6*(1+NO6)</f>
      </c>
      <c r="NR6" t="n" s="1298">
        <v>0.029999999329447746</v>
      </c>
      <c r="NS6">
        <f>NR6*NQ6</f>
      </c>
      <c r="NT6">
        <f>NQ6+NS6</f>
      </c>
      <c r="NU6" t="n" s="1301">
        <v>0.10000000149011612</v>
      </c>
      <c r="NV6">
        <f>NT6/(1-NU6)</f>
      </c>
      <c r="NW6">
        <f>NU6*NV6</f>
      </c>
      <c r="NX6" t="n" s="1304">
        <v>0.10000000149011612</v>
      </c>
      <c r="NY6">
        <f>NX6*NV6</f>
      </c>
      <c r="NZ6">
        <f>NU6-NX6</f>
      </c>
      <c r="OA6">
        <f>NW6-NY6</f>
      </c>
      <c r="OB6">
        <f>NV6</f>
      </c>
      <c r="OC6">
        <f>NB6*ND6/366*$P$6</f>
      </c>
      <c r="OD6" t="n" s="1310">
        <v>0.0</v>
      </c>
      <c r="OE6">
        <f>OC6*(1+OD6)</f>
      </c>
      <c r="OF6" t="n" s="1312">
        <v>0.25</v>
      </c>
      <c r="OG6">
        <f>OE6/(1-OF6)</f>
      </c>
      <c r="OH6">
        <f>OF6*OG6</f>
      </c>
      <c r="OI6" t="n" s="1315">
        <v>0.15000000596046448</v>
      </c>
      <c r="OJ6">
        <f>OI6*OG6</f>
      </c>
      <c r="OK6">
        <f>OF6-OI6</f>
      </c>
      <c r="OL6">
        <f>OH6-OJ6</f>
      </c>
      <c r="OM6" t="n" s="1319">
        <v>0.03999999910593033</v>
      </c>
      <c r="ON6">
        <f>OM6*OG6</f>
      </c>
      <c r="OO6">
        <f>OG6*(1+OM6)</f>
      </c>
      <c r="OP6" t="n" s="1322">
        <v>0.029999999329447746</v>
      </c>
      <c r="OQ6">
        <f>OP6*OO6</f>
      </c>
      <c r="OR6">
        <f>OO6+OQ6</f>
      </c>
      <c r="OS6" t="n" s="1325">
        <v>0.10000000149011612</v>
      </c>
      <c r="OT6">
        <f>OR6/(1-OS6)</f>
      </c>
      <c r="OU6">
        <f>OS6*OT6</f>
      </c>
      <c r="OV6" t="n" s="1328">
        <v>0.10000000149011612</v>
      </c>
      <c r="OW6">
        <f>OV6*OT6</f>
      </c>
      <c r="OX6">
        <f>OS6-OV6</f>
      </c>
      <c r="OY6">
        <f>OU6-OW6</f>
      </c>
      <c r="OZ6">
        <f>OT6</f>
      </c>
      <c r="PA6" t="s" s="1333">
        <v>73</v>
      </c>
      <c r="PB6" t="s" s="1334">
        <v>66</v>
      </c>
      <c r="PC6" t="s" s="1335">
        <v>67</v>
      </c>
      <c r="PD6" t="n" s="1336">
        <v>240322.0</v>
      </c>
      <c r="PE6" t="s" s="1337">
        <v>57</v>
      </c>
      <c r="PF6" t="s" s="1338">
        <v>68</v>
      </c>
      <c r="PG6" t="n" s="1339">
        <v>0.9043999910354614</v>
      </c>
      <c r="PH6" t="n" s="1340">
        <v>1.0</v>
      </c>
      <c r="PI6">
        <f>PH6*$O$6*12</f>
      </c>
      <c r="PJ6">
        <f>PG6*PI6</f>
      </c>
      <c r="PK6" t="n" s="1343">
        <v>0.0</v>
      </c>
      <c r="PL6">
        <f>PJ6*(1+PK6)</f>
      </c>
      <c r="PM6" t="n" s="1345">
        <v>0.25</v>
      </c>
      <c r="PN6">
        <f>PL6/(1-PM6)</f>
      </c>
      <c r="PO6">
        <f>PM6*PN6</f>
      </c>
      <c r="PP6" t="n" s="1348">
        <v>0.15000000596046448</v>
      </c>
      <c r="PQ6">
        <f>PP6*PN6</f>
      </c>
      <c r="PR6">
        <f>PM6-PP6</f>
      </c>
      <c r="PS6">
        <f>PO6-PQ6</f>
      </c>
      <c r="PT6" t="n" s="1352">
        <v>0.03999999910593033</v>
      </c>
      <c r="PU6">
        <f>PT6*PN6</f>
      </c>
      <c r="PV6">
        <f>PN6*(1+PT6)</f>
      </c>
      <c r="PW6" t="n" s="1355">
        <v>0.029999999329447746</v>
      </c>
      <c r="PX6">
        <f>PW6*PV6</f>
      </c>
      <c r="PY6">
        <f>PV6+PX6</f>
      </c>
      <c r="PZ6" t="n" s="1358">
        <v>0.10000000149011612</v>
      </c>
      <c r="QA6">
        <f>PY6/(1-PZ6)</f>
      </c>
      <c r="QB6">
        <f>PZ6*QA6</f>
      </c>
      <c r="QC6" t="n" s="1361">
        <v>0.10000000149011612</v>
      </c>
      <c r="QD6">
        <f>QC6*QA6</f>
      </c>
      <c r="QE6">
        <f>PZ6-QC6</f>
      </c>
      <c r="QF6">
        <f>QB6-QD6</f>
      </c>
      <c r="QG6">
        <f>QA6</f>
      </c>
      <c r="QH6">
        <f>PG6*PI6/366*$P$6</f>
      </c>
      <c r="QI6" t="n" s="1367">
        <v>0.0</v>
      </c>
      <c r="QJ6">
        <f>QH6*(1+QI6)</f>
      </c>
      <c r="QK6" t="n" s="1369">
        <v>0.25</v>
      </c>
      <c r="QL6">
        <f>QJ6/(1-QK6)</f>
      </c>
      <c r="QM6">
        <f>QK6*QL6</f>
      </c>
      <c r="QN6" t="n" s="1372">
        <v>0.15000000596046448</v>
      </c>
      <c r="QO6">
        <f>QN6*QL6</f>
      </c>
      <c r="QP6">
        <f>QK6-QN6</f>
      </c>
      <c r="QQ6">
        <f>QM6-QO6</f>
      </c>
      <c r="QR6" t="n" s="1376">
        <v>0.03999999910593033</v>
      </c>
      <c r="QS6">
        <f>QR6*QL6</f>
      </c>
      <c r="QT6">
        <f>QL6*(1+QR6)</f>
      </c>
      <c r="QU6" t="n" s="1379">
        <v>0.029999999329447746</v>
      </c>
      <c r="QV6">
        <f>QU6*QT6</f>
      </c>
      <c r="QW6">
        <f>QT6+QV6</f>
      </c>
      <c r="QX6" t="n" s="1382">
        <v>0.10000000149011612</v>
      </c>
      <c r="QY6">
        <f>QW6/(1-QX6)</f>
      </c>
      <c r="QZ6">
        <f>QX6*QY6</f>
      </c>
      <c r="RA6" t="n" s="1385">
        <v>0.10000000149011612</v>
      </c>
      <c r="RB6">
        <f>RA6*QY6</f>
      </c>
      <c r="RC6">
        <f>QX6-RA6</f>
      </c>
      <c r="RD6">
        <f>QZ6-RB6</f>
      </c>
      <c r="RE6">
        <f>QY6</f>
      </c>
      <c r="RF6">
        <f>BV6+EA6+GF6+IK6+KP6+MU6+OZ6+RE6</f>
      </c>
    </row>
    <row r="7">
      <c r="A7" t="s">
        <v>49</v>
      </c>
      <c r="B7" t="s">
        <v>50</v>
      </c>
      <c r="C7" t="s">
        <v>74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n">
        <v>0.0</v>
      </c>
      <c r="K7" t="n">
        <v>42815.0</v>
      </c>
      <c r="L7" t="n">
        <v>42753.0</v>
      </c>
      <c r="M7" t="s">
        <v>57</v>
      </c>
      <c r="N7" t="n">
        <v>-2.0</v>
      </c>
      <c r="O7" t="n">
        <v>27000.0</v>
      </c>
      <c r="P7" t="n">
        <v>-62.0</v>
      </c>
      <c r="Q7" t="n">
        <v>-2.0</v>
      </c>
      <c r="R7" t="s" s="1390">
        <v>58</v>
      </c>
      <c r="S7" t="s" s="1391">
        <v>59</v>
      </c>
      <c r="T7" t="s" s="1392">
        <v>60</v>
      </c>
      <c r="U7" t="s" s="1393">
        <v>61</v>
      </c>
      <c r="V7" t="s" s="1394">
        <v>57</v>
      </c>
      <c r="W7" t="s" s="1395">
        <v>62</v>
      </c>
      <c r="X7" t="s" s="1396">
        <v>63</v>
      </c>
      <c r="Z7" t="n" s="1397">
        <v>500000.0</v>
      </c>
      <c r="AA7" t="n" s="1398">
        <v>1822.1199951171875</v>
      </c>
      <c r="AB7" t="n" s="1399">
        <v>0.0</v>
      </c>
      <c r="AC7">
        <f>AA7*(1+AB7)</f>
      </c>
      <c r="AD7" t="n" s="1401">
        <v>0.25</v>
      </c>
      <c r="AE7">
        <f>AC7/(1-AD7)</f>
      </c>
      <c r="AF7">
        <f>AD7*AE7</f>
      </c>
      <c r="AG7" t="n" s="1404">
        <v>0.15000000596046448</v>
      </c>
      <c r="AH7">
        <f>AG7*AE7</f>
      </c>
      <c r="AI7">
        <f>AD7-AG7</f>
      </c>
      <c r="AJ7">
        <f>AF7-AH7</f>
      </c>
      <c r="AK7" t="n" s="1408">
        <v>0.03999999910593033</v>
      </c>
      <c r="AL7">
        <f>AK7*AE7</f>
      </c>
      <c r="AM7">
        <f>AE7*(1+AK7)</f>
      </c>
      <c r="AN7" t="n" s="1411">
        <v>0.029999999329447746</v>
      </c>
      <c r="AO7">
        <f>AN7*AM7</f>
      </c>
      <c r="AP7">
        <f>AM7+AO7</f>
      </c>
      <c r="AQ7" t="n" s="1414">
        <v>0.10000000149011612</v>
      </c>
      <c r="AR7">
        <f>AP7/(1-AQ7)</f>
      </c>
      <c r="AS7">
        <f>AQ7*AR7</f>
      </c>
      <c r="AT7" t="n" s="1417">
        <v>0.10000000149011612</v>
      </c>
      <c r="AU7">
        <f>AT7*AR7</f>
      </c>
      <c r="AV7">
        <f>AQ7-AT7</f>
      </c>
      <c r="AW7">
        <f>AS7-AU7</f>
      </c>
      <c r="AX7">
        <f>AR7</f>
      </c>
      <c r="AY7">
        <f>AA7/12*$Q$7</f>
      </c>
      <c r="AZ7">
        <f>AB7/12*$Q$7</f>
      </c>
      <c r="BA7">
        <f>AC7/12*$Q$7</f>
      </c>
      <c r="BB7">
        <f>AD7/12*$Q$7</f>
      </c>
      <c r="BC7">
        <f>AE7/12*$Q$7</f>
      </c>
      <c r="BD7">
        <f>AF7/12*$Q$7</f>
      </c>
      <c r="BE7">
        <f>AG7/12*$Q$7</f>
      </c>
      <c r="BF7">
        <f>AH7/12*$Q$7</f>
      </c>
      <c r="BG7">
        <f>AI7/12*$Q$7</f>
      </c>
      <c r="BH7">
        <f>AJ7/12*$Q$7</f>
      </c>
      <c r="BI7">
        <f>AK7/12*$Q$7</f>
      </c>
      <c r="BJ7">
        <f>AL7/12*$Q$7</f>
      </c>
      <c r="BK7">
        <f>AM7/12*$Q$7</f>
      </c>
      <c r="BL7">
        <f>AN7/12*$Q$7</f>
      </c>
      <c r="BM7">
        <f>AO7/12*$Q$7</f>
      </c>
      <c r="BN7">
        <f>AP7/12*$Q$7</f>
      </c>
      <c r="BO7">
        <f>AQ7/12*$Q$7</f>
      </c>
      <c r="BP7">
        <f>AR7/12*$Q$7</f>
      </c>
      <c r="BQ7">
        <f>AS7/12*$Q$7</f>
      </c>
      <c r="BR7">
        <f>AT7/12*$Q$7</f>
      </c>
      <c r="BS7">
        <f>AU7/12*$Q$7</f>
      </c>
      <c r="BT7">
        <f>AV7/12*$Q$7</f>
      </c>
      <c r="BU7">
        <f>AW7/12*$Q$7</f>
      </c>
      <c r="BV7">
        <f>AX7/12*$Q$7</f>
      </c>
      <c r="BW7" t="s" s="1450">
        <v>64</v>
      </c>
      <c r="BX7" t="s" s="1451">
        <v>59</v>
      </c>
      <c r="BY7" t="s" s="1452">
        <v>60</v>
      </c>
      <c r="BZ7" t="s" s="1453">
        <v>61</v>
      </c>
      <c r="CA7" t="s" s="1454">
        <v>57</v>
      </c>
      <c r="CB7" t="s" s="1455">
        <v>62</v>
      </c>
      <c r="CC7" t="s" s="1456">
        <v>63</v>
      </c>
      <c r="CE7" t="n" s="1457">
        <v>500000.0</v>
      </c>
      <c r="CF7" t="n" s="1458">
        <v>0.0</v>
      </c>
      <c r="CG7" t="n" s="1459">
        <v>0.0</v>
      </c>
      <c r="CH7">
        <f>CF7*(1+CG7)</f>
      </c>
      <c r="CI7" t="n" s="1461">
        <v>0.25</v>
      </c>
      <c r="CJ7">
        <f>CH7/(1-CI7)</f>
      </c>
      <c r="CK7">
        <f>CI7*CJ7</f>
      </c>
      <c r="CL7" t="n" s="1464">
        <v>0.15000000596046448</v>
      </c>
      <c r="CM7">
        <f>CL7*CJ7</f>
      </c>
      <c r="CN7">
        <f>CI7-CL7</f>
      </c>
      <c r="CO7">
        <f>CK7-CM7</f>
      </c>
      <c r="CP7" t="n" s="1468">
        <v>0.03999999910593033</v>
      </c>
      <c r="CQ7">
        <f>CP7*CJ7</f>
      </c>
      <c r="CR7">
        <f>CJ7*(1+CP7)</f>
      </c>
      <c r="CS7" t="n" s="1471">
        <v>0.029999999329447746</v>
      </c>
      <c r="CT7">
        <f>CS7*CR7</f>
      </c>
      <c r="CU7">
        <f>CR7+CT7</f>
      </c>
      <c r="CV7" t="n" s="1474">
        <v>0.10000000149011612</v>
      </c>
      <c r="CW7">
        <f>CU7/(1-CV7)</f>
      </c>
      <c r="CX7">
        <f>CV7*CW7</f>
      </c>
      <c r="CY7" t="n" s="1477">
        <v>0.10000000149011612</v>
      </c>
      <c r="CZ7">
        <f>CY7*CW7</f>
      </c>
      <c r="DA7">
        <f>CV7-CY7</f>
      </c>
      <c r="DB7">
        <f>CX7-CZ7</f>
      </c>
      <c r="DC7">
        <f>CW7</f>
      </c>
      <c r="DD7">
        <f>CF7/12*$Q$7</f>
      </c>
      <c r="DE7">
        <f>CG7/12*$Q$7</f>
      </c>
      <c r="DF7">
        <f>CH7/12*$Q$7</f>
      </c>
      <c r="DG7">
        <f>CI7/12*$Q$7</f>
      </c>
      <c r="DH7">
        <f>CJ7/12*$Q$7</f>
      </c>
      <c r="DI7">
        <f>CK7/12*$Q$7</f>
      </c>
      <c r="DJ7">
        <f>CL7/12*$Q$7</f>
      </c>
      <c r="DK7">
        <f>CM7/12*$Q$7</f>
      </c>
      <c r="DL7">
        <f>CN7/12*$Q$7</f>
      </c>
      <c r="DM7">
        <f>CO7/12*$Q$7</f>
      </c>
      <c r="DN7">
        <f>CP7/12*$Q$7</f>
      </c>
      <c r="DO7">
        <f>CQ7/12*$Q$7</f>
      </c>
      <c r="DP7">
        <f>CR7/12*$Q$7</f>
      </c>
      <c r="DQ7">
        <f>CS7/12*$Q$7</f>
      </c>
      <c r="DR7">
        <f>CT7/12*$Q$7</f>
      </c>
      <c r="DS7">
        <f>CU7/12*$Q$7</f>
      </c>
      <c r="DT7">
        <f>CV7/12*$Q$7</f>
      </c>
      <c r="DU7">
        <f>CW7/12*$Q$7</f>
      </c>
      <c r="DV7">
        <f>CX7/12*$Q$7</f>
      </c>
      <c r="DW7">
        <f>CY7/12*$Q$7</f>
      </c>
      <c r="DX7">
        <f>CZ7/12*$Q$7</f>
      </c>
      <c r="DY7">
        <f>DA7/12*$Q$7</f>
      </c>
      <c r="DZ7">
        <f>DB7/12*$Q$7</f>
      </c>
      <c r="EA7">
        <f>DC7/12*$Q$7</f>
      </c>
      <c r="EB7" t="s" s="1510">
        <v>65</v>
      </c>
      <c r="EC7" t="s" s="1511">
        <v>66</v>
      </c>
      <c r="ED7" t="s" s="1512">
        <v>67</v>
      </c>
      <c r="EE7" t="n" s="1513">
        <v>240322.0</v>
      </c>
      <c r="EF7" t="s" s="1514">
        <v>57</v>
      </c>
      <c r="EG7" t="s" s="1515">
        <v>68</v>
      </c>
      <c r="EH7" t="n" s="1516">
        <v>0.5009999871253967</v>
      </c>
      <c r="EI7" t="n" s="1517">
        <v>3.0</v>
      </c>
      <c r="EJ7">
        <f>EI7*$O$7*12</f>
      </c>
      <c r="EK7">
        <f>EH7*EJ7</f>
      </c>
      <c r="EL7" t="n" s="1520">
        <v>0.0</v>
      </c>
      <c r="EM7">
        <f>EK7*(1+EL7)</f>
      </c>
      <c r="EN7" t="n" s="1522">
        <v>0.25</v>
      </c>
      <c r="EO7">
        <f>EM7/(1-EN7)</f>
      </c>
      <c r="EP7">
        <f>EN7*EO7</f>
      </c>
      <c r="EQ7" t="n" s="1525">
        <v>0.15000000596046448</v>
      </c>
      <c r="ER7">
        <f>EQ7*EO7</f>
      </c>
      <c r="ES7">
        <f>EN7-EQ7</f>
      </c>
      <c r="ET7">
        <f>EP7-ER7</f>
      </c>
      <c r="EU7" t="n" s="1529">
        <v>0.03999999910593033</v>
      </c>
      <c r="EV7">
        <f>EU7*EO7</f>
      </c>
      <c r="EW7">
        <f>EO7*(1+EU7)</f>
      </c>
      <c r="EX7" t="n" s="1532">
        <v>0.029999999329447746</v>
      </c>
      <c r="EY7">
        <f>EX7*EW7</f>
      </c>
      <c r="EZ7">
        <f>EW7+EY7</f>
      </c>
      <c r="FA7" t="n" s="1535">
        <v>0.10000000149011612</v>
      </c>
      <c r="FB7">
        <f>EZ7/(1-FA7)</f>
      </c>
      <c r="FC7">
        <f>FA7*FB7</f>
      </c>
      <c r="FD7" t="n" s="1538">
        <v>0.10000000149011612</v>
      </c>
      <c r="FE7">
        <f>FD7*FB7</f>
      </c>
      <c r="FF7">
        <f>FA7-FD7</f>
      </c>
      <c r="FG7">
        <f>FC7-FE7</f>
      </c>
      <c r="FH7">
        <f>FB7</f>
      </c>
      <c r="FI7">
        <f>EH7*EJ7/367*$P$7</f>
      </c>
      <c r="FJ7" t="n" s="1544">
        <v>0.0</v>
      </c>
      <c r="FK7">
        <f>FI7*(1+FJ7)</f>
      </c>
      <c r="FL7" t="n" s="1546">
        <v>0.25</v>
      </c>
      <c r="FM7">
        <f>FK7/(1-FL7)</f>
      </c>
      <c r="FN7">
        <f>FL7*FM7</f>
      </c>
      <c r="FO7" t="n" s="1549">
        <v>0.15000000596046448</v>
      </c>
      <c r="FP7">
        <f>FO7*FM7</f>
      </c>
      <c r="FQ7">
        <f>FL7-FO7</f>
      </c>
      <c r="FR7">
        <f>FN7-FP7</f>
      </c>
      <c r="FS7" t="n" s="1553">
        <v>0.03999999910593033</v>
      </c>
      <c r="FT7">
        <f>FS7*FM7</f>
      </c>
      <c r="FU7">
        <f>FM7*(1+FS7)</f>
      </c>
      <c r="FV7" t="n" s="1556">
        <v>0.029999999329447746</v>
      </c>
      <c r="FW7">
        <f>FV7*FU7</f>
      </c>
      <c r="FX7">
        <f>FU7+FW7</f>
      </c>
      <c r="FY7" t="n" s="1559">
        <v>0.10000000149011612</v>
      </c>
      <c r="FZ7">
        <f>FX7/(1-FY7)</f>
      </c>
      <c r="GA7">
        <f>FY7*FZ7</f>
      </c>
      <c r="GB7" t="n" s="1562">
        <v>0.10000000149011612</v>
      </c>
      <c r="GC7">
        <f>GB7*FZ7</f>
      </c>
      <c r="GD7">
        <f>FY7-GB7</f>
      </c>
      <c r="GE7">
        <f>GA7-GC7</f>
      </c>
      <c r="GF7">
        <f>FZ7</f>
      </c>
      <c r="GG7" t="s" s="1567">
        <v>69</v>
      </c>
      <c r="GH7" t="s" s="1568">
        <v>66</v>
      </c>
      <c r="GI7" t="s" s="1569">
        <v>67</v>
      </c>
      <c r="GJ7" t="n" s="1570">
        <v>240322.0</v>
      </c>
      <c r="GK7" t="s" s="1571">
        <v>57</v>
      </c>
      <c r="GL7" t="s" s="1572">
        <v>68</v>
      </c>
      <c r="GM7" t="n" s="1573">
        <v>0.12530000507831573</v>
      </c>
      <c r="GN7" t="n" s="1574">
        <v>3.0</v>
      </c>
      <c r="GO7">
        <f>GN7*$O$7*12</f>
      </c>
      <c r="GP7">
        <f>GM7*GO7</f>
      </c>
      <c r="GQ7" t="n" s="1577">
        <v>0.0</v>
      </c>
      <c r="GR7">
        <f>GP7*(1+GQ7)</f>
      </c>
      <c r="GS7" t="n" s="1579">
        <v>0.25</v>
      </c>
      <c r="GT7">
        <f>GR7/(1-GS7)</f>
      </c>
      <c r="GU7">
        <f>GS7*GT7</f>
      </c>
      <c r="GV7" t="n" s="1582">
        <v>0.15000000596046448</v>
      </c>
      <c r="GW7">
        <f>GV7*GT7</f>
      </c>
      <c r="GX7">
        <f>GS7-GV7</f>
      </c>
      <c r="GY7">
        <f>GU7-GW7</f>
      </c>
      <c r="GZ7" t="n" s="1586">
        <v>0.03999999910593033</v>
      </c>
      <c r="HA7">
        <f>GZ7*GT7</f>
      </c>
      <c r="HB7">
        <f>GT7*(1+GZ7)</f>
      </c>
      <c r="HC7" t="n" s="1589">
        <v>0.029999999329447746</v>
      </c>
      <c r="HD7">
        <f>HC7*HB7</f>
      </c>
      <c r="HE7">
        <f>HB7+HD7</f>
      </c>
      <c r="HF7" t="n" s="1592">
        <v>0.10000000149011612</v>
      </c>
      <c r="HG7">
        <f>HE7/(1-HF7)</f>
      </c>
      <c r="HH7">
        <f>HF7*HG7</f>
      </c>
      <c r="HI7" t="n" s="1595">
        <v>0.10000000149011612</v>
      </c>
      <c r="HJ7">
        <f>HI7*HG7</f>
      </c>
      <c r="HK7">
        <f>HF7-HI7</f>
      </c>
      <c r="HL7">
        <f>HH7-HJ7</f>
      </c>
      <c r="HM7">
        <f>HG7</f>
      </c>
      <c r="HN7">
        <f>GM7*GO7/367*$P$7</f>
      </c>
      <c r="HO7" t="n" s="1601">
        <v>0.0</v>
      </c>
      <c r="HP7">
        <f>HN7*(1+HO7)</f>
      </c>
      <c r="HQ7" t="n" s="1603">
        <v>0.25</v>
      </c>
      <c r="HR7">
        <f>HP7/(1-HQ7)</f>
      </c>
      <c r="HS7">
        <f>HQ7*HR7</f>
      </c>
      <c r="HT7" t="n" s="1606">
        <v>0.15000000596046448</v>
      </c>
      <c r="HU7">
        <f>HT7*HR7</f>
      </c>
      <c r="HV7">
        <f>HQ7-HT7</f>
      </c>
      <c r="HW7">
        <f>HS7-HU7</f>
      </c>
      <c r="HX7" t="n" s="1610">
        <v>0.03999999910593033</v>
      </c>
      <c r="HY7">
        <f>HX7*HR7</f>
      </c>
      <c r="HZ7">
        <f>HR7*(1+HX7)</f>
      </c>
      <c r="IA7" t="n" s="1613">
        <v>0.029999999329447746</v>
      </c>
      <c r="IB7">
        <f>IA7*HZ7</f>
      </c>
      <c r="IC7">
        <f>HZ7+IB7</f>
      </c>
      <c r="ID7" t="n" s="1616">
        <v>0.10000000149011612</v>
      </c>
      <c r="IE7">
        <f>IC7/(1-ID7)</f>
      </c>
      <c r="IF7">
        <f>ID7*IE7</f>
      </c>
      <c r="IG7" t="n" s="1619">
        <v>0.10000000149011612</v>
      </c>
      <c r="IH7">
        <f>IG7*IE7</f>
      </c>
      <c r="II7">
        <f>ID7-IG7</f>
      </c>
      <c r="IJ7">
        <f>IF7-IH7</f>
      </c>
      <c r="IK7">
        <f>IE7</f>
      </c>
      <c r="IL7" t="s" s="1624">
        <v>70</v>
      </c>
      <c r="IM7" t="s" s="1625">
        <v>66</v>
      </c>
      <c r="IN7" t="s" s="1626">
        <v>67</v>
      </c>
      <c r="IO7" t="n" s="1627">
        <v>240322.0</v>
      </c>
      <c r="IP7" t="s" s="1628">
        <v>57</v>
      </c>
      <c r="IQ7" t="s" s="1629">
        <v>68</v>
      </c>
      <c r="IR7" t="n" s="1630">
        <v>0.061900001019239426</v>
      </c>
      <c r="IS7" t="n" s="1631">
        <v>3.0</v>
      </c>
      <c r="IT7">
        <f>IS7*$O$7*12</f>
      </c>
      <c r="IU7">
        <f>IR7*IT7</f>
      </c>
      <c r="IV7" t="n" s="1634">
        <v>0.0</v>
      </c>
      <c r="IW7">
        <f>IU7*(1+IV7)</f>
      </c>
      <c r="IX7" t="n" s="1636">
        <v>0.25</v>
      </c>
      <c r="IY7">
        <f>IW7/(1-IX7)</f>
      </c>
      <c r="IZ7">
        <f>IX7*IY7</f>
      </c>
      <c r="JA7" t="n" s="1639">
        <v>0.15000000596046448</v>
      </c>
      <c r="JB7">
        <f>JA7*IY7</f>
      </c>
      <c r="JC7">
        <f>IX7-JA7</f>
      </c>
      <c r="JD7">
        <f>IZ7-JB7</f>
      </c>
      <c r="JE7" t="n" s="1643">
        <v>0.03999999910593033</v>
      </c>
      <c r="JF7">
        <f>JE7*IY7</f>
      </c>
      <c r="JG7">
        <f>IY7*(1+JE7)</f>
      </c>
      <c r="JH7" t="n" s="1646">
        <v>0.029999999329447746</v>
      </c>
      <c r="JI7">
        <f>JH7*JG7</f>
      </c>
      <c r="JJ7">
        <f>JG7+JI7</f>
      </c>
      <c r="JK7" t="n" s="1649">
        <v>0.10000000149011612</v>
      </c>
      <c r="JL7">
        <f>JJ7/(1-JK7)</f>
      </c>
      <c r="JM7">
        <f>JK7*JL7</f>
      </c>
      <c r="JN7" t="n" s="1652">
        <v>0.10000000149011612</v>
      </c>
      <c r="JO7">
        <f>JN7*JL7</f>
      </c>
      <c r="JP7">
        <f>JK7-JN7</f>
      </c>
      <c r="JQ7">
        <f>JM7-JO7</f>
      </c>
      <c r="JR7">
        <f>JL7</f>
      </c>
      <c r="JS7">
        <f>IR7*IT7/367*$P$7</f>
      </c>
      <c r="JT7" t="n" s="1658">
        <v>0.0</v>
      </c>
      <c r="JU7">
        <f>JS7*(1+JT7)</f>
      </c>
      <c r="JV7" t="n" s="1660">
        <v>0.25</v>
      </c>
      <c r="JW7">
        <f>JU7/(1-JV7)</f>
      </c>
      <c r="JX7">
        <f>JV7*JW7</f>
      </c>
      <c r="JY7" t="n" s="1663">
        <v>0.15000000596046448</v>
      </c>
      <c r="JZ7">
        <f>JY7*JW7</f>
      </c>
      <c r="KA7">
        <f>JV7-JY7</f>
      </c>
      <c r="KB7">
        <f>JX7-JZ7</f>
      </c>
      <c r="KC7" t="n" s="1667">
        <v>0.03999999910593033</v>
      </c>
      <c r="KD7">
        <f>KC7*JW7</f>
      </c>
      <c r="KE7">
        <f>JW7*(1+KC7)</f>
      </c>
      <c r="KF7" t="n" s="1670">
        <v>0.029999999329447746</v>
      </c>
      <c r="KG7">
        <f>KF7*KE7</f>
      </c>
      <c r="KH7">
        <f>KE7+KG7</f>
      </c>
      <c r="KI7" t="n" s="1673">
        <v>0.10000000149011612</v>
      </c>
      <c r="KJ7">
        <f>KH7/(1-KI7)</f>
      </c>
      <c r="KK7">
        <f>KI7*KJ7</f>
      </c>
      <c r="KL7" t="n" s="1676">
        <v>0.10000000149011612</v>
      </c>
      <c r="KM7">
        <f>KL7*KJ7</f>
      </c>
      <c r="KN7">
        <f>KI7-KL7</f>
      </c>
      <c r="KO7">
        <f>KK7-KM7</f>
      </c>
      <c r="KP7">
        <f>KJ7</f>
      </c>
      <c r="KQ7" t="s" s="1681">
        <v>71</v>
      </c>
      <c r="KR7" t="s" s="1682">
        <v>66</v>
      </c>
      <c r="KS7" t="s" s="1683">
        <v>67</v>
      </c>
      <c r="KT7" t="n" s="1684">
        <v>240322.0</v>
      </c>
      <c r="KU7" t="s" s="1685">
        <v>57</v>
      </c>
      <c r="KV7" t="s" s="1686">
        <v>68</v>
      </c>
      <c r="KW7" t="n" s="1687">
        <v>0.21080000698566437</v>
      </c>
      <c r="KX7" t="n" s="1688">
        <v>3.0</v>
      </c>
      <c r="KY7">
        <f>KX7*$O$7*12</f>
      </c>
      <c r="KZ7">
        <f>KW7*KY7</f>
      </c>
      <c r="LA7" t="n" s="1691">
        <v>0.0</v>
      </c>
      <c r="LB7">
        <f>KZ7*(1+LA7)</f>
      </c>
      <c r="LC7" t="n" s="1693">
        <v>0.25</v>
      </c>
      <c r="LD7">
        <f>LB7/(1-LC7)</f>
      </c>
      <c r="LE7">
        <f>LC7*LD7</f>
      </c>
      <c r="LF7" t="n" s="1696">
        <v>0.15000000596046448</v>
      </c>
      <c r="LG7">
        <f>LF7*LD7</f>
      </c>
      <c r="LH7">
        <f>LC7-LF7</f>
      </c>
      <c r="LI7">
        <f>LE7-LG7</f>
      </c>
      <c r="LJ7" t="n" s="1700">
        <v>0.03999999910593033</v>
      </c>
      <c r="LK7">
        <f>LJ7*LD7</f>
      </c>
      <c r="LL7">
        <f>LD7*(1+LJ7)</f>
      </c>
      <c r="LM7" t="n" s="1703">
        <v>0.029999999329447746</v>
      </c>
      <c r="LN7">
        <f>LM7*LL7</f>
      </c>
      <c r="LO7">
        <f>LL7+LN7</f>
      </c>
      <c r="LP7" t="n" s="1706">
        <v>0.10000000149011612</v>
      </c>
      <c r="LQ7">
        <f>LO7/(1-LP7)</f>
      </c>
      <c r="LR7">
        <f>LP7*LQ7</f>
      </c>
      <c r="LS7" t="n" s="1709">
        <v>0.10000000149011612</v>
      </c>
      <c r="LT7">
        <f>LS7*LQ7</f>
      </c>
      <c r="LU7">
        <f>LP7-LS7</f>
      </c>
      <c r="LV7">
        <f>LR7-LT7</f>
      </c>
      <c r="LW7">
        <f>LQ7</f>
      </c>
      <c r="LX7">
        <f>KW7*KY7/367*$P$7</f>
      </c>
      <c r="LY7" t="n" s="1715">
        <v>0.0</v>
      </c>
      <c r="LZ7">
        <f>LX7*(1+LY7)</f>
      </c>
      <c r="MA7" t="n" s="1717">
        <v>0.25</v>
      </c>
      <c r="MB7">
        <f>LZ7/(1-MA7)</f>
      </c>
      <c r="MC7">
        <f>MA7*MB7</f>
      </c>
      <c r="MD7" t="n" s="1720">
        <v>0.15000000596046448</v>
      </c>
      <c r="ME7">
        <f>MD7*MB7</f>
      </c>
      <c r="MF7">
        <f>MA7-MD7</f>
      </c>
      <c r="MG7">
        <f>MC7-ME7</f>
      </c>
      <c r="MH7" t="n" s="1724">
        <v>0.03999999910593033</v>
      </c>
      <c r="MI7">
        <f>MH7*MB7</f>
      </c>
      <c r="MJ7">
        <f>MB7*(1+MH7)</f>
      </c>
      <c r="MK7" t="n" s="1727">
        <v>0.029999999329447746</v>
      </c>
      <c r="ML7">
        <f>MK7*MJ7</f>
      </c>
      <c r="MM7">
        <f>MJ7+ML7</f>
      </c>
      <c r="MN7" t="n" s="1730">
        <v>0.10000000149011612</v>
      </c>
      <c r="MO7">
        <f>MM7/(1-MN7)</f>
      </c>
      <c r="MP7">
        <f>MN7*MO7</f>
      </c>
      <c r="MQ7" t="n" s="1733">
        <v>0.10000000149011612</v>
      </c>
      <c r="MR7">
        <f>MQ7*MO7</f>
      </c>
      <c r="MS7">
        <f>MN7-MQ7</f>
      </c>
      <c r="MT7">
        <f>MP7-MR7</f>
      </c>
      <c r="MU7">
        <f>MO7</f>
      </c>
      <c r="MV7" t="s" s="1738">
        <v>72</v>
      </c>
      <c r="MW7" t="s" s="1739">
        <v>66</v>
      </c>
      <c r="MX7" t="s" s="1740">
        <v>67</v>
      </c>
      <c r="MY7" t="n" s="1741">
        <v>240322.0</v>
      </c>
      <c r="MZ7" t="s" s="1742">
        <v>57</v>
      </c>
      <c r="NA7" t="s" s="1743">
        <v>68</v>
      </c>
      <c r="NB7" t="n" s="1744">
        <v>0.45249998569488525</v>
      </c>
      <c r="NC7" t="n" s="1745">
        <v>1.0</v>
      </c>
      <c r="ND7">
        <f>NC7*$O$7*12</f>
      </c>
      <c r="NE7">
        <f>NB7*ND7</f>
      </c>
      <c r="NF7" t="n" s="1748">
        <v>0.0</v>
      </c>
      <c r="NG7">
        <f>NE7*(1+NF7)</f>
      </c>
      <c r="NH7" t="n" s="1750">
        <v>0.25</v>
      </c>
      <c r="NI7">
        <f>NG7/(1-NH7)</f>
      </c>
      <c r="NJ7">
        <f>NH7*NI7</f>
      </c>
      <c r="NK7" t="n" s="1753">
        <v>0.15000000596046448</v>
      </c>
      <c r="NL7">
        <f>NK7*NI7</f>
      </c>
      <c r="NM7">
        <f>NH7-NK7</f>
      </c>
      <c r="NN7">
        <f>NJ7-NL7</f>
      </c>
      <c r="NO7" t="n" s="1757">
        <v>0.03999999910593033</v>
      </c>
      <c r="NP7">
        <f>NO7*NI7</f>
      </c>
      <c r="NQ7">
        <f>NI7*(1+NO7)</f>
      </c>
      <c r="NR7" t="n" s="1760">
        <v>0.029999999329447746</v>
      </c>
      <c r="NS7">
        <f>NR7*NQ7</f>
      </c>
      <c r="NT7">
        <f>NQ7+NS7</f>
      </c>
      <c r="NU7" t="n" s="1763">
        <v>0.10000000149011612</v>
      </c>
      <c r="NV7">
        <f>NT7/(1-NU7)</f>
      </c>
      <c r="NW7">
        <f>NU7*NV7</f>
      </c>
      <c r="NX7" t="n" s="1766">
        <v>0.10000000149011612</v>
      </c>
      <c r="NY7">
        <f>NX7*NV7</f>
      </c>
      <c r="NZ7">
        <f>NU7-NX7</f>
      </c>
      <c r="OA7">
        <f>NW7-NY7</f>
      </c>
      <c r="OB7">
        <f>NV7</f>
      </c>
      <c r="OC7">
        <f>NB7*ND7/367*$P$7</f>
      </c>
      <c r="OD7" t="n" s="1772">
        <v>0.0</v>
      </c>
      <c r="OE7">
        <f>OC7*(1+OD7)</f>
      </c>
      <c r="OF7" t="n" s="1774">
        <v>0.25</v>
      </c>
      <c r="OG7">
        <f>OE7/(1-OF7)</f>
      </c>
      <c r="OH7">
        <f>OF7*OG7</f>
      </c>
      <c r="OI7" t="n" s="1777">
        <v>0.15000000596046448</v>
      </c>
      <c r="OJ7">
        <f>OI7*OG7</f>
      </c>
      <c r="OK7">
        <f>OF7-OI7</f>
      </c>
      <c r="OL7">
        <f>OH7-OJ7</f>
      </c>
      <c r="OM7" t="n" s="1781">
        <v>0.03999999910593033</v>
      </c>
      <c r="ON7">
        <f>OM7*OG7</f>
      </c>
      <c r="OO7">
        <f>OG7*(1+OM7)</f>
      </c>
      <c r="OP7" t="n" s="1784">
        <v>0.029999999329447746</v>
      </c>
      <c r="OQ7">
        <f>OP7*OO7</f>
      </c>
      <c r="OR7">
        <f>OO7+OQ7</f>
      </c>
      <c r="OS7" t="n" s="1787">
        <v>0.10000000149011612</v>
      </c>
      <c r="OT7">
        <f>OR7/(1-OS7)</f>
      </c>
      <c r="OU7">
        <f>OS7*OT7</f>
      </c>
      <c r="OV7" t="n" s="1790">
        <v>0.10000000149011612</v>
      </c>
      <c r="OW7">
        <f>OV7*OT7</f>
      </c>
      <c r="OX7">
        <f>OS7-OV7</f>
      </c>
      <c r="OY7">
        <f>OU7-OW7</f>
      </c>
      <c r="OZ7">
        <f>OT7</f>
      </c>
      <c r="PA7" t="s" s="1795">
        <v>73</v>
      </c>
      <c r="PB7" t="s" s="1796">
        <v>66</v>
      </c>
      <c r="PC7" t="s" s="1797">
        <v>67</v>
      </c>
      <c r="PD7" t="n" s="1798">
        <v>240322.0</v>
      </c>
      <c r="PE7" t="s" s="1799">
        <v>57</v>
      </c>
      <c r="PF7" t="s" s="1800">
        <v>68</v>
      </c>
      <c r="PG7" t="n" s="1801">
        <v>0.9043999910354614</v>
      </c>
      <c r="PH7" t="n" s="1802">
        <v>1.0</v>
      </c>
      <c r="PI7">
        <f>PH7*$O$7*12</f>
      </c>
      <c r="PJ7">
        <f>PG7*PI7</f>
      </c>
      <c r="PK7" t="n" s="1805">
        <v>0.0</v>
      </c>
      <c r="PL7">
        <f>PJ7*(1+PK7)</f>
      </c>
      <c r="PM7" t="n" s="1807">
        <v>0.25</v>
      </c>
      <c r="PN7">
        <f>PL7/(1-PM7)</f>
      </c>
      <c r="PO7">
        <f>PM7*PN7</f>
      </c>
      <c r="PP7" t="n" s="1810">
        <v>0.15000000596046448</v>
      </c>
      <c r="PQ7">
        <f>PP7*PN7</f>
      </c>
      <c r="PR7">
        <f>PM7-PP7</f>
      </c>
      <c r="PS7">
        <f>PO7-PQ7</f>
      </c>
      <c r="PT7" t="n" s="1814">
        <v>0.03999999910593033</v>
      </c>
      <c r="PU7">
        <f>PT7*PN7</f>
      </c>
      <c r="PV7">
        <f>PN7*(1+PT7)</f>
      </c>
      <c r="PW7" t="n" s="1817">
        <v>0.029999999329447746</v>
      </c>
      <c r="PX7">
        <f>PW7*PV7</f>
      </c>
      <c r="PY7">
        <f>PV7+PX7</f>
      </c>
      <c r="PZ7" t="n" s="1820">
        <v>0.10000000149011612</v>
      </c>
      <c r="QA7">
        <f>PY7/(1-PZ7)</f>
      </c>
      <c r="QB7">
        <f>PZ7*QA7</f>
      </c>
      <c r="QC7" t="n" s="1823">
        <v>0.10000000149011612</v>
      </c>
      <c r="QD7">
        <f>QC7*QA7</f>
      </c>
      <c r="QE7">
        <f>PZ7-QC7</f>
      </c>
      <c r="QF7">
        <f>QB7-QD7</f>
      </c>
      <c r="QG7">
        <f>QA7</f>
      </c>
      <c r="QH7">
        <f>PG7*PI7/367*$P$7</f>
      </c>
      <c r="QI7" t="n" s="1829">
        <v>0.0</v>
      </c>
      <c r="QJ7">
        <f>QH7*(1+QI7)</f>
      </c>
      <c r="QK7" t="n" s="1831">
        <v>0.25</v>
      </c>
      <c r="QL7">
        <f>QJ7/(1-QK7)</f>
      </c>
      <c r="QM7">
        <f>QK7*QL7</f>
      </c>
      <c r="QN7" t="n" s="1834">
        <v>0.15000000596046448</v>
      </c>
      <c r="QO7">
        <f>QN7*QL7</f>
      </c>
      <c r="QP7">
        <f>QK7-QN7</f>
      </c>
      <c r="QQ7">
        <f>QM7-QO7</f>
      </c>
      <c r="QR7" t="n" s="1838">
        <v>0.03999999910593033</v>
      </c>
      <c r="QS7">
        <f>QR7*QL7</f>
      </c>
      <c r="QT7">
        <f>QL7*(1+QR7)</f>
      </c>
      <c r="QU7" t="n" s="1841">
        <v>0.029999999329447746</v>
      </c>
      <c r="QV7">
        <f>QU7*QT7</f>
      </c>
      <c r="QW7">
        <f>QT7+QV7</f>
      </c>
      <c r="QX7" t="n" s="1844">
        <v>0.10000000149011612</v>
      </c>
      <c r="QY7">
        <f>QW7/(1-QX7)</f>
      </c>
      <c r="QZ7">
        <f>QX7*QY7</f>
      </c>
      <c r="RA7" t="n" s="1847">
        <v>0.10000000149011612</v>
      </c>
      <c r="RB7">
        <f>RA7*QY7</f>
      </c>
      <c r="RC7">
        <f>QX7-RA7</f>
      </c>
      <c r="RD7">
        <f>QZ7-RB7</f>
      </c>
      <c r="RE7">
        <f>QY7</f>
      </c>
      <c r="RF7">
        <f>BV7+EA7+GF7+IK7+KP7+MU7+OZ7+RE7</f>
      </c>
    </row>
    <row r="8">
      <c r="A8" t="s">
        <v>75</v>
      </c>
      <c r="B8" t="s">
        <v>76</v>
      </c>
      <c r="C8" t="s">
        <v>77</v>
      </c>
      <c r="D8" t="s">
        <v>78</v>
      </c>
      <c r="F8" t="s">
        <v>53</v>
      </c>
      <c r="G8" t="s">
        <v>54</v>
      </c>
      <c r="H8" t="s">
        <v>79</v>
      </c>
      <c r="I8" t="s">
        <v>80</v>
      </c>
      <c r="J8" t="n">
        <v>0.0</v>
      </c>
      <c r="K8" t="n">
        <v>42815.0</v>
      </c>
      <c r="L8" t="n">
        <v>42556.0</v>
      </c>
      <c r="M8" t="s">
        <v>57</v>
      </c>
      <c r="N8" t="n">
        <v>4.0</v>
      </c>
      <c r="O8" t="n">
        <v>48000.0</v>
      </c>
      <c r="P8" t="n">
        <v>-259.0</v>
      </c>
      <c r="Q8" t="n">
        <v>5.0</v>
      </c>
      <c r="R8" t="s" s="1852">
        <v>58</v>
      </c>
      <c r="S8" t="s" s="1853">
        <v>59</v>
      </c>
      <c r="T8" t="s" s="1854">
        <v>60</v>
      </c>
      <c r="U8" t="s" s="1855">
        <v>61</v>
      </c>
      <c r="V8" t="s" s="1856">
        <v>57</v>
      </c>
      <c r="W8" t="s" s="1857">
        <v>62</v>
      </c>
      <c r="X8" t="s" s="1858">
        <v>63</v>
      </c>
      <c r="Z8" t="n" s="1859">
        <v>500000.0</v>
      </c>
      <c r="AA8" t="n" s="1860">
        <v>1822.1199951171875</v>
      </c>
      <c r="AB8" t="n" s="1861">
        <v>0.0</v>
      </c>
      <c r="AC8">
        <f>AA8*(1+AB8)</f>
      </c>
      <c r="AD8" t="n" s="1863">
        <v>0.25</v>
      </c>
      <c r="AE8">
        <f>AC8/(1-AD8)</f>
      </c>
      <c r="AF8">
        <f>AD8*AE8</f>
      </c>
      <c r="AG8" t="n" s="1866">
        <v>0.15000000596046448</v>
      </c>
      <c r="AH8">
        <f>AG8*AE8</f>
      </c>
      <c r="AI8">
        <f>AD8-AG8</f>
      </c>
      <c r="AJ8">
        <f>AF8-AH8</f>
      </c>
      <c r="AK8" t="n" s="1870">
        <v>0.03999999910593033</v>
      </c>
      <c r="AL8">
        <f>AK8*AE8</f>
      </c>
      <c r="AM8">
        <f>AE8*(1+AK8)</f>
      </c>
      <c r="AN8" t="n" s="1873">
        <v>0.029999999329447746</v>
      </c>
      <c r="AO8">
        <f>AN8*AM8</f>
      </c>
      <c r="AP8">
        <f>AM8+AO8</f>
      </c>
      <c r="AQ8" t="n" s="1876">
        <v>0.10000000149011612</v>
      </c>
      <c r="AR8">
        <f>AP8/(1-AQ8)</f>
      </c>
      <c r="AS8">
        <f>AQ8*AR8</f>
      </c>
      <c r="AT8" t="n" s="1879">
        <v>0.10000000149011612</v>
      </c>
      <c r="AU8">
        <f>AT8*AR8</f>
      </c>
      <c r="AV8">
        <f>AQ8-AT8</f>
      </c>
      <c r="AW8">
        <f>AS8-AU8</f>
      </c>
      <c r="AX8">
        <f>AR8</f>
      </c>
      <c r="AY8">
        <f>AA8/12*$Q$8</f>
      </c>
      <c r="AZ8">
        <f>AB8/12*$Q$8</f>
      </c>
      <c r="BA8">
        <f>AC8/12*$Q$8</f>
      </c>
      <c r="BB8">
        <f>AD8/12*$Q$8</f>
      </c>
      <c r="BC8">
        <f>AE8/12*$Q$8</f>
      </c>
      <c r="BD8">
        <f>AF8/12*$Q$8</f>
      </c>
      <c r="BE8">
        <f>AG8/12*$Q$8</f>
      </c>
      <c r="BF8">
        <f>AH8/12*$Q$8</f>
      </c>
      <c r="BG8">
        <f>AI8/12*$Q$8</f>
      </c>
      <c r="BH8">
        <f>AJ8/12*$Q$8</f>
      </c>
      <c r="BI8">
        <f>AK8/12*$Q$8</f>
      </c>
      <c r="BJ8">
        <f>AL8/12*$Q$8</f>
      </c>
      <c r="BK8">
        <f>AM8/12*$Q$8</f>
      </c>
      <c r="BL8">
        <f>AN8/12*$Q$8</f>
      </c>
      <c r="BM8">
        <f>AO8/12*$Q$8</f>
      </c>
      <c r="BN8">
        <f>AP8/12*$Q$8</f>
      </c>
      <c r="BO8">
        <f>AQ8/12*$Q$8</f>
      </c>
      <c r="BP8">
        <f>AR8/12*$Q$8</f>
      </c>
      <c r="BQ8">
        <f>AS8/12*$Q$8</f>
      </c>
      <c r="BR8">
        <f>AT8/12*$Q$8</f>
      </c>
      <c r="BS8">
        <f>AU8/12*$Q$8</f>
      </c>
      <c r="BT8">
        <f>AV8/12*$Q$8</f>
      </c>
      <c r="BU8">
        <f>AW8/12*$Q$8</f>
      </c>
      <c r="BV8">
        <f>AX8/12*$Q$8</f>
      </c>
      <c r="BW8" t="s" s="1912">
        <v>64</v>
      </c>
      <c r="BX8" t="s" s="1913">
        <v>59</v>
      </c>
      <c r="BY8" t="s" s="1914">
        <v>60</v>
      </c>
      <c r="BZ8" t="s" s="1915">
        <v>61</v>
      </c>
      <c r="CA8" t="s" s="1916">
        <v>57</v>
      </c>
      <c r="CB8" t="s" s="1917">
        <v>62</v>
      </c>
      <c r="CC8" t="s" s="1918">
        <v>63</v>
      </c>
      <c r="CE8" t="n" s="1919">
        <v>500000.0</v>
      </c>
      <c r="CF8" t="n" s="1920">
        <v>0.0</v>
      </c>
      <c r="CG8" t="n" s="1921">
        <v>0.0</v>
      </c>
      <c r="CH8">
        <f>CF8*(1+CG8)</f>
      </c>
      <c r="CI8" t="n" s="1923">
        <v>0.25</v>
      </c>
      <c r="CJ8">
        <f>CH8/(1-CI8)</f>
      </c>
      <c r="CK8">
        <f>CI8*CJ8</f>
      </c>
      <c r="CL8" t="n" s="1926">
        <v>0.15000000596046448</v>
      </c>
      <c r="CM8">
        <f>CL8*CJ8</f>
      </c>
      <c r="CN8">
        <f>CI8-CL8</f>
      </c>
      <c r="CO8">
        <f>CK8-CM8</f>
      </c>
      <c r="CP8" t="n" s="1930">
        <v>0.03999999910593033</v>
      </c>
      <c r="CQ8">
        <f>CP8*CJ8</f>
      </c>
      <c r="CR8">
        <f>CJ8*(1+CP8)</f>
      </c>
      <c r="CS8" t="n" s="1933">
        <v>0.029999999329447746</v>
      </c>
      <c r="CT8">
        <f>CS8*CR8</f>
      </c>
      <c r="CU8">
        <f>CR8+CT8</f>
      </c>
      <c r="CV8" t="n" s="1936">
        <v>0.10000000149011612</v>
      </c>
      <c r="CW8">
        <f>CU8/(1-CV8)</f>
      </c>
      <c r="CX8">
        <f>CV8*CW8</f>
      </c>
      <c r="CY8" t="n" s="1939">
        <v>0.10000000149011612</v>
      </c>
      <c r="CZ8">
        <f>CY8*CW8</f>
      </c>
      <c r="DA8">
        <f>CV8-CY8</f>
      </c>
      <c r="DB8">
        <f>CX8-CZ8</f>
      </c>
      <c r="DC8">
        <f>CW8</f>
      </c>
      <c r="DD8">
        <f>CF8/12*$Q$8</f>
      </c>
      <c r="DE8">
        <f>CG8/12*$Q$8</f>
      </c>
      <c r="DF8">
        <f>CH8/12*$Q$8</f>
      </c>
      <c r="DG8">
        <f>CI8/12*$Q$8</f>
      </c>
      <c r="DH8">
        <f>CJ8/12*$Q$8</f>
      </c>
      <c r="DI8">
        <f>CK8/12*$Q$8</f>
      </c>
      <c r="DJ8">
        <f>CL8/12*$Q$8</f>
      </c>
      <c r="DK8">
        <f>CM8/12*$Q$8</f>
      </c>
      <c r="DL8">
        <f>CN8/12*$Q$8</f>
      </c>
      <c r="DM8">
        <f>CO8/12*$Q$8</f>
      </c>
      <c r="DN8">
        <f>CP8/12*$Q$8</f>
      </c>
      <c r="DO8">
        <f>CQ8/12*$Q$8</f>
      </c>
      <c r="DP8">
        <f>CR8/12*$Q$8</f>
      </c>
      <c r="DQ8">
        <f>CS8/12*$Q$8</f>
      </c>
      <c r="DR8">
        <f>CT8/12*$Q$8</f>
      </c>
      <c r="DS8">
        <f>CU8/12*$Q$8</f>
      </c>
      <c r="DT8">
        <f>CV8/12*$Q$8</f>
      </c>
      <c r="DU8">
        <f>CW8/12*$Q$8</f>
      </c>
      <c r="DV8">
        <f>CX8/12*$Q$8</f>
      </c>
      <c r="DW8">
        <f>CY8/12*$Q$8</f>
      </c>
      <c r="DX8">
        <f>CZ8/12*$Q$8</f>
      </c>
      <c r="DY8">
        <f>DA8/12*$Q$8</f>
      </c>
      <c r="DZ8">
        <f>DB8/12*$Q$8</f>
      </c>
      <c r="EA8">
        <f>DC8/12*$Q$8</f>
      </c>
      <c r="EB8" t="s" s="1972">
        <v>65</v>
      </c>
      <c r="EC8" t="s" s="1973">
        <v>66</v>
      </c>
      <c r="ED8" t="s" s="1974">
        <v>67</v>
      </c>
      <c r="EE8" t="n" s="1975">
        <v>240322.0</v>
      </c>
      <c r="EF8" t="s" s="1976">
        <v>57</v>
      </c>
      <c r="EG8" t="s" s="1977">
        <v>68</v>
      </c>
      <c r="EH8" t="n" s="1978">
        <v>0.5009999871253967</v>
      </c>
      <c r="EI8" t="n" s="1979">
        <v>3.0</v>
      </c>
      <c r="EJ8">
        <f>EI8*$O$8*12</f>
      </c>
      <c r="EK8">
        <f>EH8*EJ8</f>
      </c>
      <c r="EL8" t="n" s="1982">
        <v>0.0</v>
      </c>
      <c r="EM8">
        <f>EK8*(1+EL8)</f>
      </c>
      <c r="EN8" t="n" s="1984">
        <v>0.25</v>
      </c>
      <c r="EO8">
        <f>EM8/(1-EN8)</f>
      </c>
      <c r="EP8">
        <f>EN8*EO8</f>
      </c>
      <c r="EQ8" t="n" s="1987">
        <v>0.15000000596046448</v>
      </c>
      <c r="ER8">
        <f>EQ8*EO8</f>
      </c>
      <c r="ES8">
        <f>EN8-EQ8</f>
      </c>
      <c r="ET8">
        <f>EP8-ER8</f>
      </c>
      <c r="EU8" t="n" s="1991">
        <v>0.03999999910593033</v>
      </c>
      <c r="EV8">
        <f>EU8*EO8</f>
      </c>
      <c r="EW8">
        <f>EO8*(1+EU8)</f>
      </c>
      <c r="EX8" t="n" s="1994">
        <v>0.029999999329447746</v>
      </c>
      <c r="EY8">
        <f>EX8*EW8</f>
      </c>
      <c r="EZ8">
        <f>EW8+EY8</f>
      </c>
      <c r="FA8" t="n" s="1997">
        <v>0.10000000149011612</v>
      </c>
      <c r="FB8">
        <f>EZ8/(1-FA8)</f>
      </c>
      <c r="FC8">
        <f>FA8*FB8</f>
      </c>
      <c r="FD8" t="n" s="2000">
        <v>0.10000000149011612</v>
      </c>
      <c r="FE8">
        <f>FD8*FB8</f>
      </c>
      <c r="FF8">
        <f>FA8-FD8</f>
      </c>
      <c r="FG8">
        <f>FC8-FE8</f>
      </c>
      <c r="FH8">
        <f>FB8</f>
      </c>
      <c r="FI8">
        <f>EH8*EJ8/368*$P$8</f>
      </c>
      <c r="FJ8" t="n" s="2006">
        <v>0.0</v>
      </c>
      <c r="FK8">
        <f>FI8*(1+FJ8)</f>
      </c>
      <c r="FL8" t="n" s="2008">
        <v>0.25</v>
      </c>
      <c r="FM8">
        <f>FK8/(1-FL8)</f>
      </c>
      <c r="FN8">
        <f>FL8*FM8</f>
      </c>
      <c r="FO8" t="n" s="2011">
        <v>0.15000000596046448</v>
      </c>
      <c r="FP8">
        <f>FO8*FM8</f>
      </c>
      <c r="FQ8">
        <f>FL8-FO8</f>
      </c>
      <c r="FR8">
        <f>FN8-FP8</f>
      </c>
      <c r="FS8" t="n" s="2015">
        <v>0.03999999910593033</v>
      </c>
      <c r="FT8">
        <f>FS8*FM8</f>
      </c>
      <c r="FU8">
        <f>FM8*(1+FS8)</f>
      </c>
      <c r="FV8" t="n" s="2018">
        <v>0.029999999329447746</v>
      </c>
      <c r="FW8">
        <f>FV8*FU8</f>
      </c>
      <c r="FX8">
        <f>FU8+FW8</f>
      </c>
      <c r="FY8" t="n" s="2021">
        <v>0.10000000149011612</v>
      </c>
      <c r="FZ8">
        <f>FX8/(1-FY8)</f>
      </c>
      <c r="GA8">
        <f>FY8*FZ8</f>
      </c>
      <c r="GB8" t="n" s="2024">
        <v>0.10000000149011612</v>
      </c>
      <c r="GC8">
        <f>GB8*FZ8</f>
      </c>
      <c r="GD8">
        <f>FY8-GB8</f>
      </c>
      <c r="GE8">
        <f>GA8-GC8</f>
      </c>
      <c r="GF8">
        <f>FZ8</f>
      </c>
      <c r="GG8" t="s" s="2029">
        <v>69</v>
      </c>
      <c r="GH8" t="s" s="2030">
        <v>66</v>
      </c>
      <c r="GI8" t="s" s="2031">
        <v>67</v>
      </c>
      <c r="GJ8" t="n" s="2032">
        <v>240322.0</v>
      </c>
      <c r="GK8" t="s" s="2033">
        <v>57</v>
      </c>
      <c r="GL8" t="s" s="2034">
        <v>68</v>
      </c>
      <c r="GM8" t="n" s="2035">
        <v>0.12530000507831573</v>
      </c>
      <c r="GN8" t="n" s="2036">
        <v>3.0</v>
      </c>
      <c r="GO8">
        <f>GN8*$O$8*12</f>
      </c>
      <c r="GP8">
        <f>GM8*GO8</f>
      </c>
      <c r="GQ8" t="n" s="2039">
        <v>0.0</v>
      </c>
      <c r="GR8">
        <f>GP8*(1+GQ8)</f>
      </c>
      <c r="GS8" t="n" s="2041">
        <v>0.25</v>
      </c>
      <c r="GT8">
        <f>GR8/(1-GS8)</f>
      </c>
      <c r="GU8">
        <f>GS8*GT8</f>
      </c>
      <c r="GV8" t="n" s="2044">
        <v>0.15000000596046448</v>
      </c>
      <c r="GW8">
        <f>GV8*GT8</f>
      </c>
      <c r="GX8">
        <f>GS8-GV8</f>
      </c>
      <c r="GY8">
        <f>GU8-GW8</f>
      </c>
      <c r="GZ8" t="n" s="2048">
        <v>0.03999999910593033</v>
      </c>
      <c r="HA8">
        <f>GZ8*GT8</f>
      </c>
      <c r="HB8">
        <f>GT8*(1+GZ8)</f>
      </c>
      <c r="HC8" t="n" s="2051">
        <v>0.029999999329447746</v>
      </c>
      <c r="HD8">
        <f>HC8*HB8</f>
      </c>
      <c r="HE8">
        <f>HB8+HD8</f>
      </c>
      <c r="HF8" t="n" s="2054">
        <v>0.10000000149011612</v>
      </c>
      <c r="HG8">
        <f>HE8/(1-HF8)</f>
      </c>
      <c r="HH8">
        <f>HF8*HG8</f>
      </c>
      <c r="HI8" t="n" s="2057">
        <v>0.10000000149011612</v>
      </c>
      <c r="HJ8">
        <f>HI8*HG8</f>
      </c>
      <c r="HK8">
        <f>HF8-HI8</f>
      </c>
      <c r="HL8">
        <f>HH8-HJ8</f>
      </c>
      <c r="HM8">
        <f>HG8</f>
      </c>
      <c r="HN8">
        <f>GM8*GO8/368*$P$8</f>
      </c>
      <c r="HO8" t="n" s="2063">
        <v>0.0</v>
      </c>
      <c r="HP8">
        <f>HN8*(1+HO8)</f>
      </c>
      <c r="HQ8" t="n" s="2065">
        <v>0.25</v>
      </c>
      <c r="HR8">
        <f>HP8/(1-HQ8)</f>
      </c>
      <c r="HS8">
        <f>HQ8*HR8</f>
      </c>
      <c r="HT8" t="n" s="2068">
        <v>0.15000000596046448</v>
      </c>
      <c r="HU8">
        <f>HT8*HR8</f>
      </c>
      <c r="HV8">
        <f>HQ8-HT8</f>
      </c>
      <c r="HW8">
        <f>HS8-HU8</f>
      </c>
      <c r="HX8" t="n" s="2072">
        <v>0.03999999910593033</v>
      </c>
      <c r="HY8">
        <f>HX8*HR8</f>
      </c>
      <c r="HZ8">
        <f>HR8*(1+HX8)</f>
      </c>
      <c r="IA8" t="n" s="2075">
        <v>0.029999999329447746</v>
      </c>
      <c r="IB8">
        <f>IA8*HZ8</f>
      </c>
      <c r="IC8">
        <f>HZ8+IB8</f>
      </c>
      <c r="ID8" t="n" s="2078">
        <v>0.10000000149011612</v>
      </c>
      <c r="IE8">
        <f>IC8/(1-ID8)</f>
      </c>
      <c r="IF8">
        <f>ID8*IE8</f>
      </c>
      <c r="IG8" t="n" s="2081">
        <v>0.10000000149011612</v>
      </c>
      <c r="IH8">
        <f>IG8*IE8</f>
      </c>
      <c r="II8">
        <f>ID8-IG8</f>
      </c>
      <c r="IJ8">
        <f>IF8-IH8</f>
      </c>
      <c r="IK8">
        <f>IE8</f>
      </c>
      <c r="IL8" t="s" s="2086">
        <v>70</v>
      </c>
      <c r="IM8" t="s" s="2087">
        <v>66</v>
      </c>
      <c r="IN8" t="s" s="2088">
        <v>67</v>
      </c>
      <c r="IO8" t="n" s="2089">
        <v>240322.0</v>
      </c>
      <c r="IP8" t="s" s="2090">
        <v>57</v>
      </c>
      <c r="IQ8" t="s" s="2091">
        <v>68</v>
      </c>
      <c r="IR8" t="n" s="2092">
        <v>0.061900001019239426</v>
      </c>
      <c r="IS8" t="n" s="2093">
        <v>3.0</v>
      </c>
      <c r="IT8">
        <f>IS8*$O$8*12</f>
      </c>
      <c r="IU8">
        <f>IR8*IT8</f>
      </c>
      <c r="IV8" t="n" s="2096">
        <v>0.0</v>
      </c>
      <c r="IW8">
        <f>IU8*(1+IV8)</f>
      </c>
      <c r="IX8" t="n" s="2098">
        <v>0.25</v>
      </c>
      <c r="IY8">
        <f>IW8/(1-IX8)</f>
      </c>
      <c r="IZ8">
        <f>IX8*IY8</f>
      </c>
      <c r="JA8" t="n" s="2101">
        <v>0.15000000596046448</v>
      </c>
      <c r="JB8">
        <f>JA8*IY8</f>
      </c>
      <c r="JC8">
        <f>IX8-JA8</f>
      </c>
      <c r="JD8">
        <f>IZ8-JB8</f>
      </c>
      <c r="JE8" t="n" s="2105">
        <v>0.03999999910593033</v>
      </c>
      <c r="JF8">
        <f>JE8*IY8</f>
      </c>
      <c r="JG8">
        <f>IY8*(1+JE8)</f>
      </c>
      <c r="JH8" t="n" s="2108">
        <v>0.029999999329447746</v>
      </c>
      <c r="JI8">
        <f>JH8*JG8</f>
      </c>
      <c r="JJ8">
        <f>JG8+JI8</f>
      </c>
      <c r="JK8" t="n" s="2111">
        <v>0.10000000149011612</v>
      </c>
      <c r="JL8">
        <f>JJ8/(1-JK8)</f>
      </c>
      <c r="JM8">
        <f>JK8*JL8</f>
      </c>
      <c r="JN8" t="n" s="2114">
        <v>0.10000000149011612</v>
      </c>
      <c r="JO8">
        <f>JN8*JL8</f>
      </c>
      <c r="JP8">
        <f>JK8-JN8</f>
      </c>
      <c r="JQ8">
        <f>JM8-JO8</f>
      </c>
      <c r="JR8">
        <f>JL8</f>
      </c>
      <c r="JS8">
        <f>IR8*IT8/368*$P$8</f>
      </c>
      <c r="JT8" t="n" s="2120">
        <v>0.0</v>
      </c>
      <c r="JU8">
        <f>JS8*(1+JT8)</f>
      </c>
      <c r="JV8" t="n" s="2122">
        <v>0.25</v>
      </c>
      <c r="JW8">
        <f>JU8/(1-JV8)</f>
      </c>
      <c r="JX8">
        <f>JV8*JW8</f>
      </c>
      <c r="JY8" t="n" s="2125">
        <v>0.15000000596046448</v>
      </c>
      <c r="JZ8">
        <f>JY8*JW8</f>
      </c>
      <c r="KA8">
        <f>JV8-JY8</f>
      </c>
      <c r="KB8">
        <f>JX8-JZ8</f>
      </c>
      <c r="KC8" t="n" s="2129">
        <v>0.03999999910593033</v>
      </c>
      <c r="KD8">
        <f>KC8*JW8</f>
      </c>
      <c r="KE8">
        <f>JW8*(1+KC8)</f>
      </c>
      <c r="KF8" t="n" s="2132">
        <v>0.029999999329447746</v>
      </c>
      <c r="KG8">
        <f>KF8*KE8</f>
      </c>
      <c r="KH8">
        <f>KE8+KG8</f>
      </c>
      <c r="KI8" t="n" s="2135">
        <v>0.10000000149011612</v>
      </c>
      <c r="KJ8">
        <f>KH8/(1-KI8)</f>
      </c>
      <c r="KK8">
        <f>KI8*KJ8</f>
      </c>
      <c r="KL8" t="n" s="2138">
        <v>0.10000000149011612</v>
      </c>
      <c r="KM8">
        <f>KL8*KJ8</f>
      </c>
      <c r="KN8">
        <f>KI8-KL8</f>
      </c>
      <c r="KO8">
        <f>KK8-KM8</f>
      </c>
      <c r="KP8">
        <f>KJ8</f>
      </c>
      <c r="KQ8" t="s" s="2143">
        <v>71</v>
      </c>
      <c r="KR8" t="s" s="2144">
        <v>66</v>
      </c>
      <c r="KS8" t="s" s="2145">
        <v>67</v>
      </c>
      <c r="KT8" t="n" s="2146">
        <v>240322.0</v>
      </c>
      <c r="KU8" t="s" s="2147">
        <v>57</v>
      </c>
      <c r="KV8" t="s" s="2148">
        <v>68</v>
      </c>
      <c r="KW8" t="n" s="2149">
        <v>0.21080000698566437</v>
      </c>
      <c r="KX8" t="n" s="2150">
        <v>3.0</v>
      </c>
      <c r="KY8">
        <f>KX8*$O$8*12</f>
      </c>
      <c r="KZ8">
        <f>KW8*KY8</f>
      </c>
      <c r="LA8" t="n" s="2153">
        <v>0.0</v>
      </c>
      <c r="LB8">
        <f>KZ8*(1+LA8)</f>
      </c>
      <c r="LC8" t="n" s="2155">
        <v>0.25</v>
      </c>
      <c r="LD8">
        <f>LB8/(1-LC8)</f>
      </c>
      <c r="LE8">
        <f>LC8*LD8</f>
      </c>
      <c r="LF8" t="n" s="2158">
        <v>0.15000000596046448</v>
      </c>
      <c r="LG8">
        <f>LF8*LD8</f>
      </c>
      <c r="LH8">
        <f>LC8-LF8</f>
      </c>
      <c r="LI8">
        <f>LE8-LG8</f>
      </c>
      <c r="LJ8" t="n" s="2162">
        <v>0.03999999910593033</v>
      </c>
      <c r="LK8">
        <f>LJ8*LD8</f>
      </c>
      <c r="LL8">
        <f>LD8*(1+LJ8)</f>
      </c>
      <c r="LM8" t="n" s="2165">
        <v>0.029999999329447746</v>
      </c>
      <c r="LN8">
        <f>LM8*LL8</f>
      </c>
      <c r="LO8">
        <f>LL8+LN8</f>
      </c>
      <c r="LP8" t="n" s="2168">
        <v>0.10000000149011612</v>
      </c>
      <c r="LQ8">
        <f>LO8/(1-LP8)</f>
      </c>
      <c r="LR8">
        <f>LP8*LQ8</f>
      </c>
      <c r="LS8" t="n" s="2171">
        <v>0.10000000149011612</v>
      </c>
      <c r="LT8">
        <f>LS8*LQ8</f>
      </c>
      <c r="LU8">
        <f>LP8-LS8</f>
      </c>
      <c r="LV8">
        <f>LR8-LT8</f>
      </c>
      <c r="LW8">
        <f>LQ8</f>
      </c>
      <c r="LX8">
        <f>KW8*KY8/368*$P$8</f>
      </c>
      <c r="LY8" t="n" s="2177">
        <v>0.0</v>
      </c>
      <c r="LZ8">
        <f>LX8*(1+LY8)</f>
      </c>
      <c r="MA8" t="n" s="2179">
        <v>0.25</v>
      </c>
      <c r="MB8">
        <f>LZ8/(1-MA8)</f>
      </c>
      <c r="MC8">
        <f>MA8*MB8</f>
      </c>
      <c r="MD8" t="n" s="2182">
        <v>0.15000000596046448</v>
      </c>
      <c r="ME8">
        <f>MD8*MB8</f>
      </c>
      <c r="MF8">
        <f>MA8-MD8</f>
      </c>
      <c r="MG8">
        <f>MC8-ME8</f>
      </c>
      <c r="MH8" t="n" s="2186">
        <v>0.03999999910593033</v>
      </c>
      <c r="MI8">
        <f>MH8*MB8</f>
      </c>
      <c r="MJ8">
        <f>MB8*(1+MH8)</f>
      </c>
      <c r="MK8" t="n" s="2189">
        <v>0.029999999329447746</v>
      </c>
      <c r="ML8">
        <f>MK8*MJ8</f>
      </c>
      <c r="MM8">
        <f>MJ8+ML8</f>
      </c>
      <c r="MN8" t="n" s="2192">
        <v>0.10000000149011612</v>
      </c>
      <c r="MO8">
        <f>MM8/(1-MN8)</f>
      </c>
      <c r="MP8">
        <f>MN8*MO8</f>
      </c>
      <c r="MQ8" t="n" s="2195">
        <v>0.10000000149011612</v>
      </c>
      <c r="MR8">
        <f>MQ8*MO8</f>
      </c>
      <c r="MS8">
        <f>MN8-MQ8</f>
      </c>
      <c r="MT8">
        <f>MP8-MR8</f>
      </c>
      <c r="MU8">
        <f>MO8</f>
      </c>
      <c r="MV8" t="s" s="2200">
        <v>72</v>
      </c>
      <c r="MW8" t="s" s="2201">
        <v>66</v>
      </c>
      <c r="MX8" t="s" s="2202">
        <v>67</v>
      </c>
      <c r="MY8" t="n" s="2203">
        <v>240322.0</v>
      </c>
      <c r="MZ8" t="s" s="2204">
        <v>57</v>
      </c>
      <c r="NA8" t="s" s="2205">
        <v>68</v>
      </c>
      <c r="NB8" t="n" s="2206">
        <v>0.45249998569488525</v>
      </c>
      <c r="NC8" t="n" s="2207">
        <v>1.0</v>
      </c>
      <c r="ND8">
        <f>NC8*$O$8*12</f>
      </c>
      <c r="NE8">
        <f>NB8*ND8</f>
      </c>
      <c r="NF8" t="n" s="2210">
        <v>0.0</v>
      </c>
      <c r="NG8">
        <f>NE8*(1+NF8)</f>
      </c>
      <c r="NH8" t="n" s="2212">
        <v>0.25</v>
      </c>
      <c r="NI8">
        <f>NG8/(1-NH8)</f>
      </c>
      <c r="NJ8">
        <f>NH8*NI8</f>
      </c>
      <c r="NK8" t="n" s="2215">
        <v>0.15000000596046448</v>
      </c>
      <c r="NL8">
        <f>NK8*NI8</f>
      </c>
      <c r="NM8">
        <f>NH8-NK8</f>
      </c>
      <c r="NN8">
        <f>NJ8-NL8</f>
      </c>
      <c r="NO8" t="n" s="2219">
        <v>0.03999999910593033</v>
      </c>
      <c r="NP8">
        <f>NO8*NI8</f>
      </c>
      <c r="NQ8">
        <f>NI8*(1+NO8)</f>
      </c>
      <c r="NR8" t="n" s="2222">
        <v>0.029999999329447746</v>
      </c>
      <c r="NS8">
        <f>NR8*NQ8</f>
      </c>
      <c r="NT8">
        <f>NQ8+NS8</f>
      </c>
      <c r="NU8" t="n" s="2225">
        <v>0.10000000149011612</v>
      </c>
      <c r="NV8">
        <f>NT8/(1-NU8)</f>
      </c>
      <c r="NW8">
        <f>NU8*NV8</f>
      </c>
      <c r="NX8" t="n" s="2228">
        <v>0.10000000149011612</v>
      </c>
      <c r="NY8">
        <f>NX8*NV8</f>
      </c>
      <c r="NZ8">
        <f>NU8-NX8</f>
      </c>
      <c r="OA8">
        <f>NW8-NY8</f>
      </c>
      <c r="OB8">
        <f>NV8</f>
      </c>
      <c r="OC8">
        <f>NB8*ND8/368*$P$8</f>
      </c>
      <c r="OD8" t="n" s="2234">
        <v>0.0</v>
      </c>
      <c r="OE8">
        <f>OC8*(1+OD8)</f>
      </c>
      <c r="OF8" t="n" s="2236">
        <v>0.25</v>
      </c>
      <c r="OG8">
        <f>OE8/(1-OF8)</f>
      </c>
      <c r="OH8">
        <f>OF8*OG8</f>
      </c>
      <c r="OI8" t="n" s="2239">
        <v>0.15000000596046448</v>
      </c>
      <c r="OJ8">
        <f>OI8*OG8</f>
      </c>
      <c r="OK8">
        <f>OF8-OI8</f>
      </c>
      <c r="OL8">
        <f>OH8-OJ8</f>
      </c>
      <c r="OM8" t="n" s="2243">
        <v>0.03999999910593033</v>
      </c>
      <c r="ON8">
        <f>OM8*OG8</f>
      </c>
      <c r="OO8">
        <f>OG8*(1+OM8)</f>
      </c>
      <c r="OP8" t="n" s="2246">
        <v>0.029999999329447746</v>
      </c>
      <c r="OQ8">
        <f>OP8*OO8</f>
      </c>
      <c r="OR8">
        <f>OO8+OQ8</f>
      </c>
      <c r="OS8" t="n" s="2249">
        <v>0.10000000149011612</v>
      </c>
      <c r="OT8">
        <f>OR8/(1-OS8)</f>
      </c>
      <c r="OU8">
        <f>OS8*OT8</f>
      </c>
      <c r="OV8" t="n" s="2252">
        <v>0.10000000149011612</v>
      </c>
      <c r="OW8">
        <f>OV8*OT8</f>
      </c>
      <c r="OX8">
        <f>OS8-OV8</f>
      </c>
      <c r="OY8">
        <f>OU8-OW8</f>
      </c>
      <c r="OZ8">
        <f>OT8</f>
      </c>
      <c r="PA8" t="s" s="2257">
        <v>73</v>
      </c>
      <c r="PB8" t="s" s="2258">
        <v>66</v>
      </c>
      <c r="PC8" t="s" s="2259">
        <v>67</v>
      </c>
      <c r="PD8" t="n" s="2260">
        <v>240322.0</v>
      </c>
      <c r="PE8" t="s" s="2261">
        <v>57</v>
      </c>
      <c r="PF8" t="s" s="2262">
        <v>68</v>
      </c>
      <c r="PG8" t="n" s="2263">
        <v>0.9043999910354614</v>
      </c>
      <c r="PH8" t="n" s="2264">
        <v>1.0</v>
      </c>
      <c r="PI8">
        <f>PH8*$O$8*12</f>
      </c>
      <c r="PJ8">
        <f>PG8*PI8</f>
      </c>
      <c r="PK8" t="n" s="2267">
        <v>0.0</v>
      </c>
      <c r="PL8">
        <f>PJ8*(1+PK8)</f>
      </c>
      <c r="PM8" t="n" s="2269">
        <v>0.25</v>
      </c>
      <c r="PN8">
        <f>PL8/(1-PM8)</f>
      </c>
      <c r="PO8">
        <f>PM8*PN8</f>
      </c>
      <c r="PP8" t="n" s="2272">
        <v>0.15000000596046448</v>
      </c>
      <c r="PQ8">
        <f>PP8*PN8</f>
      </c>
      <c r="PR8">
        <f>PM8-PP8</f>
      </c>
      <c r="PS8">
        <f>PO8-PQ8</f>
      </c>
      <c r="PT8" t="n" s="2276">
        <v>0.03999999910593033</v>
      </c>
      <c r="PU8">
        <f>PT8*PN8</f>
      </c>
      <c r="PV8">
        <f>PN8*(1+PT8)</f>
      </c>
      <c r="PW8" t="n" s="2279">
        <v>0.029999999329447746</v>
      </c>
      <c r="PX8">
        <f>PW8*PV8</f>
      </c>
      <c r="PY8">
        <f>PV8+PX8</f>
      </c>
      <c r="PZ8" t="n" s="2282">
        <v>0.10000000149011612</v>
      </c>
      <c r="QA8">
        <f>PY8/(1-PZ8)</f>
      </c>
      <c r="QB8">
        <f>PZ8*QA8</f>
      </c>
      <c r="QC8" t="n" s="2285">
        <v>0.10000000149011612</v>
      </c>
      <c r="QD8">
        <f>QC8*QA8</f>
      </c>
      <c r="QE8">
        <f>PZ8-QC8</f>
      </c>
      <c r="QF8">
        <f>QB8-QD8</f>
      </c>
      <c r="QG8">
        <f>QA8</f>
      </c>
      <c r="QH8">
        <f>PG8*PI8/368*$P$8</f>
      </c>
      <c r="QI8" t="n" s="2291">
        <v>0.0</v>
      </c>
      <c r="QJ8">
        <f>QH8*(1+QI8)</f>
      </c>
      <c r="QK8" t="n" s="2293">
        <v>0.25</v>
      </c>
      <c r="QL8">
        <f>QJ8/(1-QK8)</f>
      </c>
      <c r="QM8">
        <f>QK8*QL8</f>
      </c>
      <c r="QN8" t="n" s="2296">
        <v>0.15000000596046448</v>
      </c>
      <c r="QO8">
        <f>QN8*QL8</f>
      </c>
      <c r="QP8">
        <f>QK8-QN8</f>
      </c>
      <c r="QQ8">
        <f>QM8-QO8</f>
      </c>
      <c r="QR8" t="n" s="2300">
        <v>0.03999999910593033</v>
      </c>
      <c r="QS8">
        <f>QR8*QL8</f>
      </c>
      <c r="QT8">
        <f>QL8*(1+QR8)</f>
      </c>
      <c r="QU8" t="n" s="2303">
        <v>0.029999999329447746</v>
      </c>
      <c r="QV8">
        <f>QU8*QT8</f>
      </c>
      <c r="QW8">
        <f>QT8+QV8</f>
      </c>
      <c r="QX8" t="n" s="2306">
        <v>0.10000000149011612</v>
      </c>
      <c r="QY8">
        <f>QW8/(1-QX8)</f>
      </c>
      <c r="QZ8">
        <f>QX8*QY8</f>
      </c>
      <c r="RA8" t="n" s="2309">
        <v>0.10000000149011612</v>
      </c>
      <c r="RB8">
        <f>RA8*QY8</f>
      </c>
      <c r="RC8">
        <f>QX8-RA8</f>
      </c>
      <c r="RD8">
        <f>QZ8-RB8</f>
      </c>
      <c r="RE8">
        <f>QY8</f>
      </c>
      <c r="RF8">
        <f>BV8+EA8+GF8+IK8+KP8+MU8+OZ8+RE8</f>
      </c>
    </row>
    <row r="9">
      <c r="A9" t="s">
        <v>81</v>
      </c>
      <c r="B9" t="s">
        <v>82</v>
      </c>
      <c r="C9" t="s">
        <v>83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n">
        <v>0.0</v>
      </c>
      <c r="K9" t="n">
        <v>42815.0</v>
      </c>
      <c r="L9" t="n">
        <v>42424.0</v>
      </c>
      <c r="M9" t="s">
        <v>57</v>
      </c>
      <c r="N9" t="n">
        <v>-1.0</v>
      </c>
      <c r="O9" t="n">
        <v>3400.0</v>
      </c>
      <c r="P9" t="n">
        <v>-391.0</v>
      </c>
      <c r="Q9" t="n">
        <v>0.0</v>
      </c>
      <c r="R9" t="s" s="2314">
        <v>58</v>
      </c>
      <c r="S9" t="s" s="2315">
        <v>59</v>
      </c>
      <c r="T9" t="s" s="2316">
        <v>60</v>
      </c>
      <c r="U9" t="s" s="2317">
        <v>61</v>
      </c>
      <c r="V9" t="s" s="2318">
        <v>57</v>
      </c>
      <c r="W9" t="s" s="2319">
        <v>62</v>
      </c>
      <c r="X9" t="s" s="2320">
        <v>63</v>
      </c>
      <c r="Z9" t="n" s="2321">
        <v>500000.0</v>
      </c>
      <c r="AA9" t="n" s="2322">
        <v>1822.1199951171875</v>
      </c>
      <c r="AB9" t="n" s="2323">
        <v>0.0</v>
      </c>
      <c r="AC9">
        <f>AA9*(1+AB9)</f>
      </c>
      <c r="AD9" t="n" s="2325">
        <v>0.25</v>
      </c>
      <c r="AE9">
        <f>AC9/(1-AD9)</f>
      </c>
      <c r="AF9">
        <f>AD9*AE9</f>
      </c>
      <c r="AG9" t="n" s="2328">
        <v>0.15000000596046448</v>
      </c>
      <c r="AH9">
        <f>AG9*AE9</f>
      </c>
      <c r="AI9">
        <f>AD9-AG9</f>
      </c>
      <c r="AJ9">
        <f>AF9-AH9</f>
      </c>
      <c r="AK9" t="n" s="2332">
        <v>0.03999999910593033</v>
      </c>
      <c r="AL9">
        <f>AK9*AE9</f>
      </c>
      <c r="AM9">
        <f>AE9*(1+AK9)</f>
      </c>
      <c r="AN9" t="n" s="2335">
        <v>0.029999999329447746</v>
      </c>
      <c r="AO9">
        <f>AN9*AM9</f>
      </c>
      <c r="AP9">
        <f>AM9+AO9</f>
      </c>
      <c r="AQ9" t="n" s="2338">
        <v>0.10000000149011612</v>
      </c>
      <c r="AR9">
        <f>AP9/(1-AQ9)</f>
      </c>
      <c r="AS9">
        <f>AQ9*AR9</f>
      </c>
      <c r="AT9" t="n" s="2341">
        <v>0.10000000149011612</v>
      </c>
      <c r="AU9">
        <f>AT9*AR9</f>
      </c>
      <c r="AV9">
        <f>AQ9-AT9</f>
      </c>
      <c r="AW9">
        <f>AS9-AU9</f>
      </c>
      <c r="AX9">
        <f>AR9</f>
      </c>
      <c r="AY9">
        <f>AA9/12*$Q$9</f>
      </c>
      <c r="AZ9">
        <f>AB9/12*$Q$9</f>
      </c>
      <c r="BA9">
        <f>AC9/12*$Q$9</f>
      </c>
      <c r="BB9">
        <f>AD9/12*$Q$9</f>
      </c>
      <c r="BC9">
        <f>AE9/12*$Q$9</f>
      </c>
      <c r="BD9">
        <f>AF9/12*$Q$9</f>
      </c>
      <c r="BE9">
        <f>AG9/12*$Q$9</f>
      </c>
      <c r="BF9">
        <f>AH9/12*$Q$9</f>
      </c>
      <c r="BG9">
        <f>AI9/12*$Q$9</f>
      </c>
      <c r="BH9">
        <f>AJ9/12*$Q$9</f>
      </c>
      <c r="BI9">
        <f>AK9/12*$Q$9</f>
      </c>
      <c r="BJ9">
        <f>AL9/12*$Q$9</f>
      </c>
      <c r="BK9">
        <f>AM9/12*$Q$9</f>
      </c>
      <c r="BL9">
        <f>AN9/12*$Q$9</f>
      </c>
      <c r="BM9">
        <f>AO9/12*$Q$9</f>
      </c>
      <c r="BN9">
        <f>AP9/12*$Q$9</f>
      </c>
      <c r="BO9">
        <f>AQ9/12*$Q$9</f>
      </c>
      <c r="BP9">
        <f>AR9/12*$Q$9</f>
      </c>
      <c r="BQ9">
        <f>AS9/12*$Q$9</f>
      </c>
      <c r="BR9">
        <f>AT9/12*$Q$9</f>
      </c>
      <c r="BS9">
        <f>AU9/12*$Q$9</f>
      </c>
      <c r="BT9">
        <f>AV9/12*$Q$9</f>
      </c>
      <c r="BU9">
        <f>AW9/12*$Q$9</f>
      </c>
      <c r="BV9">
        <f>AX9/12*$Q$9</f>
      </c>
      <c r="BW9" t="s" s="2374">
        <v>64</v>
      </c>
      <c r="BX9" t="s" s="2375">
        <v>59</v>
      </c>
      <c r="BY9" t="s" s="2376">
        <v>60</v>
      </c>
      <c r="BZ9" t="s" s="2377">
        <v>61</v>
      </c>
      <c r="CA9" t="s" s="2378">
        <v>57</v>
      </c>
      <c r="CB9" t="s" s="2379">
        <v>62</v>
      </c>
      <c r="CC9" t="s" s="2380">
        <v>63</v>
      </c>
      <c r="CE9" t="n" s="2381">
        <v>500000.0</v>
      </c>
      <c r="CF9" t="n" s="2382">
        <v>0.0</v>
      </c>
      <c r="CG9" t="n" s="2383">
        <v>0.0</v>
      </c>
      <c r="CH9">
        <f>CF9*(1+CG9)</f>
      </c>
      <c r="CI9" t="n" s="2385">
        <v>0.25</v>
      </c>
      <c r="CJ9">
        <f>CH9/(1-CI9)</f>
      </c>
      <c r="CK9">
        <f>CI9*CJ9</f>
      </c>
      <c r="CL9" t="n" s="2388">
        <v>0.15000000596046448</v>
      </c>
      <c r="CM9">
        <f>CL9*CJ9</f>
      </c>
      <c r="CN9">
        <f>CI9-CL9</f>
      </c>
      <c r="CO9">
        <f>CK9-CM9</f>
      </c>
      <c r="CP9" t="n" s="2392">
        <v>0.03999999910593033</v>
      </c>
      <c r="CQ9">
        <f>CP9*CJ9</f>
      </c>
      <c r="CR9">
        <f>CJ9*(1+CP9)</f>
      </c>
      <c r="CS9" t="n" s="2395">
        <v>0.029999999329447746</v>
      </c>
      <c r="CT9">
        <f>CS9*CR9</f>
      </c>
      <c r="CU9">
        <f>CR9+CT9</f>
      </c>
      <c r="CV9" t="n" s="2398">
        <v>0.10000000149011612</v>
      </c>
      <c r="CW9">
        <f>CU9/(1-CV9)</f>
      </c>
      <c r="CX9">
        <f>CV9*CW9</f>
      </c>
      <c r="CY9" t="n" s="2401">
        <v>0.10000000149011612</v>
      </c>
      <c r="CZ9">
        <f>CY9*CW9</f>
      </c>
      <c r="DA9">
        <f>CV9-CY9</f>
      </c>
      <c r="DB9">
        <f>CX9-CZ9</f>
      </c>
      <c r="DC9">
        <f>CW9</f>
      </c>
      <c r="DD9">
        <f>CF9/12*$Q$9</f>
      </c>
      <c r="DE9">
        <f>CG9/12*$Q$9</f>
      </c>
      <c r="DF9">
        <f>CH9/12*$Q$9</f>
      </c>
      <c r="DG9">
        <f>CI9/12*$Q$9</f>
      </c>
      <c r="DH9">
        <f>CJ9/12*$Q$9</f>
      </c>
      <c r="DI9">
        <f>CK9/12*$Q$9</f>
      </c>
      <c r="DJ9">
        <f>CL9/12*$Q$9</f>
      </c>
      <c r="DK9">
        <f>CM9/12*$Q$9</f>
      </c>
      <c r="DL9">
        <f>CN9/12*$Q$9</f>
      </c>
      <c r="DM9">
        <f>CO9/12*$Q$9</f>
      </c>
      <c r="DN9">
        <f>CP9/12*$Q$9</f>
      </c>
      <c r="DO9">
        <f>CQ9/12*$Q$9</f>
      </c>
      <c r="DP9">
        <f>CR9/12*$Q$9</f>
      </c>
      <c r="DQ9">
        <f>CS9/12*$Q$9</f>
      </c>
      <c r="DR9">
        <f>CT9/12*$Q$9</f>
      </c>
      <c r="DS9">
        <f>CU9/12*$Q$9</f>
      </c>
      <c r="DT9">
        <f>CV9/12*$Q$9</f>
      </c>
      <c r="DU9">
        <f>CW9/12*$Q$9</f>
      </c>
      <c r="DV9">
        <f>CX9/12*$Q$9</f>
      </c>
      <c r="DW9">
        <f>CY9/12*$Q$9</f>
      </c>
      <c r="DX9">
        <f>CZ9/12*$Q$9</f>
      </c>
      <c r="DY9">
        <f>DA9/12*$Q$9</f>
      </c>
      <c r="DZ9">
        <f>DB9/12*$Q$9</f>
      </c>
      <c r="EA9">
        <f>DC9/12*$Q$9</f>
      </c>
      <c r="EB9" t="s" s="2434">
        <v>65</v>
      </c>
      <c r="EC9" t="s" s="2435">
        <v>66</v>
      </c>
      <c r="ED9" t="s" s="2436">
        <v>67</v>
      </c>
      <c r="EE9" t="n" s="2437">
        <v>240322.0</v>
      </c>
      <c r="EF9" t="s" s="2438">
        <v>57</v>
      </c>
      <c r="EG9" t="s" s="2439">
        <v>68</v>
      </c>
      <c r="EH9" t="n" s="2440">
        <v>0.5009999871253967</v>
      </c>
      <c r="EI9" t="n" s="2441">
        <v>3.0</v>
      </c>
      <c r="EJ9">
        <f>EI9*$O$9*12</f>
      </c>
      <c r="EK9">
        <f>EH9*EJ9</f>
      </c>
      <c r="EL9" t="n" s="2444">
        <v>0.0</v>
      </c>
      <c r="EM9">
        <f>EK9*(1+EL9)</f>
      </c>
      <c r="EN9" t="n" s="2446">
        <v>0.25</v>
      </c>
      <c r="EO9">
        <f>EM9/(1-EN9)</f>
      </c>
      <c r="EP9">
        <f>EN9*EO9</f>
      </c>
      <c r="EQ9" t="n" s="2449">
        <v>0.15000000596046448</v>
      </c>
      <c r="ER9">
        <f>EQ9*EO9</f>
      </c>
      <c r="ES9">
        <f>EN9-EQ9</f>
      </c>
      <c r="ET9">
        <f>EP9-ER9</f>
      </c>
      <c r="EU9" t="n" s="2453">
        <v>0.03999999910593033</v>
      </c>
      <c r="EV9">
        <f>EU9*EO9</f>
      </c>
      <c r="EW9">
        <f>EO9*(1+EU9)</f>
      </c>
      <c r="EX9" t="n" s="2456">
        <v>0.029999999329447746</v>
      </c>
      <c r="EY9">
        <f>EX9*EW9</f>
      </c>
      <c r="EZ9">
        <f>EW9+EY9</f>
      </c>
      <c r="FA9" t="n" s="2459">
        <v>0.10000000149011612</v>
      </c>
      <c r="FB9">
        <f>EZ9/(1-FA9)</f>
      </c>
      <c r="FC9">
        <f>FA9*FB9</f>
      </c>
      <c r="FD9" t="n" s="2462">
        <v>0.10000000149011612</v>
      </c>
      <c r="FE9">
        <f>FD9*FB9</f>
      </c>
      <c r="FF9">
        <f>FA9-FD9</f>
      </c>
      <c r="FG9">
        <f>FC9-FE9</f>
      </c>
      <c r="FH9">
        <f>FB9</f>
      </c>
      <c r="FI9">
        <f>EH9*EJ9/369*$P$9</f>
      </c>
      <c r="FJ9" t="n" s="2468">
        <v>0.0</v>
      </c>
      <c r="FK9">
        <f>FI9*(1+FJ9)</f>
      </c>
      <c r="FL9" t="n" s="2470">
        <v>0.25</v>
      </c>
      <c r="FM9">
        <f>FK9/(1-FL9)</f>
      </c>
      <c r="FN9">
        <f>FL9*FM9</f>
      </c>
      <c r="FO9" t="n" s="2473">
        <v>0.15000000596046448</v>
      </c>
      <c r="FP9">
        <f>FO9*FM9</f>
      </c>
      <c r="FQ9">
        <f>FL9-FO9</f>
      </c>
      <c r="FR9">
        <f>FN9-FP9</f>
      </c>
      <c r="FS9" t="n" s="2477">
        <v>0.03999999910593033</v>
      </c>
      <c r="FT9">
        <f>FS9*FM9</f>
      </c>
      <c r="FU9">
        <f>FM9*(1+FS9)</f>
      </c>
      <c r="FV9" t="n" s="2480">
        <v>0.029999999329447746</v>
      </c>
      <c r="FW9">
        <f>FV9*FU9</f>
      </c>
      <c r="FX9">
        <f>FU9+FW9</f>
      </c>
      <c r="FY9" t="n" s="2483">
        <v>0.10000000149011612</v>
      </c>
      <c r="FZ9">
        <f>FX9/(1-FY9)</f>
      </c>
      <c r="GA9">
        <f>FY9*FZ9</f>
      </c>
      <c r="GB9" t="n" s="2486">
        <v>0.10000000149011612</v>
      </c>
      <c r="GC9">
        <f>GB9*FZ9</f>
      </c>
      <c r="GD9">
        <f>FY9-GB9</f>
      </c>
      <c r="GE9">
        <f>GA9-GC9</f>
      </c>
      <c r="GF9">
        <f>FZ9</f>
      </c>
      <c r="GG9" t="s" s="2491">
        <v>69</v>
      </c>
      <c r="GH9" t="s" s="2492">
        <v>66</v>
      </c>
      <c r="GI9" t="s" s="2493">
        <v>67</v>
      </c>
      <c r="GJ9" t="n" s="2494">
        <v>240322.0</v>
      </c>
      <c r="GK9" t="s" s="2495">
        <v>57</v>
      </c>
      <c r="GL9" t="s" s="2496">
        <v>68</v>
      </c>
      <c r="GM9" t="n" s="2497">
        <v>0.12530000507831573</v>
      </c>
      <c r="GN9" t="n" s="2498">
        <v>3.0</v>
      </c>
      <c r="GO9">
        <f>GN9*$O$9*12</f>
      </c>
      <c r="GP9">
        <f>GM9*GO9</f>
      </c>
      <c r="GQ9" t="n" s="2501">
        <v>0.0</v>
      </c>
      <c r="GR9">
        <f>GP9*(1+GQ9)</f>
      </c>
      <c r="GS9" t="n" s="2503">
        <v>0.25</v>
      </c>
      <c r="GT9">
        <f>GR9/(1-GS9)</f>
      </c>
      <c r="GU9">
        <f>GS9*GT9</f>
      </c>
      <c r="GV9" t="n" s="2506">
        <v>0.15000000596046448</v>
      </c>
      <c r="GW9">
        <f>GV9*GT9</f>
      </c>
      <c r="GX9">
        <f>GS9-GV9</f>
      </c>
      <c r="GY9">
        <f>GU9-GW9</f>
      </c>
      <c r="GZ9" t="n" s="2510">
        <v>0.03999999910593033</v>
      </c>
      <c r="HA9">
        <f>GZ9*GT9</f>
      </c>
      <c r="HB9">
        <f>GT9*(1+GZ9)</f>
      </c>
      <c r="HC9" t="n" s="2513">
        <v>0.029999999329447746</v>
      </c>
      <c r="HD9">
        <f>HC9*HB9</f>
      </c>
      <c r="HE9">
        <f>HB9+HD9</f>
      </c>
      <c r="HF9" t="n" s="2516">
        <v>0.10000000149011612</v>
      </c>
      <c r="HG9">
        <f>HE9/(1-HF9)</f>
      </c>
      <c r="HH9">
        <f>HF9*HG9</f>
      </c>
      <c r="HI9" t="n" s="2519">
        <v>0.10000000149011612</v>
      </c>
      <c r="HJ9">
        <f>HI9*HG9</f>
      </c>
      <c r="HK9">
        <f>HF9-HI9</f>
      </c>
      <c r="HL9">
        <f>HH9-HJ9</f>
      </c>
      <c r="HM9">
        <f>HG9</f>
      </c>
      <c r="HN9">
        <f>GM9*GO9/369*$P$9</f>
      </c>
      <c r="HO9" t="n" s="2525">
        <v>0.0</v>
      </c>
      <c r="HP9">
        <f>HN9*(1+HO9)</f>
      </c>
      <c r="HQ9" t="n" s="2527">
        <v>0.25</v>
      </c>
      <c r="HR9">
        <f>HP9/(1-HQ9)</f>
      </c>
      <c r="HS9">
        <f>HQ9*HR9</f>
      </c>
      <c r="HT9" t="n" s="2530">
        <v>0.15000000596046448</v>
      </c>
      <c r="HU9">
        <f>HT9*HR9</f>
      </c>
      <c r="HV9">
        <f>HQ9-HT9</f>
      </c>
      <c r="HW9">
        <f>HS9-HU9</f>
      </c>
      <c r="HX9" t="n" s="2534">
        <v>0.03999999910593033</v>
      </c>
      <c r="HY9">
        <f>HX9*HR9</f>
      </c>
      <c r="HZ9">
        <f>HR9*(1+HX9)</f>
      </c>
      <c r="IA9" t="n" s="2537">
        <v>0.029999999329447746</v>
      </c>
      <c r="IB9">
        <f>IA9*HZ9</f>
      </c>
      <c r="IC9">
        <f>HZ9+IB9</f>
      </c>
      <c r="ID9" t="n" s="2540">
        <v>0.10000000149011612</v>
      </c>
      <c r="IE9">
        <f>IC9/(1-ID9)</f>
      </c>
      <c r="IF9">
        <f>ID9*IE9</f>
      </c>
      <c r="IG9" t="n" s="2543">
        <v>0.10000000149011612</v>
      </c>
      <c r="IH9">
        <f>IG9*IE9</f>
      </c>
      <c r="II9">
        <f>ID9-IG9</f>
      </c>
      <c r="IJ9">
        <f>IF9-IH9</f>
      </c>
      <c r="IK9">
        <f>IE9</f>
      </c>
      <c r="IL9" t="s" s="2548">
        <v>70</v>
      </c>
      <c r="IM9" t="s" s="2549">
        <v>66</v>
      </c>
      <c r="IN9" t="s" s="2550">
        <v>67</v>
      </c>
      <c r="IO9" t="n" s="2551">
        <v>240322.0</v>
      </c>
      <c r="IP9" t="s" s="2552">
        <v>57</v>
      </c>
      <c r="IQ9" t="s" s="2553">
        <v>68</v>
      </c>
      <c r="IR9" t="n" s="2554">
        <v>0.061900001019239426</v>
      </c>
      <c r="IS9" t="n" s="2555">
        <v>3.0</v>
      </c>
      <c r="IT9">
        <f>IS9*$O$9*12</f>
      </c>
      <c r="IU9">
        <f>IR9*IT9</f>
      </c>
      <c r="IV9" t="n" s="2558">
        <v>0.0</v>
      </c>
      <c r="IW9">
        <f>IU9*(1+IV9)</f>
      </c>
      <c r="IX9" t="n" s="2560">
        <v>0.25</v>
      </c>
      <c r="IY9">
        <f>IW9/(1-IX9)</f>
      </c>
      <c r="IZ9">
        <f>IX9*IY9</f>
      </c>
      <c r="JA9" t="n" s="2563">
        <v>0.15000000596046448</v>
      </c>
      <c r="JB9">
        <f>JA9*IY9</f>
      </c>
      <c r="JC9">
        <f>IX9-JA9</f>
      </c>
      <c r="JD9">
        <f>IZ9-JB9</f>
      </c>
      <c r="JE9" t="n" s="2567">
        <v>0.03999999910593033</v>
      </c>
      <c r="JF9">
        <f>JE9*IY9</f>
      </c>
      <c r="JG9">
        <f>IY9*(1+JE9)</f>
      </c>
      <c r="JH9" t="n" s="2570">
        <v>0.029999999329447746</v>
      </c>
      <c r="JI9">
        <f>JH9*JG9</f>
      </c>
      <c r="JJ9">
        <f>JG9+JI9</f>
      </c>
      <c r="JK9" t="n" s="2573">
        <v>0.10000000149011612</v>
      </c>
      <c r="JL9">
        <f>JJ9/(1-JK9)</f>
      </c>
      <c r="JM9">
        <f>JK9*JL9</f>
      </c>
      <c r="JN9" t="n" s="2576">
        <v>0.10000000149011612</v>
      </c>
      <c r="JO9">
        <f>JN9*JL9</f>
      </c>
      <c r="JP9">
        <f>JK9-JN9</f>
      </c>
      <c r="JQ9">
        <f>JM9-JO9</f>
      </c>
      <c r="JR9">
        <f>JL9</f>
      </c>
      <c r="JS9">
        <f>IR9*IT9/369*$P$9</f>
      </c>
      <c r="JT9" t="n" s="2582">
        <v>0.0</v>
      </c>
      <c r="JU9">
        <f>JS9*(1+JT9)</f>
      </c>
      <c r="JV9" t="n" s="2584">
        <v>0.25</v>
      </c>
      <c r="JW9">
        <f>JU9/(1-JV9)</f>
      </c>
      <c r="JX9">
        <f>JV9*JW9</f>
      </c>
      <c r="JY9" t="n" s="2587">
        <v>0.15000000596046448</v>
      </c>
      <c r="JZ9">
        <f>JY9*JW9</f>
      </c>
      <c r="KA9">
        <f>JV9-JY9</f>
      </c>
      <c r="KB9">
        <f>JX9-JZ9</f>
      </c>
      <c r="KC9" t="n" s="2591">
        <v>0.03999999910593033</v>
      </c>
      <c r="KD9">
        <f>KC9*JW9</f>
      </c>
      <c r="KE9">
        <f>JW9*(1+KC9)</f>
      </c>
      <c r="KF9" t="n" s="2594">
        <v>0.029999999329447746</v>
      </c>
      <c r="KG9">
        <f>KF9*KE9</f>
      </c>
      <c r="KH9">
        <f>KE9+KG9</f>
      </c>
      <c r="KI9" t="n" s="2597">
        <v>0.10000000149011612</v>
      </c>
      <c r="KJ9">
        <f>KH9/(1-KI9)</f>
      </c>
      <c r="KK9">
        <f>KI9*KJ9</f>
      </c>
      <c r="KL9" t="n" s="2600">
        <v>0.10000000149011612</v>
      </c>
      <c r="KM9">
        <f>KL9*KJ9</f>
      </c>
      <c r="KN9">
        <f>KI9-KL9</f>
      </c>
      <c r="KO9">
        <f>KK9-KM9</f>
      </c>
      <c r="KP9">
        <f>KJ9</f>
      </c>
      <c r="KQ9" t="s" s="2605">
        <v>71</v>
      </c>
      <c r="KR9" t="s" s="2606">
        <v>66</v>
      </c>
      <c r="KS9" t="s" s="2607">
        <v>67</v>
      </c>
      <c r="KT9" t="n" s="2608">
        <v>240322.0</v>
      </c>
      <c r="KU9" t="s" s="2609">
        <v>57</v>
      </c>
      <c r="KV9" t="s" s="2610">
        <v>68</v>
      </c>
      <c r="KW9" t="n" s="2611">
        <v>0.21080000698566437</v>
      </c>
      <c r="KX9" t="n" s="2612">
        <v>3.0</v>
      </c>
      <c r="KY9">
        <f>KX9*$O$9*12</f>
      </c>
      <c r="KZ9">
        <f>KW9*KY9</f>
      </c>
      <c r="LA9" t="n" s="2615">
        <v>0.0</v>
      </c>
      <c r="LB9">
        <f>KZ9*(1+LA9)</f>
      </c>
      <c r="LC9" t="n" s="2617">
        <v>0.25</v>
      </c>
      <c r="LD9">
        <f>LB9/(1-LC9)</f>
      </c>
      <c r="LE9">
        <f>LC9*LD9</f>
      </c>
      <c r="LF9" t="n" s="2620">
        <v>0.15000000596046448</v>
      </c>
      <c r="LG9">
        <f>LF9*LD9</f>
      </c>
      <c r="LH9">
        <f>LC9-LF9</f>
      </c>
      <c r="LI9">
        <f>LE9-LG9</f>
      </c>
      <c r="LJ9" t="n" s="2624">
        <v>0.03999999910593033</v>
      </c>
      <c r="LK9">
        <f>LJ9*LD9</f>
      </c>
      <c r="LL9">
        <f>LD9*(1+LJ9)</f>
      </c>
      <c r="LM9" t="n" s="2627">
        <v>0.029999999329447746</v>
      </c>
      <c r="LN9">
        <f>LM9*LL9</f>
      </c>
      <c r="LO9">
        <f>LL9+LN9</f>
      </c>
      <c r="LP9" t="n" s="2630">
        <v>0.10000000149011612</v>
      </c>
      <c r="LQ9">
        <f>LO9/(1-LP9)</f>
      </c>
      <c r="LR9">
        <f>LP9*LQ9</f>
      </c>
      <c r="LS9" t="n" s="2633">
        <v>0.10000000149011612</v>
      </c>
      <c r="LT9">
        <f>LS9*LQ9</f>
      </c>
      <c r="LU9">
        <f>LP9-LS9</f>
      </c>
      <c r="LV9">
        <f>LR9-LT9</f>
      </c>
      <c r="LW9">
        <f>LQ9</f>
      </c>
      <c r="LX9">
        <f>KW9*KY9/369*$P$9</f>
      </c>
      <c r="LY9" t="n" s="2639">
        <v>0.0</v>
      </c>
      <c r="LZ9">
        <f>LX9*(1+LY9)</f>
      </c>
      <c r="MA9" t="n" s="2641">
        <v>0.25</v>
      </c>
      <c r="MB9">
        <f>LZ9/(1-MA9)</f>
      </c>
      <c r="MC9">
        <f>MA9*MB9</f>
      </c>
      <c r="MD9" t="n" s="2644">
        <v>0.15000000596046448</v>
      </c>
      <c r="ME9">
        <f>MD9*MB9</f>
      </c>
      <c r="MF9">
        <f>MA9-MD9</f>
      </c>
      <c r="MG9">
        <f>MC9-ME9</f>
      </c>
      <c r="MH9" t="n" s="2648">
        <v>0.03999999910593033</v>
      </c>
      <c r="MI9">
        <f>MH9*MB9</f>
      </c>
      <c r="MJ9">
        <f>MB9*(1+MH9)</f>
      </c>
      <c r="MK9" t="n" s="2651">
        <v>0.029999999329447746</v>
      </c>
      <c r="ML9">
        <f>MK9*MJ9</f>
      </c>
      <c r="MM9">
        <f>MJ9+ML9</f>
      </c>
      <c r="MN9" t="n" s="2654">
        <v>0.10000000149011612</v>
      </c>
      <c r="MO9">
        <f>MM9/(1-MN9)</f>
      </c>
      <c r="MP9">
        <f>MN9*MO9</f>
      </c>
      <c r="MQ9" t="n" s="2657">
        <v>0.10000000149011612</v>
      </c>
      <c r="MR9">
        <f>MQ9*MO9</f>
      </c>
      <c r="MS9">
        <f>MN9-MQ9</f>
      </c>
      <c r="MT9">
        <f>MP9-MR9</f>
      </c>
      <c r="MU9">
        <f>MO9</f>
      </c>
      <c r="MV9" t="s" s="2662">
        <v>72</v>
      </c>
      <c r="MW9" t="s" s="2663">
        <v>66</v>
      </c>
      <c r="MX9" t="s" s="2664">
        <v>67</v>
      </c>
      <c r="MY9" t="n" s="2665">
        <v>240322.0</v>
      </c>
      <c r="MZ9" t="s" s="2666">
        <v>57</v>
      </c>
      <c r="NA9" t="s" s="2667">
        <v>68</v>
      </c>
      <c r="NB9" t="n" s="2668">
        <v>0.45249998569488525</v>
      </c>
      <c r="NC9" t="n" s="2669">
        <v>1.0</v>
      </c>
      <c r="ND9">
        <f>NC9*$O$9*12</f>
      </c>
      <c r="NE9">
        <f>NB9*ND9</f>
      </c>
      <c r="NF9" t="n" s="2672">
        <v>0.0</v>
      </c>
      <c r="NG9">
        <f>NE9*(1+NF9)</f>
      </c>
      <c r="NH9" t="n" s="2674">
        <v>0.25</v>
      </c>
      <c r="NI9">
        <f>NG9/(1-NH9)</f>
      </c>
      <c r="NJ9">
        <f>NH9*NI9</f>
      </c>
      <c r="NK9" t="n" s="2677">
        <v>0.15000000596046448</v>
      </c>
      <c r="NL9">
        <f>NK9*NI9</f>
      </c>
      <c r="NM9">
        <f>NH9-NK9</f>
      </c>
      <c r="NN9">
        <f>NJ9-NL9</f>
      </c>
      <c r="NO9" t="n" s="2681">
        <v>0.03999999910593033</v>
      </c>
      <c r="NP9">
        <f>NO9*NI9</f>
      </c>
      <c r="NQ9">
        <f>NI9*(1+NO9)</f>
      </c>
      <c r="NR9" t="n" s="2684">
        <v>0.029999999329447746</v>
      </c>
      <c r="NS9">
        <f>NR9*NQ9</f>
      </c>
      <c r="NT9">
        <f>NQ9+NS9</f>
      </c>
      <c r="NU9" t="n" s="2687">
        <v>0.10000000149011612</v>
      </c>
      <c r="NV9">
        <f>NT9/(1-NU9)</f>
      </c>
      <c r="NW9">
        <f>NU9*NV9</f>
      </c>
      <c r="NX9" t="n" s="2690">
        <v>0.10000000149011612</v>
      </c>
      <c r="NY9">
        <f>NX9*NV9</f>
      </c>
      <c r="NZ9">
        <f>NU9-NX9</f>
      </c>
      <c r="OA9">
        <f>NW9-NY9</f>
      </c>
      <c r="OB9">
        <f>NV9</f>
      </c>
      <c r="OC9">
        <f>NB9*ND9/369*$P$9</f>
      </c>
      <c r="OD9" t="n" s="2696">
        <v>0.0</v>
      </c>
      <c r="OE9">
        <f>OC9*(1+OD9)</f>
      </c>
      <c r="OF9" t="n" s="2698">
        <v>0.25</v>
      </c>
      <c r="OG9">
        <f>OE9/(1-OF9)</f>
      </c>
      <c r="OH9">
        <f>OF9*OG9</f>
      </c>
      <c r="OI9" t="n" s="2701">
        <v>0.15000000596046448</v>
      </c>
      <c r="OJ9">
        <f>OI9*OG9</f>
      </c>
      <c r="OK9">
        <f>OF9-OI9</f>
      </c>
      <c r="OL9">
        <f>OH9-OJ9</f>
      </c>
      <c r="OM9" t="n" s="2705">
        <v>0.03999999910593033</v>
      </c>
      <c r="ON9">
        <f>OM9*OG9</f>
      </c>
      <c r="OO9">
        <f>OG9*(1+OM9)</f>
      </c>
      <c r="OP9" t="n" s="2708">
        <v>0.029999999329447746</v>
      </c>
      <c r="OQ9">
        <f>OP9*OO9</f>
      </c>
      <c r="OR9">
        <f>OO9+OQ9</f>
      </c>
      <c r="OS9" t="n" s="2711">
        <v>0.10000000149011612</v>
      </c>
      <c r="OT9">
        <f>OR9/(1-OS9)</f>
      </c>
      <c r="OU9">
        <f>OS9*OT9</f>
      </c>
      <c r="OV9" t="n" s="2714">
        <v>0.10000000149011612</v>
      </c>
      <c r="OW9">
        <f>OV9*OT9</f>
      </c>
      <c r="OX9">
        <f>OS9-OV9</f>
      </c>
      <c r="OY9">
        <f>OU9-OW9</f>
      </c>
      <c r="OZ9">
        <f>OT9</f>
      </c>
      <c r="PA9" t="s" s="2719">
        <v>73</v>
      </c>
      <c r="PB9" t="s" s="2720">
        <v>66</v>
      </c>
      <c r="PC9" t="s" s="2721">
        <v>67</v>
      </c>
      <c r="PD9" t="n" s="2722">
        <v>240322.0</v>
      </c>
      <c r="PE9" t="s" s="2723">
        <v>57</v>
      </c>
      <c r="PF9" t="s" s="2724">
        <v>68</v>
      </c>
      <c r="PG9" t="n" s="2725">
        <v>0.9043999910354614</v>
      </c>
      <c r="PH9" t="n" s="2726">
        <v>1.0</v>
      </c>
      <c r="PI9">
        <f>PH9*$O$9*12</f>
      </c>
      <c r="PJ9">
        <f>PG9*PI9</f>
      </c>
      <c r="PK9" t="n" s="2729">
        <v>0.0</v>
      </c>
      <c r="PL9">
        <f>PJ9*(1+PK9)</f>
      </c>
      <c r="PM9" t="n" s="2731">
        <v>0.25</v>
      </c>
      <c r="PN9">
        <f>PL9/(1-PM9)</f>
      </c>
      <c r="PO9">
        <f>PM9*PN9</f>
      </c>
      <c r="PP9" t="n" s="2734">
        <v>0.15000000596046448</v>
      </c>
      <c r="PQ9">
        <f>PP9*PN9</f>
      </c>
      <c r="PR9">
        <f>PM9-PP9</f>
      </c>
      <c r="PS9">
        <f>PO9-PQ9</f>
      </c>
      <c r="PT9" t="n" s="2738">
        <v>0.03999999910593033</v>
      </c>
      <c r="PU9">
        <f>PT9*PN9</f>
      </c>
      <c r="PV9">
        <f>PN9*(1+PT9)</f>
      </c>
      <c r="PW9" t="n" s="2741">
        <v>0.029999999329447746</v>
      </c>
      <c r="PX9">
        <f>PW9*PV9</f>
      </c>
      <c r="PY9">
        <f>PV9+PX9</f>
      </c>
      <c r="PZ9" t="n" s="2744">
        <v>0.10000000149011612</v>
      </c>
      <c r="QA9">
        <f>PY9/(1-PZ9)</f>
      </c>
      <c r="QB9">
        <f>PZ9*QA9</f>
      </c>
      <c r="QC9" t="n" s="2747">
        <v>0.10000000149011612</v>
      </c>
      <c r="QD9">
        <f>QC9*QA9</f>
      </c>
      <c r="QE9">
        <f>PZ9-QC9</f>
      </c>
      <c r="QF9">
        <f>QB9-QD9</f>
      </c>
      <c r="QG9">
        <f>QA9</f>
      </c>
      <c r="QH9">
        <f>PG9*PI9/369*$P$9</f>
      </c>
      <c r="QI9" t="n" s="2753">
        <v>0.0</v>
      </c>
      <c r="QJ9">
        <f>QH9*(1+QI9)</f>
      </c>
      <c r="QK9" t="n" s="2755">
        <v>0.25</v>
      </c>
      <c r="QL9">
        <f>QJ9/(1-QK9)</f>
      </c>
      <c r="QM9">
        <f>QK9*QL9</f>
      </c>
      <c r="QN9" t="n" s="2758">
        <v>0.15000000596046448</v>
      </c>
      <c r="QO9">
        <f>QN9*QL9</f>
      </c>
      <c r="QP9">
        <f>QK9-QN9</f>
      </c>
      <c r="QQ9">
        <f>QM9-QO9</f>
      </c>
      <c r="QR9" t="n" s="2762">
        <v>0.03999999910593033</v>
      </c>
      <c r="QS9">
        <f>QR9*QL9</f>
      </c>
      <c r="QT9">
        <f>QL9*(1+QR9)</f>
      </c>
      <c r="QU9" t="n" s="2765">
        <v>0.029999999329447746</v>
      </c>
      <c r="QV9">
        <f>QU9*QT9</f>
      </c>
      <c r="QW9">
        <f>QT9+QV9</f>
      </c>
      <c r="QX9" t="n" s="2768">
        <v>0.10000000149011612</v>
      </c>
      <c r="QY9">
        <f>QW9/(1-QX9)</f>
      </c>
      <c r="QZ9">
        <f>QX9*QY9</f>
      </c>
      <c r="RA9" t="n" s="2771">
        <v>0.10000000149011612</v>
      </c>
      <c r="RB9">
        <f>RA9*QY9</f>
      </c>
      <c r="RC9">
        <f>QX9-RA9</f>
      </c>
      <c r="RD9">
        <f>QZ9-RB9</f>
      </c>
      <c r="RE9">
        <f>QY9</f>
      </c>
      <c r="RF9">
        <f>BV9+EA9+GF9+IK9+KP9+MU9+OZ9+RE9</f>
      </c>
    </row>
    <row r="10">
      <c r="A10" t="s">
        <v>81</v>
      </c>
      <c r="B10" t="s">
        <v>82</v>
      </c>
      <c r="C10" t="s">
        <v>83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n">
        <v>0.0</v>
      </c>
      <c r="K10" t="n">
        <v>42815.0</v>
      </c>
      <c r="L10" t="n">
        <v>42460.0</v>
      </c>
      <c r="M10" t="s">
        <v>57</v>
      </c>
      <c r="N10" t="n">
        <v>0.0</v>
      </c>
      <c r="O10" t="n">
        <v>3332.0</v>
      </c>
      <c r="P10" t="n">
        <v>-355.0</v>
      </c>
      <c r="Q10" t="n">
        <v>1.0</v>
      </c>
      <c r="R10" t="s" s="2776">
        <v>58</v>
      </c>
      <c r="S10" t="s" s="2777">
        <v>59</v>
      </c>
      <c r="T10" t="s" s="2778">
        <v>60</v>
      </c>
      <c r="U10" t="s" s="2779">
        <v>61</v>
      </c>
      <c r="V10" t="s" s="2780">
        <v>57</v>
      </c>
      <c r="W10" t="s" s="2781">
        <v>62</v>
      </c>
      <c r="X10" t="s" s="2782">
        <v>63</v>
      </c>
      <c r="Z10" t="n" s="2783">
        <v>500000.0</v>
      </c>
      <c r="AA10" t="n" s="2784">
        <v>1822.1199951171875</v>
      </c>
      <c r="AB10" t="n" s="2785">
        <v>0.0</v>
      </c>
      <c r="AC10">
        <f>AA10*(1+AB10)</f>
      </c>
      <c r="AD10" t="n" s="2787">
        <v>0.25</v>
      </c>
      <c r="AE10">
        <f>AC10/(1-AD10)</f>
      </c>
      <c r="AF10">
        <f>AD10*AE10</f>
      </c>
      <c r="AG10" t="n" s="2790">
        <v>0.15000000596046448</v>
      </c>
      <c r="AH10">
        <f>AG10*AE10</f>
      </c>
      <c r="AI10">
        <f>AD10-AG10</f>
      </c>
      <c r="AJ10">
        <f>AF10-AH10</f>
      </c>
      <c r="AK10" t="n" s="2794">
        <v>0.03999999910593033</v>
      </c>
      <c r="AL10">
        <f>AK10*AE10</f>
      </c>
      <c r="AM10">
        <f>AE10*(1+AK10)</f>
      </c>
      <c r="AN10" t="n" s="2797">
        <v>0.029999999329447746</v>
      </c>
      <c r="AO10">
        <f>AN10*AM10</f>
      </c>
      <c r="AP10">
        <f>AM10+AO10</f>
      </c>
      <c r="AQ10" t="n" s="2800">
        <v>0.10000000149011612</v>
      </c>
      <c r="AR10">
        <f>AP10/(1-AQ10)</f>
      </c>
      <c r="AS10">
        <f>AQ10*AR10</f>
      </c>
      <c r="AT10" t="n" s="2803">
        <v>0.10000000149011612</v>
      </c>
      <c r="AU10">
        <f>AT10*AR10</f>
      </c>
      <c r="AV10">
        <f>AQ10-AT10</f>
      </c>
      <c r="AW10">
        <f>AS10-AU10</f>
      </c>
      <c r="AX10">
        <f>AR10</f>
      </c>
      <c r="AY10">
        <f>AA10/12*$Q$10</f>
      </c>
      <c r="AZ10">
        <f>AB10/12*$Q$10</f>
      </c>
      <c r="BA10">
        <f>AC10/12*$Q$10</f>
      </c>
      <c r="BB10">
        <f>AD10/12*$Q$10</f>
      </c>
      <c r="BC10">
        <f>AE10/12*$Q$10</f>
      </c>
      <c r="BD10">
        <f>AF10/12*$Q$10</f>
      </c>
      <c r="BE10">
        <f>AG10/12*$Q$10</f>
      </c>
      <c r="BF10">
        <f>AH10/12*$Q$10</f>
      </c>
      <c r="BG10">
        <f>AI10/12*$Q$10</f>
      </c>
      <c r="BH10">
        <f>AJ10/12*$Q$10</f>
      </c>
      <c r="BI10">
        <f>AK10/12*$Q$10</f>
      </c>
      <c r="BJ10">
        <f>AL10/12*$Q$10</f>
      </c>
      <c r="BK10">
        <f>AM10/12*$Q$10</f>
      </c>
      <c r="BL10">
        <f>AN10/12*$Q$10</f>
      </c>
      <c r="BM10">
        <f>AO10/12*$Q$10</f>
      </c>
      <c r="BN10">
        <f>AP10/12*$Q$10</f>
      </c>
      <c r="BO10">
        <f>AQ10/12*$Q$10</f>
      </c>
      <c r="BP10">
        <f>AR10/12*$Q$10</f>
      </c>
      <c r="BQ10">
        <f>AS10/12*$Q$10</f>
      </c>
      <c r="BR10">
        <f>AT10/12*$Q$10</f>
      </c>
      <c r="BS10">
        <f>AU10/12*$Q$10</f>
      </c>
      <c r="BT10">
        <f>AV10/12*$Q$10</f>
      </c>
      <c r="BU10">
        <f>AW10/12*$Q$10</f>
      </c>
      <c r="BV10">
        <f>AX10/12*$Q$10</f>
      </c>
      <c r="BW10" t="s" s="2836">
        <v>64</v>
      </c>
      <c r="BX10" t="s" s="2837">
        <v>59</v>
      </c>
      <c r="BY10" t="s" s="2838">
        <v>60</v>
      </c>
      <c r="BZ10" t="s" s="2839">
        <v>61</v>
      </c>
      <c r="CA10" t="s" s="2840">
        <v>57</v>
      </c>
      <c r="CB10" t="s" s="2841">
        <v>62</v>
      </c>
      <c r="CC10" t="s" s="2842">
        <v>63</v>
      </c>
      <c r="CE10" t="n" s="2843">
        <v>500000.0</v>
      </c>
      <c r="CF10" t="n" s="2844">
        <v>0.0</v>
      </c>
      <c r="CG10" t="n" s="2845">
        <v>0.0</v>
      </c>
      <c r="CH10">
        <f>CF10*(1+CG10)</f>
      </c>
      <c r="CI10" t="n" s="2847">
        <v>0.25</v>
      </c>
      <c r="CJ10">
        <f>CH10/(1-CI10)</f>
      </c>
      <c r="CK10">
        <f>CI10*CJ10</f>
      </c>
      <c r="CL10" t="n" s="2850">
        <v>0.15000000596046448</v>
      </c>
      <c r="CM10">
        <f>CL10*CJ10</f>
      </c>
      <c r="CN10">
        <f>CI10-CL10</f>
      </c>
      <c r="CO10">
        <f>CK10-CM10</f>
      </c>
      <c r="CP10" t="n" s="2854">
        <v>0.03999999910593033</v>
      </c>
      <c r="CQ10">
        <f>CP10*CJ10</f>
      </c>
      <c r="CR10">
        <f>CJ10*(1+CP10)</f>
      </c>
      <c r="CS10" t="n" s="2857">
        <v>0.029999999329447746</v>
      </c>
      <c r="CT10">
        <f>CS10*CR10</f>
      </c>
      <c r="CU10">
        <f>CR10+CT10</f>
      </c>
      <c r="CV10" t="n" s="2860">
        <v>0.10000000149011612</v>
      </c>
      <c r="CW10">
        <f>CU10/(1-CV10)</f>
      </c>
      <c r="CX10">
        <f>CV10*CW10</f>
      </c>
      <c r="CY10" t="n" s="2863">
        <v>0.10000000149011612</v>
      </c>
      <c r="CZ10">
        <f>CY10*CW10</f>
      </c>
      <c r="DA10">
        <f>CV10-CY10</f>
      </c>
      <c r="DB10">
        <f>CX10-CZ10</f>
      </c>
      <c r="DC10">
        <f>CW10</f>
      </c>
      <c r="DD10">
        <f>CF10/12*$Q$10</f>
      </c>
      <c r="DE10">
        <f>CG10/12*$Q$10</f>
      </c>
      <c r="DF10">
        <f>CH10/12*$Q$10</f>
      </c>
      <c r="DG10">
        <f>CI10/12*$Q$10</f>
      </c>
      <c r="DH10">
        <f>CJ10/12*$Q$10</f>
      </c>
      <c r="DI10">
        <f>CK10/12*$Q$10</f>
      </c>
      <c r="DJ10">
        <f>CL10/12*$Q$10</f>
      </c>
      <c r="DK10">
        <f>CM10/12*$Q$10</f>
      </c>
      <c r="DL10">
        <f>CN10/12*$Q$10</f>
      </c>
      <c r="DM10">
        <f>CO10/12*$Q$10</f>
      </c>
      <c r="DN10">
        <f>CP10/12*$Q$10</f>
      </c>
      <c r="DO10">
        <f>CQ10/12*$Q$10</f>
      </c>
      <c r="DP10">
        <f>CR10/12*$Q$10</f>
      </c>
      <c r="DQ10">
        <f>CS10/12*$Q$10</f>
      </c>
      <c r="DR10">
        <f>CT10/12*$Q$10</f>
      </c>
      <c r="DS10">
        <f>CU10/12*$Q$10</f>
      </c>
      <c r="DT10">
        <f>CV10/12*$Q$10</f>
      </c>
      <c r="DU10">
        <f>CW10/12*$Q$10</f>
      </c>
      <c r="DV10">
        <f>CX10/12*$Q$10</f>
      </c>
      <c r="DW10">
        <f>CY10/12*$Q$10</f>
      </c>
      <c r="DX10">
        <f>CZ10/12*$Q$10</f>
      </c>
      <c r="DY10">
        <f>DA10/12*$Q$10</f>
      </c>
      <c r="DZ10">
        <f>DB10/12*$Q$10</f>
      </c>
      <c r="EA10">
        <f>DC10/12*$Q$10</f>
      </c>
      <c r="EB10" t="s" s="2896">
        <v>65</v>
      </c>
      <c r="EC10" t="s" s="2897">
        <v>66</v>
      </c>
      <c r="ED10" t="s" s="2898">
        <v>67</v>
      </c>
      <c r="EE10" t="n" s="2899">
        <v>240322.0</v>
      </c>
      <c r="EF10" t="s" s="2900">
        <v>57</v>
      </c>
      <c r="EG10" t="s" s="2901">
        <v>68</v>
      </c>
      <c r="EH10" t="n" s="2902">
        <v>0.5009999871253967</v>
      </c>
      <c r="EI10" t="n" s="2903">
        <v>3.0</v>
      </c>
      <c r="EJ10">
        <f>EI10*$O$10*12</f>
      </c>
      <c r="EK10">
        <f>EH10*EJ10</f>
      </c>
      <c r="EL10" t="n" s="2906">
        <v>0.0</v>
      </c>
      <c r="EM10">
        <f>EK10*(1+EL10)</f>
      </c>
      <c r="EN10" t="n" s="2908">
        <v>0.25</v>
      </c>
      <c r="EO10">
        <f>EM10/(1-EN10)</f>
      </c>
      <c r="EP10">
        <f>EN10*EO10</f>
      </c>
      <c r="EQ10" t="n" s="2911">
        <v>0.15000000596046448</v>
      </c>
      <c r="ER10">
        <f>EQ10*EO10</f>
      </c>
      <c r="ES10">
        <f>EN10-EQ10</f>
      </c>
      <c r="ET10">
        <f>EP10-ER10</f>
      </c>
      <c r="EU10" t="n" s="2915">
        <v>0.03999999910593033</v>
      </c>
      <c r="EV10">
        <f>EU10*EO10</f>
      </c>
      <c r="EW10">
        <f>EO10*(1+EU10)</f>
      </c>
      <c r="EX10" t="n" s="2918">
        <v>0.029999999329447746</v>
      </c>
      <c r="EY10">
        <f>EX10*EW10</f>
      </c>
      <c r="EZ10">
        <f>EW10+EY10</f>
      </c>
      <c r="FA10" t="n" s="2921">
        <v>0.10000000149011612</v>
      </c>
      <c r="FB10">
        <f>EZ10/(1-FA10)</f>
      </c>
      <c r="FC10">
        <f>FA10*FB10</f>
      </c>
      <c r="FD10" t="n" s="2924">
        <v>0.10000000149011612</v>
      </c>
      <c r="FE10">
        <f>FD10*FB10</f>
      </c>
      <c r="FF10">
        <f>FA10-FD10</f>
      </c>
      <c r="FG10">
        <f>FC10-FE10</f>
      </c>
      <c r="FH10">
        <f>FB10</f>
      </c>
      <c r="FI10">
        <f>EH10*EJ10/3610*$P$10</f>
      </c>
      <c r="FJ10" t="n" s="2930">
        <v>0.0</v>
      </c>
      <c r="FK10">
        <f>FI10*(1+FJ10)</f>
      </c>
      <c r="FL10" t="n" s="2932">
        <v>0.25</v>
      </c>
      <c r="FM10">
        <f>FK10/(1-FL10)</f>
      </c>
      <c r="FN10">
        <f>FL10*FM10</f>
      </c>
      <c r="FO10" t="n" s="2935">
        <v>0.15000000596046448</v>
      </c>
      <c r="FP10">
        <f>FO10*FM10</f>
      </c>
      <c r="FQ10">
        <f>FL10-FO10</f>
      </c>
      <c r="FR10">
        <f>FN10-FP10</f>
      </c>
      <c r="FS10" t="n" s="2939">
        <v>0.03999999910593033</v>
      </c>
      <c r="FT10">
        <f>FS10*FM10</f>
      </c>
      <c r="FU10">
        <f>FM10*(1+FS10)</f>
      </c>
      <c r="FV10" t="n" s="2942">
        <v>0.029999999329447746</v>
      </c>
      <c r="FW10">
        <f>FV10*FU10</f>
      </c>
      <c r="FX10">
        <f>FU10+FW10</f>
      </c>
      <c r="FY10" t="n" s="2945">
        <v>0.10000000149011612</v>
      </c>
      <c r="FZ10">
        <f>FX10/(1-FY10)</f>
      </c>
      <c r="GA10">
        <f>FY10*FZ10</f>
      </c>
      <c r="GB10" t="n" s="2948">
        <v>0.10000000149011612</v>
      </c>
      <c r="GC10">
        <f>GB10*FZ10</f>
      </c>
      <c r="GD10">
        <f>FY10-GB10</f>
      </c>
      <c r="GE10">
        <f>GA10-GC10</f>
      </c>
      <c r="GF10">
        <f>FZ10</f>
      </c>
      <c r="GG10" t="s" s="2953">
        <v>69</v>
      </c>
      <c r="GH10" t="s" s="2954">
        <v>66</v>
      </c>
      <c r="GI10" t="s" s="2955">
        <v>67</v>
      </c>
      <c r="GJ10" t="n" s="2956">
        <v>240322.0</v>
      </c>
      <c r="GK10" t="s" s="2957">
        <v>57</v>
      </c>
      <c r="GL10" t="s" s="2958">
        <v>68</v>
      </c>
      <c r="GM10" t="n" s="2959">
        <v>0.12530000507831573</v>
      </c>
      <c r="GN10" t="n" s="2960">
        <v>3.0</v>
      </c>
      <c r="GO10">
        <f>GN10*$O$10*12</f>
      </c>
      <c r="GP10">
        <f>GM10*GO10</f>
      </c>
      <c r="GQ10" t="n" s="2963">
        <v>0.0</v>
      </c>
      <c r="GR10">
        <f>GP10*(1+GQ10)</f>
      </c>
      <c r="GS10" t="n" s="2965">
        <v>0.25</v>
      </c>
      <c r="GT10">
        <f>GR10/(1-GS10)</f>
      </c>
      <c r="GU10">
        <f>GS10*GT10</f>
      </c>
      <c r="GV10" t="n" s="2968">
        <v>0.15000000596046448</v>
      </c>
      <c r="GW10">
        <f>GV10*GT10</f>
      </c>
      <c r="GX10">
        <f>GS10-GV10</f>
      </c>
      <c r="GY10">
        <f>GU10-GW10</f>
      </c>
      <c r="GZ10" t="n" s="2972">
        <v>0.03999999910593033</v>
      </c>
      <c r="HA10">
        <f>GZ10*GT10</f>
      </c>
      <c r="HB10">
        <f>GT10*(1+GZ10)</f>
      </c>
      <c r="HC10" t="n" s="2975">
        <v>0.029999999329447746</v>
      </c>
      <c r="HD10">
        <f>HC10*HB10</f>
      </c>
      <c r="HE10">
        <f>HB10+HD10</f>
      </c>
      <c r="HF10" t="n" s="2978">
        <v>0.10000000149011612</v>
      </c>
      <c r="HG10">
        <f>HE10/(1-HF10)</f>
      </c>
      <c r="HH10">
        <f>HF10*HG10</f>
      </c>
      <c r="HI10" t="n" s="2981">
        <v>0.10000000149011612</v>
      </c>
      <c r="HJ10">
        <f>HI10*HG10</f>
      </c>
      <c r="HK10">
        <f>HF10-HI10</f>
      </c>
      <c r="HL10">
        <f>HH10-HJ10</f>
      </c>
      <c r="HM10">
        <f>HG10</f>
      </c>
      <c r="HN10">
        <f>GM10*GO10/3610*$P$10</f>
      </c>
      <c r="HO10" t="n" s="2987">
        <v>0.0</v>
      </c>
      <c r="HP10">
        <f>HN10*(1+HO10)</f>
      </c>
      <c r="HQ10" t="n" s="2989">
        <v>0.25</v>
      </c>
      <c r="HR10">
        <f>HP10/(1-HQ10)</f>
      </c>
      <c r="HS10">
        <f>HQ10*HR10</f>
      </c>
      <c r="HT10" t="n" s="2992">
        <v>0.15000000596046448</v>
      </c>
      <c r="HU10">
        <f>HT10*HR10</f>
      </c>
      <c r="HV10">
        <f>HQ10-HT10</f>
      </c>
      <c r="HW10">
        <f>HS10-HU10</f>
      </c>
      <c r="HX10" t="n" s="2996">
        <v>0.03999999910593033</v>
      </c>
      <c r="HY10">
        <f>HX10*HR10</f>
      </c>
      <c r="HZ10">
        <f>HR10*(1+HX10)</f>
      </c>
      <c r="IA10" t="n" s="2999">
        <v>0.029999999329447746</v>
      </c>
      <c r="IB10">
        <f>IA10*HZ10</f>
      </c>
      <c r="IC10">
        <f>HZ10+IB10</f>
      </c>
      <c r="ID10" t="n" s="3002">
        <v>0.10000000149011612</v>
      </c>
      <c r="IE10">
        <f>IC10/(1-ID10)</f>
      </c>
      <c r="IF10">
        <f>ID10*IE10</f>
      </c>
      <c r="IG10" t="n" s="3005">
        <v>0.10000000149011612</v>
      </c>
      <c r="IH10">
        <f>IG10*IE10</f>
      </c>
      <c r="II10">
        <f>ID10-IG10</f>
      </c>
      <c r="IJ10">
        <f>IF10-IH10</f>
      </c>
      <c r="IK10">
        <f>IE10</f>
      </c>
      <c r="IL10" t="s" s="3010">
        <v>70</v>
      </c>
      <c r="IM10" t="s" s="3011">
        <v>66</v>
      </c>
      <c r="IN10" t="s" s="3012">
        <v>67</v>
      </c>
      <c r="IO10" t="n" s="3013">
        <v>240322.0</v>
      </c>
      <c r="IP10" t="s" s="3014">
        <v>57</v>
      </c>
      <c r="IQ10" t="s" s="3015">
        <v>68</v>
      </c>
      <c r="IR10" t="n" s="3016">
        <v>0.061900001019239426</v>
      </c>
      <c r="IS10" t="n" s="3017">
        <v>3.0</v>
      </c>
      <c r="IT10">
        <f>IS10*$O$10*12</f>
      </c>
      <c r="IU10">
        <f>IR10*IT10</f>
      </c>
      <c r="IV10" t="n" s="3020">
        <v>0.0</v>
      </c>
      <c r="IW10">
        <f>IU10*(1+IV10)</f>
      </c>
      <c r="IX10" t="n" s="3022">
        <v>0.25</v>
      </c>
      <c r="IY10">
        <f>IW10/(1-IX10)</f>
      </c>
      <c r="IZ10">
        <f>IX10*IY10</f>
      </c>
      <c r="JA10" t="n" s="3025">
        <v>0.15000000596046448</v>
      </c>
      <c r="JB10">
        <f>JA10*IY10</f>
      </c>
      <c r="JC10">
        <f>IX10-JA10</f>
      </c>
      <c r="JD10">
        <f>IZ10-JB10</f>
      </c>
      <c r="JE10" t="n" s="3029">
        <v>0.03999999910593033</v>
      </c>
      <c r="JF10">
        <f>JE10*IY10</f>
      </c>
      <c r="JG10">
        <f>IY10*(1+JE10)</f>
      </c>
      <c r="JH10" t="n" s="3032">
        <v>0.029999999329447746</v>
      </c>
      <c r="JI10">
        <f>JH10*JG10</f>
      </c>
      <c r="JJ10">
        <f>JG10+JI10</f>
      </c>
      <c r="JK10" t="n" s="3035">
        <v>0.10000000149011612</v>
      </c>
      <c r="JL10">
        <f>JJ10/(1-JK10)</f>
      </c>
      <c r="JM10">
        <f>JK10*JL10</f>
      </c>
      <c r="JN10" t="n" s="3038">
        <v>0.10000000149011612</v>
      </c>
      <c r="JO10">
        <f>JN10*JL10</f>
      </c>
      <c r="JP10">
        <f>JK10-JN10</f>
      </c>
      <c r="JQ10">
        <f>JM10-JO10</f>
      </c>
      <c r="JR10">
        <f>JL10</f>
      </c>
      <c r="JS10">
        <f>IR10*IT10/3610*$P$10</f>
      </c>
      <c r="JT10" t="n" s="3044">
        <v>0.0</v>
      </c>
      <c r="JU10">
        <f>JS10*(1+JT10)</f>
      </c>
      <c r="JV10" t="n" s="3046">
        <v>0.25</v>
      </c>
      <c r="JW10">
        <f>JU10/(1-JV10)</f>
      </c>
      <c r="JX10">
        <f>JV10*JW10</f>
      </c>
      <c r="JY10" t="n" s="3049">
        <v>0.15000000596046448</v>
      </c>
      <c r="JZ10">
        <f>JY10*JW10</f>
      </c>
      <c r="KA10">
        <f>JV10-JY10</f>
      </c>
      <c r="KB10">
        <f>JX10-JZ10</f>
      </c>
      <c r="KC10" t="n" s="3053">
        <v>0.03999999910593033</v>
      </c>
      <c r="KD10">
        <f>KC10*JW10</f>
      </c>
      <c r="KE10">
        <f>JW10*(1+KC10)</f>
      </c>
      <c r="KF10" t="n" s="3056">
        <v>0.029999999329447746</v>
      </c>
      <c r="KG10">
        <f>KF10*KE10</f>
      </c>
      <c r="KH10">
        <f>KE10+KG10</f>
      </c>
      <c r="KI10" t="n" s="3059">
        <v>0.10000000149011612</v>
      </c>
      <c r="KJ10">
        <f>KH10/(1-KI10)</f>
      </c>
      <c r="KK10">
        <f>KI10*KJ10</f>
      </c>
      <c r="KL10" t="n" s="3062">
        <v>0.10000000149011612</v>
      </c>
      <c r="KM10">
        <f>KL10*KJ10</f>
      </c>
      <c r="KN10">
        <f>KI10-KL10</f>
      </c>
      <c r="KO10">
        <f>KK10-KM10</f>
      </c>
      <c r="KP10">
        <f>KJ10</f>
      </c>
      <c r="KQ10" t="s" s="3067">
        <v>71</v>
      </c>
      <c r="KR10" t="s" s="3068">
        <v>66</v>
      </c>
      <c r="KS10" t="s" s="3069">
        <v>67</v>
      </c>
      <c r="KT10" t="n" s="3070">
        <v>240322.0</v>
      </c>
      <c r="KU10" t="s" s="3071">
        <v>57</v>
      </c>
      <c r="KV10" t="s" s="3072">
        <v>68</v>
      </c>
      <c r="KW10" t="n" s="3073">
        <v>0.21080000698566437</v>
      </c>
      <c r="KX10" t="n" s="3074">
        <v>3.0</v>
      </c>
      <c r="KY10">
        <f>KX10*$O$10*12</f>
      </c>
      <c r="KZ10">
        <f>KW10*KY10</f>
      </c>
      <c r="LA10" t="n" s="3077">
        <v>0.0</v>
      </c>
      <c r="LB10">
        <f>KZ10*(1+LA10)</f>
      </c>
      <c r="LC10" t="n" s="3079">
        <v>0.25</v>
      </c>
      <c r="LD10">
        <f>LB10/(1-LC10)</f>
      </c>
      <c r="LE10">
        <f>LC10*LD10</f>
      </c>
      <c r="LF10" t="n" s="3082">
        <v>0.15000000596046448</v>
      </c>
      <c r="LG10">
        <f>LF10*LD10</f>
      </c>
      <c r="LH10">
        <f>LC10-LF10</f>
      </c>
      <c r="LI10">
        <f>LE10-LG10</f>
      </c>
      <c r="LJ10" t="n" s="3086">
        <v>0.03999999910593033</v>
      </c>
      <c r="LK10">
        <f>LJ10*LD10</f>
      </c>
      <c r="LL10">
        <f>LD10*(1+LJ10)</f>
      </c>
      <c r="LM10" t="n" s="3089">
        <v>0.029999999329447746</v>
      </c>
      <c r="LN10">
        <f>LM10*LL10</f>
      </c>
      <c r="LO10">
        <f>LL10+LN10</f>
      </c>
      <c r="LP10" t="n" s="3092">
        <v>0.10000000149011612</v>
      </c>
      <c r="LQ10">
        <f>LO10/(1-LP10)</f>
      </c>
      <c r="LR10">
        <f>LP10*LQ10</f>
      </c>
      <c r="LS10" t="n" s="3095">
        <v>0.10000000149011612</v>
      </c>
      <c r="LT10">
        <f>LS10*LQ10</f>
      </c>
      <c r="LU10">
        <f>LP10-LS10</f>
      </c>
      <c r="LV10">
        <f>LR10-LT10</f>
      </c>
      <c r="LW10">
        <f>LQ10</f>
      </c>
      <c r="LX10">
        <f>KW10*KY10/3610*$P$10</f>
      </c>
      <c r="LY10" t="n" s="3101">
        <v>0.0</v>
      </c>
      <c r="LZ10">
        <f>LX10*(1+LY10)</f>
      </c>
      <c r="MA10" t="n" s="3103">
        <v>0.25</v>
      </c>
      <c r="MB10">
        <f>LZ10/(1-MA10)</f>
      </c>
      <c r="MC10">
        <f>MA10*MB10</f>
      </c>
      <c r="MD10" t="n" s="3106">
        <v>0.15000000596046448</v>
      </c>
      <c r="ME10">
        <f>MD10*MB10</f>
      </c>
      <c r="MF10">
        <f>MA10-MD10</f>
      </c>
      <c r="MG10">
        <f>MC10-ME10</f>
      </c>
      <c r="MH10" t="n" s="3110">
        <v>0.03999999910593033</v>
      </c>
      <c r="MI10">
        <f>MH10*MB10</f>
      </c>
      <c r="MJ10">
        <f>MB10*(1+MH10)</f>
      </c>
      <c r="MK10" t="n" s="3113">
        <v>0.029999999329447746</v>
      </c>
      <c r="ML10">
        <f>MK10*MJ10</f>
      </c>
      <c r="MM10">
        <f>MJ10+ML10</f>
      </c>
      <c r="MN10" t="n" s="3116">
        <v>0.10000000149011612</v>
      </c>
      <c r="MO10">
        <f>MM10/(1-MN10)</f>
      </c>
      <c r="MP10">
        <f>MN10*MO10</f>
      </c>
      <c r="MQ10" t="n" s="3119">
        <v>0.10000000149011612</v>
      </c>
      <c r="MR10">
        <f>MQ10*MO10</f>
      </c>
      <c r="MS10">
        <f>MN10-MQ10</f>
      </c>
      <c r="MT10">
        <f>MP10-MR10</f>
      </c>
      <c r="MU10">
        <f>MO10</f>
      </c>
      <c r="MV10" t="s" s="3124">
        <v>72</v>
      </c>
      <c r="MW10" t="s" s="3125">
        <v>66</v>
      </c>
      <c r="MX10" t="s" s="3126">
        <v>67</v>
      </c>
      <c r="MY10" t="n" s="3127">
        <v>240322.0</v>
      </c>
      <c r="MZ10" t="s" s="3128">
        <v>57</v>
      </c>
      <c r="NA10" t="s" s="3129">
        <v>68</v>
      </c>
      <c r="NB10" t="n" s="3130">
        <v>0.45249998569488525</v>
      </c>
      <c r="NC10" t="n" s="3131">
        <v>1.0</v>
      </c>
      <c r="ND10">
        <f>NC10*$O$10*12</f>
      </c>
      <c r="NE10">
        <f>NB10*ND10</f>
      </c>
      <c r="NF10" t="n" s="3134">
        <v>0.0</v>
      </c>
      <c r="NG10">
        <f>NE10*(1+NF10)</f>
      </c>
      <c r="NH10" t="n" s="3136">
        <v>0.25</v>
      </c>
      <c r="NI10">
        <f>NG10/(1-NH10)</f>
      </c>
      <c r="NJ10">
        <f>NH10*NI10</f>
      </c>
      <c r="NK10" t="n" s="3139">
        <v>0.15000000596046448</v>
      </c>
      <c r="NL10">
        <f>NK10*NI10</f>
      </c>
      <c r="NM10">
        <f>NH10-NK10</f>
      </c>
      <c r="NN10">
        <f>NJ10-NL10</f>
      </c>
      <c r="NO10" t="n" s="3143">
        <v>0.03999999910593033</v>
      </c>
      <c r="NP10">
        <f>NO10*NI10</f>
      </c>
      <c r="NQ10">
        <f>NI10*(1+NO10)</f>
      </c>
      <c r="NR10" t="n" s="3146">
        <v>0.029999999329447746</v>
      </c>
      <c r="NS10">
        <f>NR10*NQ10</f>
      </c>
      <c r="NT10">
        <f>NQ10+NS10</f>
      </c>
      <c r="NU10" t="n" s="3149">
        <v>0.10000000149011612</v>
      </c>
      <c r="NV10">
        <f>NT10/(1-NU10)</f>
      </c>
      <c r="NW10">
        <f>NU10*NV10</f>
      </c>
      <c r="NX10" t="n" s="3152">
        <v>0.10000000149011612</v>
      </c>
      <c r="NY10">
        <f>NX10*NV10</f>
      </c>
      <c r="NZ10">
        <f>NU10-NX10</f>
      </c>
      <c r="OA10">
        <f>NW10-NY10</f>
      </c>
      <c r="OB10">
        <f>NV10</f>
      </c>
      <c r="OC10">
        <f>NB10*ND10/3610*$P$10</f>
      </c>
      <c r="OD10" t="n" s="3158">
        <v>0.0</v>
      </c>
      <c r="OE10">
        <f>OC10*(1+OD10)</f>
      </c>
      <c r="OF10" t="n" s="3160">
        <v>0.25</v>
      </c>
      <c r="OG10">
        <f>OE10/(1-OF10)</f>
      </c>
      <c r="OH10">
        <f>OF10*OG10</f>
      </c>
      <c r="OI10" t="n" s="3163">
        <v>0.15000000596046448</v>
      </c>
      <c r="OJ10">
        <f>OI10*OG10</f>
      </c>
      <c r="OK10">
        <f>OF10-OI10</f>
      </c>
      <c r="OL10">
        <f>OH10-OJ10</f>
      </c>
      <c r="OM10" t="n" s="3167">
        <v>0.03999999910593033</v>
      </c>
      <c r="ON10">
        <f>OM10*OG10</f>
      </c>
      <c r="OO10">
        <f>OG10*(1+OM10)</f>
      </c>
      <c r="OP10" t="n" s="3170">
        <v>0.029999999329447746</v>
      </c>
      <c r="OQ10">
        <f>OP10*OO10</f>
      </c>
      <c r="OR10">
        <f>OO10+OQ10</f>
      </c>
      <c r="OS10" t="n" s="3173">
        <v>0.10000000149011612</v>
      </c>
      <c r="OT10">
        <f>OR10/(1-OS10)</f>
      </c>
      <c r="OU10">
        <f>OS10*OT10</f>
      </c>
      <c r="OV10" t="n" s="3176">
        <v>0.10000000149011612</v>
      </c>
      <c r="OW10">
        <f>OV10*OT10</f>
      </c>
      <c r="OX10">
        <f>OS10-OV10</f>
      </c>
      <c r="OY10">
        <f>OU10-OW10</f>
      </c>
      <c r="OZ10">
        <f>OT10</f>
      </c>
      <c r="PA10" t="s" s="3181">
        <v>73</v>
      </c>
      <c r="PB10" t="s" s="3182">
        <v>66</v>
      </c>
      <c r="PC10" t="s" s="3183">
        <v>67</v>
      </c>
      <c r="PD10" t="n" s="3184">
        <v>240322.0</v>
      </c>
      <c r="PE10" t="s" s="3185">
        <v>57</v>
      </c>
      <c r="PF10" t="s" s="3186">
        <v>68</v>
      </c>
      <c r="PG10" t="n" s="3187">
        <v>0.9043999910354614</v>
      </c>
      <c r="PH10" t="n" s="3188">
        <v>1.0</v>
      </c>
      <c r="PI10">
        <f>PH10*$O$10*12</f>
      </c>
      <c r="PJ10">
        <f>PG10*PI10</f>
      </c>
      <c r="PK10" t="n" s="3191">
        <v>0.0</v>
      </c>
      <c r="PL10">
        <f>PJ10*(1+PK10)</f>
      </c>
      <c r="PM10" t="n" s="3193">
        <v>0.25</v>
      </c>
      <c r="PN10">
        <f>PL10/(1-PM10)</f>
      </c>
      <c r="PO10">
        <f>PM10*PN10</f>
      </c>
      <c r="PP10" t="n" s="3196">
        <v>0.15000000596046448</v>
      </c>
      <c r="PQ10">
        <f>PP10*PN10</f>
      </c>
      <c r="PR10">
        <f>PM10-PP10</f>
      </c>
      <c r="PS10">
        <f>PO10-PQ10</f>
      </c>
      <c r="PT10" t="n" s="3200">
        <v>0.03999999910593033</v>
      </c>
      <c r="PU10">
        <f>PT10*PN10</f>
      </c>
      <c r="PV10">
        <f>PN10*(1+PT10)</f>
      </c>
      <c r="PW10" t="n" s="3203">
        <v>0.029999999329447746</v>
      </c>
      <c r="PX10">
        <f>PW10*PV10</f>
      </c>
      <c r="PY10">
        <f>PV10+PX10</f>
      </c>
      <c r="PZ10" t="n" s="3206">
        <v>0.10000000149011612</v>
      </c>
      <c r="QA10">
        <f>PY10/(1-PZ10)</f>
      </c>
      <c r="QB10">
        <f>PZ10*QA10</f>
      </c>
      <c r="QC10" t="n" s="3209">
        <v>0.10000000149011612</v>
      </c>
      <c r="QD10">
        <f>QC10*QA10</f>
      </c>
      <c r="QE10">
        <f>PZ10-QC10</f>
      </c>
      <c r="QF10">
        <f>QB10-QD10</f>
      </c>
      <c r="QG10">
        <f>QA10</f>
      </c>
      <c r="QH10">
        <f>PG10*PI10/3610*$P$10</f>
      </c>
      <c r="QI10" t="n" s="3215">
        <v>0.0</v>
      </c>
      <c r="QJ10">
        <f>QH10*(1+QI10)</f>
      </c>
      <c r="QK10" t="n" s="3217">
        <v>0.25</v>
      </c>
      <c r="QL10">
        <f>QJ10/(1-QK10)</f>
      </c>
      <c r="QM10">
        <f>QK10*QL10</f>
      </c>
      <c r="QN10" t="n" s="3220">
        <v>0.15000000596046448</v>
      </c>
      <c r="QO10">
        <f>QN10*QL10</f>
      </c>
      <c r="QP10">
        <f>QK10-QN10</f>
      </c>
      <c r="QQ10">
        <f>QM10-QO10</f>
      </c>
      <c r="QR10" t="n" s="3224">
        <v>0.03999999910593033</v>
      </c>
      <c r="QS10">
        <f>QR10*QL10</f>
      </c>
      <c r="QT10">
        <f>QL10*(1+QR10)</f>
      </c>
      <c r="QU10" t="n" s="3227">
        <v>0.029999999329447746</v>
      </c>
      <c r="QV10">
        <f>QU10*QT10</f>
      </c>
      <c r="QW10">
        <f>QT10+QV10</f>
      </c>
      <c r="QX10" t="n" s="3230">
        <v>0.10000000149011612</v>
      </c>
      <c r="QY10">
        <f>QW10/(1-QX10)</f>
      </c>
      <c r="QZ10">
        <f>QX10*QY10</f>
      </c>
      <c r="RA10" t="n" s="3233">
        <v>0.10000000149011612</v>
      </c>
      <c r="RB10">
        <f>RA10*QY10</f>
      </c>
      <c r="RC10">
        <f>QX10-RA10</f>
      </c>
      <c r="RD10">
        <f>QZ10-RB10</f>
      </c>
      <c r="RE10">
        <f>QY10</f>
      </c>
      <c r="RF10">
        <f>BV10+EA10+GF10+IK10+KP10+MU10+OZ10+RE10</f>
      </c>
    </row>
    <row r="11">
      <c r="A11" t="s">
        <v>81</v>
      </c>
      <c r="B11" t="s">
        <v>82</v>
      </c>
      <c r="C11" t="s">
        <v>83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n">
        <v>0.0</v>
      </c>
      <c r="K11" t="n">
        <v>42815.0</v>
      </c>
      <c r="L11" t="n">
        <v>42551.0</v>
      </c>
      <c r="M11" t="s">
        <v>57</v>
      </c>
      <c r="N11" t="n">
        <v>3.0</v>
      </c>
      <c r="O11" t="n">
        <v>1666.0</v>
      </c>
      <c r="P11" t="n">
        <v>-264.0</v>
      </c>
      <c r="Q11" t="n">
        <v>4.0</v>
      </c>
      <c r="R11" t="s" s="3238">
        <v>58</v>
      </c>
      <c r="S11" t="s" s="3239">
        <v>59</v>
      </c>
      <c r="T11" t="s" s="3240">
        <v>84</v>
      </c>
      <c r="U11" t="s" s="3241">
        <v>61</v>
      </c>
      <c r="V11" t="s" s="3242">
        <v>57</v>
      </c>
      <c r="W11" t="s" s="3243">
        <v>62</v>
      </c>
      <c r="X11" t="s" s="3244">
        <v>63</v>
      </c>
      <c r="Z11" t="n" s="3245">
        <v>500000.0</v>
      </c>
      <c r="AA11" t="n" s="3246">
        <v>0.0</v>
      </c>
      <c r="AB11" t="n" s="3247">
        <v>0.0</v>
      </c>
      <c r="AC11">
        <f>AA11*(1+AB11)</f>
      </c>
      <c r="AD11" t="n" s="3249">
        <v>0.25</v>
      </c>
      <c r="AE11">
        <f>AC11/(1-AD11)</f>
      </c>
      <c r="AF11">
        <f>AD11*AE11</f>
      </c>
      <c r="AG11" t="n" s="3252">
        <v>0.15000000596046448</v>
      </c>
      <c r="AH11">
        <f>AG11*AE11</f>
      </c>
      <c r="AI11">
        <f>AD11-AG11</f>
      </c>
      <c r="AJ11">
        <f>AF11-AH11</f>
      </c>
      <c r="AK11" t="n" s="3256">
        <v>0.03999999910593033</v>
      </c>
      <c r="AL11">
        <f>AK11*AE11</f>
      </c>
      <c r="AM11">
        <f>AE11*(1+AK11)</f>
      </c>
      <c r="AN11" t="n" s="3259">
        <v>0.029999999329447746</v>
      </c>
      <c r="AO11">
        <f>AN11*AM11</f>
      </c>
      <c r="AP11">
        <f>AM11+AO11</f>
      </c>
      <c r="AQ11" t="n" s="3262">
        <v>0.10000000149011612</v>
      </c>
      <c r="AR11">
        <f>AP11/(1-AQ11)</f>
      </c>
      <c r="AS11">
        <f>AQ11*AR11</f>
      </c>
      <c r="AT11" t="n" s="3265">
        <v>0.10000000149011612</v>
      </c>
      <c r="AU11">
        <f>AT11*AR11</f>
      </c>
      <c r="AV11">
        <f>AQ11-AT11</f>
      </c>
      <c r="AW11">
        <f>AS11-AU11</f>
      </c>
      <c r="AX11">
        <f>AR11</f>
      </c>
      <c r="AY11">
        <f>AA11/12*$Q$11</f>
      </c>
      <c r="AZ11">
        <f>AB11/12*$Q$11</f>
      </c>
      <c r="BA11">
        <f>AC11/12*$Q$11</f>
      </c>
      <c r="BB11">
        <f>AD11/12*$Q$11</f>
      </c>
      <c r="BC11">
        <f>AE11/12*$Q$11</f>
      </c>
      <c r="BD11">
        <f>AF11/12*$Q$11</f>
      </c>
      <c r="BE11">
        <f>AG11/12*$Q$11</f>
      </c>
      <c r="BF11">
        <f>AH11/12*$Q$11</f>
      </c>
      <c r="BG11">
        <f>AI11/12*$Q$11</f>
      </c>
      <c r="BH11">
        <f>AJ11/12*$Q$11</f>
      </c>
      <c r="BI11">
        <f>AK11/12*$Q$11</f>
      </c>
      <c r="BJ11">
        <f>AL11/12*$Q$11</f>
      </c>
      <c r="BK11">
        <f>AM11/12*$Q$11</f>
      </c>
      <c r="BL11">
        <f>AN11/12*$Q$11</f>
      </c>
      <c r="BM11">
        <f>AO11/12*$Q$11</f>
      </c>
      <c r="BN11">
        <f>AP11/12*$Q$11</f>
      </c>
      <c r="BO11">
        <f>AQ11/12*$Q$11</f>
      </c>
      <c r="BP11">
        <f>AR11/12*$Q$11</f>
      </c>
      <c r="BQ11">
        <f>AS11/12*$Q$11</f>
      </c>
      <c r="BR11">
        <f>AT11/12*$Q$11</f>
      </c>
      <c r="BS11">
        <f>AU11/12*$Q$11</f>
      </c>
      <c r="BT11">
        <f>AV11/12*$Q$11</f>
      </c>
      <c r="BU11">
        <f>AW11/12*$Q$11</f>
      </c>
      <c r="BV11">
        <f>AX11/12*$Q$11</f>
      </c>
      <c r="BW11" t="s" s="3298">
        <v>64</v>
      </c>
      <c r="BX11" t="s" s="3299">
        <v>59</v>
      </c>
      <c r="BY11" t="s" s="3300">
        <v>84</v>
      </c>
      <c r="BZ11" t="s" s="3301">
        <v>61</v>
      </c>
      <c r="CA11" t="s" s="3302">
        <v>57</v>
      </c>
      <c r="CB11" t="s" s="3303">
        <v>62</v>
      </c>
      <c r="CC11" t="s" s="3304">
        <v>63</v>
      </c>
      <c r="CE11" t="n" s="3305">
        <v>500000.0</v>
      </c>
      <c r="CF11" t="n" s="3306">
        <v>0.0</v>
      </c>
      <c r="CG11" t="n" s="3307">
        <v>0.0</v>
      </c>
      <c r="CH11">
        <f>CF11*(1+CG11)</f>
      </c>
      <c r="CI11" t="n" s="3309">
        <v>0.25</v>
      </c>
      <c r="CJ11">
        <f>CH11/(1-CI11)</f>
      </c>
      <c r="CK11">
        <f>CI11*CJ11</f>
      </c>
      <c r="CL11" t="n" s="3312">
        <v>0.15000000596046448</v>
      </c>
      <c r="CM11">
        <f>CL11*CJ11</f>
      </c>
      <c r="CN11">
        <f>CI11-CL11</f>
      </c>
      <c r="CO11">
        <f>CK11-CM11</f>
      </c>
      <c r="CP11" t="n" s="3316">
        <v>0.03999999910593033</v>
      </c>
      <c r="CQ11">
        <f>CP11*CJ11</f>
      </c>
      <c r="CR11">
        <f>CJ11*(1+CP11)</f>
      </c>
      <c r="CS11" t="n" s="3319">
        <v>0.029999999329447746</v>
      </c>
      <c r="CT11">
        <f>CS11*CR11</f>
      </c>
      <c r="CU11">
        <f>CR11+CT11</f>
      </c>
      <c r="CV11" t="n" s="3322">
        <v>0.10000000149011612</v>
      </c>
      <c r="CW11">
        <f>CU11/(1-CV11)</f>
      </c>
      <c r="CX11">
        <f>CV11*CW11</f>
      </c>
      <c r="CY11" t="n" s="3325">
        <v>0.10000000149011612</v>
      </c>
      <c r="CZ11">
        <f>CY11*CW11</f>
      </c>
      <c r="DA11">
        <f>CV11-CY11</f>
      </c>
      <c r="DB11">
        <f>CX11-CZ11</f>
      </c>
      <c r="DC11">
        <f>CW11</f>
      </c>
      <c r="DD11">
        <f>CF11/12*$Q$11</f>
      </c>
      <c r="DE11">
        <f>CG11/12*$Q$11</f>
      </c>
      <c r="DF11">
        <f>CH11/12*$Q$11</f>
      </c>
      <c r="DG11">
        <f>CI11/12*$Q$11</f>
      </c>
      <c r="DH11">
        <f>CJ11/12*$Q$11</f>
      </c>
      <c r="DI11">
        <f>CK11/12*$Q$11</f>
      </c>
      <c r="DJ11">
        <f>CL11/12*$Q$11</f>
      </c>
      <c r="DK11">
        <f>CM11/12*$Q$11</f>
      </c>
      <c r="DL11">
        <f>CN11/12*$Q$11</f>
      </c>
      <c r="DM11">
        <f>CO11/12*$Q$11</f>
      </c>
      <c r="DN11">
        <f>CP11/12*$Q$11</f>
      </c>
      <c r="DO11">
        <f>CQ11/12*$Q$11</f>
      </c>
      <c r="DP11">
        <f>CR11/12*$Q$11</f>
      </c>
      <c r="DQ11">
        <f>CS11/12*$Q$11</f>
      </c>
      <c r="DR11">
        <f>CT11/12*$Q$11</f>
      </c>
      <c r="DS11">
        <f>CU11/12*$Q$11</f>
      </c>
      <c r="DT11">
        <f>CV11/12*$Q$11</f>
      </c>
      <c r="DU11">
        <f>CW11/12*$Q$11</f>
      </c>
      <c r="DV11">
        <f>CX11/12*$Q$11</f>
      </c>
      <c r="DW11">
        <f>CY11/12*$Q$11</f>
      </c>
      <c r="DX11">
        <f>CZ11/12*$Q$11</f>
      </c>
      <c r="DY11">
        <f>DA11/12*$Q$11</f>
      </c>
      <c r="DZ11">
        <f>DB11/12*$Q$11</f>
      </c>
      <c r="EA11">
        <f>DC11/12*$Q$11</f>
      </c>
      <c r="EB11" t="s" s="3358">
        <v>65</v>
      </c>
      <c r="EC11" t="s" s="3359">
        <v>66</v>
      </c>
      <c r="ED11" t="s" s="3360">
        <v>67</v>
      </c>
      <c r="EE11" t="n" s="3361">
        <v>240322.0</v>
      </c>
      <c r="EF11" t="s" s="3362">
        <v>57</v>
      </c>
      <c r="EG11" t="s" s="3363">
        <v>68</v>
      </c>
      <c r="EH11" t="n" s="3364">
        <v>0.5009999871253967</v>
      </c>
      <c r="EI11" t="n" s="3365">
        <v>3.0</v>
      </c>
      <c r="EJ11">
        <f>EI11*$O$11*12</f>
      </c>
      <c r="EK11">
        <f>EH11*EJ11</f>
      </c>
      <c r="EL11" t="n" s="3368">
        <v>0.0</v>
      </c>
      <c r="EM11">
        <f>EK11*(1+EL11)</f>
      </c>
      <c r="EN11" t="n" s="3370">
        <v>0.25</v>
      </c>
      <c r="EO11">
        <f>EM11/(1-EN11)</f>
      </c>
      <c r="EP11">
        <f>EN11*EO11</f>
      </c>
      <c r="EQ11" t="n" s="3373">
        <v>0.15000000596046448</v>
      </c>
      <c r="ER11">
        <f>EQ11*EO11</f>
      </c>
      <c r="ES11">
        <f>EN11-EQ11</f>
      </c>
      <c r="ET11">
        <f>EP11-ER11</f>
      </c>
      <c r="EU11" t="n" s="3377">
        <v>0.03999999910593033</v>
      </c>
      <c r="EV11">
        <f>EU11*EO11</f>
      </c>
      <c r="EW11">
        <f>EO11*(1+EU11)</f>
      </c>
      <c r="EX11" t="n" s="3380">
        <v>0.029999999329447746</v>
      </c>
      <c r="EY11">
        <f>EX11*EW11</f>
      </c>
      <c r="EZ11">
        <f>EW11+EY11</f>
      </c>
      <c r="FA11" t="n" s="3383">
        <v>0.10000000149011612</v>
      </c>
      <c r="FB11">
        <f>EZ11/(1-FA11)</f>
      </c>
      <c r="FC11">
        <f>FA11*FB11</f>
      </c>
      <c r="FD11" t="n" s="3386">
        <v>0.10000000149011612</v>
      </c>
      <c r="FE11">
        <f>FD11*FB11</f>
      </c>
      <c r="FF11">
        <f>FA11-FD11</f>
      </c>
      <c r="FG11">
        <f>FC11-FE11</f>
      </c>
      <c r="FH11">
        <f>FB11</f>
      </c>
      <c r="FI11">
        <f>EH11*EJ11/3611*$P$11</f>
      </c>
      <c r="FJ11" t="n" s="3392">
        <v>0.0</v>
      </c>
      <c r="FK11">
        <f>FI11*(1+FJ11)</f>
      </c>
      <c r="FL11" t="n" s="3394">
        <v>0.25</v>
      </c>
      <c r="FM11">
        <f>FK11/(1-FL11)</f>
      </c>
      <c r="FN11">
        <f>FL11*FM11</f>
      </c>
      <c r="FO11" t="n" s="3397">
        <v>0.15000000596046448</v>
      </c>
      <c r="FP11">
        <f>FO11*FM11</f>
      </c>
      <c r="FQ11">
        <f>FL11-FO11</f>
      </c>
      <c r="FR11">
        <f>FN11-FP11</f>
      </c>
      <c r="FS11" t="n" s="3401">
        <v>0.03999999910593033</v>
      </c>
      <c r="FT11">
        <f>FS11*FM11</f>
      </c>
      <c r="FU11">
        <f>FM11*(1+FS11)</f>
      </c>
      <c r="FV11" t="n" s="3404">
        <v>0.029999999329447746</v>
      </c>
      <c r="FW11">
        <f>FV11*FU11</f>
      </c>
      <c r="FX11">
        <f>FU11+FW11</f>
      </c>
      <c r="FY11" t="n" s="3407">
        <v>0.10000000149011612</v>
      </c>
      <c r="FZ11">
        <f>FX11/(1-FY11)</f>
      </c>
      <c r="GA11">
        <f>FY11*FZ11</f>
      </c>
      <c r="GB11" t="n" s="3410">
        <v>0.10000000149011612</v>
      </c>
      <c r="GC11">
        <f>GB11*FZ11</f>
      </c>
      <c r="GD11">
        <f>FY11-GB11</f>
      </c>
      <c r="GE11">
        <f>GA11-GC11</f>
      </c>
      <c r="GF11">
        <f>FZ11</f>
      </c>
      <c r="GG11" t="s" s="3415">
        <v>69</v>
      </c>
      <c r="GH11" t="s" s="3416">
        <v>66</v>
      </c>
      <c r="GI11" t="s" s="3417">
        <v>67</v>
      </c>
      <c r="GJ11" t="n" s="3418">
        <v>240322.0</v>
      </c>
      <c r="GK11" t="s" s="3419">
        <v>57</v>
      </c>
      <c r="GL11" t="s" s="3420">
        <v>68</v>
      </c>
      <c r="GM11" t="n" s="3421">
        <v>0.12530000507831573</v>
      </c>
      <c r="GN11" t="n" s="3422">
        <v>3.0</v>
      </c>
      <c r="GO11">
        <f>GN11*$O$11*12</f>
      </c>
      <c r="GP11">
        <f>GM11*GO11</f>
      </c>
      <c r="GQ11" t="n" s="3425">
        <v>0.0</v>
      </c>
      <c r="GR11">
        <f>GP11*(1+GQ11)</f>
      </c>
      <c r="GS11" t="n" s="3427">
        <v>0.25</v>
      </c>
      <c r="GT11">
        <f>GR11/(1-GS11)</f>
      </c>
      <c r="GU11">
        <f>GS11*GT11</f>
      </c>
      <c r="GV11" t="n" s="3430">
        <v>0.15000000596046448</v>
      </c>
      <c r="GW11">
        <f>GV11*GT11</f>
      </c>
      <c r="GX11">
        <f>GS11-GV11</f>
      </c>
      <c r="GY11">
        <f>GU11-GW11</f>
      </c>
      <c r="GZ11" t="n" s="3434">
        <v>0.03999999910593033</v>
      </c>
      <c r="HA11">
        <f>GZ11*GT11</f>
      </c>
      <c r="HB11">
        <f>GT11*(1+GZ11)</f>
      </c>
      <c r="HC11" t="n" s="3437">
        <v>0.029999999329447746</v>
      </c>
      <c r="HD11">
        <f>HC11*HB11</f>
      </c>
      <c r="HE11">
        <f>HB11+HD11</f>
      </c>
      <c r="HF11" t="n" s="3440">
        <v>0.10000000149011612</v>
      </c>
      <c r="HG11">
        <f>HE11/(1-HF11)</f>
      </c>
      <c r="HH11">
        <f>HF11*HG11</f>
      </c>
      <c r="HI11" t="n" s="3443">
        <v>0.10000000149011612</v>
      </c>
      <c r="HJ11">
        <f>HI11*HG11</f>
      </c>
      <c r="HK11">
        <f>HF11-HI11</f>
      </c>
      <c r="HL11">
        <f>HH11-HJ11</f>
      </c>
      <c r="HM11">
        <f>HG11</f>
      </c>
      <c r="HN11">
        <f>GM11*GO11/3611*$P$11</f>
      </c>
      <c r="HO11" t="n" s="3449">
        <v>0.0</v>
      </c>
      <c r="HP11">
        <f>HN11*(1+HO11)</f>
      </c>
      <c r="HQ11" t="n" s="3451">
        <v>0.25</v>
      </c>
      <c r="HR11">
        <f>HP11/(1-HQ11)</f>
      </c>
      <c r="HS11">
        <f>HQ11*HR11</f>
      </c>
      <c r="HT11" t="n" s="3454">
        <v>0.15000000596046448</v>
      </c>
      <c r="HU11">
        <f>HT11*HR11</f>
      </c>
      <c r="HV11">
        <f>HQ11-HT11</f>
      </c>
      <c r="HW11">
        <f>HS11-HU11</f>
      </c>
      <c r="HX11" t="n" s="3458">
        <v>0.03999999910593033</v>
      </c>
      <c r="HY11">
        <f>HX11*HR11</f>
      </c>
      <c r="HZ11">
        <f>HR11*(1+HX11)</f>
      </c>
      <c r="IA11" t="n" s="3461">
        <v>0.029999999329447746</v>
      </c>
      <c r="IB11">
        <f>IA11*HZ11</f>
      </c>
      <c r="IC11">
        <f>HZ11+IB11</f>
      </c>
      <c r="ID11" t="n" s="3464">
        <v>0.10000000149011612</v>
      </c>
      <c r="IE11">
        <f>IC11/(1-ID11)</f>
      </c>
      <c r="IF11">
        <f>ID11*IE11</f>
      </c>
      <c r="IG11" t="n" s="3467">
        <v>0.10000000149011612</v>
      </c>
      <c r="IH11">
        <f>IG11*IE11</f>
      </c>
      <c r="II11">
        <f>ID11-IG11</f>
      </c>
      <c r="IJ11">
        <f>IF11-IH11</f>
      </c>
      <c r="IK11">
        <f>IE11</f>
      </c>
      <c r="IL11" t="s" s="3472">
        <v>70</v>
      </c>
      <c r="IM11" t="s" s="3473">
        <v>66</v>
      </c>
      <c r="IN11" t="s" s="3474">
        <v>67</v>
      </c>
      <c r="IO11" t="n" s="3475">
        <v>240322.0</v>
      </c>
      <c r="IP11" t="s" s="3476">
        <v>57</v>
      </c>
      <c r="IQ11" t="s" s="3477">
        <v>68</v>
      </c>
      <c r="IR11" t="n" s="3478">
        <v>0.061900001019239426</v>
      </c>
      <c r="IS11" t="n" s="3479">
        <v>3.0</v>
      </c>
      <c r="IT11">
        <f>IS11*$O$11*12</f>
      </c>
      <c r="IU11">
        <f>IR11*IT11</f>
      </c>
      <c r="IV11" t="n" s="3482">
        <v>0.0</v>
      </c>
      <c r="IW11">
        <f>IU11*(1+IV11)</f>
      </c>
      <c r="IX11" t="n" s="3484">
        <v>0.25</v>
      </c>
      <c r="IY11">
        <f>IW11/(1-IX11)</f>
      </c>
      <c r="IZ11">
        <f>IX11*IY11</f>
      </c>
      <c r="JA11" t="n" s="3487">
        <v>0.15000000596046448</v>
      </c>
      <c r="JB11">
        <f>JA11*IY11</f>
      </c>
      <c r="JC11">
        <f>IX11-JA11</f>
      </c>
      <c r="JD11">
        <f>IZ11-JB11</f>
      </c>
      <c r="JE11" t="n" s="3491">
        <v>0.03999999910593033</v>
      </c>
      <c r="JF11">
        <f>JE11*IY11</f>
      </c>
      <c r="JG11">
        <f>IY11*(1+JE11)</f>
      </c>
      <c r="JH11" t="n" s="3494">
        <v>0.029999999329447746</v>
      </c>
      <c r="JI11">
        <f>JH11*JG11</f>
      </c>
      <c r="JJ11">
        <f>JG11+JI11</f>
      </c>
      <c r="JK11" t="n" s="3497">
        <v>0.10000000149011612</v>
      </c>
      <c r="JL11">
        <f>JJ11/(1-JK11)</f>
      </c>
      <c r="JM11">
        <f>JK11*JL11</f>
      </c>
      <c r="JN11" t="n" s="3500">
        <v>0.10000000149011612</v>
      </c>
      <c r="JO11">
        <f>JN11*JL11</f>
      </c>
      <c r="JP11">
        <f>JK11-JN11</f>
      </c>
      <c r="JQ11">
        <f>JM11-JO11</f>
      </c>
      <c r="JR11">
        <f>JL11</f>
      </c>
      <c r="JS11">
        <f>IR11*IT11/3611*$P$11</f>
      </c>
      <c r="JT11" t="n" s="3506">
        <v>0.0</v>
      </c>
      <c r="JU11">
        <f>JS11*(1+JT11)</f>
      </c>
      <c r="JV11" t="n" s="3508">
        <v>0.25</v>
      </c>
      <c r="JW11">
        <f>JU11/(1-JV11)</f>
      </c>
      <c r="JX11">
        <f>JV11*JW11</f>
      </c>
      <c r="JY11" t="n" s="3511">
        <v>0.15000000596046448</v>
      </c>
      <c r="JZ11">
        <f>JY11*JW11</f>
      </c>
      <c r="KA11">
        <f>JV11-JY11</f>
      </c>
      <c r="KB11">
        <f>JX11-JZ11</f>
      </c>
      <c r="KC11" t="n" s="3515">
        <v>0.03999999910593033</v>
      </c>
      <c r="KD11">
        <f>KC11*JW11</f>
      </c>
      <c r="KE11">
        <f>JW11*(1+KC11)</f>
      </c>
      <c r="KF11" t="n" s="3518">
        <v>0.029999999329447746</v>
      </c>
      <c r="KG11">
        <f>KF11*KE11</f>
      </c>
      <c r="KH11">
        <f>KE11+KG11</f>
      </c>
      <c r="KI11" t="n" s="3521">
        <v>0.10000000149011612</v>
      </c>
      <c r="KJ11">
        <f>KH11/(1-KI11)</f>
      </c>
      <c r="KK11">
        <f>KI11*KJ11</f>
      </c>
      <c r="KL11" t="n" s="3524">
        <v>0.10000000149011612</v>
      </c>
      <c r="KM11">
        <f>KL11*KJ11</f>
      </c>
      <c r="KN11">
        <f>KI11-KL11</f>
      </c>
      <c r="KO11">
        <f>KK11-KM11</f>
      </c>
      <c r="KP11">
        <f>KJ11</f>
      </c>
      <c r="KQ11" t="s" s="3529">
        <v>71</v>
      </c>
      <c r="KR11" t="s" s="3530">
        <v>66</v>
      </c>
      <c r="KS11" t="s" s="3531">
        <v>67</v>
      </c>
      <c r="KT11" t="n" s="3532">
        <v>240322.0</v>
      </c>
      <c r="KU11" t="s" s="3533">
        <v>57</v>
      </c>
      <c r="KV11" t="s" s="3534">
        <v>68</v>
      </c>
      <c r="KW11" t="n" s="3535">
        <v>0.21080000698566437</v>
      </c>
      <c r="KX11" t="n" s="3536">
        <v>3.0</v>
      </c>
      <c r="KY11">
        <f>KX11*$O$11*12</f>
      </c>
      <c r="KZ11">
        <f>KW11*KY11</f>
      </c>
      <c r="LA11" t="n" s="3539">
        <v>0.0</v>
      </c>
      <c r="LB11">
        <f>KZ11*(1+LA11)</f>
      </c>
      <c r="LC11" t="n" s="3541">
        <v>0.25</v>
      </c>
      <c r="LD11">
        <f>LB11/(1-LC11)</f>
      </c>
      <c r="LE11">
        <f>LC11*LD11</f>
      </c>
      <c r="LF11" t="n" s="3544">
        <v>0.15000000596046448</v>
      </c>
      <c r="LG11">
        <f>LF11*LD11</f>
      </c>
      <c r="LH11">
        <f>LC11-LF11</f>
      </c>
      <c r="LI11">
        <f>LE11-LG11</f>
      </c>
      <c r="LJ11" t="n" s="3548">
        <v>0.03999999910593033</v>
      </c>
      <c r="LK11">
        <f>LJ11*LD11</f>
      </c>
      <c r="LL11">
        <f>LD11*(1+LJ11)</f>
      </c>
      <c r="LM11" t="n" s="3551">
        <v>0.029999999329447746</v>
      </c>
      <c r="LN11">
        <f>LM11*LL11</f>
      </c>
      <c r="LO11">
        <f>LL11+LN11</f>
      </c>
      <c r="LP11" t="n" s="3554">
        <v>0.10000000149011612</v>
      </c>
      <c r="LQ11">
        <f>LO11/(1-LP11)</f>
      </c>
      <c r="LR11">
        <f>LP11*LQ11</f>
      </c>
      <c r="LS11" t="n" s="3557">
        <v>0.10000000149011612</v>
      </c>
      <c r="LT11">
        <f>LS11*LQ11</f>
      </c>
      <c r="LU11">
        <f>LP11-LS11</f>
      </c>
      <c r="LV11">
        <f>LR11-LT11</f>
      </c>
      <c r="LW11">
        <f>LQ11</f>
      </c>
      <c r="LX11">
        <f>KW11*KY11/3611*$P$11</f>
      </c>
      <c r="LY11" t="n" s="3563">
        <v>0.0</v>
      </c>
      <c r="LZ11">
        <f>LX11*(1+LY11)</f>
      </c>
      <c r="MA11" t="n" s="3565">
        <v>0.25</v>
      </c>
      <c r="MB11">
        <f>LZ11/(1-MA11)</f>
      </c>
      <c r="MC11">
        <f>MA11*MB11</f>
      </c>
      <c r="MD11" t="n" s="3568">
        <v>0.15000000596046448</v>
      </c>
      <c r="ME11">
        <f>MD11*MB11</f>
      </c>
      <c r="MF11">
        <f>MA11-MD11</f>
      </c>
      <c r="MG11">
        <f>MC11-ME11</f>
      </c>
      <c r="MH11" t="n" s="3572">
        <v>0.03999999910593033</v>
      </c>
      <c r="MI11">
        <f>MH11*MB11</f>
      </c>
      <c r="MJ11">
        <f>MB11*(1+MH11)</f>
      </c>
      <c r="MK11" t="n" s="3575">
        <v>0.029999999329447746</v>
      </c>
      <c r="ML11">
        <f>MK11*MJ11</f>
      </c>
      <c r="MM11">
        <f>MJ11+ML11</f>
      </c>
      <c r="MN11" t="n" s="3578">
        <v>0.10000000149011612</v>
      </c>
      <c r="MO11">
        <f>MM11/(1-MN11)</f>
      </c>
      <c r="MP11">
        <f>MN11*MO11</f>
      </c>
      <c r="MQ11" t="n" s="3581">
        <v>0.10000000149011612</v>
      </c>
      <c r="MR11">
        <f>MQ11*MO11</f>
      </c>
      <c r="MS11">
        <f>MN11-MQ11</f>
      </c>
      <c r="MT11">
        <f>MP11-MR11</f>
      </c>
      <c r="MU11">
        <f>MO11</f>
      </c>
      <c r="MV11" t="s" s="3586">
        <v>72</v>
      </c>
      <c r="MW11" t="s" s="3587">
        <v>66</v>
      </c>
      <c r="MX11" t="s" s="3588">
        <v>67</v>
      </c>
      <c r="MY11" t="n" s="3589">
        <v>240322.0</v>
      </c>
      <c r="MZ11" t="s" s="3590">
        <v>57</v>
      </c>
      <c r="NA11" t="s" s="3591">
        <v>68</v>
      </c>
      <c r="NB11" t="n" s="3592">
        <v>0.45249998569488525</v>
      </c>
      <c r="NC11" t="n" s="3593">
        <v>1.0</v>
      </c>
      <c r="ND11">
        <f>NC11*$O$11*12</f>
      </c>
      <c r="NE11">
        <f>NB11*ND11</f>
      </c>
      <c r="NF11" t="n" s="3596">
        <v>0.0</v>
      </c>
      <c r="NG11">
        <f>NE11*(1+NF11)</f>
      </c>
      <c r="NH11" t="n" s="3598">
        <v>0.25</v>
      </c>
      <c r="NI11">
        <f>NG11/(1-NH11)</f>
      </c>
      <c r="NJ11">
        <f>NH11*NI11</f>
      </c>
      <c r="NK11" t="n" s="3601">
        <v>0.15000000596046448</v>
      </c>
      <c r="NL11">
        <f>NK11*NI11</f>
      </c>
      <c r="NM11">
        <f>NH11-NK11</f>
      </c>
      <c r="NN11">
        <f>NJ11-NL11</f>
      </c>
      <c r="NO11" t="n" s="3605">
        <v>0.03999999910593033</v>
      </c>
      <c r="NP11">
        <f>NO11*NI11</f>
      </c>
      <c r="NQ11">
        <f>NI11*(1+NO11)</f>
      </c>
      <c r="NR11" t="n" s="3608">
        <v>0.029999999329447746</v>
      </c>
      <c r="NS11">
        <f>NR11*NQ11</f>
      </c>
      <c r="NT11">
        <f>NQ11+NS11</f>
      </c>
      <c r="NU11" t="n" s="3611">
        <v>0.10000000149011612</v>
      </c>
      <c r="NV11">
        <f>NT11/(1-NU11)</f>
      </c>
      <c r="NW11">
        <f>NU11*NV11</f>
      </c>
      <c r="NX11" t="n" s="3614">
        <v>0.10000000149011612</v>
      </c>
      <c r="NY11">
        <f>NX11*NV11</f>
      </c>
      <c r="NZ11">
        <f>NU11-NX11</f>
      </c>
      <c r="OA11">
        <f>NW11-NY11</f>
      </c>
      <c r="OB11">
        <f>NV11</f>
      </c>
      <c r="OC11">
        <f>NB11*ND11/3611*$P$11</f>
      </c>
      <c r="OD11" t="n" s="3620">
        <v>0.0</v>
      </c>
      <c r="OE11">
        <f>OC11*(1+OD11)</f>
      </c>
      <c r="OF11" t="n" s="3622">
        <v>0.25</v>
      </c>
      <c r="OG11">
        <f>OE11/(1-OF11)</f>
      </c>
      <c r="OH11">
        <f>OF11*OG11</f>
      </c>
      <c r="OI11" t="n" s="3625">
        <v>0.15000000596046448</v>
      </c>
      <c r="OJ11">
        <f>OI11*OG11</f>
      </c>
      <c r="OK11">
        <f>OF11-OI11</f>
      </c>
      <c r="OL11">
        <f>OH11-OJ11</f>
      </c>
      <c r="OM11" t="n" s="3629">
        <v>0.03999999910593033</v>
      </c>
      <c r="ON11">
        <f>OM11*OG11</f>
      </c>
      <c r="OO11">
        <f>OG11*(1+OM11)</f>
      </c>
      <c r="OP11" t="n" s="3632">
        <v>0.029999999329447746</v>
      </c>
      <c r="OQ11">
        <f>OP11*OO11</f>
      </c>
      <c r="OR11">
        <f>OO11+OQ11</f>
      </c>
      <c r="OS11" t="n" s="3635">
        <v>0.10000000149011612</v>
      </c>
      <c r="OT11">
        <f>OR11/(1-OS11)</f>
      </c>
      <c r="OU11">
        <f>OS11*OT11</f>
      </c>
      <c r="OV11" t="n" s="3638">
        <v>0.10000000149011612</v>
      </c>
      <c r="OW11">
        <f>OV11*OT11</f>
      </c>
      <c r="OX11">
        <f>OS11-OV11</f>
      </c>
      <c r="OY11">
        <f>OU11-OW11</f>
      </c>
      <c r="OZ11">
        <f>OT11</f>
      </c>
      <c r="PA11" t="s" s="3643">
        <v>73</v>
      </c>
      <c r="PB11" t="s" s="3644">
        <v>66</v>
      </c>
      <c r="PC11" t="s" s="3645">
        <v>67</v>
      </c>
      <c r="PD11" t="n" s="3646">
        <v>240322.0</v>
      </c>
      <c r="PE11" t="s" s="3647">
        <v>57</v>
      </c>
      <c r="PF11" t="s" s="3648">
        <v>68</v>
      </c>
      <c r="PG11" t="n" s="3649">
        <v>0.9043999910354614</v>
      </c>
      <c r="PH11" t="n" s="3650">
        <v>1.0</v>
      </c>
      <c r="PI11">
        <f>PH11*$O$11*12</f>
      </c>
      <c r="PJ11">
        <f>PG11*PI11</f>
      </c>
      <c r="PK11" t="n" s="3653">
        <v>0.0</v>
      </c>
      <c r="PL11">
        <f>PJ11*(1+PK11)</f>
      </c>
      <c r="PM11" t="n" s="3655">
        <v>0.25</v>
      </c>
      <c r="PN11">
        <f>PL11/(1-PM11)</f>
      </c>
      <c r="PO11">
        <f>PM11*PN11</f>
      </c>
      <c r="PP11" t="n" s="3658">
        <v>0.15000000596046448</v>
      </c>
      <c r="PQ11">
        <f>PP11*PN11</f>
      </c>
      <c r="PR11">
        <f>PM11-PP11</f>
      </c>
      <c r="PS11">
        <f>PO11-PQ11</f>
      </c>
      <c r="PT11" t="n" s="3662">
        <v>0.03999999910593033</v>
      </c>
      <c r="PU11">
        <f>PT11*PN11</f>
      </c>
      <c r="PV11">
        <f>PN11*(1+PT11)</f>
      </c>
      <c r="PW11" t="n" s="3665">
        <v>0.029999999329447746</v>
      </c>
      <c r="PX11">
        <f>PW11*PV11</f>
      </c>
      <c r="PY11">
        <f>PV11+PX11</f>
      </c>
      <c r="PZ11" t="n" s="3668">
        <v>0.10000000149011612</v>
      </c>
      <c r="QA11">
        <f>PY11/(1-PZ11)</f>
      </c>
      <c r="QB11">
        <f>PZ11*QA11</f>
      </c>
      <c r="QC11" t="n" s="3671">
        <v>0.10000000149011612</v>
      </c>
      <c r="QD11">
        <f>QC11*QA11</f>
      </c>
      <c r="QE11">
        <f>PZ11-QC11</f>
      </c>
      <c r="QF11">
        <f>QB11-QD11</f>
      </c>
      <c r="QG11">
        <f>QA11</f>
      </c>
      <c r="QH11">
        <f>PG11*PI11/3611*$P$11</f>
      </c>
      <c r="QI11" t="n" s="3677">
        <v>0.0</v>
      </c>
      <c r="QJ11">
        <f>QH11*(1+QI11)</f>
      </c>
      <c r="QK11" t="n" s="3679">
        <v>0.25</v>
      </c>
      <c r="QL11">
        <f>QJ11/(1-QK11)</f>
      </c>
      <c r="QM11">
        <f>QK11*QL11</f>
      </c>
      <c r="QN11" t="n" s="3682">
        <v>0.15000000596046448</v>
      </c>
      <c r="QO11">
        <f>QN11*QL11</f>
      </c>
      <c r="QP11">
        <f>QK11-QN11</f>
      </c>
      <c r="QQ11">
        <f>QM11-QO11</f>
      </c>
      <c r="QR11" t="n" s="3686">
        <v>0.03999999910593033</v>
      </c>
      <c r="QS11">
        <f>QR11*QL11</f>
      </c>
      <c r="QT11">
        <f>QL11*(1+QR11)</f>
      </c>
      <c r="QU11" t="n" s="3689">
        <v>0.029999999329447746</v>
      </c>
      <c r="QV11">
        <f>QU11*QT11</f>
      </c>
      <c r="QW11">
        <f>QT11+QV11</f>
      </c>
      <c r="QX11" t="n" s="3692">
        <v>0.10000000149011612</v>
      </c>
      <c r="QY11">
        <f>QW11/(1-QX11)</f>
      </c>
      <c r="QZ11">
        <f>QX11*QY11</f>
      </c>
      <c r="RA11" t="n" s="3695">
        <v>0.10000000149011612</v>
      </c>
      <c r="RB11">
        <f>RA11*QY11</f>
      </c>
      <c r="RC11">
        <f>QX11-RA11</f>
      </c>
      <c r="RD11">
        <f>QZ11-RB11</f>
      </c>
      <c r="RE11">
        <f>QY11</f>
      </c>
      <c r="RF11">
        <f>BV11+EA11+GF11+IK11+KP11+MU11+OZ11+RE11</f>
      </c>
    </row>
    <row r="12">
      <c r="A12" t="s">
        <v>81</v>
      </c>
      <c r="B12" t="s">
        <v>82</v>
      </c>
      <c r="C12" t="s">
        <v>83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n">
        <v>0.0</v>
      </c>
      <c r="K12" t="n">
        <v>42815.0</v>
      </c>
      <c r="L12" t="n">
        <v>42753.0</v>
      </c>
      <c r="M12" t="s">
        <v>57</v>
      </c>
      <c r="N12" t="n">
        <v>-2.0</v>
      </c>
      <c r="O12" t="n">
        <v>2000.0</v>
      </c>
      <c r="P12" t="n">
        <v>-62.0</v>
      </c>
      <c r="Q12" t="n">
        <v>-2.0</v>
      </c>
      <c r="R12" t="s" s="3700">
        <v>58</v>
      </c>
      <c r="S12" t="s" s="3701">
        <v>59</v>
      </c>
      <c r="T12" t="s" s="3702">
        <v>84</v>
      </c>
      <c r="U12" t="s" s="3703">
        <v>61</v>
      </c>
      <c r="V12" t="s" s="3704">
        <v>57</v>
      </c>
      <c r="W12" t="s" s="3705">
        <v>62</v>
      </c>
      <c r="X12" t="s" s="3706">
        <v>63</v>
      </c>
      <c r="Z12" t="n" s="3707">
        <v>500000.0</v>
      </c>
      <c r="AA12" t="n" s="3708">
        <v>0.0</v>
      </c>
      <c r="AB12" t="n" s="3709">
        <v>0.0</v>
      </c>
      <c r="AC12">
        <f>AA12*(1+AB12)</f>
      </c>
      <c r="AD12" t="n" s="3711">
        <v>0.25</v>
      </c>
      <c r="AE12">
        <f>AC12/(1-AD12)</f>
      </c>
      <c r="AF12">
        <f>AD12*AE12</f>
      </c>
      <c r="AG12" t="n" s="3714">
        <v>0.15000000596046448</v>
      </c>
      <c r="AH12">
        <f>AG12*AE12</f>
      </c>
      <c r="AI12">
        <f>AD12-AG12</f>
      </c>
      <c r="AJ12">
        <f>AF12-AH12</f>
      </c>
      <c r="AK12" t="n" s="3718">
        <v>0.03999999910593033</v>
      </c>
      <c r="AL12">
        <f>AK12*AE12</f>
      </c>
      <c r="AM12">
        <f>AE12*(1+AK12)</f>
      </c>
      <c r="AN12" t="n" s="3721">
        <v>0.029999999329447746</v>
      </c>
      <c r="AO12">
        <f>AN12*AM12</f>
      </c>
      <c r="AP12">
        <f>AM12+AO12</f>
      </c>
      <c r="AQ12" t="n" s="3724">
        <v>0.10000000149011612</v>
      </c>
      <c r="AR12">
        <f>AP12/(1-AQ12)</f>
      </c>
      <c r="AS12">
        <f>AQ12*AR12</f>
      </c>
      <c r="AT12" t="n" s="3727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AA12/12*$Q$12</f>
      </c>
      <c r="AZ12">
        <f>AB12/12*$Q$12</f>
      </c>
      <c r="BA12">
        <f>AC12/12*$Q$12</f>
      </c>
      <c r="BB12">
        <f>AD12/12*$Q$12</f>
      </c>
      <c r="BC12">
        <f>AE12/12*$Q$12</f>
      </c>
      <c r="BD12">
        <f>AF12/12*$Q$12</f>
      </c>
      <c r="BE12">
        <f>AG12/12*$Q$12</f>
      </c>
      <c r="BF12">
        <f>AH12/12*$Q$12</f>
      </c>
      <c r="BG12">
        <f>AI12/12*$Q$12</f>
      </c>
      <c r="BH12">
        <f>AJ12/12*$Q$12</f>
      </c>
      <c r="BI12">
        <f>AK12/12*$Q$12</f>
      </c>
      <c r="BJ12">
        <f>AL12/12*$Q$12</f>
      </c>
      <c r="BK12">
        <f>AM12/12*$Q$12</f>
      </c>
      <c r="BL12">
        <f>AN12/12*$Q$12</f>
      </c>
      <c r="BM12">
        <f>AO12/12*$Q$12</f>
      </c>
      <c r="BN12">
        <f>AP12/12*$Q$12</f>
      </c>
      <c r="BO12">
        <f>AQ12/12*$Q$12</f>
      </c>
      <c r="BP12">
        <f>AR12/12*$Q$12</f>
      </c>
      <c r="BQ12">
        <f>AS12/12*$Q$12</f>
      </c>
      <c r="BR12">
        <f>AT12/12*$Q$12</f>
      </c>
      <c r="BS12">
        <f>AU12/12*$Q$12</f>
      </c>
      <c r="BT12">
        <f>AV12/12*$Q$12</f>
      </c>
      <c r="BU12">
        <f>AW12/12*$Q$12</f>
      </c>
      <c r="BV12">
        <f>AX12/12*$Q$12</f>
      </c>
      <c r="BW12" t="s" s="3760">
        <v>64</v>
      </c>
      <c r="BX12" t="s" s="3761">
        <v>59</v>
      </c>
      <c r="BY12" t="s" s="3762">
        <v>84</v>
      </c>
      <c r="BZ12" t="s" s="3763">
        <v>61</v>
      </c>
      <c r="CA12" t="s" s="3764">
        <v>57</v>
      </c>
      <c r="CB12" t="s" s="3765">
        <v>62</v>
      </c>
      <c r="CC12" t="s" s="3766">
        <v>63</v>
      </c>
      <c r="CE12" t="n" s="3767">
        <v>500000.0</v>
      </c>
      <c r="CF12" t="n" s="3768">
        <v>0.0</v>
      </c>
      <c r="CG12" t="n" s="3769">
        <v>0.0</v>
      </c>
      <c r="CH12">
        <f>CF12*(1+CG12)</f>
      </c>
      <c r="CI12" t="n" s="3771">
        <v>0.25</v>
      </c>
      <c r="CJ12">
        <f>CH12/(1-CI12)</f>
      </c>
      <c r="CK12">
        <f>CI12*CJ12</f>
      </c>
      <c r="CL12" t="n" s="3774">
        <v>0.15000000596046448</v>
      </c>
      <c r="CM12">
        <f>CL12*CJ12</f>
      </c>
      <c r="CN12">
        <f>CI12-CL12</f>
      </c>
      <c r="CO12">
        <f>CK12-CM12</f>
      </c>
      <c r="CP12" t="n" s="3778">
        <v>0.03999999910593033</v>
      </c>
      <c r="CQ12">
        <f>CP12*CJ12</f>
      </c>
      <c r="CR12">
        <f>CJ12*(1+CP12)</f>
      </c>
      <c r="CS12" t="n" s="3781">
        <v>0.029999999329447746</v>
      </c>
      <c r="CT12">
        <f>CS12*CR12</f>
      </c>
      <c r="CU12">
        <f>CR12+CT12</f>
      </c>
      <c r="CV12" t="n" s="3784">
        <v>0.10000000149011612</v>
      </c>
      <c r="CW12">
        <f>CU12/(1-CV12)</f>
      </c>
      <c r="CX12">
        <f>CV12*CW12</f>
      </c>
      <c r="CY12" t="n" s="3787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CF12/12*$Q$12</f>
      </c>
      <c r="DE12">
        <f>CG12/12*$Q$12</f>
      </c>
      <c r="DF12">
        <f>CH12/12*$Q$12</f>
      </c>
      <c r="DG12">
        <f>CI12/12*$Q$12</f>
      </c>
      <c r="DH12">
        <f>CJ12/12*$Q$12</f>
      </c>
      <c r="DI12">
        <f>CK12/12*$Q$12</f>
      </c>
      <c r="DJ12">
        <f>CL12/12*$Q$12</f>
      </c>
      <c r="DK12">
        <f>CM12/12*$Q$12</f>
      </c>
      <c r="DL12">
        <f>CN12/12*$Q$12</f>
      </c>
      <c r="DM12">
        <f>CO12/12*$Q$12</f>
      </c>
      <c r="DN12">
        <f>CP12/12*$Q$12</f>
      </c>
      <c r="DO12">
        <f>CQ12/12*$Q$12</f>
      </c>
      <c r="DP12">
        <f>CR12/12*$Q$12</f>
      </c>
      <c r="DQ12">
        <f>CS12/12*$Q$12</f>
      </c>
      <c r="DR12">
        <f>CT12/12*$Q$12</f>
      </c>
      <c r="DS12">
        <f>CU12/12*$Q$12</f>
      </c>
      <c r="DT12">
        <f>CV12/12*$Q$12</f>
      </c>
      <c r="DU12">
        <f>CW12/12*$Q$12</f>
      </c>
      <c r="DV12">
        <f>CX12/12*$Q$12</f>
      </c>
      <c r="DW12">
        <f>CY12/12*$Q$12</f>
      </c>
      <c r="DX12">
        <f>CZ12/12*$Q$12</f>
      </c>
      <c r="DY12">
        <f>DA12/12*$Q$12</f>
      </c>
      <c r="DZ12">
        <f>DB12/12*$Q$12</f>
      </c>
      <c r="EA12">
        <f>DC12/12*$Q$12</f>
      </c>
      <c r="EB12" t="s" s="3820">
        <v>65</v>
      </c>
      <c r="EC12" t="s" s="3821">
        <v>66</v>
      </c>
      <c r="ED12" t="s" s="3822">
        <v>67</v>
      </c>
      <c r="EE12" t="n" s="3823">
        <v>240322.0</v>
      </c>
      <c r="EF12" t="s" s="3824">
        <v>57</v>
      </c>
      <c r="EG12" t="s" s="3825">
        <v>68</v>
      </c>
      <c r="EH12" t="n" s="3826">
        <v>0.5009999871253967</v>
      </c>
      <c r="EI12" t="n" s="3827">
        <v>3.0</v>
      </c>
      <c r="EJ12">
        <f>EI12*$O$12*12</f>
      </c>
      <c r="EK12">
        <f>EH12*EJ12</f>
      </c>
      <c r="EL12" t="n" s="3830">
        <v>0.0</v>
      </c>
      <c r="EM12">
        <f>EK12*(1+EL12)</f>
      </c>
      <c r="EN12" t="n" s="3832">
        <v>0.25</v>
      </c>
      <c r="EO12">
        <f>EM12/(1-EN12)</f>
      </c>
      <c r="EP12">
        <f>EN12*EO12</f>
      </c>
      <c r="EQ12" t="n" s="3835">
        <v>0.15000000596046448</v>
      </c>
      <c r="ER12">
        <f>EQ12*EO12</f>
      </c>
      <c r="ES12">
        <f>EN12-EQ12</f>
      </c>
      <c r="ET12">
        <f>EP12-ER12</f>
      </c>
      <c r="EU12" t="n" s="3839">
        <v>0.03999999910593033</v>
      </c>
      <c r="EV12">
        <f>EU12*EO12</f>
      </c>
      <c r="EW12">
        <f>EO12*(1+EU12)</f>
      </c>
      <c r="EX12" t="n" s="3842">
        <v>0.029999999329447746</v>
      </c>
      <c r="EY12">
        <f>EX12*EW12</f>
      </c>
      <c r="EZ12">
        <f>EW12+EY12</f>
      </c>
      <c r="FA12" t="n" s="3845">
        <v>0.10000000149011612</v>
      </c>
      <c r="FB12">
        <f>EZ12/(1-FA12)</f>
      </c>
      <c r="FC12">
        <f>FA12*FB12</f>
      </c>
      <c r="FD12" t="n" s="3848">
        <v>0.10000000149011612</v>
      </c>
      <c r="FE12">
        <f>FD12*FB12</f>
      </c>
      <c r="FF12">
        <f>FA12-FD12</f>
      </c>
      <c r="FG12">
        <f>FC12-FE12</f>
      </c>
      <c r="FH12">
        <f>FB12</f>
      </c>
      <c r="FI12">
        <f>EH12*EJ12/3612*$P$12</f>
      </c>
      <c r="FJ12" t="n" s="3854">
        <v>0.0</v>
      </c>
      <c r="FK12">
        <f>FI12*(1+FJ12)</f>
      </c>
      <c r="FL12" t="n" s="3856">
        <v>0.25</v>
      </c>
      <c r="FM12">
        <f>FK12/(1-FL12)</f>
      </c>
      <c r="FN12">
        <f>FL12*FM12</f>
      </c>
      <c r="FO12" t="n" s="3859">
        <v>0.15000000596046448</v>
      </c>
      <c r="FP12">
        <f>FO12*FM12</f>
      </c>
      <c r="FQ12">
        <f>FL12-FO12</f>
      </c>
      <c r="FR12">
        <f>FN12-FP12</f>
      </c>
      <c r="FS12" t="n" s="3863">
        <v>0.03999999910593033</v>
      </c>
      <c r="FT12">
        <f>FS12*FM12</f>
      </c>
      <c r="FU12">
        <f>FM12*(1+FS12)</f>
      </c>
      <c r="FV12" t="n" s="3866">
        <v>0.029999999329447746</v>
      </c>
      <c r="FW12">
        <f>FV12*FU12</f>
      </c>
      <c r="FX12">
        <f>FU12+FW12</f>
      </c>
      <c r="FY12" t="n" s="3869">
        <v>0.10000000149011612</v>
      </c>
      <c r="FZ12">
        <f>FX12/(1-FY12)</f>
      </c>
      <c r="GA12">
        <f>FY12*FZ12</f>
      </c>
      <c r="GB12" t="n" s="3872">
        <v>0.10000000149011612</v>
      </c>
      <c r="GC12">
        <f>GB12*FZ12</f>
      </c>
      <c r="GD12">
        <f>FY12-GB12</f>
      </c>
      <c r="GE12">
        <f>GA12-GC12</f>
      </c>
      <c r="GF12">
        <f>FZ12</f>
      </c>
      <c r="GG12" t="s" s="3877">
        <v>69</v>
      </c>
      <c r="GH12" t="s" s="3878">
        <v>66</v>
      </c>
      <c r="GI12" t="s" s="3879">
        <v>67</v>
      </c>
      <c r="GJ12" t="n" s="3880">
        <v>240322.0</v>
      </c>
      <c r="GK12" t="s" s="3881">
        <v>57</v>
      </c>
      <c r="GL12" t="s" s="3882">
        <v>68</v>
      </c>
      <c r="GM12" t="n" s="3883">
        <v>0.12530000507831573</v>
      </c>
      <c r="GN12" t="n" s="3884">
        <v>3.0</v>
      </c>
      <c r="GO12">
        <f>GN12*$O$12*12</f>
      </c>
      <c r="GP12">
        <f>GM12*GO12</f>
      </c>
      <c r="GQ12" t="n" s="3887">
        <v>0.0</v>
      </c>
      <c r="GR12">
        <f>GP12*(1+GQ12)</f>
      </c>
      <c r="GS12" t="n" s="3889">
        <v>0.25</v>
      </c>
      <c r="GT12">
        <f>GR12/(1-GS12)</f>
      </c>
      <c r="GU12">
        <f>GS12*GT12</f>
      </c>
      <c r="GV12" t="n" s="3892">
        <v>0.15000000596046448</v>
      </c>
      <c r="GW12">
        <f>GV12*GT12</f>
      </c>
      <c r="GX12">
        <f>GS12-GV12</f>
      </c>
      <c r="GY12">
        <f>GU12-GW12</f>
      </c>
      <c r="GZ12" t="n" s="3896">
        <v>0.03999999910593033</v>
      </c>
      <c r="HA12">
        <f>GZ12*GT12</f>
      </c>
      <c r="HB12">
        <f>GT12*(1+GZ12)</f>
      </c>
      <c r="HC12" t="n" s="3899">
        <v>0.029999999329447746</v>
      </c>
      <c r="HD12">
        <f>HC12*HB12</f>
      </c>
      <c r="HE12">
        <f>HB12+HD12</f>
      </c>
      <c r="HF12" t="n" s="3902">
        <v>0.10000000149011612</v>
      </c>
      <c r="HG12">
        <f>HE12/(1-HF12)</f>
      </c>
      <c r="HH12">
        <f>HF12*HG12</f>
      </c>
      <c r="HI12" t="n" s="3905">
        <v>0.10000000149011612</v>
      </c>
      <c r="HJ12">
        <f>HI12*HG12</f>
      </c>
      <c r="HK12">
        <f>HF12-HI12</f>
      </c>
      <c r="HL12">
        <f>HH12-HJ12</f>
      </c>
      <c r="HM12">
        <f>HG12</f>
      </c>
      <c r="HN12">
        <f>GM12*GO12/3612*$P$12</f>
      </c>
      <c r="HO12" t="n" s="3911">
        <v>0.0</v>
      </c>
      <c r="HP12">
        <f>HN12*(1+HO12)</f>
      </c>
      <c r="HQ12" t="n" s="3913">
        <v>0.25</v>
      </c>
      <c r="HR12">
        <f>HP12/(1-HQ12)</f>
      </c>
      <c r="HS12">
        <f>HQ12*HR12</f>
      </c>
      <c r="HT12" t="n" s="3916">
        <v>0.15000000596046448</v>
      </c>
      <c r="HU12">
        <f>HT12*HR12</f>
      </c>
      <c r="HV12">
        <f>HQ12-HT12</f>
      </c>
      <c r="HW12">
        <f>HS12-HU12</f>
      </c>
      <c r="HX12" t="n" s="3920">
        <v>0.03999999910593033</v>
      </c>
      <c r="HY12">
        <f>HX12*HR12</f>
      </c>
      <c r="HZ12">
        <f>HR12*(1+HX12)</f>
      </c>
      <c r="IA12" t="n" s="3923">
        <v>0.029999999329447746</v>
      </c>
      <c r="IB12">
        <f>IA12*HZ12</f>
      </c>
      <c r="IC12">
        <f>HZ12+IB12</f>
      </c>
      <c r="ID12" t="n" s="3926">
        <v>0.10000000149011612</v>
      </c>
      <c r="IE12">
        <f>IC12/(1-ID12)</f>
      </c>
      <c r="IF12">
        <f>ID12*IE12</f>
      </c>
      <c r="IG12" t="n" s="3929">
        <v>0.10000000149011612</v>
      </c>
      <c r="IH12">
        <f>IG12*IE12</f>
      </c>
      <c r="II12">
        <f>ID12-IG12</f>
      </c>
      <c r="IJ12">
        <f>IF12-IH12</f>
      </c>
      <c r="IK12">
        <f>IE12</f>
      </c>
      <c r="IL12" t="s" s="3934">
        <v>70</v>
      </c>
      <c r="IM12" t="s" s="3935">
        <v>66</v>
      </c>
      <c r="IN12" t="s" s="3936">
        <v>67</v>
      </c>
      <c r="IO12" t="n" s="3937">
        <v>240322.0</v>
      </c>
      <c r="IP12" t="s" s="3938">
        <v>57</v>
      </c>
      <c r="IQ12" t="s" s="3939">
        <v>68</v>
      </c>
      <c r="IR12" t="n" s="3940">
        <v>0.061900001019239426</v>
      </c>
      <c r="IS12" t="n" s="3941">
        <v>3.0</v>
      </c>
      <c r="IT12">
        <f>IS12*$O$12*12</f>
      </c>
      <c r="IU12">
        <f>IR12*IT12</f>
      </c>
      <c r="IV12" t="n" s="3944">
        <v>0.0</v>
      </c>
      <c r="IW12">
        <f>IU12*(1+IV12)</f>
      </c>
      <c r="IX12" t="n" s="3946">
        <v>0.25</v>
      </c>
      <c r="IY12">
        <f>IW12/(1-IX12)</f>
      </c>
      <c r="IZ12">
        <f>IX12*IY12</f>
      </c>
      <c r="JA12" t="n" s="3949">
        <v>0.15000000596046448</v>
      </c>
      <c r="JB12">
        <f>JA12*IY12</f>
      </c>
      <c r="JC12">
        <f>IX12-JA12</f>
      </c>
      <c r="JD12">
        <f>IZ12-JB12</f>
      </c>
      <c r="JE12" t="n" s="3953">
        <v>0.03999999910593033</v>
      </c>
      <c r="JF12">
        <f>JE12*IY12</f>
      </c>
      <c r="JG12">
        <f>IY12*(1+JE12)</f>
      </c>
      <c r="JH12" t="n" s="3956">
        <v>0.029999999329447746</v>
      </c>
      <c r="JI12">
        <f>JH12*JG12</f>
      </c>
      <c r="JJ12">
        <f>JG12+JI12</f>
      </c>
      <c r="JK12" t="n" s="3959">
        <v>0.10000000149011612</v>
      </c>
      <c r="JL12">
        <f>JJ12/(1-JK12)</f>
      </c>
      <c r="JM12">
        <f>JK12*JL12</f>
      </c>
      <c r="JN12" t="n" s="3962">
        <v>0.10000000149011612</v>
      </c>
      <c r="JO12">
        <f>JN12*JL12</f>
      </c>
      <c r="JP12">
        <f>JK12-JN12</f>
      </c>
      <c r="JQ12">
        <f>JM12-JO12</f>
      </c>
      <c r="JR12">
        <f>JL12</f>
      </c>
      <c r="JS12">
        <f>IR12*IT12/3612*$P$12</f>
      </c>
      <c r="JT12" t="n" s="3968">
        <v>0.0</v>
      </c>
      <c r="JU12">
        <f>JS12*(1+JT12)</f>
      </c>
      <c r="JV12" t="n" s="3970">
        <v>0.25</v>
      </c>
      <c r="JW12">
        <f>JU12/(1-JV12)</f>
      </c>
      <c r="JX12">
        <f>JV12*JW12</f>
      </c>
      <c r="JY12" t="n" s="3973">
        <v>0.15000000596046448</v>
      </c>
      <c r="JZ12">
        <f>JY12*JW12</f>
      </c>
      <c r="KA12">
        <f>JV12-JY12</f>
      </c>
      <c r="KB12">
        <f>JX12-JZ12</f>
      </c>
      <c r="KC12" t="n" s="3977">
        <v>0.03999999910593033</v>
      </c>
      <c r="KD12">
        <f>KC12*JW12</f>
      </c>
      <c r="KE12">
        <f>JW12*(1+KC12)</f>
      </c>
      <c r="KF12" t="n" s="3980">
        <v>0.029999999329447746</v>
      </c>
      <c r="KG12">
        <f>KF12*KE12</f>
      </c>
      <c r="KH12">
        <f>KE12+KG12</f>
      </c>
      <c r="KI12" t="n" s="3983">
        <v>0.10000000149011612</v>
      </c>
      <c r="KJ12">
        <f>KH12/(1-KI12)</f>
      </c>
      <c r="KK12">
        <f>KI12*KJ12</f>
      </c>
      <c r="KL12" t="n" s="3986">
        <v>0.10000000149011612</v>
      </c>
      <c r="KM12">
        <f>KL12*KJ12</f>
      </c>
      <c r="KN12">
        <f>KI12-KL12</f>
      </c>
      <c r="KO12">
        <f>KK12-KM12</f>
      </c>
      <c r="KP12">
        <f>KJ12</f>
      </c>
      <c r="KQ12" t="s" s="3991">
        <v>71</v>
      </c>
      <c r="KR12" t="s" s="3992">
        <v>66</v>
      </c>
      <c r="KS12" t="s" s="3993">
        <v>67</v>
      </c>
      <c r="KT12" t="n" s="3994">
        <v>240322.0</v>
      </c>
      <c r="KU12" t="s" s="3995">
        <v>57</v>
      </c>
      <c r="KV12" t="s" s="3996">
        <v>68</v>
      </c>
      <c r="KW12" t="n" s="3997">
        <v>0.21080000698566437</v>
      </c>
      <c r="KX12" t="n" s="3998">
        <v>3.0</v>
      </c>
      <c r="KY12">
        <f>KX12*$O$12*12</f>
      </c>
      <c r="KZ12">
        <f>KW12*KY12</f>
      </c>
      <c r="LA12" t="n" s="4001">
        <v>0.0</v>
      </c>
      <c r="LB12">
        <f>KZ12*(1+LA12)</f>
      </c>
      <c r="LC12" t="n" s="4003">
        <v>0.25</v>
      </c>
      <c r="LD12">
        <f>LB12/(1-LC12)</f>
      </c>
      <c r="LE12">
        <f>LC12*LD12</f>
      </c>
      <c r="LF12" t="n" s="4006">
        <v>0.15000000596046448</v>
      </c>
      <c r="LG12">
        <f>LF12*LD12</f>
      </c>
      <c r="LH12">
        <f>LC12-LF12</f>
      </c>
      <c r="LI12">
        <f>LE12-LG12</f>
      </c>
      <c r="LJ12" t="n" s="4010">
        <v>0.03999999910593033</v>
      </c>
      <c r="LK12">
        <f>LJ12*LD12</f>
      </c>
      <c r="LL12">
        <f>LD12*(1+LJ12)</f>
      </c>
      <c r="LM12" t="n" s="4013">
        <v>0.029999999329447746</v>
      </c>
      <c r="LN12">
        <f>LM12*LL12</f>
      </c>
      <c r="LO12">
        <f>LL12+LN12</f>
      </c>
      <c r="LP12" t="n" s="4016">
        <v>0.10000000149011612</v>
      </c>
      <c r="LQ12">
        <f>LO12/(1-LP12)</f>
      </c>
      <c r="LR12">
        <f>LP12*LQ12</f>
      </c>
      <c r="LS12" t="n" s="4019">
        <v>0.10000000149011612</v>
      </c>
      <c r="LT12">
        <f>LS12*LQ12</f>
      </c>
      <c r="LU12">
        <f>LP12-LS12</f>
      </c>
      <c r="LV12">
        <f>LR12-LT12</f>
      </c>
      <c r="LW12">
        <f>LQ12</f>
      </c>
      <c r="LX12">
        <f>KW12*KY12/3612*$P$12</f>
      </c>
      <c r="LY12" t="n" s="4025">
        <v>0.0</v>
      </c>
      <c r="LZ12">
        <f>LX12*(1+LY12)</f>
      </c>
      <c r="MA12" t="n" s="4027">
        <v>0.25</v>
      </c>
      <c r="MB12">
        <f>LZ12/(1-MA12)</f>
      </c>
      <c r="MC12">
        <f>MA12*MB12</f>
      </c>
      <c r="MD12" t="n" s="4030">
        <v>0.15000000596046448</v>
      </c>
      <c r="ME12">
        <f>MD12*MB12</f>
      </c>
      <c r="MF12">
        <f>MA12-MD12</f>
      </c>
      <c r="MG12">
        <f>MC12-ME12</f>
      </c>
      <c r="MH12" t="n" s="4034">
        <v>0.03999999910593033</v>
      </c>
      <c r="MI12">
        <f>MH12*MB12</f>
      </c>
      <c r="MJ12">
        <f>MB12*(1+MH12)</f>
      </c>
      <c r="MK12" t="n" s="4037">
        <v>0.029999999329447746</v>
      </c>
      <c r="ML12">
        <f>MK12*MJ12</f>
      </c>
      <c r="MM12">
        <f>MJ12+ML12</f>
      </c>
      <c r="MN12" t="n" s="4040">
        <v>0.10000000149011612</v>
      </c>
      <c r="MO12">
        <f>MM12/(1-MN12)</f>
      </c>
      <c r="MP12">
        <f>MN12*MO12</f>
      </c>
      <c r="MQ12" t="n" s="4043">
        <v>0.10000000149011612</v>
      </c>
      <c r="MR12">
        <f>MQ12*MO12</f>
      </c>
      <c r="MS12">
        <f>MN12-MQ12</f>
      </c>
      <c r="MT12">
        <f>MP12-MR12</f>
      </c>
      <c r="MU12">
        <f>MO12</f>
      </c>
      <c r="MV12" t="s" s="4048">
        <v>72</v>
      </c>
      <c r="MW12" t="s" s="4049">
        <v>66</v>
      </c>
      <c r="MX12" t="s" s="4050">
        <v>67</v>
      </c>
      <c r="MY12" t="n" s="4051">
        <v>240322.0</v>
      </c>
      <c r="MZ12" t="s" s="4052">
        <v>57</v>
      </c>
      <c r="NA12" t="s" s="4053">
        <v>68</v>
      </c>
      <c r="NB12" t="n" s="4054">
        <v>0.45249998569488525</v>
      </c>
      <c r="NC12" t="n" s="4055">
        <v>1.0</v>
      </c>
      <c r="ND12">
        <f>NC12*$O$12*12</f>
      </c>
      <c r="NE12">
        <f>NB12*ND12</f>
      </c>
      <c r="NF12" t="n" s="4058">
        <v>0.0</v>
      </c>
      <c r="NG12">
        <f>NE12*(1+NF12)</f>
      </c>
      <c r="NH12" t="n" s="4060">
        <v>0.25</v>
      </c>
      <c r="NI12">
        <f>NG12/(1-NH12)</f>
      </c>
      <c r="NJ12">
        <f>NH12*NI12</f>
      </c>
      <c r="NK12" t="n" s="4063">
        <v>0.15000000596046448</v>
      </c>
      <c r="NL12">
        <f>NK12*NI12</f>
      </c>
      <c r="NM12">
        <f>NH12-NK12</f>
      </c>
      <c r="NN12">
        <f>NJ12-NL12</f>
      </c>
      <c r="NO12" t="n" s="4067">
        <v>0.03999999910593033</v>
      </c>
      <c r="NP12">
        <f>NO12*NI12</f>
      </c>
      <c r="NQ12">
        <f>NI12*(1+NO12)</f>
      </c>
      <c r="NR12" t="n" s="4070">
        <v>0.029999999329447746</v>
      </c>
      <c r="NS12">
        <f>NR12*NQ12</f>
      </c>
      <c r="NT12">
        <f>NQ12+NS12</f>
      </c>
      <c r="NU12" t="n" s="4073">
        <v>0.10000000149011612</v>
      </c>
      <c r="NV12">
        <f>NT12/(1-NU12)</f>
      </c>
      <c r="NW12">
        <f>NU12*NV12</f>
      </c>
      <c r="NX12" t="n" s="4076">
        <v>0.10000000149011612</v>
      </c>
      <c r="NY12">
        <f>NX12*NV12</f>
      </c>
      <c r="NZ12">
        <f>NU12-NX12</f>
      </c>
      <c r="OA12">
        <f>NW12-NY12</f>
      </c>
      <c r="OB12">
        <f>NV12</f>
      </c>
      <c r="OC12">
        <f>NB12*ND12/3612*$P$12</f>
      </c>
      <c r="OD12" t="n" s="4082">
        <v>0.0</v>
      </c>
      <c r="OE12">
        <f>OC12*(1+OD12)</f>
      </c>
      <c r="OF12" t="n" s="4084">
        <v>0.25</v>
      </c>
      <c r="OG12">
        <f>OE12/(1-OF12)</f>
      </c>
      <c r="OH12">
        <f>OF12*OG12</f>
      </c>
      <c r="OI12" t="n" s="4087">
        <v>0.15000000596046448</v>
      </c>
      <c r="OJ12">
        <f>OI12*OG12</f>
      </c>
      <c r="OK12">
        <f>OF12-OI12</f>
      </c>
      <c r="OL12">
        <f>OH12-OJ12</f>
      </c>
      <c r="OM12" t="n" s="4091">
        <v>0.03999999910593033</v>
      </c>
      <c r="ON12">
        <f>OM12*OG12</f>
      </c>
      <c r="OO12">
        <f>OG12*(1+OM12)</f>
      </c>
      <c r="OP12" t="n" s="4094">
        <v>0.029999999329447746</v>
      </c>
      <c r="OQ12">
        <f>OP12*OO12</f>
      </c>
      <c r="OR12">
        <f>OO12+OQ12</f>
      </c>
      <c r="OS12" t="n" s="4097">
        <v>0.10000000149011612</v>
      </c>
      <c r="OT12">
        <f>OR12/(1-OS12)</f>
      </c>
      <c r="OU12">
        <f>OS12*OT12</f>
      </c>
      <c r="OV12" t="n" s="4100">
        <v>0.10000000149011612</v>
      </c>
      <c r="OW12">
        <f>OV12*OT12</f>
      </c>
      <c r="OX12">
        <f>OS12-OV12</f>
      </c>
      <c r="OY12">
        <f>OU12-OW12</f>
      </c>
      <c r="OZ12">
        <f>OT12</f>
      </c>
      <c r="PA12" t="s" s="4105">
        <v>73</v>
      </c>
      <c r="PB12" t="s" s="4106">
        <v>66</v>
      </c>
      <c r="PC12" t="s" s="4107">
        <v>67</v>
      </c>
      <c r="PD12" t="n" s="4108">
        <v>240322.0</v>
      </c>
      <c r="PE12" t="s" s="4109">
        <v>57</v>
      </c>
      <c r="PF12" t="s" s="4110">
        <v>68</v>
      </c>
      <c r="PG12" t="n" s="4111">
        <v>0.9043999910354614</v>
      </c>
      <c r="PH12" t="n" s="4112">
        <v>1.0</v>
      </c>
      <c r="PI12">
        <f>PH12*$O$12*12</f>
      </c>
      <c r="PJ12">
        <f>PG12*PI12</f>
      </c>
      <c r="PK12" t="n" s="4115">
        <v>0.0</v>
      </c>
      <c r="PL12">
        <f>PJ12*(1+PK12)</f>
      </c>
      <c r="PM12" t="n" s="4117">
        <v>0.25</v>
      </c>
      <c r="PN12">
        <f>PL12/(1-PM12)</f>
      </c>
      <c r="PO12">
        <f>PM12*PN12</f>
      </c>
      <c r="PP12" t="n" s="4120">
        <v>0.15000000596046448</v>
      </c>
      <c r="PQ12">
        <f>PP12*PN12</f>
      </c>
      <c r="PR12">
        <f>PM12-PP12</f>
      </c>
      <c r="PS12">
        <f>PO12-PQ12</f>
      </c>
      <c r="PT12" t="n" s="4124">
        <v>0.03999999910593033</v>
      </c>
      <c r="PU12">
        <f>PT12*PN12</f>
      </c>
      <c r="PV12">
        <f>PN12*(1+PT12)</f>
      </c>
      <c r="PW12" t="n" s="4127">
        <v>0.029999999329447746</v>
      </c>
      <c r="PX12">
        <f>PW12*PV12</f>
      </c>
      <c r="PY12">
        <f>PV12+PX12</f>
      </c>
      <c r="PZ12" t="n" s="4130">
        <v>0.10000000149011612</v>
      </c>
      <c r="QA12">
        <f>PY12/(1-PZ12)</f>
      </c>
      <c r="QB12">
        <f>PZ12*QA12</f>
      </c>
      <c r="QC12" t="n" s="4133">
        <v>0.10000000149011612</v>
      </c>
      <c r="QD12">
        <f>QC12*QA12</f>
      </c>
      <c r="QE12">
        <f>PZ12-QC12</f>
      </c>
      <c r="QF12">
        <f>QB12-QD12</f>
      </c>
      <c r="QG12">
        <f>QA12</f>
      </c>
      <c r="QH12">
        <f>PG12*PI12/3612*$P$12</f>
      </c>
      <c r="QI12" t="n" s="4139">
        <v>0.0</v>
      </c>
      <c r="QJ12">
        <f>QH12*(1+QI12)</f>
      </c>
      <c r="QK12" t="n" s="4141">
        <v>0.25</v>
      </c>
      <c r="QL12">
        <f>QJ12/(1-QK12)</f>
      </c>
      <c r="QM12">
        <f>QK12*QL12</f>
      </c>
      <c r="QN12" t="n" s="4144">
        <v>0.15000000596046448</v>
      </c>
      <c r="QO12">
        <f>QN12*QL12</f>
      </c>
      <c r="QP12">
        <f>QK12-QN12</f>
      </c>
      <c r="QQ12">
        <f>QM12-QO12</f>
      </c>
      <c r="QR12" t="n" s="4148">
        <v>0.03999999910593033</v>
      </c>
      <c r="QS12">
        <f>QR12*QL12</f>
      </c>
      <c r="QT12">
        <f>QL12*(1+QR12)</f>
      </c>
      <c r="QU12" t="n" s="4151">
        <v>0.029999999329447746</v>
      </c>
      <c r="QV12">
        <f>QU12*QT12</f>
      </c>
      <c r="QW12">
        <f>QT12+QV12</f>
      </c>
      <c r="QX12" t="n" s="4154">
        <v>0.10000000149011612</v>
      </c>
      <c r="QY12">
        <f>QW12/(1-QX12)</f>
      </c>
      <c r="QZ12">
        <f>QX12*QY12</f>
      </c>
      <c r="RA12" t="n" s="4157">
        <v>0.10000000149011612</v>
      </c>
      <c r="RB12">
        <f>RA12*QY12</f>
      </c>
      <c r="RC12">
        <f>QX12-RA12</f>
      </c>
      <c r="RD12">
        <f>QZ12-RB12</f>
      </c>
      <c r="RE12">
        <f>QY12</f>
      </c>
      <c r="RF12">
        <f>BV12+EA12+GF12+IK12+KP12+MU12+OZ12+RE12</f>
      </c>
    </row>
    <row r="13">
      <c r="A13" t="s">
        <v>85</v>
      </c>
      <c r="B13" t="s">
        <v>86</v>
      </c>
      <c r="C13" t="s">
        <v>87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n">
        <v>0.0</v>
      </c>
      <c r="K13" t="n">
        <v>42815.0</v>
      </c>
      <c r="L13" t="n">
        <v>42753.0</v>
      </c>
      <c r="M13" t="s">
        <v>57</v>
      </c>
      <c r="N13" t="n">
        <v>-2.0</v>
      </c>
      <c r="O13" t="n">
        <v>36000.0</v>
      </c>
      <c r="P13" t="n">
        <v>-62.0</v>
      </c>
      <c r="Q13" t="n">
        <v>-1.0</v>
      </c>
      <c r="R13" t="s" s="4162">
        <v>58</v>
      </c>
      <c r="S13" t="s" s="4163">
        <v>59</v>
      </c>
      <c r="T13" t="s" s="4164">
        <v>60</v>
      </c>
      <c r="U13" t="s" s="4165">
        <v>61</v>
      </c>
      <c r="V13" t="s" s="4166">
        <v>57</v>
      </c>
      <c r="W13" t="s" s="4167">
        <v>62</v>
      </c>
      <c r="X13" t="s" s="4168">
        <v>63</v>
      </c>
      <c r="Z13" t="n" s="4169">
        <v>500000.0</v>
      </c>
      <c r="AA13" t="n" s="4170">
        <v>1822.1199951171875</v>
      </c>
      <c r="AB13" t="n" s="4171">
        <v>0.0</v>
      </c>
      <c r="AC13">
        <f>AA13*(1+AB13)</f>
      </c>
      <c r="AD13" t="n" s="4173">
        <v>0.25</v>
      </c>
      <c r="AE13">
        <f>AC13/(1-AD13)</f>
      </c>
      <c r="AF13">
        <f>AD13*AE13</f>
      </c>
      <c r="AG13" t="n" s="4176">
        <v>0.15000000596046448</v>
      </c>
      <c r="AH13">
        <f>AG13*AE13</f>
      </c>
      <c r="AI13">
        <f>AD13-AG13</f>
      </c>
      <c r="AJ13">
        <f>AF13-AH13</f>
      </c>
      <c r="AK13" t="n" s="4180">
        <v>0.03999999910593033</v>
      </c>
      <c r="AL13">
        <f>AK13*AE13</f>
      </c>
      <c r="AM13">
        <f>AE13*(1+AK13)</f>
      </c>
      <c r="AN13" t="n" s="4183">
        <v>0.029999999329447746</v>
      </c>
      <c r="AO13">
        <f>AN13*AM13</f>
      </c>
      <c r="AP13">
        <f>AM13+AO13</f>
      </c>
      <c r="AQ13" t="n" s="4186">
        <v>0.10000000149011612</v>
      </c>
      <c r="AR13">
        <f>AP13/(1-AQ13)</f>
      </c>
      <c r="AS13">
        <f>AQ13*AR13</f>
      </c>
      <c r="AT13" t="n" s="4189">
        <v>0.10000000149011612</v>
      </c>
      <c r="AU13">
        <f>AT13*AR13</f>
      </c>
      <c r="AV13">
        <f>AQ13-AT13</f>
      </c>
      <c r="AW13">
        <f>AS13-AU13</f>
      </c>
      <c r="AX13">
        <f>AR13</f>
      </c>
      <c r="AY13">
        <f>AA13/12*$Q$13</f>
      </c>
      <c r="AZ13">
        <f>AB13/12*$Q$13</f>
      </c>
      <c r="BA13">
        <f>AC13/12*$Q$13</f>
      </c>
      <c r="BB13">
        <f>AD13/12*$Q$13</f>
      </c>
      <c r="BC13">
        <f>AE13/12*$Q$13</f>
      </c>
      <c r="BD13">
        <f>AF13/12*$Q$13</f>
      </c>
      <c r="BE13">
        <f>AG13/12*$Q$13</f>
      </c>
      <c r="BF13">
        <f>AH13/12*$Q$13</f>
      </c>
      <c r="BG13">
        <f>AI13/12*$Q$13</f>
      </c>
      <c r="BH13">
        <f>AJ13/12*$Q$13</f>
      </c>
      <c r="BI13">
        <f>AK13/12*$Q$13</f>
      </c>
      <c r="BJ13">
        <f>AL13/12*$Q$13</f>
      </c>
      <c r="BK13">
        <f>AM13/12*$Q$13</f>
      </c>
      <c r="BL13">
        <f>AN13/12*$Q$13</f>
      </c>
      <c r="BM13">
        <f>AO13/12*$Q$13</f>
      </c>
      <c r="BN13">
        <f>AP13/12*$Q$13</f>
      </c>
      <c r="BO13">
        <f>AQ13/12*$Q$13</f>
      </c>
      <c r="BP13">
        <f>AR13/12*$Q$13</f>
      </c>
      <c r="BQ13">
        <f>AS13/12*$Q$13</f>
      </c>
      <c r="BR13">
        <f>AT13/12*$Q$13</f>
      </c>
      <c r="BS13">
        <f>AU13/12*$Q$13</f>
      </c>
      <c r="BT13">
        <f>AV13/12*$Q$13</f>
      </c>
      <c r="BU13">
        <f>AW13/12*$Q$13</f>
      </c>
      <c r="BV13">
        <f>AX13/12*$Q$13</f>
      </c>
      <c r="BW13" t="s" s="4222">
        <v>64</v>
      </c>
      <c r="BX13" t="s" s="4223">
        <v>59</v>
      </c>
      <c r="BY13" t="s" s="4224">
        <v>60</v>
      </c>
      <c r="BZ13" t="s" s="4225">
        <v>61</v>
      </c>
      <c r="CA13" t="s" s="4226">
        <v>57</v>
      </c>
      <c r="CB13" t="s" s="4227">
        <v>62</v>
      </c>
      <c r="CC13" t="s" s="4228">
        <v>63</v>
      </c>
      <c r="CE13" t="n" s="4229">
        <v>500000.0</v>
      </c>
      <c r="CF13" t="n" s="4230">
        <v>0.0</v>
      </c>
      <c r="CG13" t="n" s="4231">
        <v>0.0</v>
      </c>
      <c r="CH13">
        <f>CF13*(1+CG13)</f>
      </c>
      <c r="CI13" t="n" s="4233">
        <v>0.25</v>
      </c>
      <c r="CJ13">
        <f>CH13/(1-CI13)</f>
      </c>
      <c r="CK13">
        <f>CI13*CJ13</f>
      </c>
      <c r="CL13" t="n" s="4236">
        <v>0.15000000596046448</v>
      </c>
      <c r="CM13">
        <f>CL13*CJ13</f>
      </c>
      <c r="CN13">
        <f>CI13-CL13</f>
      </c>
      <c r="CO13">
        <f>CK13-CM13</f>
      </c>
      <c r="CP13" t="n" s="4240">
        <v>0.03999999910593033</v>
      </c>
      <c r="CQ13">
        <f>CP13*CJ13</f>
      </c>
      <c r="CR13">
        <f>CJ13*(1+CP13)</f>
      </c>
      <c r="CS13" t="n" s="4243">
        <v>0.029999999329447746</v>
      </c>
      <c r="CT13">
        <f>CS13*CR13</f>
      </c>
      <c r="CU13">
        <f>CR13+CT13</f>
      </c>
      <c r="CV13" t="n" s="4246">
        <v>0.10000000149011612</v>
      </c>
      <c r="CW13">
        <f>CU13/(1-CV13)</f>
      </c>
      <c r="CX13">
        <f>CV13*CW13</f>
      </c>
      <c r="CY13" t="n" s="4249">
        <v>0.10000000149011612</v>
      </c>
      <c r="CZ13">
        <f>CY13*CW13</f>
      </c>
      <c r="DA13">
        <f>CV13-CY13</f>
      </c>
      <c r="DB13">
        <f>CX13-CZ13</f>
      </c>
      <c r="DC13">
        <f>CW13</f>
      </c>
      <c r="DD13">
        <f>CF13/12*$Q$13</f>
      </c>
      <c r="DE13">
        <f>CG13/12*$Q$13</f>
      </c>
      <c r="DF13">
        <f>CH13/12*$Q$13</f>
      </c>
      <c r="DG13">
        <f>CI13/12*$Q$13</f>
      </c>
      <c r="DH13">
        <f>CJ13/12*$Q$13</f>
      </c>
      <c r="DI13">
        <f>CK13/12*$Q$13</f>
      </c>
      <c r="DJ13">
        <f>CL13/12*$Q$13</f>
      </c>
      <c r="DK13">
        <f>CM13/12*$Q$13</f>
      </c>
      <c r="DL13">
        <f>CN13/12*$Q$13</f>
      </c>
      <c r="DM13">
        <f>CO13/12*$Q$13</f>
      </c>
      <c r="DN13">
        <f>CP13/12*$Q$13</f>
      </c>
      <c r="DO13">
        <f>CQ13/12*$Q$13</f>
      </c>
      <c r="DP13">
        <f>CR13/12*$Q$13</f>
      </c>
      <c r="DQ13">
        <f>CS13/12*$Q$13</f>
      </c>
      <c r="DR13">
        <f>CT13/12*$Q$13</f>
      </c>
      <c r="DS13">
        <f>CU13/12*$Q$13</f>
      </c>
      <c r="DT13">
        <f>CV13/12*$Q$13</f>
      </c>
      <c r="DU13">
        <f>CW13/12*$Q$13</f>
      </c>
      <c r="DV13">
        <f>CX13/12*$Q$13</f>
      </c>
      <c r="DW13">
        <f>CY13/12*$Q$13</f>
      </c>
      <c r="DX13">
        <f>CZ13/12*$Q$13</f>
      </c>
      <c r="DY13">
        <f>DA13/12*$Q$13</f>
      </c>
      <c r="DZ13">
        <f>DB13/12*$Q$13</f>
      </c>
      <c r="EA13">
        <f>DC13/12*$Q$13</f>
      </c>
      <c r="EB13" t="s" s="4282">
        <v>65</v>
      </c>
      <c r="EC13" t="s" s="4283">
        <v>66</v>
      </c>
      <c r="ED13" t="s" s="4284">
        <v>67</v>
      </c>
      <c r="EE13" t="n" s="4285">
        <v>240322.0</v>
      </c>
      <c r="EF13" t="s" s="4286">
        <v>57</v>
      </c>
      <c r="EG13" t="s" s="4287">
        <v>68</v>
      </c>
      <c r="EH13" t="n" s="4288">
        <v>0.5009999871253967</v>
      </c>
      <c r="EI13" t="n" s="4289">
        <v>3.0</v>
      </c>
      <c r="EJ13">
        <f>EI13*$O$13*12</f>
      </c>
      <c r="EK13">
        <f>EH13*EJ13</f>
      </c>
      <c r="EL13" t="n" s="4292">
        <v>0.0</v>
      </c>
      <c r="EM13">
        <f>EK13*(1+EL13)</f>
      </c>
      <c r="EN13" t="n" s="4294">
        <v>0.25</v>
      </c>
      <c r="EO13">
        <f>EM13/(1-EN13)</f>
      </c>
      <c r="EP13">
        <f>EN13*EO13</f>
      </c>
      <c r="EQ13" t="n" s="4297">
        <v>0.15000000596046448</v>
      </c>
      <c r="ER13">
        <f>EQ13*EO13</f>
      </c>
      <c r="ES13">
        <f>EN13-EQ13</f>
      </c>
      <c r="ET13">
        <f>EP13-ER13</f>
      </c>
      <c r="EU13" t="n" s="4301">
        <v>0.03999999910593033</v>
      </c>
      <c r="EV13">
        <f>EU13*EO13</f>
      </c>
      <c r="EW13">
        <f>EO13*(1+EU13)</f>
      </c>
      <c r="EX13" t="n" s="4304">
        <v>0.029999999329447746</v>
      </c>
      <c r="EY13">
        <f>EX13*EW13</f>
      </c>
      <c r="EZ13">
        <f>EW13+EY13</f>
      </c>
      <c r="FA13" t="n" s="4307">
        <v>0.10000000149011612</v>
      </c>
      <c r="FB13">
        <f>EZ13/(1-FA13)</f>
      </c>
      <c r="FC13">
        <f>FA13*FB13</f>
      </c>
      <c r="FD13" t="n" s="4310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EH13*EJ13/3613*$P$13</f>
      </c>
      <c r="FJ13" t="n" s="4316">
        <v>0.0</v>
      </c>
      <c r="FK13">
        <f>FI13*(1+FJ13)</f>
      </c>
      <c r="FL13" t="n" s="4318">
        <v>0.25</v>
      </c>
      <c r="FM13">
        <f>FK13/(1-FL13)</f>
      </c>
      <c r="FN13">
        <f>FL13*FM13</f>
      </c>
      <c r="FO13" t="n" s="4321">
        <v>0.15000000596046448</v>
      </c>
      <c r="FP13">
        <f>FO13*FM13</f>
      </c>
      <c r="FQ13">
        <f>FL13-FO13</f>
      </c>
      <c r="FR13">
        <f>FN13-FP13</f>
      </c>
      <c r="FS13" t="n" s="4325">
        <v>0.03999999910593033</v>
      </c>
      <c r="FT13">
        <f>FS13*FM13</f>
      </c>
      <c r="FU13">
        <f>FM13*(1+FS13)</f>
      </c>
      <c r="FV13" t="n" s="4328">
        <v>0.029999999329447746</v>
      </c>
      <c r="FW13">
        <f>FV13*FU13</f>
      </c>
      <c r="FX13">
        <f>FU13+FW13</f>
      </c>
      <c r="FY13" t="n" s="4331">
        <v>0.10000000149011612</v>
      </c>
      <c r="FZ13">
        <f>FX13/(1-FY13)</f>
      </c>
      <c r="GA13">
        <f>FY13*FZ13</f>
      </c>
      <c r="GB13" t="n" s="4334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4339">
        <v>69</v>
      </c>
      <c r="GH13" t="s" s="4340">
        <v>66</v>
      </c>
      <c r="GI13" t="s" s="4341">
        <v>67</v>
      </c>
      <c r="GJ13" t="n" s="4342">
        <v>240322.0</v>
      </c>
      <c r="GK13" t="s" s="4343">
        <v>57</v>
      </c>
      <c r="GL13" t="s" s="4344">
        <v>68</v>
      </c>
      <c r="GM13" t="n" s="4345">
        <v>0.12530000507831573</v>
      </c>
      <c r="GN13" t="n" s="4346">
        <v>3.0</v>
      </c>
      <c r="GO13">
        <f>GN13*$O$13*12</f>
      </c>
      <c r="GP13">
        <f>GM13*GO13</f>
      </c>
      <c r="GQ13" t="n" s="4349">
        <v>0.0</v>
      </c>
      <c r="GR13">
        <f>GP13*(1+GQ13)</f>
      </c>
      <c r="GS13" t="n" s="4351">
        <v>0.25</v>
      </c>
      <c r="GT13">
        <f>GR13/(1-GS13)</f>
      </c>
      <c r="GU13">
        <f>GS13*GT13</f>
      </c>
      <c r="GV13" t="n" s="4354">
        <v>0.15000000596046448</v>
      </c>
      <c r="GW13">
        <f>GV13*GT13</f>
      </c>
      <c r="GX13">
        <f>GS13-GV13</f>
      </c>
      <c r="GY13">
        <f>GU13-GW13</f>
      </c>
      <c r="GZ13" t="n" s="4358">
        <v>0.03999999910593033</v>
      </c>
      <c r="HA13">
        <f>GZ13*GT13</f>
      </c>
      <c r="HB13">
        <f>GT13*(1+GZ13)</f>
      </c>
      <c r="HC13" t="n" s="4361">
        <v>0.029999999329447746</v>
      </c>
      <c r="HD13">
        <f>HC13*HB13</f>
      </c>
      <c r="HE13">
        <f>HB13+HD13</f>
      </c>
      <c r="HF13" t="n" s="4364">
        <v>0.10000000149011612</v>
      </c>
      <c r="HG13">
        <f>HE13/(1-HF13)</f>
      </c>
      <c r="HH13">
        <f>HF13*HG13</f>
      </c>
      <c r="HI13" t="n" s="4367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GM13*GO13/3613*$P$13</f>
      </c>
      <c r="HO13" t="n" s="4373">
        <v>0.0</v>
      </c>
      <c r="HP13">
        <f>HN13*(1+HO13)</f>
      </c>
      <c r="HQ13" t="n" s="4375">
        <v>0.25</v>
      </c>
      <c r="HR13">
        <f>HP13/(1-HQ13)</f>
      </c>
      <c r="HS13">
        <f>HQ13*HR13</f>
      </c>
      <c r="HT13" t="n" s="4378">
        <v>0.15000000596046448</v>
      </c>
      <c r="HU13">
        <f>HT13*HR13</f>
      </c>
      <c r="HV13">
        <f>HQ13-HT13</f>
      </c>
      <c r="HW13">
        <f>HS13-HU13</f>
      </c>
      <c r="HX13" t="n" s="4382">
        <v>0.03999999910593033</v>
      </c>
      <c r="HY13">
        <f>HX13*HR13</f>
      </c>
      <c r="HZ13">
        <f>HR13*(1+HX13)</f>
      </c>
      <c r="IA13" t="n" s="4385">
        <v>0.029999999329447746</v>
      </c>
      <c r="IB13">
        <f>IA13*HZ13</f>
      </c>
      <c r="IC13">
        <f>HZ13+IB13</f>
      </c>
      <c r="ID13" t="n" s="4388">
        <v>0.10000000149011612</v>
      </c>
      <c r="IE13">
        <f>IC13/(1-ID13)</f>
      </c>
      <c r="IF13">
        <f>ID13*IE13</f>
      </c>
      <c r="IG13" t="n" s="4391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4396">
        <v>70</v>
      </c>
      <c r="IM13" t="s" s="4397">
        <v>66</v>
      </c>
      <c r="IN13" t="s" s="4398">
        <v>67</v>
      </c>
      <c r="IO13" t="n" s="4399">
        <v>240322.0</v>
      </c>
      <c r="IP13" t="s" s="4400">
        <v>57</v>
      </c>
      <c r="IQ13" t="s" s="4401">
        <v>68</v>
      </c>
      <c r="IR13" t="n" s="4402">
        <v>0.061900001019239426</v>
      </c>
      <c r="IS13" t="n" s="4403">
        <v>3.0</v>
      </c>
      <c r="IT13">
        <f>IS13*$O$13*12</f>
      </c>
      <c r="IU13">
        <f>IR13*IT13</f>
      </c>
      <c r="IV13" t="n" s="4406">
        <v>0.0</v>
      </c>
      <c r="IW13">
        <f>IU13*(1+IV13)</f>
      </c>
      <c r="IX13" t="n" s="4408">
        <v>0.25</v>
      </c>
      <c r="IY13">
        <f>IW13/(1-IX13)</f>
      </c>
      <c r="IZ13">
        <f>IX13*IY13</f>
      </c>
      <c r="JA13" t="n" s="4411">
        <v>0.15000000596046448</v>
      </c>
      <c r="JB13">
        <f>JA13*IY13</f>
      </c>
      <c r="JC13">
        <f>IX13-JA13</f>
      </c>
      <c r="JD13">
        <f>IZ13-JB13</f>
      </c>
      <c r="JE13" t="n" s="4415">
        <v>0.03999999910593033</v>
      </c>
      <c r="JF13">
        <f>JE13*IY13</f>
      </c>
      <c r="JG13">
        <f>IY13*(1+JE13)</f>
      </c>
      <c r="JH13" t="n" s="4418">
        <v>0.029999999329447746</v>
      </c>
      <c r="JI13">
        <f>JH13*JG13</f>
      </c>
      <c r="JJ13">
        <f>JG13+JI13</f>
      </c>
      <c r="JK13" t="n" s="4421">
        <v>0.10000000149011612</v>
      </c>
      <c r="JL13">
        <f>JJ13/(1-JK13)</f>
      </c>
      <c r="JM13">
        <f>JK13*JL13</f>
      </c>
      <c r="JN13" t="n" s="4424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IR13*IT13/3613*$P$13</f>
      </c>
      <c r="JT13" t="n" s="4430">
        <v>0.0</v>
      </c>
      <c r="JU13">
        <f>JS13*(1+JT13)</f>
      </c>
      <c r="JV13" t="n" s="4432">
        <v>0.25</v>
      </c>
      <c r="JW13">
        <f>JU13/(1-JV13)</f>
      </c>
      <c r="JX13">
        <f>JV13*JW13</f>
      </c>
      <c r="JY13" t="n" s="4435">
        <v>0.15000000596046448</v>
      </c>
      <c r="JZ13">
        <f>JY13*JW13</f>
      </c>
      <c r="KA13">
        <f>JV13-JY13</f>
      </c>
      <c r="KB13">
        <f>JX13-JZ13</f>
      </c>
      <c r="KC13" t="n" s="4439">
        <v>0.03999999910593033</v>
      </c>
      <c r="KD13">
        <f>KC13*JW13</f>
      </c>
      <c r="KE13">
        <f>JW13*(1+KC13)</f>
      </c>
      <c r="KF13" t="n" s="4442">
        <v>0.029999999329447746</v>
      </c>
      <c r="KG13">
        <f>KF13*KE13</f>
      </c>
      <c r="KH13">
        <f>KE13+KG13</f>
      </c>
      <c r="KI13" t="n" s="4445">
        <v>0.10000000149011612</v>
      </c>
      <c r="KJ13">
        <f>KH13/(1-KI13)</f>
      </c>
      <c r="KK13">
        <f>KI13*KJ13</f>
      </c>
      <c r="KL13" t="n" s="4448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4453">
        <v>71</v>
      </c>
      <c r="KR13" t="s" s="4454">
        <v>66</v>
      </c>
      <c r="KS13" t="s" s="4455">
        <v>67</v>
      </c>
      <c r="KT13" t="n" s="4456">
        <v>240322.0</v>
      </c>
      <c r="KU13" t="s" s="4457">
        <v>57</v>
      </c>
      <c r="KV13" t="s" s="4458">
        <v>68</v>
      </c>
      <c r="KW13" t="n" s="4459">
        <v>0.21080000698566437</v>
      </c>
      <c r="KX13" t="n" s="4460">
        <v>3.0</v>
      </c>
      <c r="KY13">
        <f>KX13*$O$13*12</f>
      </c>
      <c r="KZ13">
        <f>KW13*KY13</f>
      </c>
      <c r="LA13" t="n" s="4463">
        <v>0.0</v>
      </c>
      <c r="LB13">
        <f>KZ13*(1+LA13)</f>
      </c>
      <c r="LC13" t="n" s="4465">
        <v>0.25</v>
      </c>
      <c r="LD13">
        <f>LB13/(1-LC13)</f>
      </c>
      <c r="LE13">
        <f>LC13*LD13</f>
      </c>
      <c r="LF13" t="n" s="4468">
        <v>0.15000000596046448</v>
      </c>
      <c r="LG13">
        <f>LF13*LD13</f>
      </c>
      <c r="LH13">
        <f>LC13-LF13</f>
      </c>
      <c r="LI13">
        <f>LE13-LG13</f>
      </c>
      <c r="LJ13" t="n" s="4472">
        <v>0.03999999910593033</v>
      </c>
      <c r="LK13">
        <f>LJ13*LD13</f>
      </c>
      <c r="LL13">
        <f>LD13*(1+LJ13)</f>
      </c>
      <c r="LM13" t="n" s="4475">
        <v>0.029999999329447746</v>
      </c>
      <c r="LN13">
        <f>LM13*LL13</f>
      </c>
      <c r="LO13">
        <f>LL13+LN13</f>
      </c>
      <c r="LP13" t="n" s="4478">
        <v>0.10000000149011612</v>
      </c>
      <c r="LQ13">
        <f>LO13/(1-LP13)</f>
      </c>
      <c r="LR13">
        <f>LP13*LQ13</f>
      </c>
      <c r="LS13" t="n" s="4481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KW13*KY13/3613*$P$13</f>
      </c>
      <c r="LY13" t="n" s="4487">
        <v>0.0</v>
      </c>
      <c r="LZ13">
        <f>LX13*(1+LY13)</f>
      </c>
      <c r="MA13" t="n" s="4489">
        <v>0.25</v>
      </c>
      <c r="MB13">
        <f>LZ13/(1-MA13)</f>
      </c>
      <c r="MC13">
        <f>MA13*MB13</f>
      </c>
      <c r="MD13" t="n" s="4492">
        <v>0.15000000596046448</v>
      </c>
      <c r="ME13">
        <f>MD13*MB13</f>
      </c>
      <c r="MF13">
        <f>MA13-MD13</f>
      </c>
      <c r="MG13">
        <f>MC13-ME13</f>
      </c>
      <c r="MH13" t="n" s="4496">
        <v>0.03999999910593033</v>
      </c>
      <c r="MI13">
        <f>MH13*MB13</f>
      </c>
      <c r="MJ13">
        <f>MB13*(1+MH13)</f>
      </c>
      <c r="MK13" t="n" s="4499">
        <v>0.029999999329447746</v>
      </c>
      <c r="ML13">
        <f>MK13*MJ13</f>
      </c>
      <c r="MM13">
        <f>MJ13+ML13</f>
      </c>
      <c r="MN13" t="n" s="4502">
        <v>0.10000000149011612</v>
      </c>
      <c r="MO13">
        <f>MM13/(1-MN13)</f>
      </c>
      <c r="MP13">
        <f>MN13*MO13</f>
      </c>
      <c r="MQ13" t="n" s="4505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4510">
        <v>72</v>
      </c>
      <c r="MW13" t="s" s="4511">
        <v>66</v>
      </c>
      <c r="MX13" t="s" s="4512">
        <v>67</v>
      </c>
      <c r="MY13" t="n" s="4513">
        <v>240322.0</v>
      </c>
      <c r="MZ13" t="s" s="4514">
        <v>57</v>
      </c>
      <c r="NA13" t="s" s="4515">
        <v>68</v>
      </c>
      <c r="NB13" t="n" s="4516">
        <v>0.45249998569488525</v>
      </c>
      <c r="NC13" t="n" s="4517">
        <v>1.0</v>
      </c>
      <c r="ND13">
        <f>NC13*$O$13*12</f>
      </c>
      <c r="NE13">
        <f>NB13*ND13</f>
      </c>
      <c r="NF13" t="n" s="4520">
        <v>0.0</v>
      </c>
      <c r="NG13">
        <f>NE13*(1+NF13)</f>
      </c>
      <c r="NH13" t="n" s="4522">
        <v>0.25</v>
      </c>
      <c r="NI13">
        <f>NG13/(1-NH13)</f>
      </c>
      <c r="NJ13">
        <f>NH13*NI13</f>
      </c>
      <c r="NK13" t="n" s="4525">
        <v>0.15000000596046448</v>
      </c>
      <c r="NL13">
        <f>NK13*NI13</f>
      </c>
      <c r="NM13">
        <f>NH13-NK13</f>
      </c>
      <c r="NN13">
        <f>NJ13-NL13</f>
      </c>
      <c r="NO13" t="n" s="4529">
        <v>0.03999999910593033</v>
      </c>
      <c r="NP13">
        <f>NO13*NI13</f>
      </c>
      <c r="NQ13">
        <f>NI13*(1+NO13)</f>
      </c>
      <c r="NR13" t="n" s="4532">
        <v>0.029999999329447746</v>
      </c>
      <c r="NS13">
        <f>NR13*NQ13</f>
      </c>
      <c r="NT13">
        <f>NQ13+NS13</f>
      </c>
      <c r="NU13" t="n" s="4535">
        <v>0.10000000149011612</v>
      </c>
      <c r="NV13">
        <f>NT13/(1-NU13)</f>
      </c>
      <c r="NW13">
        <f>NU13*NV13</f>
      </c>
      <c r="NX13" t="n" s="4538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NB13*ND13/3613*$P$13</f>
      </c>
      <c r="OD13" t="n" s="4544">
        <v>0.0</v>
      </c>
      <c r="OE13">
        <f>OC13*(1+OD13)</f>
      </c>
      <c r="OF13" t="n" s="4546">
        <v>0.25</v>
      </c>
      <c r="OG13">
        <f>OE13/(1-OF13)</f>
      </c>
      <c r="OH13">
        <f>OF13*OG13</f>
      </c>
      <c r="OI13" t="n" s="4549">
        <v>0.15000000596046448</v>
      </c>
      <c r="OJ13">
        <f>OI13*OG13</f>
      </c>
      <c r="OK13">
        <f>OF13-OI13</f>
      </c>
      <c r="OL13">
        <f>OH13-OJ13</f>
      </c>
      <c r="OM13" t="n" s="4553">
        <v>0.03999999910593033</v>
      </c>
      <c r="ON13">
        <f>OM13*OG13</f>
      </c>
      <c r="OO13">
        <f>OG13*(1+OM13)</f>
      </c>
      <c r="OP13" t="n" s="4556">
        <v>0.029999999329447746</v>
      </c>
      <c r="OQ13">
        <f>OP13*OO13</f>
      </c>
      <c r="OR13">
        <f>OO13+OQ13</f>
      </c>
      <c r="OS13" t="n" s="4559">
        <v>0.10000000149011612</v>
      </c>
      <c r="OT13">
        <f>OR13/(1-OS13)</f>
      </c>
      <c r="OU13">
        <f>OS13*OT13</f>
      </c>
      <c r="OV13" t="n" s="4562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4567">
        <v>73</v>
      </c>
      <c r="PB13" t="s" s="4568">
        <v>66</v>
      </c>
      <c r="PC13" t="s" s="4569">
        <v>67</v>
      </c>
      <c r="PD13" t="n" s="4570">
        <v>240322.0</v>
      </c>
      <c r="PE13" t="s" s="4571">
        <v>57</v>
      </c>
      <c r="PF13" t="s" s="4572">
        <v>68</v>
      </c>
      <c r="PG13" t="n" s="4573">
        <v>0.9043999910354614</v>
      </c>
      <c r="PH13" t="n" s="4574">
        <v>1.0</v>
      </c>
      <c r="PI13">
        <f>PH13*$O$13*12</f>
      </c>
      <c r="PJ13">
        <f>PG13*PI13</f>
      </c>
      <c r="PK13" t="n" s="4577">
        <v>0.0</v>
      </c>
      <c r="PL13">
        <f>PJ13*(1+PK13)</f>
      </c>
      <c r="PM13" t="n" s="4579">
        <v>0.25</v>
      </c>
      <c r="PN13">
        <f>PL13/(1-PM13)</f>
      </c>
      <c r="PO13">
        <f>PM13*PN13</f>
      </c>
      <c r="PP13" t="n" s="4582">
        <v>0.15000000596046448</v>
      </c>
      <c r="PQ13">
        <f>PP13*PN13</f>
      </c>
      <c r="PR13">
        <f>PM13-PP13</f>
      </c>
      <c r="PS13">
        <f>PO13-PQ13</f>
      </c>
      <c r="PT13" t="n" s="4586">
        <v>0.03999999910593033</v>
      </c>
      <c r="PU13">
        <f>PT13*PN13</f>
      </c>
      <c r="PV13">
        <f>PN13*(1+PT13)</f>
      </c>
      <c r="PW13" t="n" s="4589">
        <v>0.029999999329447746</v>
      </c>
      <c r="PX13">
        <f>PW13*PV13</f>
      </c>
      <c r="PY13">
        <f>PV13+PX13</f>
      </c>
      <c r="PZ13" t="n" s="4592">
        <v>0.10000000149011612</v>
      </c>
      <c r="QA13">
        <f>PY13/(1-PZ13)</f>
      </c>
      <c r="QB13">
        <f>PZ13*QA13</f>
      </c>
      <c r="QC13" t="n" s="4595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PG13*PI13/3613*$P$13</f>
      </c>
      <c r="QI13" t="n" s="4601">
        <v>0.0</v>
      </c>
      <c r="QJ13">
        <f>QH13*(1+QI13)</f>
      </c>
      <c r="QK13" t="n" s="4603">
        <v>0.25</v>
      </c>
      <c r="QL13">
        <f>QJ13/(1-QK13)</f>
      </c>
      <c r="QM13">
        <f>QK13*QL13</f>
      </c>
      <c r="QN13" t="n" s="4606">
        <v>0.15000000596046448</v>
      </c>
      <c r="QO13">
        <f>QN13*QL13</f>
      </c>
      <c r="QP13">
        <f>QK13-QN13</f>
      </c>
      <c r="QQ13">
        <f>QM13-QO13</f>
      </c>
      <c r="QR13" t="n" s="4610">
        <v>0.03999999910593033</v>
      </c>
      <c r="QS13">
        <f>QR13*QL13</f>
      </c>
      <c r="QT13">
        <f>QL13*(1+QR13)</f>
      </c>
      <c r="QU13" t="n" s="4613">
        <v>0.029999999329447746</v>
      </c>
      <c r="QV13">
        <f>QU13*QT13</f>
      </c>
      <c r="QW13">
        <f>QT13+QV13</f>
      </c>
      <c r="QX13" t="n" s="4616">
        <v>0.10000000149011612</v>
      </c>
      <c r="QY13">
        <f>QW13/(1-QX13)</f>
      </c>
      <c r="QZ13">
        <f>QX13*QY13</f>
      </c>
      <c r="RA13" t="n" s="4619">
        <v>0.10000000149011612</v>
      </c>
      <c r="RB13">
        <f>RA13*QY13</f>
      </c>
      <c r="RC13">
        <f>QX13-RA13</f>
      </c>
      <c r="RD13">
        <f>QZ13-RB13</f>
      </c>
      <c r="RE13">
        <f>QY13</f>
      </c>
      <c r="RF13">
        <f>BV13+EA13+GF13+IK13+KP13+MU13+OZ13+RE13</f>
      </c>
    </row>
    <row r="14">
      <c r="A14" t="s">
        <v>88</v>
      </c>
      <c r="B14" t="s">
        <v>89</v>
      </c>
      <c r="C14" t="s">
        <v>90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n">
        <v>0.0</v>
      </c>
      <c r="K14" t="n">
        <v>42815.0</v>
      </c>
      <c r="L14" t="n">
        <v>42424.0</v>
      </c>
      <c r="M14" t="s">
        <v>57</v>
      </c>
      <c r="N14" t="n">
        <v>-1.0</v>
      </c>
      <c r="O14" t="n">
        <v>16000.0</v>
      </c>
      <c r="P14" t="n">
        <v>-391.0</v>
      </c>
      <c r="Q14" t="n">
        <v>0.0</v>
      </c>
      <c r="R14" t="s" s="4624">
        <v>58</v>
      </c>
      <c r="S14" t="s" s="4625">
        <v>59</v>
      </c>
      <c r="T14" t="s" s="4626">
        <v>60</v>
      </c>
      <c r="U14" t="s" s="4627">
        <v>61</v>
      </c>
      <c r="V14" t="s" s="4628">
        <v>57</v>
      </c>
      <c r="W14" t="s" s="4629">
        <v>62</v>
      </c>
      <c r="X14" t="s" s="4630">
        <v>63</v>
      </c>
      <c r="Z14" t="n" s="4631">
        <v>500000.0</v>
      </c>
      <c r="AA14" t="n" s="4632">
        <v>1822.1199951171875</v>
      </c>
      <c r="AB14" t="n" s="4633">
        <v>0.0</v>
      </c>
      <c r="AC14">
        <f>AA14*(1+AB14)</f>
      </c>
      <c r="AD14" t="n" s="4635">
        <v>0.25</v>
      </c>
      <c r="AE14">
        <f>AC14/(1-AD14)</f>
      </c>
      <c r="AF14">
        <f>AD14*AE14</f>
      </c>
      <c r="AG14" t="n" s="4638">
        <v>0.15000000596046448</v>
      </c>
      <c r="AH14">
        <f>AG14*AE14</f>
      </c>
      <c r="AI14">
        <f>AD14-AG14</f>
      </c>
      <c r="AJ14">
        <f>AF14-AH14</f>
      </c>
      <c r="AK14" t="n" s="4642">
        <v>0.03999999910593033</v>
      </c>
      <c r="AL14">
        <f>AK14*AE14</f>
      </c>
      <c r="AM14">
        <f>AE14*(1+AK14)</f>
      </c>
      <c r="AN14" t="n" s="4645">
        <v>0.029999999329447746</v>
      </c>
      <c r="AO14">
        <f>AN14*AM14</f>
      </c>
      <c r="AP14">
        <f>AM14+AO14</f>
      </c>
      <c r="AQ14" t="n" s="4648">
        <v>0.10000000149011612</v>
      </c>
      <c r="AR14">
        <f>AP14/(1-AQ14)</f>
      </c>
      <c r="AS14">
        <f>AQ14*AR14</f>
      </c>
      <c r="AT14" t="n" s="4651">
        <v>0.10000000149011612</v>
      </c>
      <c r="AU14">
        <f>AT14*AR14</f>
      </c>
      <c r="AV14">
        <f>AQ14-AT14</f>
      </c>
      <c r="AW14">
        <f>AS14-AU14</f>
      </c>
      <c r="AX14">
        <f>AR14</f>
      </c>
      <c r="AY14">
        <f>AA14/12*$Q$14</f>
      </c>
      <c r="AZ14">
        <f>AB14/12*$Q$14</f>
      </c>
      <c r="BA14">
        <f>AC14/12*$Q$14</f>
      </c>
      <c r="BB14">
        <f>AD14/12*$Q$14</f>
      </c>
      <c r="BC14">
        <f>AE14/12*$Q$14</f>
      </c>
      <c r="BD14">
        <f>AF14/12*$Q$14</f>
      </c>
      <c r="BE14">
        <f>AG14/12*$Q$14</f>
      </c>
      <c r="BF14">
        <f>AH14/12*$Q$14</f>
      </c>
      <c r="BG14">
        <f>AI14/12*$Q$14</f>
      </c>
      <c r="BH14">
        <f>AJ14/12*$Q$14</f>
      </c>
      <c r="BI14">
        <f>AK14/12*$Q$14</f>
      </c>
      <c r="BJ14">
        <f>AL14/12*$Q$14</f>
      </c>
      <c r="BK14">
        <f>AM14/12*$Q$14</f>
      </c>
      <c r="BL14">
        <f>AN14/12*$Q$14</f>
      </c>
      <c r="BM14">
        <f>AO14/12*$Q$14</f>
      </c>
      <c r="BN14">
        <f>AP14/12*$Q$14</f>
      </c>
      <c r="BO14">
        <f>AQ14/12*$Q$14</f>
      </c>
      <c r="BP14">
        <f>AR14/12*$Q$14</f>
      </c>
      <c r="BQ14">
        <f>AS14/12*$Q$14</f>
      </c>
      <c r="BR14">
        <f>AT14/12*$Q$14</f>
      </c>
      <c r="BS14">
        <f>AU14/12*$Q$14</f>
      </c>
      <c r="BT14">
        <f>AV14/12*$Q$14</f>
      </c>
      <c r="BU14">
        <f>AW14/12*$Q$14</f>
      </c>
      <c r="BV14">
        <f>AX14/12*$Q$14</f>
      </c>
      <c r="BW14" t="s" s="4684">
        <v>64</v>
      </c>
      <c r="BX14" t="s" s="4685">
        <v>59</v>
      </c>
      <c r="BY14" t="s" s="4686">
        <v>60</v>
      </c>
      <c r="BZ14" t="s" s="4687">
        <v>61</v>
      </c>
      <c r="CA14" t="s" s="4688">
        <v>57</v>
      </c>
      <c r="CB14" t="s" s="4689">
        <v>62</v>
      </c>
      <c r="CC14" t="s" s="4690">
        <v>63</v>
      </c>
      <c r="CE14" t="n" s="4691">
        <v>500000.0</v>
      </c>
      <c r="CF14" t="n" s="4692">
        <v>0.0</v>
      </c>
      <c r="CG14" t="n" s="4693">
        <v>0.0</v>
      </c>
      <c r="CH14">
        <f>CF14*(1+CG14)</f>
      </c>
      <c r="CI14" t="n" s="4695">
        <v>0.25</v>
      </c>
      <c r="CJ14">
        <f>CH14/(1-CI14)</f>
      </c>
      <c r="CK14">
        <f>CI14*CJ14</f>
      </c>
      <c r="CL14" t="n" s="4698">
        <v>0.15000000596046448</v>
      </c>
      <c r="CM14">
        <f>CL14*CJ14</f>
      </c>
      <c r="CN14">
        <f>CI14-CL14</f>
      </c>
      <c r="CO14">
        <f>CK14-CM14</f>
      </c>
      <c r="CP14" t="n" s="4702">
        <v>0.03999999910593033</v>
      </c>
      <c r="CQ14">
        <f>CP14*CJ14</f>
      </c>
      <c r="CR14">
        <f>CJ14*(1+CP14)</f>
      </c>
      <c r="CS14" t="n" s="4705">
        <v>0.029999999329447746</v>
      </c>
      <c r="CT14">
        <f>CS14*CR14</f>
      </c>
      <c r="CU14">
        <f>CR14+CT14</f>
      </c>
      <c r="CV14" t="n" s="4708">
        <v>0.10000000149011612</v>
      </c>
      <c r="CW14">
        <f>CU14/(1-CV14)</f>
      </c>
      <c r="CX14">
        <f>CV14*CW14</f>
      </c>
      <c r="CY14" t="n" s="4711">
        <v>0.10000000149011612</v>
      </c>
      <c r="CZ14">
        <f>CY14*CW14</f>
      </c>
      <c r="DA14">
        <f>CV14-CY14</f>
      </c>
      <c r="DB14">
        <f>CX14-CZ14</f>
      </c>
      <c r="DC14">
        <f>CW14</f>
      </c>
      <c r="DD14">
        <f>CF14/12*$Q$14</f>
      </c>
      <c r="DE14">
        <f>CG14/12*$Q$14</f>
      </c>
      <c r="DF14">
        <f>CH14/12*$Q$14</f>
      </c>
      <c r="DG14">
        <f>CI14/12*$Q$14</f>
      </c>
      <c r="DH14">
        <f>CJ14/12*$Q$14</f>
      </c>
      <c r="DI14">
        <f>CK14/12*$Q$14</f>
      </c>
      <c r="DJ14">
        <f>CL14/12*$Q$14</f>
      </c>
      <c r="DK14">
        <f>CM14/12*$Q$14</f>
      </c>
      <c r="DL14">
        <f>CN14/12*$Q$14</f>
      </c>
      <c r="DM14">
        <f>CO14/12*$Q$14</f>
      </c>
      <c r="DN14">
        <f>CP14/12*$Q$14</f>
      </c>
      <c r="DO14">
        <f>CQ14/12*$Q$14</f>
      </c>
      <c r="DP14">
        <f>CR14/12*$Q$14</f>
      </c>
      <c r="DQ14">
        <f>CS14/12*$Q$14</f>
      </c>
      <c r="DR14">
        <f>CT14/12*$Q$14</f>
      </c>
      <c r="DS14">
        <f>CU14/12*$Q$14</f>
      </c>
      <c r="DT14">
        <f>CV14/12*$Q$14</f>
      </c>
      <c r="DU14">
        <f>CW14/12*$Q$14</f>
      </c>
      <c r="DV14">
        <f>CX14/12*$Q$14</f>
      </c>
      <c r="DW14">
        <f>CY14/12*$Q$14</f>
      </c>
      <c r="DX14">
        <f>CZ14/12*$Q$14</f>
      </c>
      <c r="DY14">
        <f>DA14/12*$Q$14</f>
      </c>
      <c r="DZ14">
        <f>DB14/12*$Q$14</f>
      </c>
      <c r="EA14">
        <f>DC14/12*$Q$14</f>
      </c>
      <c r="EB14" t="s" s="4744">
        <v>65</v>
      </c>
      <c r="EC14" t="s" s="4745">
        <v>66</v>
      </c>
      <c r="ED14" t="s" s="4746">
        <v>67</v>
      </c>
      <c r="EE14" t="n" s="4747">
        <v>240322.0</v>
      </c>
      <c r="EF14" t="s" s="4748">
        <v>57</v>
      </c>
      <c r="EG14" t="s" s="4749">
        <v>68</v>
      </c>
      <c r="EH14" t="n" s="4750">
        <v>0.5009999871253967</v>
      </c>
      <c r="EI14" t="n" s="4751">
        <v>3.0</v>
      </c>
      <c r="EJ14">
        <f>EI14*$O$14*12</f>
      </c>
      <c r="EK14">
        <f>EH14*EJ14</f>
      </c>
      <c r="EL14" t="n" s="4754">
        <v>0.0</v>
      </c>
      <c r="EM14">
        <f>EK14*(1+EL14)</f>
      </c>
      <c r="EN14" t="n" s="4756">
        <v>0.25</v>
      </c>
      <c r="EO14">
        <f>EM14/(1-EN14)</f>
      </c>
      <c r="EP14">
        <f>EN14*EO14</f>
      </c>
      <c r="EQ14" t="n" s="4759">
        <v>0.15000000596046448</v>
      </c>
      <c r="ER14">
        <f>EQ14*EO14</f>
      </c>
      <c r="ES14">
        <f>EN14-EQ14</f>
      </c>
      <c r="ET14">
        <f>EP14-ER14</f>
      </c>
      <c r="EU14" t="n" s="4763">
        <v>0.03999999910593033</v>
      </c>
      <c r="EV14">
        <f>EU14*EO14</f>
      </c>
      <c r="EW14">
        <f>EO14*(1+EU14)</f>
      </c>
      <c r="EX14" t="n" s="4766">
        <v>0.029999999329447746</v>
      </c>
      <c r="EY14">
        <f>EX14*EW14</f>
      </c>
      <c r="EZ14">
        <f>EW14+EY14</f>
      </c>
      <c r="FA14" t="n" s="4769">
        <v>0.10000000149011612</v>
      </c>
      <c r="FB14">
        <f>EZ14/(1-FA14)</f>
      </c>
      <c r="FC14">
        <f>FA14*FB14</f>
      </c>
      <c r="FD14" t="n" s="4772">
        <v>0.10000000149011612</v>
      </c>
      <c r="FE14">
        <f>FD14*FB14</f>
      </c>
      <c r="FF14">
        <f>FA14-FD14</f>
      </c>
      <c r="FG14">
        <f>FC14-FE14</f>
      </c>
      <c r="FH14">
        <f>FB14</f>
      </c>
      <c r="FI14">
        <f>EH14*EJ14/3614*$P$14</f>
      </c>
      <c r="FJ14" t="n" s="4778">
        <v>0.0</v>
      </c>
      <c r="FK14">
        <f>FI14*(1+FJ14)</f>
      </c>
      <c r="FL14" t="n" s="4780">
        <v>0.25</v>
      </c>
      <c r="FM14">
        <f>FK14/(1-FL14)</f>
      </c>
      <c r="FN14">
        <f>FL14*FM14</f>
      </c>
      <c r="FO14" t="n" s="4783">
        <v>0.15000000596046448</v>
      </c>
      <c r="FP14">
        <f>FO14*FM14</f>
      </c>
      <c r="FQ14">
        <f>FL14-FO14</f>
      </c>
      <c r="FR14">
        <f>FN14-FP14</f>
      </c>
      <c r="FS14" t="n" s="4787">
        <v>0.03999999910593033</v>
      </c>
      <c r="FT14">
        <f>FS14*FM14</f>
      </c>
      <c r="FU14">
        <f>FM14*(1+FS14)</f>
      </c>
      <c r="FV14" t="n" s="4790">
        <v>0.029999999329447746</v>
      </c>
      <c r="FW14">
        <f>FV14*FU14</f>
      </c>
      <c r="FX14">
        <f>FU14+FW14</f>
      </c>
      <c r="FY14" t="n" s="4793">
        <v>0.10000000149011612</v>
      </c>
      <c r="FZ14">
        <f>FX14/(1-FY14)</f>
      </c>
      <c r="GA14">
        <f>FY14*FZ14</f>
      </c>
      <c r="GB14" t="n" s="4796">
        <v>0.10000000149011612</v>
      </c>
      <c r="GC14">
        <f>GB14*FZ14</f>
      </c>
      <c r="GD14">
        <f>FY14-GB14</f>
      </c>
      <c r="GE14">
        <f>GA14-GC14</f>
      </c>
      <c r="GF14">
        <f>FZ14</f>
      </c>
      <c r="GG14" t="s" s="4801">
        <v>69</v>
      </c>
      <c r="GH14" t="s" s="4802">
        <v>66</v>
      </c>
      <c r="GI14" t="s" s="4803">
        <v>67</v>
      </c>
      <c r="GJ14" t="n" s="4804">
        <v>240322.0</v>
      </c>
      <c r="GK14" t="s" s="4805">
        <v>57</v>
      </c>
      <c r="GL14" t="s" s="4806">
        <v>68</v>
      </c>
      <c r="GM14" t="n" s="4807">
        <v>0.12530000507831573</v>
      </c>
      <c r="GN14" t="n" s="4808">
        <v>3.0</v>
      </c>
      <c r="GO14">
        <f>GN14*$O$14*12</f>
      </c>
      <c r="GP14">
        <f>GM14*GO14</f>
      </c>
      <c r="GQ14" t="n" s="4811">
        <v>0.0</v>
      </c>
      <c r="GR14">
        <f>GP14*(1+GQ14)</f>
      </c>
      <c r="GS14" t="n" s="4813">
        <v>0.25</v>
      </c>
      <c r="GT14">
        <f>GR14/(1-GS14)</f>
      </c>
      <c r="GU14">
        <f>GS14*GT14</f>
      </c>
      <c r="GV14" t="n" s="4816">
        <v>0.15000000596046448</v>
      </c>
      <c r="GW14">
        <f>GV14*GT14</f>
      </c>
      <c r="GX14">
        <f>GS14-GV14</f>
      </c>
      <c r="GY14">
        <f>GU14-GW14</f>
      </c>
      <c r="GZ14" t="n" s="4820">
        <v>0.03999999910593033</v>
      </c>
      <c r="HA14">
        <f>GZ14*GT14</f>
      </c>
      <c r="HB14">
        <f>GT14*(1+GZ14)</f>
      </c>
      <c r="HC14" t="n" s="4823">
        <v>0.029999999329447746</v>
      </c>
      <c r="HD14">
        <f>HC14*HB14</f>
      </c>
      <c r="HE14">
        <f>HB14+HD14</f>
      </c>
      <c r="HF14" t="n" s="4826">
        <v>0.10000000149011612</v>
      </c>
      <c r="HG14">
        <f>HE14/(1-HF14)</f>
      </c>
      <c r="HH14">
        <f>HF14*HG14</f>
      </c>
      <c r="HI14" t="n" s="4829">
        <v>0.10000000149011612</v>
      </c>
      <c r="HJ14">
        <f>HI14*HG14</f>
      </c>
      <c r="HK14">
        <f>HF14-HI14</f>
      </c>
      <c r="HL14">
        <f>HH14-HJ14</f>
      </c>
      <c r="HM14">
        <f>HG14</f>
      </c>
      <c r="HN14">
        <f>GM14*GO14/3614*$P$14</f>
      </c>
      <c r="HO14" t="n" s="4835">
        <v>0.0</v>
      </c>
      <c r="HP14">
        <f>HN14*(1+HO14)</f>
      </c>
      <c r="HQ14" t="n" s="4837">
        <v>0.25</v>
      </c>
      <c r="HR14">
        <f>HP14/(1-HQ14)</f>
      </c>
      <c r="HS14">
        <f>HQ14*HR14</f>
      </c>
      <c r="HT14" t="n" s="4840">
        <v>0.15000000596046448</v>
      </c>
      <c r="HU14">
        <f>HT14*HR14</f>
      </c>
      <c r="HV14">
        <f>HQ14-HT14</f>
      </c>
      <c r="HW14">
        <f>HS14-HU14</f>
      </c>
      <c r="HX14" t="n" s="4844">
        <v>0.03999999910593033</v>
      </c>
      <c r="HY14">
        <f>HX14*HR14</f>
      </c>
      <c r="HZ14">
        <f>HR14*(1+HX14)</f>
      </c>
      <c r="IA14" t="n" s="4847">
        <v>0.029999999329447746</v>
      </c>
      <c r="IB14">
        <f>IA14*HZ14</f>
      </c>
      <c r="IC14">
        <f>HZ14+IB14</f>
      </c>
      <c r="ID14" t="n" s="4850">
        <v>0.10000000149011612</v>
      </c>
      <c r="IE14">
        <f>IC14/(1-ID14)</f>
      </c>
      <c r="IF14">
        <f>ID14*IE14</f>
      </c>
      <c r="IG14" t="n" s="4853">
        <v>0.10000000149011612</v>
      </c>
      <c r="IH14">
        <f>IG14*IE14</f>
      </c>
      <c r="II14">
        <f>ID14-IG14</f>
      </c>
      <c r="IJ14">
        <f>IF14-IH14</f>
      </c>
      <c r="IK14">
        <f>IE14</f>
      </c>
      <c r="IL14" t="s" s="4858">
        <v>70</v>
      </c>
      <c r="IM14" t="s" s="4859">
        <v>66</v>
      </c>
      <c r="IN14" t="s" s="4860">
        <v>67</v>
      </c>
      <c r="IO14" t="n" s="4861">
        <v>240322.0</v>
      </c>
      <c r="IP14" t="s" s="4862">
        <v>57</v>
      </c>
      <c r="IQ14" t="s" s="4863">
        <v>68</v>
      </c>
      <c r="IR14" t="n" s="4864">
        <v>0.061900001019239426</v>
      </c>
      <c r="IS14" t="n" s="4865">
        <v>3.0</v>
      </c>
      <c r="IT14">
        <f>IS14*$O$14*12</f>
      </c>
      <c r="IU14">
        <f>IR14*IT14</f>
      </c>
      <c r="IV14" t="n" s="4868">
        <v>0.0</v>
      </c>
      <c r="IW14">
        <f>IU14*(1+IV14)</f>
      </c>
      <c r="IX14" t="n" s="4870">
        <v>0.25</v>
      </c>
      <c r="IY14">
        <f>IW14/(1-IX14)</f>
      </c>
      <c r="IZ14">
        <f>IX14*IY14</f>
      </c>
      <c r="JA14" t="n" s="4873">
        <v>0.15000000596046448</v>
      </c>
      <c r="JB14">
        <f>JA14*IY14</f>
      </c>
      <c r="JC14">
        <f>IX14-JA14</f>
      </c>
      <c r="JD14">
        <f>IZ14-JB14</f>
      </c>
      <c r="JE14" t="n" s="4877">
        <v>0.03999999910593033</v>
      </c>
      <c r="JF14">
        <f>JE14*IY14</f>
      </c>
      <c r="JG14">
        <f>IY14*(1+JE14)</f>
      </c>
      <c r="JH14" t="n" s="4880">
        <v>0.029999999329447746</v>
      </c>
      <c r="JI14">
        <f>JH14*JG14</f>
      </c>
      <c r="JJ14">
        <f>JG14+JI14</f>
      </c>
      <c r="JK14" t="n" s="4883">
        <v>0.10000000149011612</v>
      </c>
      <c r="JL14">
        <f>JJ14/(1-JK14)</f>
      </c>
      <c r="JM14">
        <f>JK14*JL14</f>
      </c>
      <c r="JN14" t="n" s="4886">
        <v>0.10000000149011612</v>
      </c>
      <c r="JO14">
        <f>JN14*JL14</f>
      </c>
      <c r="JP14">
        <f>JK14-JN14</f>
      </c>
      <c r="JQ14">
        <f>JM14-JO14</f>
      </c>
      <c r="JR14">
        <f>JL14</f>
      </c>
      <c r="JS14">
        <f>IR14*IT14/3614*$P$14</f>
      </c>
      <c r="JT14" t="n" s="4892">
        <v>0.0</v>
      </c>
      <c r="JU14">
        <f>JS14*(1+JT14)</f>
      </c>
      <c r="JV14" t="n" s="4894">
        <v>0.25</v>
      </c>
      <c r="JW14">
        <f>JU14/(1-JV14)</f>
      </c>
      <c r="JX14">
        <f>JV14*JW14</f>
      </c>
      <c r="JY14" t="n" s="4897">
        <v>0.15000000596046448</v>
      </c>
      <c r="JZ14">
        <f>JY14*JW14</f>
      </c>
      <c r="KA14">
        <f>JV14-JY14</f>
      </c>
      <c r="KB14">
        <f>JX14-JZ14</f>
      </c>
      <c r="KC14" t="n" s="4901">
        <v>0.03999999910593033</v>
      </c>
      <c r="KD14">
        <f>KC14*JW14</f>
      </c>
      <c r="KE14">
        <f>JW14*(1+KC14)</f>
      </c>
      <c r="KF14" t="n" s="4904">
        <v>0.029999999329447746</v>
      </c>
      <c r="KG14">
        <f>KF14*KE14</f>
      </c>
      <c r="KH14">
        <f>KE14+KG14</f>
      </c>
      <c r="KI14" t="n" s="4907">
        <v>0.10000000149011612</v>
      </c>
      <c r="KJ14">
        <f>KH14/(1-KI14)</f>
      </c>
      <c r="KK14">
        <f>KI14*KJ14</f>
      </c>
      <c r="KL14" t="n" s="4910">
        <v>0.10000000149011612</v>
      </c>
      <c r="KM14">
        <f>KL14*KJ14</f>
      </c>
      <c r="KN14">
        <f>KI14-KL14</f>
      </c>
      <c r="KO14">
        <f>KK14-KM14</f>
      </c>
      <c r="KP14">
        <f>KJ14</f>
      </c>
      <c r="KQ14" t="s" s="4915">
        <v>71</v>
      </c>
      <c r="KR14" t="s" s="4916">
        <v>66</v>
      </c>
      <c r="KS14" t="s" s="4917">
        <v>67</v>
      </c>
      <c r="KT14" t="n" s="4918">
        <v>240322.0</v>
      </c>
      <c r="KU14" t="s" s="4919">
        <v>57</v>
      </c>
      <c r="KV14" t="s" s="4920">
        <v>68</v>
      </c>
      <c r="KW14" t="n" s="4921">
        <v>0.21080000698566437</v>
      </c>
      <c r="KX14" t="n" s="4922">
        <v>3.0</v>
      </c>
      <c r="KY14">
        <f>KX14*$O$14*12</f>
      </c>
      <c r="KZ14">
        <f>KW14*KY14</f>
      </c>
      <c r="LA14" t="n" s="4925">
        <v>0.0</v>
      </c>
      <c r="LB14">
        <f>KZ14*(1+LA14)</f>
      </c>
      <c r="LC14" t="n" s="4927">
        <v>0.25</v>
      </c>
      <c r="LD14">
        <f>LB14/(1-LC14)</f>
      </c>
      <c r="LE14">
        <f>LC14*LD14</f>
      </c>
      <c r="LF14" t="n" s="4930">
        <v>0.15000000596046448</v>
      </c>
      <c r="LG14">
        <f>LF14*LD14</f>
      </c>
      <c r="LH14">
        <f>LC14-LF14</f>
      </c>
      <c r="LI14">
        <f>LE14-LG14</f>
      </c>
      <c r="LJ14" t="n" s="4934">
        <v>0.03999999910593033</v>
      </c>
      <c r="LK14">
        <f>LJ14*LD14</f>
      </c>
      <c r="LL14">
        <f>LD14*(1+LJ14)</f>
      </c>
      <c r="LM14" t="n" s="4937">
        <v>0.029999999329447746</v>
      </c>
      <c r="LN14">
        <f>LM14*LL14</f>
      </c>
      <c r="LO14">
        <f>LL14+LN14</f>
      </c>
      <c r="LP14" t="n" s="4940">
        <v>0.10000000149011612</v>
      </c>
      <c r="LQ14">
        <f>LO14/(1-LP14)</f>
      </c>
      <c r="LR14">
        <f>LP14*LQ14</f>
      </c>
      <c r="LS14" t="n" s="4943">
        <v>0.10000000149011612</v>
      </c>
      <c r="LT14">
        <f>LS14*LQ14</f>
      </c>
      <c r="LU14">
        <f>LP14-LS14</f>
      </c>
      <c r="LV14">
        <f>LR14-LT14</f>
      </c>
      <c r="LW14">
        <f>LQ14</f>
      </c>
      <c r="LX14">
        <f>KW14*KY14/3614*$P$14</f>
      </c>
      <c r="LY14" t="n" s="4949">
        <v>0.0</v>
      </c>
      <c r="LZ14">
        <f>LX14*(1+LY14)</f>
      </c>
      <c r="MA14" t="n" s="4951">
        <v>0.25</v>
      </c>
      <c r="MB14">
        <f>LZ14/(1-MA14)</f>
      </c>
      <c r="MC14">
        <f>MA14*MB14</f>
      </c>
      <c r="MD14" t="n" s="4954">
        <v>0.15000000596046448</v>
      </c>
      <c r="ME14">
        <f>MD14*MB14</f>
      </c>
      <c r="MF14">
        <f>MA14-MD14</f>
      </c>
      <c r="MG14">
        <f>MC14-ME14</f>
      </c>
      <c r="MH14" t="n" s="4958">
        <v>0.03999999910593033</v>
      </c>
      <c r="MI14">
        <f>MH14*MB14</f>
      </c>
      <c r="MJ14">
        <f>MB14*(1+MH14)</f>
      </c>
      <c r="MK14" t="n" s="4961">
        <v>0.029999999329447746</v>
      </c>
      <c r="ML14">
        <f>MK14*MJ14</f>
      </c>
      <c r="MM14">
        <f>MJ14+ML14</f>
      </c>
      <c r="MN14" t="n" s="4964">
        <v>0.10000000149011612</v>
      </c>
      <c r="MO14">
        <f>MM14/(1-MN14)</f>
      </c>
      <c r="MP14">
        <f>MN14*MO14</f>
      </c>
      <c r="MQ14" t="n" s="4967">
        <v>0.10000000149011612</v>
      </c>
      <c r="MR14">
        <f>MQ14*MO14</f>
      </c>
      <c r="MS14">
        <f>MN14-MQ14</f>
      </c>
      <c r="MT14">
        <f>MP14-MR14</f>
      </c>
      <c r="MU14">
        <f>MO14</f>
      </c>
      <c r="MV14" t="s" s="4972">
        <v>72</v>
      </c>
      <c r="MW14" t="s" s="4973">
        <v>66</v>
      </c>
      <c r="MX14" t="s" s="4974">
        <v>67</v>
      </c>
      <c r="MY14" t="n" s="4975">
        <v>240322.0</v>
      </c>
      <c r="MZ14" t="s" s="4976">
        <v>57</v>
      </c>
      <c r="NA14" t="s" s="4977">
        <v>68</v>
      </c>
      <c r="NB14" t="n" s="4978">
        <v>0.45249998569488525</v>
      </c>
      <c r="NC14" t="n" s="4979">
        <v>1.0</v>
      </c>
      <c r="ND14">
        <f>NC14*$O$14*12</f>
      </c>
      <c r="NE14">
        <f>NB14*ND14</f>
      </c>
      <c r="NF14" t="n" s="4982">
        <v>0.0</v>
      </c>
      <c r="NG14">
        <f>NE14*(1+NF14)</f>
      </c>
      <c r="NH14" t="n" s="4984">
        <v>0.25</v>
      </c>
      <c r="NI14">
        <f>NG14/(1-NH14)</f>
      </c>
      <c r="NJ14">
        <f>NH14*NI14</f>
      </c>
      <c r="NK14" t="n" s="4987">
        <v>0.15000000596046448</v>
      </c>
      <c r="NL14">
        <f>NK14*NI14</f>
      </c>
      <c r="NM14">
        <f>NH14-NK14</f>
      </c>
      <c r="NN14">
        <f>NJ14-NL14</f>
      </c>
      <c r="NO14" t="n" s="4991">
        <v>0.03999999910593033</v>
      </c>
      <c r="NP14">
        <f>NO14*NI14</f>
      </c>
      <c r="NQ14">
        <f>NI14*(1+NO14)</f>
      </c>
      <c r="NR14" t="n" s="4994">
        <v>0.029999999329447746</v>
      </c>
      <c r="NS14">
        <f>NR14*NQ14</f>
      </c>
      <c r="NT14">
        <f>NQ14+NS14</f>
      </c>
      <c r="NU14" t="n" s="4997">
        <v>0.10000000149011612</v>
      </c>
      <c r="NV14">
        <f>NT14/(1-NU14)</f>
      </c>
      <c r="NW14">
        <f>NU14*NV14</f>
      </c>
      <c r="NX14" t="n" s="5000">
        <v>0.10000000149011612</v>
      </c>
      <c r="NY14">
        <f>NX14*NV14</f>
      </c>
      <c r="NZ14">
        <f>NU14-NX14</f>
      </c>
      <c r="OA14">
        <f>NW14-NY14</f>
      </c>
      <c r="OB14">
        <f>NV14</f>
      </c>
      <c r="OC14">
        <f>NB14*ND14/3614*$P$14</f>
      </c>
      <c r="OD14" t="n" s="5006">
        <v>0.0</v>
      </c>
      <c r="OE14">
        <f>OC14*(1+OD14)</f>
      </c>
      <c r="OF14" t="n" s="5008">
        <v>0.25</v>
      </c>
      <c r="OG14">
        <f>OE14/(1-OF14)</f>
      </c>
      <c r="OH14">
        <f>OF14*OG14</f>
      </c>
      <c r="OI14" t="n" s="5011">
        <v>0.15000000596046448</v>
      </c>
      <c r="OJ14">
        <f>OI14*OG14</f>
      </c>
      <c r="OK14">
        <f>OF14-OI14</f>
      </c>
      <c r="OL14">
        <f>OH14-OJ14</f>
      </c>
      <c r="OM14" t="n" s="5015">
        <v>0.03999999910593033</v>
      </c>
      <c r="ON14">
        <f>OM14*OG14</f>
      </c>
      <c r="OO14">
        <f>OG14*(1+OM14)</f>
      </c>
      <c r="OP14" t="n" s="5018">
        <v>0.029999999329447746</v>
      </c>
      <c r="OQ14">
        <f>OP14*OO14</f>
      </c>
      <c r="OR14">
        <f>OO14+OQ14</f>
      </c>
      <c r="OS14" t="n" s="5021">
        <v>0.10000000149011612</v>
      </c>
      <c r="OT14">
        <f>OR14/(1-OS14)</f>
      </c>
      <c r="OU14">
        <f>OS14*OT14</f>
      </c>
      <c r="OV14" t="n" s="5024">
        <v>0.10000000149011612</v>
      </c>
      <c r="OW14">
        <f>OV14*OT14</f>
      </c>
      <c r="OX14">
        <f>OS14-OV14</f>
      </c>
      <c r="OY14">
        <f>OU14-OW14</f>
      </c>
      <c r="OZ14">
        <f>OT14</f>
      </c>
      <c r="PA14" t="s" s="5029">
        <v>73</v>
      </c>
      <c r="PB14" t="s" s="5030">
        <v>66</v>
      </c>
      <c r="PC14" t="s" s="5031">
        <v>67</v>
      </c>
      <c r="PD14" t="n" s="5032">
        <v>240322.0</v>
      </c>
      <c r="PE14" t="s" s="5033">
        <v>57</v>
      </c>
      <c r="PF14" t="s" s="5034">
        <v>68</v>
      </c>
      <c r="PG14" t="n" s="5035">
        <v>0.9043999910354614</v>
      </c>
      <c r="PH14" t="n" s="5036">
        <v>1.0</v>
      </c>
      <c r="PI14">
        <f>PH14*$O$14*12</f>
      </c>
      <c r="PJ14">
        <f>PG14*PI14</f>
      </c>
      <c r="PK14" t="n" s="5039">
        <v>0.0</v>
      </c>
      <c r="PL14">
        <f>PJ14*(1+PK14)</f>
      </c>
      <c r="PM14" t="n" s="5041">
        <v>0.25</v>
      </c>
      <c r="PN14">
        <f>PL14/(1-PM14)</f>
      </c>
      <c r="PO14">
        <f>PM14*PN14</f>
      </c>
      <c r="PP14" t="n" s="5044">
        <v>0.15000000596046448</v>
      </c>
      <c r="PQ14">
        <f>PP14*PN14</f>
      </c>
      <c r="PR14">
        <f>PM14-PP14</f>
      </c>
      <c r="PS14">
        <f>PO14-PQ14</f>
      </c>
      <c r="PT14" t="n" s="5048">
        <v>0.03999999910593033</v>
      </c>
      <c r="PU14">
        <f>PT14*PN14</f>
      </c>
      <c r="PV14">
        <f>PN14*(1+PT14)</f>
      </c>
      <c r="PW14" t="n" s="5051">
        <v>0.029999999329447746</v>
      </c>
      <c r="PX14">
        <f>PW14*PV14</f>
      </c>
      <c r="PY14">
        <f>PV14+PX14</f>
      </c>
      <c r="PZ14" t="n" s="5054">
        <v>0.10000000149011612</v>
      </c>
      <c r="QA14">
        <f>PY14/(1-PZ14)</f>
      </c>
      <c r="QB14">
        <f>PZ14*QA14</f>
      </c>
      <c r="QC14" t="n" s="5057">
        <v>0.10000000149011612</v>
      </c>
      <c r="QD14">
        <f>QC14*QA14</f>
      </c>
      <c r="QE14">
        <f>PZ14-QC14</f>
      </c>
      <c r="QF14">
        <f>QB14-QD14</f>
      </c>
      <c r="QG14">
        <f>QA14</f>
      </c>
      <c r="QH14">
        <f>PG14*PI14/3614*$P$14</f>
      </c>
      <c r="QI14" t="n" s="5063">
        <v>0.0</v>
      </c>
      <c r="QJ14">
        <f>QH14*(1+QI14)</f>
      </c>
      <c r="QK14" t="n" s="5065">
        <v>0.25</v>
      </c>
      <c r="QL14">
        <f>QJ14/(1-QK14)</f>
      </c>
      <c r="QM14">
        <f>QK14*QL14</f>
      </c>
      <c r="QN14" t="n" s="5068">
        <v>0.15000000596046448</v>
      </c>
      <c r="QO14">
        <f>QN14*QL14</f>
      </c>
      <c r="QP14">
        <f>QK14-QN14</f>
      </c>
      <c r="QQ14">
        <f>QM14-QO14</f>
      </c>
      <c r="QR14" t="n" s="5072">
        <v>0.03999999910593033</v>
      </c>
      <c r="QS14">
        <f>QR14*QL14</f>
      </c>
      <c r="QT14">
        <f>QL14*(1+QR14)</f>
      </c>
      <c r="QU14" t="n" s="5075">
        <v>0.029999999329447746</v>
      </c>
      <c r="QV14">
        <f>QU14*QT14</f>
      </c>
      <c r="QW14">
        <f>QT14+QV14</f>
      </c>
      <c r="QX14" t="n" s="5078">
        <v>0.10000000149011612</v>
      </c>
      <c r="QY14">
        <f>QW14/(1-QX14)</f>
      </c>
      <c r="QZ14">
        <f>QX14*QY14</f>
      </c>
      <c r="RA14" t="n" s="5081">
        <v>0.10000000149011612</v>
      </c>
      <c r="RB14">
        <f>RA14*QY14</f>
      </c>
      <c r="RC14">
        <f>QX14-RA14</f>
      </c>
      <c r="RD14">
        <f>QZ14-RB14</f>
      </c>
      <c r="RE14">
        <f>QY14</f>
      </c>
      <c r="RF14">
        <f>BV14+EA14+GF14+IK14+KP14+MU14+OZ14+RE14</f>
      </c>
    </row>
    <row r="15">
      <c r="A15" t="s">
        <v>88</v>
      </c>
      <c r="B15" t="s">
        <v>89</v>
      </c>
      <c r="C15" t="s">
        <v>90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n">
        <v>0.0</v>
      </c>
      <c r="K15" t="n">
        <v>42815.0</v>
      </c>
      <c r="L15" t="n">
        <v>42475.0</v>
      </c>
      <c r="M15" t="s">
        <v>57</v>
      </c>
      <c r="N15" t="n">
        <v>1.0</v>
      </c>
      <c r="O15" t="n">
        <v>10000.0</v>
      </c>
      <c r="P15" t="n">
        <v>-340.0</v>
      </c>
      <c r="Q15" t="n">
        <v>1.0</v>
      </c>
      <c r="R15" t="s" s="5086">
        <v>58</v>
      </c>
      <c r="S15" t="s" s="5087">
        <v>59</v>
      </c>
      <c r="T15" t="s" s="5088">
        <v>60</v>
      </c>
      <c r="U15" t="s" s="5089">
        <v>61</v>
      </c>
      <c r="V15" t="s" s="5090">
        <v>57</v>
      </c>
      <c r="W15" t="s" s="5091">
        <v>62</v>
      </c>
      <c r="X15" t="s" s="5092">
        <v>63</v>
      </c>
      <c r="Z15" t="n" s="5093">
        <v>500000.0</v>
      </c>
      <c r="AA15" t="n" s="5094">
        <v>1822.1199951171875</v>
      </c>
      <c r="AB15" t="n" s="5095">
        <v>0.0</v>
      </c>
      <c r="AC15">
        <f>AA15*(1+AB15)</f>
      </c>
      <c r="AD15" t="n" s="5097">
        <v>0.25</v>
      </c>
      <c r="AE15">
        <f>AC15/(1-AD15)</f>
      </c>
      <c r="AF15">
        <f>AD15*AE15</f>
      </c>
      <c r="AG15" t="n" s="5100">
        <v>0.15000000596046448</v>
      </c>
      <c r="AH15">
        <f>AG15*AE15</f>
      </c>
      <c r="AI15">
        <f>AD15-AG15</f>
      </c>
      <c r="AJ15">
        <f>AF15-AH15</f>
      </c>
      <c r="AK15" t="n" s="5104">
        <v>0.03999999910593033</v>
      </c>
      <c r="AL15">
        <f>AK15*AE15</f>
      </c>
      <c r="AM15">
        <f>AE15*(1+AK15)</f>
      </c>
      <c r="AN15" t="n" s="5107">
        <v>0.029999999329447746</v>
      </c>
      <c r="AO15">
        <f>AN15*AM15</f>
      </c>
      <c r="AP15">
        <f>AM15+AO15</f>
      </c>
      <c r="AQ15" t="n" s="5110">
        <v>0.10000000149011612</v>
      </c>
      <c r="AR15">
        <f>AP15/(1-AQ15)</f>
      </c>
      <c r="AS15">
        <f>AQ15*AR15</f>
      </c>
      <c r="AT15" t="n" s="5113">
        <v>0.10000000149011612</v>
      </c>
      <c r="AU15">
        <f>AT15*AR15</f>
      </c>
      <c r="AV15">
        <f>AQ15-AT15</f>
      </c>
      <c r="AW15">
        <f>AS15-AU15</f>
      </c>
      <c r="AX15">
        <f>AR15</f>
      </c>
      <c r="AY15">
        <f>AA15/12*$Q$15</f>
      </c>
      <c r="AZ15">
        <f>AB15/12*$Q$15</f>
      </c>
      <c r="BA15">
        <f>AC15/12*$Q$15</f>
      </c>
      <c r="BB15">
        <f>AD15/12*$Q$15</f>
      </c>
      <c r="BC15">
        <f>AE15/12*$Q$15</f>
      </c>
      <c r="BD15">
        <f>AF15/12*$Q$15</f>
      </c>
      <c r="BE15">
        <f>AG15/12*$Q$15</f>
      </c>
      <c r="BF15">
        <f>AH15/12*$Q$15</f>
      </c>
      <c r="BG15">
        <f>AI15/12*$Q$15</f>
      </c>
      <c r="BH15">
        <f>AJ15/12*$Q$15</f>
      </c>
      <c r="BI15">
        <f>AK15/12*$Q$15</f>
      </c>
      <c r="BJ15">
        <f>AL15/12*$Q$15</f>
      </c>
      <c r="BK15">
        <f>AM15/12*$Q$15</f>
      </c>
      <c r="BL15">
        <f>AN15/12*$Q$15</f>
      </c>
      <c r="BM15">
        <f>AO15/12*$Q$15</f>
      </c>
      <c r="BN15">
        <f>AP15/12*$Q$15</f>
      </c>
      <c r="BO15">
        <f>AQ15/12*$Q$15</f>
      </c>
      <c r="BP15">
        <f>AR15/12*$Q$15</f>
      </c>
      <c r="BQ15">
        <f>AS15/12*$Q$15</f>
      </c>
      <c r="BR15">
        <f>AT15/12*$Q$15</f>
      </c>
      <c r="BS15">
        <f>AU15/12*$Q$15</f>
      </c>
      <c r="BT15">
        <f>AV15/12*$Q$15</f>
      </c>
      <c r="BU15">
        <f>AW15/12*$Q$15</f>
      </c>
      <c r="BV15">
        <f>AX15/12*$Q$15</f>
      </c>
      <c r="BW15" t="s" s="5146">
        <v>64</v>
      </c>
      <c r="BX15" t="s" s="5147">
        <v>59</v>
      </c>
      <c r="BY15" t="s" s="5148">
        <v>60</v>
      </c>
      <c r="BZ15" t="s" s="5149">
        <v>61</v>
      </c>
      <c r="CA15" t="s" s="5150">
        <v>57</v>
      </c>
      <c r="CB15" t="s" s="5151">
        <v>62</v>
      </c>
      <c r="CC15" t="s" s="5152">
        <v>63</v>
      </c>
      <c r="CE15" t="n" s="5153">
        <v>500000.0</v>
      </c>
      <c r="CF15" t="n" s="5154">
        <v>0.0</v>
      </c>
      <c r="CG15" t="n" s="5155">
        <v>0.0</v>
      </c>
      <c r="CH15">
        <f>CF15*(1+CG15)</f>
      </c>
      <c r="CI15" t="n" s="5157">
        <v>0.25</v>
      </c>
      <c r="CJ15">
        <f>CH15/(1-CI15)</f>
      </c>
      <c r="CK15">
        <f>CI15*CJ15</f>
      </c>
      <c r="CL15" t="n" s="5160">
        <v>0.15000000596046448</v>
      </c>
      <c r="CM15">
        <f>CL15*CJ15</f>
      </c>
      <c r="CN15">
        <f>CI15-CL15</f>
      </c>
      <c r="CO15">
        <f>CK15-CM15</f>
      </c>
      <c r="CP15" t="n" s="5164">
        <v>0.03999999910593033</v>
      </c>
      <c r="CQ15">
        <f>CP15*CJ15</f>
      </c>
      <c r="CR15">
        <f>CJ15*(1+CP15)</f>
      </c>
      <c r="CS15" t="n" s="5167">
        <v>0.029999999329447746</v>
      </c>
      <c r="CT15">
        <f>CS15*CR15</f>
      </c>
      <c r="CU15">
        <f>CR15+CT15</f>
      </c>
      <c r="CV15" t="n" s="5170">
        <v>0.10000000149011612</v>
      </c>
      <c r="CW15">
        <f>CU15/(1-CV15)</f>
      </c>
      <c r="CX15">
        <f>CV15*CW15</f>
      </c>
      <c r="CY15" t="n" s="5173">
        <v>0.10000000149011612</v>
      </c>
      <c r="CZ15">
        <f>CY15*CW15</f>
      </c>
      <c r="DA15">
        <f>CV15-CY15</f>
      </c>
      <c r="DB15">
        <f>CX15-CZ15</f>
      </c>
      <c r="DC15">
        <f>CW15</f>
      </c>
      <c r="DD15">
        <f>CF15/12*$Q$15</f>
      </c>
      <c r="DE15">
        <f>CG15/12*$Q$15</f>
      </c>
      <c r="DF15">
        <f>CH15/12*$Q$15</f>
      </c>
      <c r="DG15">
        <f>CI15/12*$Q$15</f>
      </c>
      <c r="DH15">
        <f>CJ15/12*$Q$15</f>
      </c>
      <c r="DI15">
        <f>CK15/12*$Q$15</f>
      </c>
      <c r="DJ15">
        <f>CL15/12*$Q$15</f>
      </c>
      <c r="DK15">
        <f>CM15/12*$Q$15</f>
      </c>
      <c r="DL15">
        <f>CN15/12*$Q$15</f>
      </c>
      <c r="DM15">
        <f>CO15/12*$Q$15</f>
      </c>
      <c r="DN15">
        <f>CP15/12*$Q$15</f>
      </c>
      <c r="DO15">
        <f>CQ15/12*$Q$15</f>
      </c>
      <c r="DP15">
        <f>CR15/12*$Q$15</f>
      </c>
      <c r="DQ15">
        <f>CS15/12*$Q$15</f>
      </c>
      <c r="DR15">
        <f>CT15/12*$Q$15</f>
      </c>
      <c r="DS15">
        <f>CU15/12*$Q$15</f>
      </c>
      <c r="DT15">
        <f>CV15/12*$Q$15</f>
      </c>
      <c r="DU15">
        <f>CW15/12*$Q$15</f>
      </c>
      <c r="DV15">
        <f>CX15/12*$Q$15</f>
      </c>
      <c r="DW15">
        <f>CY15/12*$Q$15</f>
      </c>
      <c r="DX15">
        <f>CZ15/12*$Q$15</f>
      </c>
      <c r="DY15">
        <f>DA15/12*$Q$15</f>
      </c>
      <c r="DZ15">
        <f>DB15/12*$Q$15</f>
      </c>
      <c r="EA15">
        <f>DC15/12*$Q$15</f>
      </c>
      <c r="EB15" t="s" s="5206">
        <v>65</v>
      </c>
      <c r="EC15" t="s" s="5207">
        <v>66</v>
      </c>
      <c r="ED15" t="s" s="5208">
        <v>67</v>
      </c>
      <c r="EE15" t="n" s="5209">
        <v>240322.0</v>
      </c>
      <c r="EF15" t="s" s="5210">
        <v>57</v>
      </c>
      <c r="EG15" t="s" s="5211">
        <v>68</v>
      </c>
      <c r="EH15" t="n" s="5212">
        <v>0.5009999871253967</v>
      </c>
      <c r="EI15" t="n" s="5213">
        <v>3.0</v>
      </c>
      <c r="EJ15">
        <f>EI15*$O$15*12</f>
      </c>
      <c r="EK15">
        <f>EH15*EJ15</f>
      </c>
      <c r="EL15" t="n" s="5216">
        <v>0.0</v>
      </c>
      <c r="EM15">
        <f>EK15*(1+EL15)</f>
      </c>
      <c r="EN15" t="n" s="5218">
        <v>0.25</v>
      </c>
      <c r="EO15">
        <f>EM15/(1-EN15)</f>
      </c>
      <c r="EP15">
        <f>EN15*EO15</f>
      </c>
      <c r="EQ15" t="n" s="5221">
        <v>0.15000000596046448</v>
      </c>
      <c r="ER15">
        <f>EQ15*EO15</f>
      </c>
      <c r="ES15">
        <f>EN15-EQ15</f>
      </c>
      <c r="ET15">
        <f>EP15-ER15</f>
      </c>
      <c r="EU15" t="n" s="5225">
        <v>0.03999999910593033</v>
      </c>
      <c r="EV15">
        <f>EU15*EO15</f>
      </c>
      <c r="EW15">
        <f>EO15*(1+EU15)</f>
      </c>
      <c r="EX15" t="n" s="5228">
        <v>0.029999999329447746</v>
      </c>
      <c r="EY15">
        <f>EX15*EW15</f>
      </c>
      <c r="EZ15">
        <f>EW15+EY15</f>
      </c>
      <c r="FA15" t="n" s="5231">
        <v>0.10000000149011612</v>
      </c>
      <c r="FB15">
        <f>EZ15/(1-FA15)</f>
      </c>
      <c r="FC15">
        <f>FA15*FB15</f>
      </c>
      <c r="FD15" t="n" s="5234">
        <v>0.10000000149011612</v>
      </c>
      <c r="FE15">
        <f>FD15*FB15</f>
      </c>
      <c r="FF15">
        <f>FA15-FD15</f>
      </c>
      <c r="FG15">
        <f>FC15-FE15</f>
      </c>
      <c r="FH15">
        <f>FB15</f>
      </c>
      <c r="FI15">
        <f>EH15*EJ15/3615*$P$15</f>
      </c>
      <c r="FJ15" t="n" s="5240">
        <v>0.0</v>
      </c>
      <c r="FK15">
        <f>FI15*(1+FJ15)</f>
      </c>
      <c r="FL15" t="n" s="5242">
        <v>0.25</v>
      </c>
      <c r="FM15">
        <f>FK15/(1-FL15)</f>
      </c>
      <c r="FN15">
        <f>FL15*FM15</f>
      </c>
      <c r="FO15" t="n" s="5245">
        <v>0.15000000596046448</v>
      </c>
      <c r="FP15">
        <f>FO15*FM15</f>
      </c>
      <c r="FQ15">
        <f>FL15-FO15</f>
      </c>
      <c r="FR15">
        <f>FN15-FP15</f>
      </c>
      <c r="FS15" t="n" s="5249">
        <v>0.03999999910593033</v>
      </c>
      <c r="FT15">
        <f>FS15*FM15</f>
      </c>
      <c r="FU15">
        <f>FM15*(1+FS15)</f>
      </c>
      <c r="FV15" t="n" s="5252">
        <v>0.029999999329447746</v>
      </c>
      <c r="FW15">
        <f>FV15*FU15</f>
      </c>
      <c r="FX15">
        <f>FU15+FW15</f>
      </c>
      <c r="FY15" t="n" s="5255">
        <v>0.10000000149011612</v>
      </c>
      <c r="FZ15">
        <f>FX15/(1-FY15)</f>
      </c>
      <c r="GA15">
        <f>FY15*FZ15</f>
      </c>
      <c r="GB15" t="n" s="5258">
        <v>0.10000000149011612</v>
      </c>
      <c r="GC15">
        <f>GB15*FZ15</f>
      </c>
      <c r="GD15">
        <f>FY15-GB15</f>
      </c>
      <c r="GE15">
        <f>GA15-GC15</f>
      </c>
      <c r="GF15">
        <f>FZ15</f>
      </c>
      <c r="GG15" t="s" s="5263">
        <v>69</v>
      </c>
      <c r="GH15" t="s" s="5264">
        <v>66</v>
      </c>
      <c r="GI15" t="s" s="5265">
        <v>67</v>
      </c>
      <c r="GJ15" t="n" s="5266">
        <v>240322.0</v>
      </c>
      <c r="GK15" t="s" s="5267">
        <v>57</v>
      </c>
      <c r="GL15" t="s" s="5268">
        <v>68</v>
      </c>
      <c r="GM15" t="n" s="5269">
        <v>0.12530000507831573</v>
      </c>
      <c r="GN15" t="n" s="5270">
        <v>3.0</v>
      </c>
      <c r="GO15">
        <f>GN15*$O$15*12</f>
      </c>
      <c r="GP15">
        <f>GM15*GO15</f>
      </c>
      <c r="GQ15" t="n" s="5273">
        <v>0.0</v>
      </c>
      <c r="GR15">
        <f>GP15*(1+GQ15)</f>
      </c>
      <c r="GS15" t="n" s="5275">
        <v>0.25</v>
      </c>
      <c r="GT15">
        <f>GR15/(1-GS15)</f>
      </c>
      <c r="GU15">
        <f>GS15*GT15</f>
      </c>
      <c r="GV15" t="n" s="5278">
        <v>0.15000000596046448</v>
      </c>
      <c r="GW15">
        <f>GV15*GT15</f>
      </c>
      <c r="GX15">
        <f>GS15-GV15</f>
      </c>
      <c r="GY15">
        <f>GU15-GW15</f>
      </c>
      <c r="GZ15" t="n" s="5282">
        <v>0.03999999910593033</v>
      </c>
      <c r="HA15">
        <f>GZ15*GT15</f>
      </c>
      <c r="HB15">
        <f>GT15*(1+GZ15)</f>
      </c>
      <c r="HC15" t="n" s="5285">
        <v>0.029999999329447746</v>
      </c>
      <c r="HD15">
        <f>HC15*HB15</f>
      </c>
      <c r="HE15">
        <f>HB15+HD15</f>
      </c>
      <c r="HF15" t="n" s="5288">
        <v>0.10000000149011612</v>
      </c>
      <c r="HG15">
        <f>HE15/(1-HF15)</f>
      </c>
      <c r="HH15">
        <f>HF15*HG15</f>
      </c>
      <c r="HI15" t="n" s="5291">
        <v>0.10000000149011612</v>
      </c>
      <c r="HJ15">
        <f>HI15*HG15</f>
      </c>
      <c r="HK15">
        <f>HF15-HI15</f>
      </c>
      <c r="HL15">
        <f>HH15-HJ15</f>
      </c>
      <c r="HM15">
        <f>HG15</f>
      </c>
      <c r="HN15">
        <f>GM15*GO15/3615*$P$15</f>
      </c>
      <c r="HO15" t="n" s="5297">
        <v>0.0</v>
      </c>
      <c r="HP15">
        <f>HN15*(1+HO15)</f>
      </c>
      <c r="HQ15" t="n" s="5299">
        <v>0.25</v>
      </c>
      <c r="HR15">
        <f>HP15/(1-HQ15)</f>
      </c>
      <c r="HS15">
        <f>HQ15*HR15</f>
      </c>
      <c r="HT15" t="n" s="5302">
        <v>0.15000000596046448</v>
      </c>
      <c r="HU15">
        <f>HT15*HR15</f>
      </c>
      <c r="HV15">
        <f>HQ15-HT15</f>
      </c>
      <c r="HW15">
        <f>HS15-HU15</f>
      </c>
      <c r="HX15" t="n" s="5306">
        <v>0.03999999910593033</v>
      </c>
      <c r="HY15">
        <f>HX15*HR15</f>
      </c>
      <c r="HZ15">
        <f>HR15*(1+HX15)</f>
      </c>
      <c r="IA15" t="n" s="5309">
        <v>0.029999999329447746</v>
      </c>
      <c r="IB15">
        <f>IA15*HZ15</f>
      </c>
      <c r="IC15">
        <f>HZ15+IB15</f>
      </c>
      <c r="ID15" t="n" s="5312">
        <v>0.10000000149011612</v>
      </c>
      <c r="IE15">
        <f>IC15/(1-ID15)</f>
      </c>
      <c r="IF15">
        <f>ID15*IE15</f>
      </c>
      <c r="IG15" t="n" s="5315">
        <v>0.10000000149011612</v>
      </c>
      <c r="IH15">
        <f>IG15*IE15</f>
      </c>
      <c r="II15">
        <f>ID15-IG15</f>
      </c>
      <c r="IJ15">
        <f>IF15-IH15</f>
      </c>
      <c r="IK15">
        <f>IE15</f>
      </c>
      <c r="IL15" t="s" s="5320">
        <v>70</v>
      </c>
      <c r="IM15" t="s" s="5321">
        <v>66</v>
      </c>
      <c r="IN15" t="s" s="5322">
        <v>67</v>
      </c>
      <c r="IO15" t="n" s="5323">
        <v>240322.0</v>
      </c>
      <c r="IP15" t="s" s="5324">
        <v>57</v>
      </c>
      <c r="IQ15" t="s" s="5325">
        <v>68</v>
      </c>
      <c r="IR15" t="n" s="5326">
        <v>0.061900001019239426</v>
      </c>
      <c r="IS15" t="n" s="5327">
        <v>3.0</v>
      </c>
      <c r="IT15">
        <f>IS15*$O$15*12</f>
      </c>
      <c r="IU15">
        <f>IR15*IT15</f>
      </c>
      <c r="IV15" t="n" s="5330">
        <v>0.0</v>
      </c>
      <c r="IW15">
        <f>IU15*(1+IV15)</f>
      </c>
      <c r="IX15" t="n" s="5332">
        <v>0.25</v>
      </c>
      <c r="IY15">
        <f>IW15/(1-IX15)</f>
      </c>
      <c r="IZ15">
        <f>IX15*IY15</f>
      </c>
      <c r="JA15" t="n" s="5335">
        <v>0.15000000596046448</v>
      </c>
      <c r="JB15">
        <f>JA15*IY15</f>
      </c>
      <c r="JC15">
        <f>IX15-JA15</f>
      </c>
      <c r="JD15">
        <f>IZ15-JB15</f>
      </c>
      <c r="JE15" t="n" s="5339">
        <v>0.03999999910593033</v>
      </c>
      <c r="JF15">
        <f>JE15*IY15</f>
      </c>
      <c r="JG15">
        <f>IY15*(1+JE15)</f>
      </c>
      <c r="JH15" t="n" s="5342">
        <v>0.029999999329447746</v>
      </c>
      <c r="JI15">
        <f>JH15*JG15</f>
      </c>
      <c r="JJ15">
        <f>JG15+JI15</f>
      </c>
      <c r="JK15" t="n" s="5345">
        <v>0.10000000149011612</v>
      </c>
      <c r="JL15">
        <f>JJ15/(1-JK15)</f>
      </c>
      <c r="JM15">
        <f>JK15*JL15</f>
      </c>
      <c r="JN15" t="n" s="5348">
        <v>0.10000000149011612</v>
      </c>
      <c r="JO15">
        <f>JN15*JL15</f>
      </c>
      <c r="JP15">
        <f>JK15-JN15</f>
      </c>
      <c r="JQ15">
        <f>JM15-JO15</f>
      </c>
      <c r="JR15">
        <f>JL15</f>
      </c>
      <c r="JS15">
        <f>IR15*IT15/3615*$P$15</f>
      </c>
      <c r="JT15" t="n" s="5354">
        <v>0.0</v>
      </c>
      <c r="JU15">
        <f>JS15*(1+JT15)</f>
      </c>
      <c r="JV15" t="n" s="5356">
        <v>0.25</v>
      </c>
      <c r="JW15">
        <f>JU15/(1-JV15)</f>
      </c>
      <c r="JX15">
        <f>JV15*JW15</f>
      </c>
      <c r="JY15" t="n" s="5359">
        <v>0.15000000596046448</v>
      </c>
      <c r="JZ15">
        <f>JY15*JW15</f>
      </c>
      <c r="KA15">
        <f>JV15-JY15</f>
      </c>
      <c r="KB15">
        <f>JX15-JZ15</f>
      </c>
      <c r="KC15" t="n" s="5363">
        <v>0.03999999910593033</v>
      </c>
      <c r="KD15">
        <f>KC15*JW15</f>
      </c>
      <c r="KE15">
        <f>JW15*(1+KC15)</f>
      </c>
      <c r="KF15" t="n" s="5366">
        <v>0.029999999329447746</v>
      </c>
      <c r="KG15">
        <f>KF15*KE15</f>
      </c>
      <c r="KH15">
        <f>KE15+KG15</f>
      </c>
      <c r="KI15" t="n" s="5369">
        <v>0.10000000149011612</v>
      </c>
      <c r="KJ15">
        <f>KH15/(1-KI15)</f>
      </c>
      <c r="KK15">
        <f>KI15*KJ15</f>
      </c>
      <c r="KL15" t="n" s="5372">
        <v>0.10000000149011612</v>
      </c>
      <c r="KM15">
        <f>KL15*KJ15</f>
      </c>
      <c r="KN15">
        <f>KI15-KL15</f>
      </c>
      <c r="KO15">
        <f>KK15-KM15</f>
      </c>
      <c r="KP15">
        <f>KJ15</f>
      </c>
      <c r="KQ15" t="s" s="5377">
        <v>71</v>
      </c>
      <c r="KR15" t="s" s="5378">
        <v>66</v>
      </c>
      <c r="KS15" t="s" s="5379">
        <v>67</v>
      </c>
      <c r="KT15" t="n" s="5380">
        <v>240322.0</v>
      </c>
      <c r="KU15" t="s" s="5381">
        <v>57</v>
      </c>
      <c r="KV15" t="s" s="5382">
        <v>68</v>
      </c>
      <c r="KW15" t="n" s="5383">
        <v>0.21080000698566437</v>
      </c>
      <c r="KX15" t="n" s="5384">
        <v>3.0</v>
      </c>
      <c r="KY15">
        <f>KX15*$O$15*12</f>
      </c>
      <c r="KZ15">
        <f>KW15*KY15</f>
      </c>
      <c r="LA15" t="n" s="5387">
        <v>0.0</v>
      </c>
      <c r="LB15">
        <f>KZ15*(1+LA15)</f>
      </c>
      <c r="LC15" t="n" s="5389">
        <v>0.25</v>
      </c>
      <c r="LD15">
        <f>LB15/(1-LC15)</f>
      </c>
      <c r="LE15">
        <f>LC15*LD15</f>
      </c>
      <c r="LF15" t="n" s="5392">
        <v>0.15000000596046448</v>
      </c>
      <c r="LG15">
        <f>LF15*LD15</f>
      </c>
      <c r="LH15">
        <f>LC15-LF15</f>
      </c>
      <c r="LI15">
        <f>LE15-LG15</f>
      </c>
      <c r="LJ15" t="n" s="5396">
        <v>0.03999999910593033</v>
      </c>
      <c r="LK15">
        <f>LJ15*LD15</f>
      </c>
      <c r="LL15">
        <f>LD15*(1+LJ15)</f>
      </c>
      <c r="LM15" t="n" s="5399">
        <v>0.029999999329447746</v>
      </c>
      <c r="LN15">
        <f>LM15*LL15</f>
      </c>
      <c r="LO15">
        <f>LL15+LN15</f>
      </c>
      <c r="LP15" t="n" s="5402">
        <v>0.10000000149011612</v>
      </c>
      <c r="LQ15">
        <f>LO15/(1-LP15)</f>
      </c>
      <c r="LR15">
        <f>LP15*LQ15</f>
      </c>
      <c r="LS15" t="n" s="5405">
        <v>0.10000000149011612</v>
      </c>
      <c r="LT15">
        <f>LS15*LQ15</f>
      </c>
      <c r="LU15">
        <f>LP15-LS15</f>
      </c>
      <c r="LV15">
        <f>LR15-LT15</f>
      </c>
      <c r="LW15">
        <f>LQ15</f>
      </c>
      <c r="LX15">
        <f>KW15*KY15/3615*$P$15</f>
      </c>
      <c r="LY15" t="n" s="5411">
        <v>0.0</v>
      </c>
      <c r="LZ15">
        <f>LX15*(1+LY15)</f>
      </c>
      <c r="MA15" t="n" s="5413">
        <v>0.25</v>
      </c>
      <c r="MB15">
        <f>LZ15/(1-MA15)</f>
      </c>
      <c r="MC15">
        <f>MA15*MB15</f>
      </c>
      <c r="MD15" t="n" s="5416">
        <v>0.15000000596046448</v>
      </c>
      <c r="ME15">
        <f>MD15*MB15</f>
      </c>
      <c r="MF15">
        <f>MA15-MD15</f>
      </c>
      <c r="MG15">
        <f>MC15-ME15</f>
      </c>
      <c r="MH15" t="n" s="5420">
        <v>0.03999999910593033</v>
      </c>
      <c r="MI15">
        <f>MH15*MB15</f>
      </c>
      <c r="MJ15">
        <f>MB15*(1+MH15)</f>
      </c>
      <c r="MK15" t="n" s="5423">
        <v>0.029999999329447746</v>
      </c>
      <c r="ML15">
        <f>MK15*MJ15</f>
      </c>
      <c r="MM15">
        <f>MJ15+ML15</f>
      </c>
      <c r="MN15" t="n" s="5426">
        <v>0.10000000149011612</v>
      </c>
      <c r="MO15">
        <f>MM15/(1-MN15)</f>
      </c>
      <c r="MP15">
        <f>MN15*MO15</f>
      </c>
      <c r="MQ15" t="n" s="5429">
        <v>0.10000000149011612</v>
      </c>
      <c r="MR15">
        <f>MQ15*MO15</f>
      </c>
      <c r="MS15">
        <f>MN15-MQ15</f>
      </c>
      <c r="MT15">
        <f>MP15-MR15</f>
      </c>
      <c r="MU15">
        <f>MO15</f>
      </c>
      <c r="MV15" t="s" s="5434">
        <v>72</v>
      </c>
      <c r="MW15" t="s" s="5435">
        <v>66</v>
      </c>
      <c r="MX15" t="s" s="5436">
        <v>67</v>
      </c>
      <c r="MY15" t="n" s="5437">
        <v>240322.0</v>
      </c>
      <c r="MZ15" t="s" s="5438">
        <v>57</v>
      </c>
      <c r="NA15" t="s" s="5439">
        <v>68</v>
      </c>
      <c r="NB15" t="n" s="5440">
        <v>0.45249998569488525</v>
      </c>
      <c r="NC15" t="n" s="5441">
        <v>1.0</v>
      </c>
      <c r="ND15">
        <f>NC15*$O$15*12</f>
      </c>
      <c r="NE15">
        <f>NB15*ND15</f>
      </c>
      <c r="NF15" t="n" s="5444">
        <v>0.0</v>
      </c>
      <c r="NG15">
        <f>NE15*(1+NF15)</f>
      </c>
      <c r="NH15" t="n" s="5446">
        <v>0.25</v>
      </c>
      <c r="NI15">
        <f>NG15/(1-NH15)</f>
      </c>
      <c r="NJ15">
        <f>NH15*NI15</f>
      </c>
      <c r="NK15" t="n" s="5449">
        <v>0.15000000596046448</v>
      </c>
      <c r="NL15">
        <f>NK15*NI15</f>
      </c>
      <c r="NM15">
        <f>NH15-NK15</f>
      </c>
      <c r="NN15">
        <f>NJ15-NL15</f>
      </c>
      <c r="NO15" t="n" s="5453">
        <v>0.03999999910593033</v>
      </c>
      <c r="NP15">
        <f>NO15*NI15</f>
      </c>
      <c r="NQ15">
        <f>NI15*(1+NO15)</f>
      </c>
      <c r="NR15" t="n" s="5456">
        <v>0.029999999329447746</v>
      </c>
      <c r="NS15">
        <f>NR15*NQ15</f>
      </c>
      <c r="NT15">
        <f>NQ15+NS15</f>
      </c>
      <c r="NU15" t="n" s="5459">
        <v>0.10000000149011612</v>
      </c>
      <c r="NV15">
        <f>NT15/(1-NU15)</f>
      </c>
      <c r="NW15">
        <f>NU15*NV15</f>
      </c>
      <c r="NX15" t="n" s="5462">
        <v>0.10000000149011612</v>
      </c>
      <c r="NY15">
        <f>NX15*NV15</f>
      </c>
      <c r="NZ15">
        <f>NU15-NX15</f>
      </c>
      <c r="OA15">
        <f>NW15-NY15</f>
      </c>
      <c r="OB15">
        <f>NV15</f>
      </c>
      <c r="OC15">
        <f>NB15*ND15/3615*$P$15</f>
      </c>
      <c r="OD15" t="n" s="5468">
        <v>0.0</v>
      </c>
      <c r="OE15">
        <f>OC15*(1+OD15)</f>
      </c>
      <c r="OF15" t="n" s="5470">
        <v>0.25</v>
      </c>
      <c r="OG15">
        <f>OE15/(1-OF15)</f>
      </c>
      <c r="OH15">
        <f>OF15*OG15</f>
      </c>
      <c r="OI15" t="n" s="5473">
        <v>0.15000000596046448</v>
      </c>
      <c r="OJ15">
        <f>OI15*OG15</f>
      </c>
      <c r="OK15">
        <f>OF15-OI15</f>
      </c>
      <c r="OL15">
        <f>OH15-OJ15</f>
      </c>
      <c r="OM15" t="n" s="5477">
        <v>0.03999999910593033</v>
      </c>
      <c r="ON15">
        <f>OM15*OG15</f>
      </c>
      <c r="OO15">
        <f>OG15*(1+OM15)</f>
      </c>
      <c r="OP15" t="n" s="5480">
        <v>0.029999999329447746</v>
      </c>
      <c r="OQ15">
        <f>OP15*OO15</f>
      </c>
      <c r="OR15">
        <f>OO15+OQ15</f>
      </c>
      <c r="OS15" t="n" s="5483">
        <v>0.10000000149011612</v>
      </c>
      <c r="OT15">
        <f>OR15/(1-OS15)</f>
      </c>
      <c r="OU15">
        <f>OS15*OT15</f>
      </c>
      <c r="OV15" t="n" s="5486">
        <v>0.10000000149011612</v>
      </c>
      <c r="OW15">
        <f>OV15*OT15</f>
      </c>
      <c r="OX15">
        <f>OS15-OV15</f>
      </c>
      <c r="OY15">
        <f>OU15-OW15</f>
      </c>
      <c r="OZ15">
        <f>OT15</f>
      </c>
      <c r="PA15" t="s" s="5491">
        <v>73</v>
      </c>
      <c r="PB15" t="s" s="5492">
        <v>66</v>
      </c>
      <c r="PC15" t="s" s="5493">
        <v>67</v>
      </c>
      <c r="PD15" t="n" s="5494">
        <v>240322.0</v>
      </c>
      <c r="PE15" t="s" s="5495">
        <v>57</v>
      </c>
      <c r="PF15" t="s" s="5496">
        <v>68</v>
      </c>
      <c r="PG15" t="n" s="5497">
        <v>0.9043999910354614</v>
      </c>
      <c r="PH15" t="n" s="5498">
        <v>1.0</v>
      </c>
      <c r="PI15">
        <f>PH15*$O$15*12</f>
      </c>
      <c r="PJ15">
        <f>PG15*PI15</f>
      </c>
      <c r="PK15" t="n" s="5501">
        <v>0.0</v>
      </c>
      <c r="PL15">
        <f>PJ15*(1+PK15)</f>
      </c>
      <c r="PM15" t="n" s="5503">
        <v>0.25</v>
      </c>
      <c r="PN15">
        <f>PL15/(1-PM15)</f>
      </c>
      <c r="PO15">
        <f>PM15*PN15</f>
      </c>
      <c r="PP15" t="n" s="5506">
        <v>0.15000000596046448</v>
      </c>
      <c r="PQ15">
        <f>PP15*PN15</f>
      </c>
      <c r="PR15">
        <f>PM15-PP15</f>
      </c>
      <c r="PS15">
        <f>PO15-PQ15</f>
      </c>
      <c r="PT15" t="n" s="5510">
        <v>0.03999999910593033</v>
      </c>
      <c r="PU15">
        <f>PT15*PN15</f>
      </c>
      <c r="PV15">
        <f>PN15*(1+PT15)</f>
      </c>
      <c r="PW15" t="n" s="5513">
        <v>0.029999999329447746</v>
      </c>
      <c r="PX15">
        <f>PW15*PV15</f>
      </c>
      <c r="PY15">
        <f>PV15+PX15</f>
      </c>
      <c r="PZ15" t="n" s="5516">
        <v>0.10000000149011612</v>
      </c>
      <c r="QA15">
        <f>PY15/(1-PZ15)</f>
      </c>
      <c r="QB15">
        <f>PZ15*QA15</f>
      </c>
      <c r="QC15" t="n" s="5519">
        <v>0.10000000149011612</v>
      </c>
      <c r="QD15">
        <f>QC15*QA15</f>
      </c>
      <c r="QE15">
        <f>PZ15-QC15</f>
      </c>
      <c r="QF15">
        <f>QB15-QD15</f>
      </c>
      <c r="QG15">
        <f>QA15</f>
      </c>
      <c r="QH15">
        <f>PG15*PI15/3615*$P$15</f>
      </c>
      <c r="QI15" t="n" s="5525">
        <v>0.0</v>
      </c>
      <c r="QJ15">
        <f>QH15*(1+QI15)</f>
      </c>
      <c r="QK15" t="n" s="5527">
        <v>0.25</v>
      </c>
      <c r="QL15">
        <f>QJ15/(1-QK15)</f>
      </c>
      <c r="QM15">
        <f>QK15*QL15</f>
      </c>
      <c r="QN15" t="n" s="5530">
        <v>0.15000000596046448</v>
      </c>
      <c r="QO15">
        <f>QN15*QL15</f>
      </c>
      <c r="QP15">
        <f>QK15-QN15</f>
      </c>
      <c r="QQ15">
        <f>QM15-QO15</f>
      </c>
      <c r="QR15" t="n" s="5534">
        <v>0.03999999910593033</v>
      </c>
      <c r="QS15">
        <f>QR15*QL15</f>
      </c>
      <c r="QT15">
        <f>QL15*(1+QR15)</f>
      </c>
      <c r="QU15" t="n" s="5537">
        <v>0.029999999329447746</v>
      </c>
      <c r="QV15">
        <f>QU15*QT15</f>
      </c>
      <c r="QW15">
        <f>QT15+QV15</f>
      </c>
      <c r="QX15" t="n" s="5540">
        <v>0.10000000149011612</v>
      </c>
      <c r="QY15">
        <f>QW15/(1-QX15)</f>
      </c>
      <c r="QZ15">
        <f>QX15*QY15</f>
      </c>
      <c r="RA15" t="n" s="5543">
        <v>0.10000000149011612</v>
      </c>
      <c r="RB15">
        <f>RA15*QY15</f>
      </c>
      <c r="RC15">
        <f>QX15-RA15</f>
      </c>
      <c r="RD15">
        <f>QZ15-RB15</f>
      </c>
      <c r="RE15">
        <f>QY15</f>
      </c>
      <c r="RF15">
        <f>BV15+EA15+GF15+IK15+KP15+MU15+OZ15+RE15</f>
      </c>
    </row>
    <row r="16">
      <c r="A16" t="s">
        <v>91</v>
      </c>
      <c r="B16" t="s">
        <v>92</v>
      </c>
      <c r="C16" t="s">
        <v>93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n">
        <v>0.0</v>
      </c>
      <c r="K16" t="n">
        <v>42815.0</v>
      </c>
      <c r="L16" t="n">
        <v>42424.0</v>
      </c>
      <c r="M16" t="s">
        <v>57</v>
      </c>
      <c r="N16" t="n">
        <v>-1.0</v>
      </c>
      <c r="O16" t="n">
        <v>15000.0</v>
      </c>
      <c r="P16" t="n">
        <v>-391.0</v>
      </c>
      <c r="Q16" t="n">
        <v>0.0</v>
      </c>
      <c r="R16" t="s" s="5548">
        <v>58</v>
      </c>
      <c r="S16" t="s" s="5549">
        <v>59</v>
      </c>
      <c r="T16" t="s" s="5550">
        <v>60</v>
      </c>
      <c r="U16" t="s" s="5551">
        <v>61</v>
      </c>
      <c r="V16" t="s" s="5552">
        <v>57</v>
      </c>
      <c r="W16" t="s" s="5553">
        <v>62</v>
      </c>
      <c r="X16" t="s" s="5554">
        <v>63</v>
      </c>
      <c r="Z16" t="n" s="5555">
        <v>500000.0</v>
      </c>
      <c r="AA16" t="n" s="5556">
        <v>1822.1199951171875</v>
      </c>
      <c r="AB16" t="n" s="5557">
        <v>0.0</v>
      </c>
      <c r="AC16">
        <f>AA16*(1+AB16)</f>
      </c>
      <c r="AD16" t="n" s="5559">
        <v>0.25</v>
      </c>
      <c r="AE16">
        <f>AC16/(1-AD16)</f>
      </c>
      <c r="AF16">
        <f>AD16*AE16</f>
      </c>
      <c r="AG16" t="n" s="5562">
        <v>0.15000000596046448</v>
      </c>
      <c r="AH16">
        <f>AG16*AE16</f>
      </c>
      <c r="AI16">
        <f>AD16-AG16</f>
      </c>
      <c r="AJ16">
        <f>AF16-AH16</f>
      </c>
      <c r="AK16" t="n" s="5566">
        <v>0.03999999910593033</v>
      </c>
      <c r="AL16">
        <f>AK16*AE16</f>
      </c>
      <c r="AM16">
        <f>AE16*(1+AK16)</f>
      </c>
      <c r="AN16" t="n" s="5569">
        <v>0.029999999329447746</v>
      </c>
      <c r="AO16">
        <f>AN16*AM16</f>
      </c>
      <c r="AP16">
        <f>AM16+AO16</f>
      </c>
      <c r="AQ16" t="n" s="5572">
        <v>0.10000000149011612</v>
      </c>
      <c r="AR16">
        <f>AP16/(1-AQ16)</f>
      </c>
      <c r="AS16">
        <f>AQ16*AR16</f>
      </c>
      <c r="AT16" t="n" s="5575">
        <v>0.10000000149011612</v>
      </c>
      <c r="AU16">
        <f>AT16*AR16</f>
      </c>
      <c r="AV16">
        <f>AQ16-AT16</f>
      </c>
      <c r="AW16">
        <f>AS16-AU16</f>
      </c>
      <c r="AX16">
        <f>AR16</f>
      </c>
      <c r="AY16">
        <f>AA16/12*$Q$16</f>
      </c>
      <c r="AZ16">
        <f>AB16/12*$Q$16</f>
      </c>
      <c r="BA16">
        <f>AC16/12*$Q$16</f>
      </c>
      <c r="BB16">
        <f>AD16/12*$Q$16</f>
      </c>
      <c r="BC16">
        <f>AE16/12*$Q$16</f>
      </c>
      <c r="BD16">
        <f>AF16/12*$Q$16</f>
      </c>
      <c r="BE16">
        <f>AG16/12*$Q$16</f>
      </c>
      <c r="BF16">
        <f>AH16/12*$Q$16</f>
      </c>
      <c r="BG16">
        <f>AI16/12*$Q$16</f>
      </c>
      <c r="BH16">
        <f>AJ16/12*$Q$16</f>
      </c>
      <c r="BI16">
        <f>AK16/12*$Q$16</f>
      </c>
      <c r="BJ16">
        <f>AL16/12*$Q$16</f>
      </c>
      <c r="BK16">
        <f>AM16/12*$Q$16</f>
      </c>
      <c r="BL16">
        <f>AN16/12*$Q$16</f>
      </c>
      <c r="BM16">
        <f>AO16/12*$Q$16</f>
      </c>
      <c r="BN16">
        <f>AP16/12*$Q$16</f>
      </c>
      <c r="BO16">
        <f>AQ16/12*$Q$16</f>
      </c>
      <c r="BP16">
        <f>AR16/12*$Q$16</f>
      </c>
      <c r="BQ16">
        <f>AS16/12*$Q$16</f>
      </c>
      <c r="BR16">
        <f>AT16/12*$Q$16</f>
      </c>
      <c r="BS16">
        <f>AU16/12*$Q$16</f>
      </c>
      <c r="BT16">
        <f>AV16/12*$Q$16</f>
      </c>
      <c r="BU16">
        <f>AW16/12*$Q$16</f>
      </c>
      <c r="BV16">
        <f>AX16/12*$Q$16</f>
      </c>
      <c r="BW16" t="s" s="5608">
        <v>64</v>
      </c>
      <c r="BX16" t="s" s="5609">
        <v>59</v>
      </c>
      <c r="BY16" t="s" s="5610">
        <v>60</v>
      </c>
      <c r="BZ16" t="s" s="5611">
        <v>61</v>
      </c>
      <c r="CA16" t="s" s="5612">
        <v>57</v>
      </c>
      <c r="CB16" t="s" s="5613">
        <v>62</v>
      </c>
      <c r="CC16" t="s" s="5614">
        <v>63</v>
      </c>
      <c r="CE16" t="n" s="5615">
        <v>500000.0</v>
      </c>
      <c r="CF16" t="n" s="5616">
        <v>0.0</v>
      </c>
      <c r="CG16" t="n" s="5617">
        <v>0.0</v>
      </c>
      <c r="CH16">
        <f>CF16*(1+CG16)</f>
      </c>
      <c r="CI16" t="n" s="5619">
        <v>0.25</v>
      </c>
      <c r="CJ16">
        <f>CH16/(1-CI16)</f>
      </c>
      <c r="CK16">
        <f>CI16*CJ16</f>
      </c>
      <c r="CL16" t="n" s="5622">
        <v>0.15000000596046448</v>
      </c>
      <c r="CM16">
        <f>CL16*CJ16</f>
      </c>
      <c r="CN16">
        <f>CI16-CL16</f>
      </c>
      <c r="CO16">
        <f>CK16-CM16</f>
      </c>
      <c r="CP16" t="n" s="5626">
        <v>0.03999999910593033</v>
      </c>
      <c r="CQ16">
        <f>CP16*CJ16</f>
      </c>
      <c r="CR16">
        <f>CJ16*(1+CP16)</f>
      </c>
      <c r="CS16" t="n" s="5629">
        <v>0.029999999329447746</v>
      </c>
      <c r="CT16">
        <f>CS16*CR16</f>
      </c>
      <c r="CU16">
        <f>CR16+CT16</f>
      </c>
      <c r="CV16" t="n" s="5632">
        <v>0.10000000149011612</v>
      </c>
      <c r="CW16">
        <f>CU16/(1-CV16)</f>
      </c>
      <c r="CX16">
        <f>CV16*CW16</f>
      </c>
      <c r="CY16" t="n" s="5635">
        <v>0.10000000149011612</v>
      </c>
      <c r="CZ16">
        <f>CY16*CW16</f>
      </c>
      <c r="DA16">
        <f>CV16-CY16</f>
      </c>
      <c r="DB16">
        <f>CX16-CZ16</f>
      </c>
      <c r="DC16">
        <f>CW16</f>
      </c>
      <c r="DD16">
        <f>CF16/12*$Q$16</f>
      </c>
      <c r="DE16">
        <f>CG16/12*$Q$16</f>
      </c>
      <c r="DF16">
        <f>CH16/12*$Q$16</f>
      </c>
      <c r="DG16">
        <f>CI16/12*$Q$16</f>
      </c>
      <c r="DH16">
        <f>CJ16/12*$Q$16</f>
      </c>
      <c r="DI16">
        <f>CK16/12*$Q$16</f>
      </c>
      <c r="DJ16">
        <f>CL16/12*$Q$16</f>
      </c>
      <c r="DK16">
        <f>CM16/12*$Q$16</f>
      </c>
      <c r="DL16">
        <f>CN16/12*$Q$16</f>
      </c>
      <c r="DM16">
        <f>CO16/12*$Q$16</f>
      </c>
      <c r="DN16">
        <f>CP16/12*$Q$16</f>
      </c>
      <c r="DO16">
        <f>CQ16/12*$Q$16</f>
      </c>
      <c r="DP16">
        <f>CR16/12*$Q$16</f>
      </c>
      <c r="DQ16">
        <f>CS16/12*$Q$16</f>
      </c>
      <c r="DR16">
        <f>CT16/12*$Q$16</f>
      </c>
      <c r="DS16">
        <f>CU16/12*$Q$16</f>
      </c>
      <c r="DT16">
        <f>CV16/12*$Q$16</f>
      </c>
      <c r="DU16">
        <f>CW16/12*$Q$16</f>
      </c>
      <c r="DV16">
        <f>CX16/12*$Q$16</f>
      </c>
      <c r="DW16">
        <f>CY16/12*$Q$16</f>
      </c>
      <c r="DX16">
        <f>CZ16/12*$Q$16</f>
      </c>
      <c r="DY16">
        <f>DA16/12*$Q$16</f>
      </c>
      <c r="DZ16">
        <f>DB16/12*$Q$16</f>
      </c>
      <c r="EA16">
        <f>DC16/12*$Q$16</f>
      </c>
      <c r="EB16" t="s" s="5668">
        <v>65</v>
      </c>
      <c r="EC16" t="s" s="5669">
        <v>66</v>
      </c>
      <c r="ED16" t="s" s="5670">
        <v>67</v>
      </c>
      <c r="EE16" t="n" s="5671">
        <v>240322.0</v>
      </c>
      <c r="EF16" t="s" s="5672">
        <v>57</v>
      </c>
      <c r="EG16" t="s" s="5673">
        <v>68</v>
      </c>
      <c r="EH16" t="n" s="5674">
        <v>0.5009999871253967</v>
      </c>
      <c r="EI16" t="n" s="5675">
        <v>3.0</v>
      </c>
      <c r="EJ16">
        <f>EI16*$O$16*12</f>
      </c>
      <c r="EK16">
        <f>EH16*EJ16</f>
      </c>
      <c r="EL16" t="n" s="5678">
        <v>0.0</v>
      </c>
      <c r="EM16">
        <f>EK16*(1+EL16)</f>
      </c>
      <c r="EN16" t="n" s="5680">
        <v>0.25</v>
      </c>
      <c r="EO16">
        <f>EM16/(1-EN16)</f>
      </c>
      <c r="EP16">
        <f>EN16*EO16</f>
      </c>
      <c r="EQ16" t="n" s="5683">
        <v>0.15000000596046448</v>
      </c>
      <c r="ER16">
        <f>EQ16*EO16</f>
      </c>
      <c r="ES16">
        <f>EN16-EQ16</f>
      </c>
      <c r="ET16">
        <f>EP16-ER16</f>
      </c>
      <c r="EU16" t="n" s="5687">
        <v>0.03999999910593033</v>
      </c>
      <c r="EV16">
        <f>EU16*EO16</f>
      </c>
      <c r="EW16">
        <f>EO16*(1+EU16)</f>
      </c>
      <c r="EX16" t="n" s="5690">
        <v>0.029999999329447746</v>
      </c>
      <c r="EY16">
        <f>EX16*EW16</f>
      </c>
      <c r="EZ16">
        <f>EW16+EY16</f>
      </c>
      <c r="FA16" t="n" s="5693">
        <v>0.10000000149011612</v>
      </c>
      <c r="FB16">
        <f>EZ16/(1-FA16)</f>
      </c>
      <c r="FC16">
        <f>FA16*FB16</f>
      </c>
      <c r="FD16" t="n" s="5696">
        <v>0.10000000149011612</v>
      </c>
      <c r="FE16">
        <f>FD16*FB16</f>
      </c>
      <c r="FF16">
        <f>FA16-FD16</f>
      </c>
      <c r="FG16">
        <f>FC16-FE16</f>
      </c>
      <c r="FH16">
        <f>FB16</f>
      </c>
      <c r="FI16">
        <f>EH16*EJ16/3616*$P$16</f>
      </c>
      <c r="FJ16" t="n" s="5702">
        <v>0.0</v>
      </c>
      <c r="FK16">
        <f>FI16*(1+FJ16)</f>
      </c>
      <c r="FL16" t="n" s="5704">
        <v>0.25</v>
      </c>
      <c r="FM16">
        <f>FK16/(1-FL16)</f>
      </c>
      <c r="FN16">
        <f>FL16*FM16</f>
      </c>
      <c r="FO16" t="n" s="5707">
        <v>0.15000000596046448</v>
      </c>
      <c r="FP16">
        <f>FO16*FM16</f>
      </c>
      <c r="FQ16">
        <f>FL16-FO16</f>
      </c>
      <c r="FR16">
        <f>FN16-FP16</f>
      </c>
      <c r="FS16" t="n" s="5711">
        <v>0.03999999910593033</v>
      </c>
      <c r="FT16">
        <f>FS16*FM16</f>
      </c>
      <c r="FU16">
        <f>FM16*(1+FS16)</f>
      </c>
      <c r="FV16" t="n" s="5714">
        <v>0.029999999329447746</v>
      </c>
      <c r="FW16">
        <f>FV16*FU16</f>
      </c>
      <c r="FX16">
        <f>FU16+FW16</f>
      </c>
      <c r="FY16" t="n" s="5717">
        <v>0.10000000149011612</v>
      </c>
      <c r="FZ16">
        <f>FX16/(1-FY16)</f>
      </c>
      <c r="GA16">
        <f>FY16*FZ16</f>
      </c>
      <c r="GB16" t="n" s="5720">
        <v>0.10000000149011612</v>
      </c>
      <c r="GC16">
        <f>GB16*FZ16</f>
      </c>
      <c r="GD16">
        <f>FY16-GB16</f>
      </c>
      <c r="GE16">
        <f>GA16-GC16</f>
      </c>
      <c r="GF16">
        <f>FZ16</f>
      </c>
      <c r="GG16" t="s" s="5725">
        <v>69</v>
      </c>
      <c r="GH16" t="s" s="5726">
        <v>66</v>
      </c>
      <c r="GI16" t="s" s="5727">
        <v>67</v>
      </c>
      <c r="GJ16" t="n" s="5728">
        <v>240322.0</v>
      </c>
      <c r="GK16" t="s" s="5729">
        <v>57</v>
      </c>
      <c r="GL16" t="s" s="5730">
        <v>68</v>
      </c>
      <c r="GM16" t="n" s="5731">
        <v>0.12530000507831573</v>
      </c>
      <c r="GN16" t="n" s="5732">
        <v>3.0</v>
      </c>
      <c r="GO16">
        <f>GN16*$O$16*12</f>
      </c>
      <c r="GP16">
        <f>GM16*GO16</f>
      </c>
      <c r="GQ16" t="n" s="5735">
        <v>0.0</v>
      </c>
      <c r="GR16">
        <f>GP16*(1+GQ16)</f>
      </c>
      <c r="GS16" t="n" s="5737">
        <v>0.25</v>
      </c>
      <c r="GT16">
        <f>GR16/(1-GS16)</f>
      </c>
      <c r="GU16">
        <f>GS16*GT16</f>
      </c>
      <c r="GV16" t="n" s="5740">
        <v>0.15000000596046448</v>
      </c>
      <c r="GW16">
        <f>GV16*GT16</f>
      </c>
      <c r="GX16">
        <f>GS16-GV16</f>
      </c>
      <c r="GY16">
        <f>GU16-GW16</f>
      </c>
      <c r="GZ16" t="n" s="5744">
        <v>0.03999999910593033</v>
      </c>
      <c r="HA16">
        <f>GZ16*GT16</f>
      </c>
      <c r="HB16">
        <f>GT16*(1+GZ16)</f>
      </c>
      <c r="HC16" t="n" s="5747">
        <v>0.029999999329447746</v>
      </c>
      <c r="HD16">
        <f>HC16*HB16</f>
      </c>
      <c r="HE16">
        <f>HB16+HD16</f>
      </c>
      <c r="HF16" t="n" s="5750">
        <v>0.10000000149011612</v>
      </c>
      <c r="HG16">
        <f>HE16/(1-HF16)</f>
      </c>
      <c r="HH16">
        <f>HF16*HG16</f>
      </c>
      <c r="HI16" t="n" s="5753">
        <v>0.10000000149011612</v>
      </c>
      <c r="HJ16">
        <f>HI16*HG16</f>
      </c>
      <c r="HK16">
        <f>HF16-HI16</f>
      </c>
      <c r="HL16">
        <f>HH16-HJ16</f>
      </c>
      <c r="HM16">
        <f>HG16</f>
      </c>
      <c r="HN16">
        <f>GM16*GO16/3616*$P$16</f>
      </c>
      <c r="HO16" t="n" s="5759">
        <v>0.0</v>
      </c>
      <c r="HP16">
        <f>HN16*(1+HO16)</f>
      </c>
      <c r="HQ16" t="n" s="5761">
        <v>0.25</v>
      </c>
      <c r="HR16">
        <f>HP16/(1-HQ16)</f>
      </c>
      <c r="HS16">
        <f>HQ16*HR16</f>
      </c>
      <c r="HT16" t="n" s="5764">
        <v>0.15000000596046448</v>
      </c>
      <c r="HU16">
        <f>HT16*HR16</f>
      </c>
      <c r="HV16">
        <f>HQ16-HT16</f>
      </c>
      <c r="HW16">
        <f>HS16-HU16</f>
      </c>
      <c r="HX16" t="n" s="5768">
        <v>0.03999999910593033</v>
      </c>
      <c r="HY16">
        <f>HX16*HR16</f>
      </c>
      <c r="HZ16">
        <f>HR16*(1+HX16)</f>
      </c>
      <c r="IA16" t="n" s="5771">
        <v>0.029999999329447746</v>
      </c>
      <c r="IB16">
        <f>IA16*HZ16</f>
      </c>
      <c r="IC16">
        <f>HZ16+IB16</f>
      </c>
      <c r="ID16" t="n" s="5774">
        <v>0.10000000149011612</v>
      </c>
      <c r="IE16">
        <f>IC16/(1-ID16)</f>
      </c>
      <c r="IF16">
        <f>ID16*IE16</f>
      </c>
      <c r="IG16" t="n" s="5777">
        <v>0.10000000149011612</v>
      </c>
      <c r="IH16">
        <f>IG16*IE16</f>
      </c>
      <c r="II16">
        <f>ID16-IG16</f>
      </c>
      <c r="IJ16">
        <f>IF16-IH16</f>
      </c>
      <c r="IK16">
        <f>IE16</f>
      </c>
      <c r="IL16" t="s" s="5782">
        <v>70</v>
      </c>
      <c r="IM16" t="s" s="5783">
        <v>66</v>
      </c>
      <c r="IN16" t="s" s="5784">
        <v>67</v>
      </c>
      <c r="IO16" t="n" s="5785">
        <v>240322.0</v>
      </c>
      <c r="IP16" t="s" s="5786">
        <v>57</v>
      </c>
      <c r="IQ16" t="s" s="5787">
        <v>68</v>
      </c>
      <c r="IR16" t="n" s="5788">
        <v>0.061900001019239426</v>
      </c>
      <c r="IS16" t="n" s="5789">
        <v>3.0</v>
      </c>
      <c r="IT16">
        <f>IS16*$O$16*12</f>
      </c>
      <c r="IU16">
        <f>IR16*IT16</f>
      </c>
      <c r="IV16" t="n" s="5792">
        <v>0.0</v>
      </c>
      <c r="IW16">
        <f>IU16*(1+IV16)</f>
      </c>
      <c r="IX16" t="n" s="5794">
        <v>0.25</v>
      </c>
      <c r="IY16">
        <f>IW16/(1-IX16)</f>
      </c>
      <c r="IZ16">
        <f>IX16*IY16</f>
      </c>
      <c r="JA16" t="n" s="5797">
        <v>0.15000000596046448</v>
      </c>
      <c r="JB16">
        <f>JA16*IY16</f>
      </c>
      <c r="JC16">
        <f>IX16-JA16</f>
      </c>
      <c r="JD16">
        <f>IZ16-JB16</f>
      </c>
      <c r="JE16" t="n" s="5801">
        <v>0.03999999910593033</v>
      </c>
      <c r="JF16">
        <f>JE16*IY16</f>
      </c>
      <c r="JG16">
        <f>IY16*(1+JE16)</f>
      </c>
      <c r="JH16" t="n" s="5804">
        <v>0.029999999329447746</v>
      </c>
      <c r="JI16">
        <f>JH16*JG16</f>
      </c>
      <c r="JJ16">
        <f>JG16+JI16</f>
      </c>
      <c r="JK16" t="n" s="5807">
        <v>0.10000000149011612</v>
      </c>
      <c r="JL16">
        <f>JJ16/(1-JK16)</f>
      </c>
      <c r="JM16">
        <f>JK16*JL16</f>
      </c>
      <c r="JN16" t="n" s="5810">
        <v>0.10000000149011612</v>
      </c>
      <c r="JO16">
        <f>JN16*JL16</f>
      </c>
      <c r="JP16">
        <f>JK16-JN16</f>
      </c>
      <c r="JQ16">
        <f>JM16-JO16</f>
      </c>
      <c r="JR16">
        <f>JL16</f>
      </c>
      <c r="JS16">
        <f>IR16*IT16/3616*$P$16</f>
      </c>
      <c r="JT16" t="n" s="5816">
        <v>0.0</v>
      </c>
      <c r="JU16">
        <f>JS16*(1+JT16)</f>
      </c>
      <c r="JV16" t="n" s="5818">
        <v>0.25</v>
      </c>
      <c r="JW16">
        <f>JU16/(1-JV16)</f>
      </c>
      <c r="JX16">
        <f>JV16*JW16</f>
      </c>
      <c r="JY16" t="n" s="5821">
        <v>0.15000000596046448</v>
      </c>
      <c r="JZ16">
        <f>JY16*JW16</f>
      </c>
      <c r="KA16">
        <f>JV16-JY16</f>
      </c>
      <c r="KB16">
        <f>JX16-JZ16</f>
      </c>
      <c r="KC16" t="n" s="5825">
        <v>0.03999999910593033</v>
      </c>
      <c r="KD16">
        <f>KC16*JW16</f>
      </c>
      <c r="KE16">
        <f>JW16*(1+KC16)</f>
      </c>
      <c r="KF16" t="n" s="5828">
        <v>0.029999999329447746</v>
      </c>
      <c r="KG16">
        <f>KF16*KE16</f>
      </c>
      <c r="KH16">
        <f>KE16+KG16</f>
      </c>
      <c r="KI16" t="n" s="5831">
        <v>0.10000000149011612</v>
      </c>
      <c r="KJ16">
        <f>KH16/(1-KI16)</f>
      </c>
      <c r="KK16">
        <f>KI16*KJ16</f>
      </c>
      <c r="KL16" t="n" s="5834">
        <v>0.10000000149011612</v>
      </c>
      <c r="KM16">
        <f>KL16*KJ16</f>
      </c>
      <c r="KN16">
        <f>KI16-KL16</f>
      </c>
      <c r="KO16">
        <f>KK16-KM16</f>
      </c>
      <c r="KP16">
        <f>KJ16</f>
      </c>
      <c r="KQ16" t="s" s="5839">
        <v>71</v>
      </c>
      <c r="KR16" t="s" s="5840">
        <v>66</v>
      </c>
      <c r="KS16" t="s" s="5841">
        <v>67</v>
      </c>
      <c r="KT16" t="n" s="5842">
        <v>240322.0</v>
      </c>
      <c r="KU16" t="s" s="5843">
        <v>57</v>
      </c>
      <c r="KV16" t="s" s="5844">
        <v>68</v>
      </c>
      <c r="KW16" t="n" s="5845">
        <v>0.21080000698566437</v>
      </c>
      <c r="KX16" t="n" s="5846">
        <v>3.0</v>
      </c>
      <c r="KY16">
        <f>KX16*$O$16*12</f>
      </c>
      <c r="KZ16">
        <f>KW16*KY16</f>
      </c>
      <c r="LA16" t="n" s="5849">
        <v>0.0</v>
      </c>
      <c r="LB16">
        <f>KZ16*(1+LA16)</f>
      </c>
      <c r="LC16" t="n" s="5851">
        <v>0.25</v>
      </c>
      <c r="LD16">
        <f>LB16/(1-LC16)</f>
      </c>
      <c r="LE16">
        <f>LC16*LD16</f>
      </c>
      <c r="LF16" t="n" s="5854">
        <v>0.15000000596046448</v>
      </c>
      <c r="LG16">
        <f>LF16*LD16</f>
      </c>
      <c r="LH16">
        <f>LC16-LF16</f>
      </c>
      <c r="LI16">
        <f>LE16-LG16</f>
      </c>
      <c r="LJ16" t="n" s="5858">
        <v>0.03999999910593033</v>
      </c>
      <c r="LK16">
        <f>LJ16*LD16</f>
      </c>
      <c r="LL16">
        <f>LD16*(1+LJ16)</f>
      </c>
      <c r="LM16" t="n" s="5861">
        <v>0.029999999329447746</v>
      </c>
      <c r="LN16">
        <f>LM16*LL16</f>
      </c>
      <c r="LO16">
        <f>LL16+LN16</f>
      </c>
      <c r="LP16" t="n" s="5864">
        <v>0.10000000149011612</v>
      </c>
      <c r="LQ16">
        <f>LO16/(1-LP16)</f>
      </c>
      <c r="LR16">
        <f>LP16*LQ16</f>
      </c>
      <c r="LS16" t="n" s="5867">
        <v>0.10000000149011612</v>
      </c>
      <c r="LT16">
        <f>LS16*LQ16</f>
      </c>
      <c r="LU16">
        <f>LP16-LS16</f>
      </c>
      <c r="LV16">
        <f>LR16-LT16</f>
      </c>
      <c r="LW16">
        <f>LQ16</f>
      </c>
      <c r="LX16">
        <f>KW16*KY16/3616*$P$16</f>
      </c>
      <c r="LY16" t="n" s="5873">
        <v>0.0</v>
      </c>
      <c r="LZ16">
        <f>LX16*(1+LY16)</f>
      </c>
      <c r="MA16" t="n" s="5875">
        <v>0.25</v>
      </c>
      <c r="MB16">
        <f>LZ16/(1-MA16)</f>
      </c>
      <c r="MC16">
        <f>MA16*MB16</f>
      </c>
      <c r="MD16" t="n" s="5878">
        <v>0.15000000596046448</v>
      </c>
      <c r="ME16">
        <f>MD16*MB16</f>
      </c>
      <c r="MF16">
        <f>MA16-MD16</f>
      </c>
      <c r="MG16">
        <f>MC16-ME16</f>
      </c>
      <c r="MH16" t="n" s="5882">
        <v>0.03999999910593033</v>
      </c>
      <c r="MI16">
        <f>MH16*MB16</f>
      </c>
      <c r="MJ16">
        <f>MB16*(1+MH16)</f>
      </c>
      <c r="MK16" t="n" s="5885">
        <v>0.029999999329447746</v>
      </c>
      <c r="ML16">
        <f>MK16*MJ16</f>
      </c>
      <c r="MM16">
        <f>MJ16+ML16</f>
      </c>
      <c r="MN16" t="n" s="5888">
        <v>0.10000000149011612</v>
      </c>
      <c r="MO16">
        <f>MM16/(1-MN16)</f>
      </c>
      <c r="MP16">
        <f>MN16*MO16</f>
      </c>
      <c r="MQ16" t="n" s="5891">
        <v>0.10000000149011612</v>
      </c>
      <c r="MR16">
        <f>MQ16*MO16</f>
      </c>
      <c r="MS16">
        <f>MN16-MQ16</f>
      </c>
      <c r="MT16">
        <f>MP16-MR16</f>
      </c>
      <c r="MU16">
        <f>MO16</f>
      </c>
      <c r="MV16" t="s" s="5896">
        <v>72</v>
      </c>
      <c r="MW16" t="s" s="5897">
        <v>66</v>
      </c>
      <c r="MX16" t="s" s="5898">
        <v>67</v>
      </c>
      <c r="MY16" t="n" s="5899">
        <v>240322.0</v>
      </c>
      <c r="MZ16" t="s" s="5900">
        <v>57</v>
      </c>
      <c r="NA16" t="s" s="5901">
        <v>68</v>
      </c>
      <c r="NB16" t="n" s="5902">
        <v>0.45249998569488525</v>
      </c>
      <c r="NC16" t="n" s="5903">
        <v>1.0</v>
      </c>
      <c r="ND16">
        <f>NC16*$O$16*12</f>
      </c>
      <c r="NE16">
        <f>NB16*ND16</f>
      </c>
      <c r="NF16" t="n" s="5906">
        <v>0.0</v>
      </c>
      <c r="NG16">
        <f>NE16*(1+NF16)</f>
      </c>
      <c r="NH16" t="n" s="5908">
        <v>0.25</v>
      </c>
      <c r="NI16">
        <f>NG16/(1-NH16)</f>
      </c>
      <c r="NJ16">
        <f>NH16*NI16</f>
      </c>
      <c r="NK16" t="n" s="5911">
        <v>0.15000000596046448</v>
      </c>
      <c r="NL16">
        <f>NK16*NI16</f>
      </c>
      <c r="NM16">
        <f>NH16-NK16</f>
      </c>
      <c r="NN16">
        <f>NJ16-NL16</f>
      </c>
      <c r="NO16" t="n" s="5915">
        <v>0.03999999910593033</v>
      </c>
      <c r="NP16">
        <f>NO16*NI16</f>
      </c>
      <c r="NQ16">
        <f>NI16*(1+NO16)</f>
      </c>
      <c r="NR16" t="n" s="5918">
        <v>0.029999999329447746</v>
      </c>
      <c r="NS16">
        <f>NR16*NQ16</f>
      </c>
      <c r="NT16">
        <f>NQ16+NS16</f>
      </c>
      <c r="NU16" t="n" s="5921">
        <v>0.10000000149011612</v>
      </c>
      <c r="NV16">
        <f>NT16/(1-NU16)</f>
      </c>
      <c r="NW16">
        <f>NU16*NV16</f>
      </c>
      <c r="NX16" t="n" s="5924">
        <v>0.10000000149011612</v>
      </c>
      <c r="NY16">
        <f>NX16*NV16</f>
      </c>
      <c r="NZ16">
        <f>NU16-NX16</f>
      </c>
      <c r="OA16">
        <f>NW16-NY16</f>
      </c>
      <c r="OB16">
        <f>NV16</f>
      </c>
      <c r="OC16">
        <f>NB16*ND16/3616*$P$16</f>
      </c>
      <c r="OD16" t="n" s="5930">
        <v>0.0</v>
      </c>
      <c r="OE16">
        <f>OC16*(1+OD16)</f>
      </c>
      <c r="OF16" t="n" s="5932">
        <v>0.25</v>
      </c>
      <c r="OG16">
        <f>OE16/(1-OF16)</f>
      </c>
      <c r="OH16">
        <f>OF16*OG16</f>
      </c>
      <c r="OI16" t="n" s="5935">
        <v>0.15000000596046448</v>
      </c>
      <c r="OJ16">
        <f>OI16*OG16</f>
      </c>
      <c r="OK16">
        <f>OF16-OI16</f>
      </c>
      <c r="OL16">
        <f>OH16-OJ16</f>
      </c>
      <c r="OM16" t="n" s="5939">
        <v>0.03999999910593033</v>
      </c>
      <c r="ON16">
        <f>OM16*OG16</f>
      </c>
      <c r="OO16">
        <f>OG16*(1+OM16)</f>
      </c>
      <c r="OP16" t="n" s="5942">
        <v>0.029999999329447746</v>
      </c>
      <c r="OQ16">
        <f>OP16*OO16</f>
      </c>
      <c r="OR16">
        <f>OO16+OQ16</f>
      </c>
      <c r="OS16" t="n" s="5945">
        <v>0.10000000149011612</v>
      </c>
      <c r="OT16">
        <f>OR16/(1-OS16)</f>
      </c>
      <c r="OU16">
        <f>OS16*OT16</f>
      </c>
      <c r="OV16" t="n" s="5948">
        <v>0.10000000149011612</v>
      </c>
      <c r="OW16">
        <f>OV16*OT16</f>
      </c>
      <c r="OX16">
        <f>OS16-OV16</f>
      </c>
      <c r="OY16">
        <f>OU16-OW16</f>
      </c>
      <c r="OZ16">
        <f>OT16</f>
      </c>
      <c r="PA16" t="s" s="5953">
        <v>73</v>
      </c>
      <c r="PB16" t="s" s="5954">
        <v>66</v>
      </c>
      <c r="PC16" t="s" s="5955">
        <v>67</v>
      </c>
      <c r="PD16" t="n" s="5956">
        <v>240322.0</v>
      </c>
      <c r="PE16" t="s" s="5957">
        <v>57</v>
      </c>
      <c r="PF16" t="s" s="5958">
        <v>68</v>
      </c>
      <c r="PG16" t="n" s="5959">
        <v>0.9043999910354614</v>
      </c>
      <c r="PH16" t="n" s="5960">
        <v>1.0</v>
      </c>
      <c r="PI16">
        <f>PH16*$O$16*12</f>
      </c>
      <c r="PJ16">
        <f>PG16*PI16</f>
      </c>
      <c r="PK16" t="n" s="5963">
        <v>0.0</v>
      </c>
      <c r="PL16">
        <f>PJ16*(1+PK16)</f>
      </c>
      <c r="PM16" t="n" s="5965">
        <v>0.25</v>
      </c>
      <c r="PN16">
        <f>PL16/(1-PM16)</f>
      </c>
      <c r="PO16">
        <f>PM16*PN16</f>
      </c>
      <c r="PP16" t="n" s="5968">
        <v>0.15000000596046448</v>
      </c>
      <c r="PQ16">
        <f>PP16*PN16</f>
      </c>
      <c r="PR16">
        <f>PM16-PP16</f>
      </c>
      <c r="PS16">
        <f>PO16-PQ16</f>
      </c>
      <c r="PT16" t="n" s="5972">
        <v>0.03999999910593033</v>
      </c>
      <c r="PU16">
        <f>PT16*PN16</f>
      </c>
      <c r="PV16">
        <f>PN16*(1+PT16)</f>
      </c>
      <c r="PW16" t="n" s="5975">
        <v>0.029999999329447746</v>
      </c>
      <c r="PX16">
        <f>PW16*PV16</f>
      </c>
      <c r="PY16">
        <f>PV16+PX16</f>
      </c>
      <c r="PZ16" t="n" s="5978">
        <v>0.10000000149011612</v>
      </c>
      <c r="QA16">
        <f>PY16/(1-PZ16)</f>
      </c>
      <c r="QB16">
        <f>PZ16*QA16</f>
      </c>
      <c r="QC16" t="n" s="5981">
        <v>0.10000000149011612</v>
      </c>
      <c r="QD16">
        <f>QC16*QA16</f>
      </c>
      <c r="QE16">
        <f>PZ16-QC16</f>
      </c>
      <c r="QF16">
        <f>QB16-QD16</f>
      </c>
      <c r="QG16">
        <f>QA16</f>
      </c>
      <c r="QH16">
        <f>PG16*PI16/3616*$P$16</f>
      </c>
      <c r="QI16" t="n" s="5987">
        <v>0.0</v>
      </c>
      <c r="QJ16">
        <f>QH16*(1+QI16)</f>
      </c>
      <c r="QK16" t="n" s="5989">
        <v>0.25</v>
      </c>
      <c r="QL16">
        <f>QJ16/(1-QK16)</f>
      </c>
      <c r="QM16">
        <f>QK16*QL16</f>
      </c>
      <c r="QN16" t="n" s="5992">
        <v>0.15000000596046448</v>
      </c>
      <c r="QO16">
        <f>QN16*QL16</f>
      </c>
      <c r="QP16">
        <f>QK16-QN16</f>
      </c>
      <c r="QQ16">
        <f>QM16-QO16</f>
      </c>
      <c r="QR16" t="n" s="5996">
        <v>0.03999999910593033</v>
      </c>
      <c r="QS16">
        <f>QR16*QL16</f>
      </c>
      <c r="QT16">
        <f>QL16*(1+QR16)</f>
      </c>
      <c r="QU16" t="n" s="5999">
        <v>0.029999999329447746</v>
      </c>
      <c r="QV16">
        <f>QU16*QT16</f>
      </c>
      <c r="QW16">
        <f>QT16+QV16</f>
      </c>
      <c r="QX16" t="n" s="6002">
        <v>0.10000000149011612</v>
      </c>
      <c r="QY16">
        <f>QW16/(1-QX16)</f>
      </c>
      <c r="QZ16">
        <f>QX16*QY16</f>
      </c>
      <c r="RA16" t="n" s="6005">
        <v>0.10000000149011612</v>
      </c>
      <c r="RB16">
        <f>RA16*QY16</f>
      </c>
      <c r="RC16">
        <f>QX16-RA16</f>
      </c>
      <c r="RD16">
        <f>QZ16-RB16</f>
      </c>
      <c r="RE16">
        <f>QY16</f>
      </c>
      <c r="RF16">
        <f>BV16+EA16+GF16+IK16+KP16+MU16+OZ16+RE16</f>
      </c>
    </row>
    <row r="17">
      <c r="A17" t="s">
        <v>91</v>
      </c>
      <c r="B17" t="s">
        <v>92</v>
      </c>
      <c r="C17" t="s">
        <v>93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n">
        <v>0.0</v>
      </c>
      <c r="K17" t="n">
        <v>42815.0</v>
      </c>
      <c r="L17" t="n">
        <v>42505.0</v>
      </c>
      <c r="M17" t="s">
        <v>57</v>
      </c>
      <c r="N17" t="n">
        <v>2.0</v>
      </c>
      <c r="O17" t="n">
        <v>10000.0</v>
      </c>
      <c r="P17" t="n">
        <v>-310.0</v>
      </c>
      <c r="Q17" t="n">
        <v>2.5</v>
      </c>
      <c r="R17" t="s" s="6010">
        <v>58</v>
      </c>
      <c r="S17" t="s" s="6011">
        <v>59</v>
      </c>
      <c r="T17" t="s" s="6012">
        <v>60</v>
      </c>
      <c r="U17" t="s" s="6013">
        <v>61</v>
      </c>
      <c r="V17" t="s" s="6014">
        <v>57</v>
      </c>
      <c r="W17" t="s" s="6015">
        <v>62</v>
      </c>
      <c r="X17" t="s" s="6016">
        <v>63</v>
      </c>
      <c r="Z17" t="n" s="6017">
        <v>500000.0</v>
      </c>
      <c r="AA17" t="n" s="6018">
        <v>1822.1199951171875</v>
      </c>
      <c r="AB17" t="n" s="6019">
        <v>0.0</v>
      </c>
      <c r="AC17">
        <f>AA17*(1+AB17)</f>
      </c>
      <c r="AD17" t="n" s="6021">
        <v>0.25</v>
      </c>
      <c r="AE17">
        <f>AC17/(1-AD17)</f>
      </c>
      <c r="AF17">
        <f>AD17*AE17</f>
      </c>
      <c r="AG17" t="n" s="6024">
        <v>0.15000000596046448</v>
      </c>
      <c r="AH17">
        <f>AG17*AE17</f>
      </c>
      <c r="AI17">
        <f>AD17-AG17</f>
      </c>
      <c r="AJ17">
        <f>AF17-AH17</f>
      </c>
      <c r="AK17" t="n" s="6028">
        <v>0.03999999910593033</v>
      </c>
      <c r="AL17">
        <f>AK17*AE17</f>
      </c>
      <c r="AM17">
        <f>AE17*(1+AK17)</f>
      </c>
      <c r="AN17" t="n" s="6031">
        <v>0.029999999329447746</v>
      </c>
      <c r="AO17">
        <f>AN17*AM17</f>
      </c>
      <c r="AP17">
        <f>AM17+AO17</f>
      </c>
      <c r="AQ17" t="n" s="6034">
        <v>0.10000000149011612</v>
      </c>
      <c r="AR17">
        <f>AP17/(1-AQ17)</f>
      </c>
      <c r="AS17">
        <f>AQ17*AR17</f>
      </c>
      <c r="AT17" t="n" s="6037">
        <v>0.10000000149011612</v>
      </c>
      <c r="AU17">
        <f>AT17*AR17</f>
      </c>
      <c r="AV17">
        <f>AQ17-AT17</f>
      </c>
      <c r="AW17">
        <f>AS17-AU17</f>
      </c>
      <c r="AX17">
        <f>AR17</f>
      </c>
      <c r="AY17">
        <f>AA17/12*$Q$17</f>
      </c>
      <c r="AZ17">
        <f>AB17/12*$Q$17</f>
      </c>
      <c r="BA17">
        <f>AC17/12*$Q$17</f>
      </c>
      <c r="BB17">
        <f>AD17/12*$Q$17</f>
      </c>
      <c r="BC17">
        <f>AE17/12*$Q$17</f>
      </c>
      <c r="BD17">
        <f>AF17/12*$Q$17</f>
      </c>
      <c r="BE17">
        <f>AG17/12*$Q$17</f>
      </c>
      <c r="BF17">
        <f>AH17/12*$Q$17</f>
      </c>
      <c r="BG17">
        <f>AI17/12*$Q$17</f>
      </c>
      <c r="BH17">
        <f>AJ17/12*$Q$17</f>
      </c>
      <c r="BI17">
        <f>AK17/12*$Q$17</f>
      </c>
      <c r="BJ17">
        <f>AL17/12*$Q$17</f>
      </c>
      <c r="BK17">
        <f>AM17/12*$Q$17</f>
      </c>
      <c r="BL17">
        <f>AN17/12*$Q$17</f>
      </c>
      <c r="BM17">
        <f>AO17/12*$Q$17</f>
      </c>
      <c r="BN17">
        <f>AP17/12*$Q$17</f>
      </c>
      <c r="BO17">
        <f>AQ17/12*$Q$17</f>
      </c>
      <c r="BP17">
        <f>AR17/12*$Q$17</f>
      </c>
      <c r="BQ17">
        <f>AS17/12*$Q$17</f>
      </c>
      <c r="BR17">
        <f>AT17/12*$Q$17</f>
      </c>
      <c r="BS17">
        <f>AU17/12*$Q$17</f>
      </c>
      <c r="BT17">
        <f>AV17/12*$Q$17</f>
      </c>
      <c r="BU17">
        <f>AW17/12*$Q$17</f>
      </c>
      <c r="BV17">
        <f>AX17/12*$Q$17</f>
      </c>
      <c r="BW17" t="s" s="6070">
        <v>64</v>
      </c>
      <c r="BX17" t="s" s="6071">
        <v>59</v>
      </c>
      <c r="BY17" t="s" s="6072">
        <v>60</v>
      </c>
      <c r="BZ17" t="s" s="6073">
        <v>61</v>
      </c>
      <c r="CA17" t="s" s="6074">
        <v>57</v>
      </c>
      <c r="CB17" t="s" s="6075">
        <v>62</v>
      </c>
      <c r="CC17" t="s" s="6076">
        <v>63</v>
      </c>
      <c r="CE17" t="n" s="6077">
        <v>500000.0</v>
      </c>
      <c r="CF17" t="n" s="6078">
        <v>0.0</v>
      </c>
      <c r="CG17" t="n" s="6079">
        <v>0.0</v>
      </c>
      <c r="CH17">
        <f>CF17*(1+CG17)</f>
      </c>
      <c r="CI17" t="n" s="6081">
        <v>0.25</v>
      </c>
      <c r="CJ17">
        <f>CH17/(1-CI17)</f>
      </c>
      <c r="CK17">
        <f>CI17*CJ17</f>
      </c>
      <c r="CL17" t="n" s="6084">
        <v>0.15000000596046448</v>
      </c>
      <c r="CM17">
        <f>CL17*CJ17</f>
      </c>
      <c r="CN17">
        <f>CI17-CL17</f>
      </c>
      <c r="CO17">
        <f>CK17-CM17</f>
      </c>
      <c r="CP17" t="n" s="6088">
        <v>0.03999999910593033</v>
      </c>
      <c r="CQ17">
        <f>CP17*CJ17</f>
      </c>
      <c r="CR17">
        <f>CJ17*(1+CP17)</f>
      </c>
      <c r="CS17" t="n" s="6091">
        <v>0.029999999329447746</v>
      </c>
      <c r="CT17">
        <f>CS17*CR17</f>
      </c>
      <c r="CU17">
        <f>CR17+CT17</f>
      </c>
      <c r="CV17" t="n" s="6094">
        <v>0.10000000149011612</v>
      </c>
      <c r="CW17">
        <f>CU17/(1-CV17)</f>
      </c>
      <c r="CX17">
        <f>CV17*CW17</f>
      </c>
      <c r="CY17" t="n" s="6097">
        <v>0.10000000149011612</v>
      </c>
      <c r="CZ17">
        <f>CY17*CW17</f>
      </c>
      <c r="DA17">
        <f>CV17-CY17</f>
      </c>
      <c r="DB17">
        <f>CX17-CZ17</f>
      </c>
      <c r="DC17">
        <f>CW17</f>
      </c>
      <c r="DD17">
        <f>CF17/12*$Q$17</f>
      </c>
      <c r="DE17">
        <f>CG17/12*$Q$17</f>
      </c>
      <c r="DF17">
        <f>CH17/12*$Q$17</f>
      </c>
      <c r="DG17">
        <f>CI17/12*$Q$17</f>
      </c>
      <c r="DH17">
        <f>CJ17/12*$Q$17</f>
      </c>
      <c r="DI17">
        <f>CK17/12*$Q$17</f>
      </c>
      <c r="DJ17">
        <f>CL17/12*$Q$17</f>
      </c>
      <c r="DK17">
        <f>CM17/12*$Q$17</f>
      </c>
      <c r="DL17">
        <f>CN17/12*$Q$17</f>
      </c>
      <c r="DM17">
        <f>CO17/12*$Q$17</f>
      </c>
      <c r="DN17">
        <f>CP17/12*$Q$17</f>
      </c>
      <c r="DO17">
        <f>CQ17/12*$Q$17</f>
      </c>
      <c r="DP17">
        <f>CR17/12*$Q$17</f>
      </c>
      <c r="DQ17">
        <f>CS17/12*$Q$17</f>
      </c>
      <c r="DR17">
        <f>CT17/12*$Q$17</f>
      </c>
      <c r="DS17">
        <f>CU17/12*$Q$17</f>
      </c>
      <c r="DT17">
        <f>CV17/12*$Q$17</f>
      </c>
      <c r="DU17">
        <f>CW17/12*$Q$17</f>
      </c>
      <c r="DV17">
        <f>CX17/12*$Q$17</f>
      </c>
      <c r="DW17">
        <f>CY17/12*$Q$17</f>
      </c>
      <c r="DX17">
        <f>CZ17/12*$Q$17</f>
      </c>
      <c r="DY17">
        <f>DA17/12*$Q$17</f>
      </c>
      <c r="DZ17">
        <f>DB17/12*$Q$17</f>
      </c>
      <c r="EA17">
        <f>DC17/12*$Q$17</f>
      </c>
      <c r="EB17" t="s" s="6130">
        <v>65</v>
      </c>
      <c r="EC17" t="s" s="6131">
        <v>66</v>
      </c>
      <c r="ED17" t="s" s="6132">
        <v>67</v>
      </c>
      <c r="EE17" t="n" s="6133">
        <v>240322.0</v>
      </c>
      <c r="EF17" t="s" s="6134">
        <v>57</v>
      </c>
      <c r="EG17" t="s" s="6135">
        <v>68</v>
      </c>
      <c r="EH17" t="n" s="6136">
        <v>0.5009999871253967</v>
      </c>
      <c r="EI17" t="n" s="6137">
        <v>3.0</v>
      </c>
      <c r="EJ17">
        <f>EI17*$O$17*12</f>
      </c>
      <c r="EK17">
        <f>EH17*EJ17</f>
      </c>
      <c r="EL17" t="n" s="6140">
        <v>0.0</v>
      </c>
      <c r="EM17">
        <f>EK17*(1+EL17)</f>
      </c>
      <c r="EN17" t="n" s="6142">
        <v>0.25</v>
      </c>
      <c r="EO17">
        <f>EM17/(1-EN17)</f>
      </c>
      <c r="EP17">
        <f>EN17*EO17</f>
      </c>
      <c r="EQ17" t="n" s="6145">
        <v>0.15000000596046448</v>
      </c>
      <c r="ER17">
        <f>EQ17*EO17</f>
      </c>
      <c r="ES17">
        <f>EN17-EQ17</f>
      </c>
      <c r="ET17">
        <f>EP17-ER17</f>
      </c>
      <c r="EU17" t="n" s="6149">
        <v>0.03999999910593033</v>
      </c>
      <c r="EV17">
        <f>EU17*EO17</f>
      </c>
      <c r="EW17">
        <f>EO17*(1+EU17)</f>
      </c>
      <c r="EX17" t="n" s="6152">
        <v>0.029999999329447746</v>
      </c>
      <c r="EY17">
        <f>EX17*EW17</f>
      </c>
      <c r="EZ17">
        <f>EW17+EY17</f>
      </c>
      <c r="FA17" t="n" s="6155">
        <v>0.10000000149011612</v>
      </c>
      <c r="FB17">
        <f>EZ17/(1-FA17)</f>
      </c>
      <c r="FC17">
        <f>FA17*FB17</f>
      </c>
      <c r="FD17" t="n" s="6158">
        <v>0.10000000149011612</v>
      </c>
      <c r="FE17">
        <f>FD17*FB17</f>
      </c>
      <c r="FF17">
        <f>FA17-FD17</f>
      </c>
      <c r="FG17">
        <f>FC17-FE17</f>
      </c>
      <c r="FH17">
        <f>FB17</f>
      </c>
      <c r="FI17">
        <f>EH17*EJ17/3617*$P$17</f>
      </c>
      <c r="FJ17" t="n" s="6164">
        <v>0.0</v>
      </c>
      <c r="FK17">
        <f>FI17*(1+FJ17)</f>
      </c>
      <c r="FL17" t="n" s="6166">
        <v>0.25</v>
      </c>
      <c r="FM17">
        <f>FK17/(1-FL17)</f>
      </c>
      <c r="FN17">
        <f>FL17*FM17</f>
      </c>
      <c r="FO17" t="n" s="6169">
        <v>0.15000000596046448</v>
      </c>
      <c r="FP17">
        <f>FO17*FM17</f>
      </c>
      <c r="FQ17">
        <f>FL17-FO17</f>
      </c>
      <c r="FR17">
        <f>FN17-FP17</f>
      </c>
      <c r="FS17" t="n" s="6173">
        <v>0.03999999910593033</v>
      </c>
      <c r="FT17">
        <f>FS17*FM17</f>
      </c>
      <c r="FU17">
        <f>FM17*(1+FS17)</f>
      </c>
      <c r="FV17" t="n" s="6176">
        <v>0.029999999329447746</v>
      </c>
      <c r="FW17">
        <f>FV17*FU17</f>
      </c>
      <c r="FX17">
        <f>FU17+FW17</f>
      </c>
      <c r="FY17" t="n" s="6179">
        <v>0.10000000149011612</v>
      </c>
      <c r="FZ17">
        <f>FX17/(1-FY17)</f>
      </c>
      <c r="GA17">
        <f>FY17*FZ17</f>
      </c>
      <c r="GB17" t="n" s="6182">
        <v>0.10000000149011612</v>
      </c>
      <c r="GC17">
        <f>GB17*FZ17</f>
      </c>
      <c r="GD17">
        <f>FY17-GB17</f>
      </c>
      <c r="GE17">
        <f>GA17-GC17</f>
      </c>
      <c r="GF17">
        <f>FZ17</f>
      </c>
      <c r="GG17" t="s" s="6187">
        <v>69</v>
      </c>
      <c r="GH17" t="s" s="6188">
        <v>66</v>
      </c>
      <c r="GI17" t="s" s="6189">
        <v>67</v>
      </c>
      <c r="GJ17" t="n" s="6190">
        <v>240322.0</v>
      </c>
      <c r="GK17" t="s" s="6191">
        <v>57</v>
      </c>
      <c r="GL17" t="s" s="6192">
        <v>68</v>
      </c>
      <c r="GM17" t="n" s="6193">
        <v>0.12530000507831573</v>
      </c>
      <c r="GN17" t="n" s="6194">
        <v>3.0</v>
      </c>
      <c r="GO17">
        <f>GN17*$O$17*12</f>
      </c>
      <c r="GP17">
        <f>GM17*GO17</f>
      </c>
      <c r="GQ17" t="n" s="6197">
        <v>0.0</v>
      </c>
      <c r="GR17">
        <f>GP17*(1+GQ17)</f>
      </c>
      <c r="GS17" t="n" s="6199">
        <v>0.25</v>
      </c>
      <c r="GT17">
        <f>GR17/(1-GS17)</f>
      </c>
      <c r="GU17">
        <f>GS17*GT17</f>
      </c>
      <c r="GV17" t="n" s="6202">
        <v>0.15000000596046448</v>
      </c>
      <c r="GW17">
        <f>GV17*GT17</f>
      </c>
      <c r="GX17">
        <f>GS17-GV17</f>
      </c>
      <c r="GY17">
        <f>GU17-GW17</f>
      </c>
      <c r="GZ17" t="n" s="6206">
        <v>0.03999999910593033</v>
      </c>
      <c r="HA17">
        <f>GZ17*GT17</f>
      </c>
      <c r="HB17">
        <f>GT17*(1+GZ17)</f>
      </c>
      <c r="HC17" t="n" s="6209">
        <v>0.029999999329447746</v>
      </c>
      <c r="HD17">
        <f>HC17*HB17</f>
      </c>
      <c r="HE17">
        <f>HB17+HD17</f>
      </c>
      <c r="HF17" t="n" s="6212">
        <v>0.10000000149011612</v>
      </c>
      <c r="HG17">
        <f>HE17/(1-HF17)</f>
      </c>
      <c r="HH17">
        <f>HF17*HG17</f>
      </c>
      <c r="HI17" t="n" s="6215">
        <v>0.10000000149011612</v>
      </c>
      <c r="HJ17">
        <f>HI17*HG17</f>
      </c>
      <c r="HK17">
        <f>HF17-HI17</f>
      </c>
      <c r="HL17">
        <f>HH17-HJ17</f>
      </c>
      <c r="HM17">
        <f>HG17</f>
      </c>
      <c r="HN17">
        <f>GM17*GO17/3617*$P$17</f>
      </c>
      <c r="HO17" t="n" s="6221">
        <v>0.0</v>
      </c>
      <c r="HP17">
        <f>HN17*(1+HO17)</f>
      </c>
      <c r="HQ17" t="n" s="6223">
        <v>0.25</v>
      </c>
      <c r="HR17">
        <f>HP17/(1-HQ17)</f>
      </c>
      <c r="HS17">
        <f>HQ17*HR17</f>
      </c>
      <c r="HT17" t="n" s="6226">
        <v>0.15000000596046448</v>
      </c>
      <c r="HU17">
        <f>HT17*HR17</f>
      </c>
      <c r="HV17">
        <f>HQ17-HT17</f>
      </c>
      <c r="HW17">
        <f>HS17-HU17</f>
      </c>
      <c r="HX17" t="n" s="6230">
        <v>0.03999999910593033</v>
      </c>
      <c r="HY17">
        <f>HX17*HR17</f>
      </c>
      <c r="HZ17">
        <f>HR17*(1+HX17)</f>
      </c>
      <c r="IA17" t="n" s="6233">
        <v>0.029999999329447746</v>
      </c>
      <c r="IB17">
        <f>IA17*HZ17</f>
      </c>
      <c r="IC17">
        <f>HZ17+IB17</f>
      </c>
      <c r="ID17" t="n" s="6236">
        <v>0.10000000149011612</v>
      </c>
      <c r="IE17">
        <f>IC17/(1-ID17)</f>
      </c>
      <c r="IF17">
        <f>ID17*IE17</f>
      </c>
      <c r="IG17" t="n" s="6239">
        <v>0.10000000149011612</v>
      </c>
      <c r="IH17">
        <f>IG17*IE17</f>
      </c>
      <c r="II17">
        <f>ID17-IG17</f>
      </c>
      <c r="IJ17">
        <f>IF17-IH17</f>
      </c>
      <c r="IK17">
        <f>IE17</f>
      </c>
      <c r="IL17" t="s" s="6244">
        <v>70</v>
      </c>
      <c r="IM17" t="s" s="6245">
        <v>66</v>
      </c>
      <c r="IN17" t="s" s="6246">
        <v>67</v>
      </c>
      <c r="IO17" t="n" s="6247">
        <v>240322.0</v>
      </c>
      <c r="IP17" t="s" s="6248">
        <v>57</v>
      </c>
      <c r="IQ17" t="s" s="6249">
        <v>68</v>
      </c>
      <c r="IR17" t="n" s="6250">
        <v>0.061900001019239426</v>
      </c>
      <c r="IS17" t="n" s="6251">
        <v>3.0</v>
      </c>
      <c r="IT17">
        <f>IS17*$O$17*12</f>
      </c>
      <c r="IU17">
        <f>IR17*IT17</f>
      </c>
      <c r="IV17" t="n" s="6254">
        <v>0.0</v>
      </c>
      <c r="IW17">
        <f>IU17*(1+IV17)</f>
      </c>
      <c r="IX17" t="n" s="6256">
        <v>0.25</v>
      </c>
      <c r="IY17">
        <f>IW17/(1-IX17)</f>
      </c>
      <c r="IZ17">
        <f>IX17*IY17</f>
      </c>
      <c r="JA17" t="n" s="6259">
        <v>0.15000000596046448</v>
      </c>
      <c r="JB17">
        <f>JA17*IY17</f>
      </c>
      <c r="JC17">
        <f>IX17-JA17</f>
      </c>
      <c r="JD17">
        <f>IZ17-JB17</f>
      </c>
      <c r="JE17" t="n" s="6263">
        <v>0.03999999910593033</v>
      </c>
      <c r="JF17">
        <f>JE17*IY17</f>
      </c>
      <c r="JG17">
        <f>IY17*(1+JE17)</f>
      </c>
      <c r="JH17" t="n" s="6266">
        <v>0.029999999329447746</v>
      </c>
      <c r="JI17">
        <f>JH17*JG17</f>
      </c>
      <c r="JJ17">
        <f>JG17+JI17</f>
      </c>
      <c r="JK17" t="n" s="6269">
        <v>0.10000000149011612</v>
      </c>
      <c r="JL17">
        <f>JJ17/(1-JK17)</f>
      </c>
      <c r="JM17">
        <f>JK17*JL17</f>
      </c>
      <c r="JN17" t="n" s="6272">
        <v>0.10000000149011612</v>
      </c>
      <c r="JO17">
        <f>JN17*JL17</f>
      </c>
      <c r="JP17">
        <f>JK17-JN17</f>
      </c>
      <c r="JQ17">
        <f>JM17-JO17</f>
      </c>
      <c r="JR17">
        <f>JL17</f>
      </c>
      <c r="JS17">
        <f>IR17*IT17/3617*$P$17</f>
      </c>
      <c r="JT17" t="n" s="6278">
        <v>0.0</v>
      </c>
      <c r="JU17">
        <f>JS17*(1+JT17)</f>
      </c>
      <c r="JV17" t="n" s="6280">
        <v>0.25</v>
      </c>
      <c r="JW17">
        <f>JU17/(1-JV17)</f>
      </c>
      <c r="JX17">
        <f>JV17*JW17</f>
      </c>
      <c r="JY17" t="n" s="6283">
        <v>0.15000000596046448</v>
      </c>
      <c r="JZ17">
        <f>JY17*JW17</f>
      </c>
      <c r="KA17">
        <f>JV17-JY17</f>
      </c>
      <c r="KB17">
        <f>JX17-JZ17</f>
      </c>
      <c r="KC17" t="n" s="6287">
        <v>0.03999999910593033</v>
      </c>
      <c r="KD17">
        <f>KC17*JW17</f>
      </c>
      <c r="KE17">
        <f>JW17*(1+KC17)</f>
      </c>
      <c r="KF17" t="n" s="6290">
        <v>0.029999999329447746</v>
      </c>
      <c r="KG17">
        <f>KF17*KE17</f>
      </c>
      <c r="KH17">
        <f>KE17+KG17</f>
      </c>
      <c r="KI17" t="n" s="6293">
        <v>0.10000000149011612</v>
      </c>
      <c r="KJ17">
        <f>KH17/(1-KI17)</f>
      </c>
      <c r="KK17">
        <f>KI17*KJ17</f>
      </c>
      <c r="KL17" t="n" s="6296">
        <v>0.10000000149011612</v>
      </c>
      <c r="KM17">
        <f>KL17*KJ17</f>
      </c>
      <c r="KN17">
        <f>KI17-KL17</f>
      </c>
      <c r="KO17">
        <f>KK17-KM17</f>
      </c>
      <c r="KP17">
        <f>KJ17</f>
      </c>
      <c r="KQ17" t="s" s="6301">
        <v>71</v>
      </c>
      <c r="KR17" t="s" s="6302">
        <v>66</v>
      </c>
      <c r="KS17" t="s" s="6303">
        <v>67</v>
      </c>
      <c r="KT17" t="n" s="6304">
        <v>240322.0</v>
      </c>
      <c r="KU17" t="s" s="6305">
        <v>57</v>
      </c>
      <c r="KV17" t="s" s="6306">
        <v>68</v>
      </c>
      <c r="KW17" t="n" s="6307">
        <v>0.21080000698566437</v>
      </c>
      <c r="KX17" t="n" s="6308">
        <v>3.0</v>
      </c>
      <c r="KY17">
        <f>KX17*$O$17*12</f>
      </c>
      <c r="KZ17">
        <f>KW17*KY17</f>
      </c>
      <c r="LA17" t="n" s="6311">
        <v>0.0</v>
      </c>
      <c r="LB17">
        <f>KZ17*(1+LA17)</f>
      </c>
      <c r="LC17" t="n" s="6313">
        <v>0.25</v>
      </c>
      <c r="LD17">
        <f>LB17/(1-LC17)</f>
      </c>
      <c r="LE17">
        <f>LC17*LD17</f>
      </c>
      <c r="LF17" t="n" s="6316">
        <v>0.15000000596046448</v>
      </c>
      <c r="LG17">
        <f>LF17*LD17</f>
      </c>
      <c r="LH17">
        <f>LC17-LF17</f>
      </c>
      <c r="LI17">
        <f>LE17-LG17</f>
      </c>
      <c r="LJ17" t="n" s="6320">
        <v>0.03999999910593033</v>
      </c>
      <c r="LK17">
        <f>LJ17*LD17</f>
      </c>
      <c r="LL17">
        <f>LD17*(1+LJ17)</f>
      </c>
      <c r="LM17" t="n" s="6323">
        <v>0.029999999329447746</v>
      </c>
      <c r="LN17">
        <f>LM17*LL17</f>
      </c>
      <c r="LO17">
        <f>LL17+LN17</f>
      </c>
      <c r="LP17" t="n" s="6326">
        <v>0.10000000149011612</v>
      </c>
      <c r="LQ17">
        <f>LO17/(1-LP17)</f>
      </c>
      <c r="LR17">
        <f>LP17*LQ17</f>
      </c>
      <c r="LS17" t="n" s="6329">
        <v>0.10000000149011612</v>
      </c>
      <c r="LT17">
        <f>LS17*LQ17</f>
      </c>
      <c r="LU17">
        <f>LP17-LS17</f>
      </c>
      <c r="LV17">
        <f>LR17-LT17</f>
      </c>
      <c r="LW17">
        <f>LQ17</f>
      </c>
      <c r="LX17">
        <f>KW17*KY17/3617*$P$17</f>
      </c>
      <c r="LY17" t="n" s="6335">
        <v>0.0</v>
      </c>
      <c r="LZ17">
        <f>LX17*(1+LY17)</f>
      </c>
      <c r="MA17" t="n" s="6337">
        <v>0.25</v>
      </c>
      <c r="MB17">
        <f>LZ17/(1-MA17)</f>
      </c>
      <c r="MC17">
        <f>MA17*MB17</f>
      </c>
      <c r="MD17" t="n" s="6340">
        <v>0.15000000596046448</v>
      </c>
      <c r="ME17">
        <f>MD17*MB17</f>
      </c>
      <c r="MF17">
        <f>MA17-MD17</f>
      </c>
      <c r="MG17">
        <f>MC17-ME17</f>
      </c>
      <c r="MH17" t="n" s="6344">
        <v>0.03999999910593033</v>
      </c>
      <c r="MI17">
        <f>MH17*MB17</f>
      </c>
      <c r="MJ17">
        <f>MB17*(1+MH17)</f>
      </c>
      <c r="MK17" t="n" s="6347">
        <v>0.029999999329447746</v>
      </c>
      <c r="ML17">
        <f>MK17*MJ17</f>
      </c>
      <c r="MM17">
        <f>MJ17+ML17</f>
      </c>
      <c r="MN17" t="n" s="6350">
        <v>0.10000000149011612</v>
      </c>
      <c r="MO17">
        <f>MM17/(1-MN17)</f>
      </c>
      <c r="MP17">
        <f>MN17*MO17</f>
      </c>
      <c r="MQ17" t="n" s="6353">
        <v>0.10000000149011612</v>
      </c>
      <c r="MR17">
        <f>MQ17*MO17</f>
      </c>
      <c r="MS17">
        <f>MN17-MQ17</f>
      </c>
      <c r="MT17">
        <f>MP17-MR17</f>
      </c>
      <c r="MU17">
        <f>MO17</f>
      </c>
      <c r="MV17" t="s" s="6358">
        <v>72</v>
      </c>
      <c r="MW17" t="s" s="6359">
        <v>66</v>
      </c>
      <c r="MX17" t="s" s="6360">
        <v>67</v>
      </c>
      <c r="MY17" t="n" s="6361">
        <v>240322.0</v>
      </c>
      <c r="MZ17" t="s" s="6362">
        <v>57</v>
      </c>
      <c r="NA17" t="s" s="6363">
        <v>68</v>
      </c>
      <c r="NB17" t="n" s="6364">
        <v>0.45249998569488525</v>
      </c>
      <c r="NC17" t="n" s="6365">
        <v>1.0</v>
      </c>
      <c r="ND17">
        <f>NC17*$O$17*12</f>
      </c>
      <c r="NE17">
        <f>NB17*ND17</f>
      </c>
      <c r="NF17" t="n" s="6368">
        <v>0.0</v>
      </c>
      <c r="NG17">
        <f>NE17*(1+NF17)</f>
      </c>
      <c r="NH17" t="n" s="6370">
        <v>0.25</v>
      </c>
      <c r="NI17">
        <f>NG17/(1-NH17)</f>
      </c>
      <c r="NJ17">
        <f>NH17*NI17</f>
      </c>
      <c r="NK17" t="n" s="6373">
        <v>0.15000000596046448</v>
      </c>
      <c r="NL17">
        <f>NK17*NI17</f>
      </c>
      <c r="NM17">
        <f>NH17-NK17</f>
      </c>
      <c r="NN17">
        <f>NJ17-NL17</f>
      </c>
      <c r="NO17" t="n" s="6377">
        <v>0.03999999910593033</v>
      </c>
      <c r="NP17">
        <f>NO17*NI17</f>
      </c>
      <c r="NQ17">
        <f>NI17*(1+NO17)</f>
      </c>
      <c r="NR17" t="n" s="6380">
        <v>0.029999999329447746</v>
      </c>
      <c r="NS17">
        <f>NR17*NQ17</f>
      </c>
      <c r="NT17">
        <f>NQ17+NS17</f>
      </c>
      <c r="NU17" t="n" s="6383">
        <v>0.10000000149011612</v>
      </c>
      <c r="NV17">
        <f>NT17/(1-NU17)</f>
      </c>
      <c r="NW17">
        <f>NU17*NV17</f>
      </c>
      <c r="NX17" t="n" s="6386">
        <v>0.10000000149011612</v>
      </c>
      <c r="NY17">
        <f>NX17*NV17</f>
      </c>
      <c r="NZ17">
        <f>NU17-NX17</f>
      </c>
      <c r="OA17">
        <f>NW17-NY17</f>
      </c>
      <c r="OB17">
        <f>NV17</f>
      </c>
      <c r="OC17">
        <f>NB17*ND17/3617*$P$17</f>
      </c>
      <c r="OD17" t="n" s="6392">
        <v>0.0</v>
      </c>
      <c r="OE17">
        <f>OC17*(1+OD17)</f>
      </c>
      <c r="OF17" t="n" s="6394">
        <v>0.25</v>
      </c>
      <c r="OG17">
        <f>OE17/(1-OF17)</f>
      </c>
      <c r="OH17">
        <f>OF17*OG17</f>
      </c>
      <c r="OI17" t="n" s="6397">
        <v>0.15000000596046448</v>
      </c>
      <c r="OJ17">
        <f>OI17*OG17</f>
      </c>
      <c r="OK17">
        <f>OF17-OI17</f>
      </c>
      <c r="OL17">
        <f>OH17-OJ17</f>
      </c>
      <c r="OM17" t="n" s="6401">
        <v>0.03999999910593033</v>
      </c>
      <c r="ON17">
        <f>OM17*OG17</f>
      </c>
      <c r="OO17">
        <f>OG17*(1+OM17)</f>
      </c>
      <c r="OP17" t="n" s="6404">
        <v>0.029999999329447746</v>
      </c>
      <c r="OQ17">
        <f>OP17*OO17</f>
      </c>
      <c r="OR17">
        <f>OO17+OQ17</f>
      </c>
      <c r="OS17" t="n" s="6407">
        <v>0.10000000149011612</v>
      </c>
      <c r="OT17">
        <f>OR17/(1-OS17)</f>
      </c>
      <c r="OU17">
        <f>OS17*OT17</f>
      </c>
      <c r="OV17" t="n" s="6410">
        <v>0.10000000149011612</v>
      </c>
      <c r="OW17">
        <f>OV17*OT17</f>
      </c>
      <c r="OX17">
        <f>OS17-OV17</f>
      </c>
      <c r="OY17">
        <f>OU17-OW17</f>
      </c>
      <c r="OZ17">
        <f>OT17</f>
      </c>
      <c r="PA17" t="s" s="6415">
        <v>73</v>
      </c>
      <c r="PB17" t="s" s="6416">
        <v>66</v>
      </c>
      <c r="PC17" t="s" s="6417">
        <v>67</v>
      </c>
      <c r="PD17" t="n" s="6418">
        <v>240322.0</v>
      </c>
      <c r="PE17" t="s" s="6419">
        <v>57</v>
      </c>
      <c r="PF17" t="s" s="6420">
        <v>68</v>
      </c>
      <c r="PG17" t="n" s="6421">
        <v>0.9043999910354614</v>
      </c>
      <c r="PH17" t="n" s="6422">
        <v>1.0</v>
      </c>
      <c r="PI17">
        <f>PH17*$O$17*12</f>
      </c>
      <c r="PJ17">
        <f>PG17*PI17</f>
      </c>
      <c r="PK17" t="n" s="6425">
        <v>0.0</v>
      </c>
      <c r="PL17">
        <f>PJ17*(1+PK17)</f>
      </c>
      <c r="PM17" t="n" s="6427">
        <v>0.25</v>
      </c>
      <c r="PN17">
        <f>PL17/(1-PM17)</f>
      </c>
      <c r="PO17">
        <f>PM17*PN17</f>
      </c>
      <c r="PP17" t="n" s="6430">
        <v>0.15000000596046448</v>
      </c>
      <c r="PQ17">
        <f>PP17*PN17</f>
      </c>
      <c r="PR17">
        <f>PM17-PP17</f>
      </c>
      <c r="PS17">
        <f>PO17-PQ17</f>
      </c>
      <c r="PT17" t="n" s="6434">
        <v>0.03999999910593033</v>
      </c>
      <c r="PU17">
        <f>PT17*PN17</f>
      </c>
      <c r="PV17">
        <f>PN17*(1+PT17)</f>
      </c>
      <c r="PW17" t="n" s="6437">
        <v>0.029999999329447746</v>
      </c>
      <c r="PX17">
        <f>PW17*PV17</f>
      </c>
      <c r="PY17">
        <f>PV17+PX17</f>
      </c>
      <c r="PZ17" t="n" s="6440">
        <v>0.10000000149011612</v>
      </c>
      <c r="QA17">
        <f>PY17/(1-PZ17)</f>
      </c>
      <c r="QB17">
        <f>PZ17*QA17</f>
      </c>
      <c r="QC17" t="n" s="6443">
        <v>0.10000000149011612</v>
      </c>
      <c r="QD17">
        <f>QC17*QA17</f>
      </c>
      <c r="QE17">
        <f>PZ17-QC17</f>
      </c>
      <c r="QF17">
        <f>QB17-QD17</f>
      </c>
      <c r="QG17">
        <f>QA17</f>
      </c>
      <c r="QH17">
        <f>PG17*PI17/3617*$P$17</f>
      </c>
      <c r="QI17" t="n" s="6449">
        <v>0.0</v>
      </c>
      <c r="QJ17">
        <f>QH17*(1+QI17)</f>
      </c>
      <c r="QK17" t="n" s="6451">
        <v>0.25</v>
      </c>
      <c r="QL17">
        <f>QJ17/(1-QK17)</f>
      </c>
      <c r="QM17">
        <f>QK17*QL17</f>
      </c>
      <c r="QN17" t="n" s="6454">
        <v>0.15000000596046448</v>
      </c>
      <c r="QO17">
        <f>QN17*QL17</f>
      </c>
      <c r="QP17">
        <f>QK17-QN17</f>
      </c>
      <c r="QQ17">
        <f>QM17-QO17</f>
      </c>
      <c r="QR17" t="n" s="6458">
        <v>0.03999999910593033</v>
      </c>
      <c r="QS17">
        <f>QR17*QL17</f>
      </c>
      <c r="QT17">
        <f>QL17*(1+QR17)</f>
      </c>
      <c r="QU17" t="n" s="6461">
        <v>0.029999999329447746</v>
      </c>
      <c r="QV17">
        <f>QU17*QT17</f>
      </c>
      <c r="QW17">
        <f>QT17+QV17</f>
      </c>
      <c r="QX17" t="n" s="6464">
        <v>0.10000000149011612</v>
      </c>
      <c r="QY17">
        <f>QW17/(1-QX17)</f>
      </c>
      <c r="QZ17">
        <f>QX17*QY17</f>
      </c>
      <c r="RA17" t="n" s="6467">
        <v>0.10000000149011612</v>
      </c>
      <c r="RB17">
        <f>RA17*QY17</f>
      </c>
      <c r="RC17">
        <f>QX17-RA17</f>
      </c>
      <c r="RD17">
        <f>QZ17-RB17</f>
      </c>
      <c r="RE17">
        <f>QY17</f>
      </c>
      <c r="RF17">
        <f>BV17+EA17+GF17+IK17+KP17+MU17+OZ17+RE17</f>
      </c>
    </row>
    <row r="18">
      <c r="A18" t="s">
        <v>85</v>
      </c>
      <c r="B18" t="s">
        <v>92</v>
      </c>
      <c r="C18" t="s">
        <v>93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n">
        <v>0.0</v>
      </c>
      <c r="K18" t="n">
        <v>42815.0</v>
      </c>
      <c r="L18" t="n">
        <v>42753.0</v>
      </c>
      <c r="M18" t="s">
        <v>57</v>
      </c>
      <c r="N18" t="n">
        <v>-2.0</v>
      </c>
      <c r="O18" t="n">
        <v>15000.0</v>
      </c>
      <c r="P18" t="n">
        <v>-62.0</v>
      </c>
      <c r="Q18" t="n">
        <v>-2.0</v>
      </c>
      <c r="R18" t="s" s="6472">
        <v>58</v>
      </c>
      <c r="S18" t="s" s="6473">
        <v>59</v>
      </c>
      <c r="T18" t="s" s="6474">
        <v>60</v>
      </c>
      <c r="U18" t="s" s="6475">
        <v>61</v>
      </c>
      <c r="V18" t="s" s="6476">
        <v>57</v>
      </c>
      <c r="W18" t="s" s="6477">
        <v>62</v>
      </c>
      <c r="X18" t="s" s="6478">
        <v>63</v>
      </c>
      <c r="Z18" t="n" s="6479">
        <v>500000.0</v>
      </c>
      <c r="AA18" t="n" s="6480">
        <v>1822.1199951171875</v>
      </c>
      <c r="AB18" t="n" s="6481">
        <v>0.0</v>
      </c>
      <c r="AC18">
        <f>AA18*(1+AB18)</f>
      </c>
      <c r="AD18" t="n" s="6483">
        <v>0.25</v>
      </c>
      <c r="AE18">
        <f>AC18/(1-AD18)</f>
      </c>
      <c r="AF18">
        <f>AD18*AE18</f>
      </c>
      <c r="AG18" t="n" s="6486">
        <v>0.15000000596046448</v>
      </c>
      <c r="AH18">
        <f>AG18*AE18</f>
      </c>
      <c r="AI18">
        <f>AD18-AG18</f>
      </c>
      <c r="AJ18">
        <f>AF18-AH18</f>
      </c>
      <c r="AK18" t="n" s="6490">
        <v>0.03999999910593033</v>
      </c>
      <c r="AL18">
        <f>AK18*AE18</f>
      </c>
      <c r="AM18">
        <f>AE18*(1+AK18)</f>
      </c>
      <c r="AN18" t="n" s="6493">
        <v>0.029999999329447746</v>
      </c>
      <c r="AO18">
        <f>AN18*AM18</f>
      </c>
      <c r="AP18">
        <f>AM18+AO18</f>
      </c>
      <c r="AQ18" t="n" s="6496">
        <v>0.10000000149011612</v>
      </c>
      <c r="AR18">
        <f>AP18/(1-AQ18)</f>
      </c>
      <c r="AS18">
        <f>AQ18*AR18</f>
      </c>
      <c r="AT18" t="n" s="6499">
        <v>0.10000000149011612</v>
      </c>
      <c r="AU18">
        <f>AT18*AR18</f>
      </c>
      <c r="AV18">
        <f>AQ18-AT18</f>
      </c>
      <c r="AW18">
        <f>AS18-AU18</f>
      </c>
      <c r="AX18">
        <f>AR18</f>
      </c>
      <c r="AY18">
        <f>AA18/12*$Q$18</f>
      </c>
      <c r="AZ18">
        <f>AB18/12*$Q$18</f>
      </c>
      <c r="BA18">
        <f>AC18/12*$Q$18</f>
      </c>
      <c r="BB18">
        <f>AD18/12*$Q$18</f>
      </c>
      <c r="BC18">
        <f>AE18/12*$Q$18</f>
      </c>
      <c r="BD18">
        <f>AF18/12*$Q$18</f>
      </c>
      <c r="BE18">
        <f>AG18/12*$Q$18</f>
      </c>
      <c r="BF18">
        <f>AH18/12*$Q$18</f>
      </c>
      <c r="BG18">
        <f>AI18/12*$Q$18</f>
      </c>
      <c r="BH18">
        <f>AJ18/12*$Q$18</f>
      </c>
      <c r="BI18">
        <f>AK18/12*$Q$18</f>
      </c>
      <c r="BJ18">
        <f>AL18/12*$Q$18</f>
      </c>
      <c r="BK18">
        <f>AM18/12*$Q$18</f>
      </c>
      <c r="BL18">
        <f>AN18/12*$Q$18</f>
      </c>
      <c r="BM18">
        <f>AO18/12*$Q$18</f>
      </c>
      <c r="BN18">
        <f>AP18/12*$Q$18</f>
      </c>
      <c r="BO18">
        <f>AQ18/12*$Q$18</f>
      </c>
      <c r="BP18">
        <f>AR18/12*$Q$18</f>
      </c>
      <c r="BQ18">
        <f>AS18/12*$Q$18</f>
      </c>
      <c r="BR18">
        <f>AT18/12*$Q$18</f>
      </c>
      <c r="BS18">
        <f>AU18/12*$Q$18</f>
      </c>
      <c r="BT18">
        <f>AV18/12*$Q$18</f>
      </c>
      <c r="BU18">
        <f>AW18/12*$Q$18</f>
      </c>
      <c r="BV18">
        <f>AX18/12*$Q$18</f>
      </c>
      <c r="BW18" t="s" s="6532">
        <v>64</v>
      </c>
      <c r="BX18" t="s" s="6533">
        <v>59</v>
      </c>
      <c r="BY18" t="s" s="6534">
        <v>60</v>
      </c>
      <c r="BZ18" t="s" s="6535">
        <v>61</v>
      </c>
      <c r="CA18" t="s" s="6536">
        <v>57</v>
      </c>
      <c r="CB18" t="s" s="6537">
        <v>62</v>
      </c>
      <c r="CC18" t="s" s="6538">
        <v>63</v>
      </c>
      <c r="CE18" t="n" s="6539">
        <v>500000.0</v>
      </c>
      <c r="CF18" t="n" s="6540">
        <v>0.0</v>
      </c>
      <c r="CG18" t="n" s="6541">
        <v>0.0</v>
      </c>
      <c r="CH18">
        <f>CF18*(1+CG18)</f>
      </c>
      <c r="CI18" t="n" s="6543">
        <v>0.25</v>
      </c>
      <c r="CJ18">
        <f>CH18/(1-CI18)</f>
      </c>
      <c r="CK18">
        <f>CI18*CJ18</f>
      </c>
      <c r="CL18" t="n" s="6546">
        <v>0.15000000596046448</v>
      </c>
      <c r="CM18">
        <f>CL18*CJ18</f>
      </c>
      <c r="CN18">
        <f>CI18-CL18</f>
      </c>
      <c r="CO18">
        <f>CK18-CM18</f>
      </c>
      <c r="CP18" t="n" s="6550">
        <v>0.03999999910593033</v>
      </c>
      <c r="CQ18">
        <f>CP18*CJ18</f>
      </c>
      <c r="CR18">
        <f>CJ18*(1+CP18)</f>
      </c>
      <c r="CS18" t="n" s="6553">
        <v>0.029999999329447746</v>
      </c>
      <c r="CT18">
        <f>CS18*CR18</f>
      </c>
      <c r="CU18">
        <f>CR18+CT18</f>
      </c>
      <c r="CV18" t="n" s="6556">
        <v>0.10000000149011612</v>
      </c>
      <c r="CW18">
        <f>CU18/(1-CV18)</f>
      </c>
      <c r="CX18">
        <f>CV18*CW18</f>
      </c>
      <c r="CY18" t="n" s="6559">
        <v>0.10000000149011612</v>
      </c>
      <c r="CZ18">
        <f>CY18*CW18</f>
      </c>
      <c r="DA18">
        <f>CV18-CY18</f>
      </c>
      <c r="DB18">
        <f>CX18-CZ18</f>
      </c>
      <c r="DC18">
        <f>CW18</f>
      </c>
      <c r="DD18">
        <f>CF18/12*$Q$18</f>
      </c>
      <c r="DE18">
        <f>CG18/12*$Q$18</f>
      </c>
      <c r="DF18">
        <f>CH18/12*$Q$18</f>
      </c>
      <c r="DG18">
        <f>CI18/12*$Q$18</f>
      </c>
      <c r="DH18">
        <f>CJ18/12*$Q$18</f>
      </c>
      <c r="DI18">
        <f>CK18/12*$Q$18</f>
      </c>
      <c r="DJ18">
        <f>CL18/12*$Q$18</f>
      </c>
      <c r="DK18">
        <f>CM18/12*$Q$18</f>
      </c>
      <c r="DL18">
        <f>CN18/12*$Q$18</f>
      </c>
      <c r="DM18">
        <f>CO18/12*$Q$18</f>
      </c>
      <c r="DN18">
        <f>CP18/12*$Q$18</f>
      </c>
      <c r="DO18">
        <f>CQ18/12*$Q$18</f>
      </c>
      <c r="DP18">
        <f>CR18/12*$Q$18</f>
      </c>
      <c r="DQ18">
        <f>CS18/12*$Q$18</f>
      </c>
      <c r="DR18">
        <f>CT18/12*$Q$18</f>
      </c>
      <c r="DS18">
        <f>CU18/12*$Q$18</f>
      </c>
      <c r="DT18">
        <f>CV18/12*$Q$18</f>
      </c>
      <c r="DU18">
        <f>CW18/12*$Q$18</f>
      </c>
      <c r="DV18">
        <f>CX18/12*$Q$18</f>
      </c>
      <c r="DW18">
        <f>CY18/12*$Q$18</f>
      </c>
      <c r="DX18">
        <f>CZ18/12*$Q$18</f>
      </c>
      <c r="DY18">
        <f>DA18/12*$Q$18</f>
      </c>
      <c r="DZ18">
        <f>DB18/12*$Q$18</f>
      </c>
      <c r="EA18">
        <f>DC18/12*$Q$18</f>
      </c>
      <c r="EB18" t="s" s="6592">
        <v>65</v>
      </c>
      <c r="EC18" t="s" s="6593">
        <v>66</v>
      </c>
      <c r="ED18" t="s" s="6594">
        <v>67</v>
      </c>
      <c r="EE18" t="n" s="6595">
        <v>240322.0</v>
      </c>
      <c r="EF18" t="s" s="6596">
        <v>57</v>
      </c>
      <c r="EG18" t="s" s="6597">
        <v>68</v>
      </c>
      <c r="EH18" t="n" s="6598">
        <v>0.5009999871253967</v>
      </c>
      <c r="EI18" t="n" s="6599">
        <v>3.0</v>
      </c>
      <c r="EJ18">
        <f>EI18*$O$18*12</f>
      </c>
      <c r="EK18">
        <f>EH18*EJ18</f>
      </c>
      <c r="EL18" t="n" s="6602">
        <v>0.0</v>
      </c>
      <c r="EM18">
        <f>EK18*(1+EL18)</f>
      </c>
      <c r="EN18" t="n" s="6604">
        <v>0.25</v>
      </c>
      <c r="EO18">
        <f>EM18/(1-EN18)</f>
      </c>
      <c r="EP18">
        <f>EN18*EO18</f>
      </c>
      <c r="EQ18" t="n" s="6607">
        <v>0.15000000596046448</v>
      </c>
      <c r="ER18">
        <f>EQ18*EO18</f>
      </c>
      <c r="ES18">
        <f>EN18-EQ18</f>
      </c>
      <c r="ET18">
        <f>EP18-ER18</f>
      </c>
      <c r="EU18" t="n" s="6611">
        <v>0.03999999910593033</v>
      </c>
      <c r="EV18">
        <f>EU18*EO18</f>
      </c>
      <c r="EW18">
        <f>EO18*(1+EU18)</f>
      </c>
      <c r="EX18" t="n" s="6614">
        <v>0.029999999329447746</v>
      </c>
      <c r="EY18">
        <f>EX18*EW18</f>
      </c>
      <c r="EZ18">
        <f>EW18+EY18</f>
      </c>
      <c r="FA18" t="n" s="6617">
        <v>0.10000000149011612</v>
      </c>
      <c r="FB18">
        <f>EZ18/(1-FA18)</f>
      </c>
      <c r="FC18">
        <f>FA18*FB18</f>
      </c>
      <c r="FD18" t="n" s="6620">
        <v>0.10000000149011612</v>
      </c>
      <c r="FE18">
        <f>FD18*FB18</f>
      </c>
      <c r="FF18">
        <f>FA18-FD18</f>
      </c>
      <c r="FG18">
        <f>FC18-FE18</f>
      </c>
      <c r="FH18">
        <f>FB18</f>
      </c>
      <c r="FI18">
        <f>EH18*EJ18/3618*$P$18</f>
      </c>
      <c r="FJ18" t="n" s="6626">
        <v>0.0</v>
      </c>
      <c r="FK18">
        <f>FI18*(1+FJ18)</f>
      </c>
      <c r="FL18" t="n" s="6628">
        <v>0.25</v>
      </c>
      <c r="FM18">
        <f>FK18/(1-FL18)</f>
      </c>
      <c r="FN18">
        <f>FL18*FM18</f>
      </c>
      <c r="FO18" t="n" s="6631">
        <v>0.15000000596046448</v>
      </c>
      <c r="FP18">
        <f>FO18*FM18</f>
      </c>
      <c r="FQ18">
        <f>FL18-FO18</f>
      </c>
      <c r="FR18">
        <f>FN18-FP18</f>
      </c>
      <c r="FS18" t="n" s="6635">
        <v>0.03999999910593033</v>
      </c>
      <c r="FT18">
        <f>FS18*FM18</f>
      </c>
      <c r="FU18">
        <f>FM18*(1+FS18)</f>
      </c>
      <c r="FV18" t="n" s="6638">
        <v>0.029999999329447746</v>
      </c>
      <c r="FW18">
        <f>FV18*FU18</f>
      </c>
      <c r="FX18">
        <f>FU18+FW18</f>
      </c>
      <c r="FY18" t="n" s="6641">
        <v>0.10000000149011612</v>
      </c>
      <c r="FZ18">
        <f>FX18/(1-FY18)</f>
      </c>
      <c r="GA18">
        <f>FY18*FZ18</f>
      </c>
      <c r="GB18" t="n" s="6644">
        <v>0.10000000149011612</v>
      </c>
      <c r="GC18">
        <f>GB18*FZ18</f>
      </c>
      <c r="GD18">
        <f>FY18-GB18</f>
      </c>
      <c r="GE18">
        <f>GA18-GC18</f>
      </c>
      <c r="GF18">
        <f>FZ18</f>
      </c>
      <c r="GG18" t="s" s="6649">
        <v>69</v>
      </c>
      <c r="GH18" t="s" s="6650">
        <v>66</v>
      </c>
      <c r="GI18" t="s" s="6651">
        <v>67</v>
      </c>
      <c r="GJ18" t="n" s="6652">
        <v>240322.0</v>
      </c>
      <c r="GK18" t="s" s="6653">
        <v>57</v>
      </c>
      <c r="GL18" t="s" s="6654">
        <v>68</v>
      </c>
      <c r="GM18" t="n" s="6655">
        <v>0.12530000507831573</v>
      </c>
      <c r="GN18" t="n" s="6656">
        <v>3.0</v>
      </c>
      <c r="GO18">
        <f>GN18*$O$18*12</f>
      </c>
      <c r="GP18">
        <f>GM18*GO18</f>
      </c>
      <c r="GQ18" t="n" s="6659">
        <v>0.0</v>
      </c>
      <c r="GR18">
        <f>GP18*(1+GQ18)</f>
      </c>
      <c r="GS18" t="n" s="6661">
        <v>0.25</v>
      </c>
      <c r="GT18">
        <f>GR18/(1-GS18)</f>
      </c>
      <c r="GU18">
        <f>GS18*GT18</f>
      </c>
      <c r="GV18" t="n" s="6664">
        <v>0.15000000596046448</v>
      </c>
      <c r="GW18">
        <f>GV18*GT18</f>
      </c>
      <c r="GX18">
        <f>GS18-GV18</f>
      </c>
      <c r="GY18">
        <f>GU18-GW18</f>
      </c>
      <c r="GZ18" t="n" s="6668">
        <v>0.03999999910593033</v>
      </c>
      <c r="HA18">
        <f>GZ18*GT18</f>
      </c>
      <c r="HB18">
        <f>GT18*(1+GZ18)</f>
      </c>
      <c r="HC18" t="n" s="6671">
        <v>0.029999999329447746</v>
      </c>
      <c r="HD18">
        <f>HC18*HB18</f>
      </c>
      <c r="HE18">
        <f>HB18+HD18</f>
      </c>
      <c r="HF18" t="n" s="6674">
        <v>0.10000000149011612</v>
      </c>
      <c r="HG18">
        <f>HE18/(1-HF18)</f>
      </c>
      <c r="HH18">
        <f>HF18*HG18</f>
      </c>
      <c r="HI18" t="n" s="6677">
        <v>0.10000000149011612</v>
      </c>
      <c r="HJ18">
        <f>HI18*HG18</f>
      </c>
      <c r="HK18">
        <f>HF18-HI18</f>
      </c>
      <c r="HL18">
        <f>HH18-HJ18</f>
      </c>
      <c r="HM18">
        <f>HG18</f>
      </c>
      <c r="HN18">
        <f>GM18*GO18/3618*$P$18</f>
      </c>
      <c r="HO18" t="n" s="6683">
        <v>0.0</v>
      </c>
      <c r="HP18">
        <f>HN18*(1+HO18)</f>
      </c>
      <c r="HQ18" t="n" s="6685">
        <v>0.25</v>
      </c>
      <c r="HR18">
        <f>HP18/(1-HQ18)</f>
      </c>
      <c r="HS18">
        <f>HQ18*HR18</f>
      </c>
      <c r="HT18" t="n" s="6688">
        <v>0.15000000596046448</v>
      </c>
      <c r="HU18">
        <f>HT18*HR18</f>
      </c>
      <c r="HV18">
        <f>HQ18-HT18</f>
      </c>
      <c r="HW18">
        <f>HS18-HU18</f>
      </c>
      <c r="HX18" t="n" s="6692">
        <v>0.03999999910593033</v>
      </c>
      <c r="HY18">
        <f>HX18*HR18</f>
      </c>
      <c r="HZ18">
        <f>HR18*(1+HX18)</f>
      </c>
      <c r="IA18" t="n" s="6695">
        <v>0.029999999329447746</v>
      </c>
      <c r="IB18">
        <f>IA18*HZ18</f>
      </c>
      <c r="IC18">
        <f>HZ18+IB18</f>
      </c>
      <c r="ID18" t="n" s="6698">
        <v>0.10000000149011612</v>
      </c>
      <c r="IE18">
        <f>IC18/(1-ID18)</f>
      </c>
      <c r="IF18">
        <f>ID18*IE18</f>
      </c>
      <c r="IG18" t="n" s="6701">
        <v>0.10000000149011612</v>
      </c>
      <c r="IH18">
        <f>IG18*IE18</f>
      </c>
      <c r="II18">
        <f>ID18-IG18</f>
      </c>
      <c r="IJ18">
        <f>IF18-IH18</f>
      </c>
      <c r="IK18">
        <f>IE18</f>
      </c>
      <c r="IL18" t="s" s="6706">
        <v>70</v>
      </c>
      <c r="IM18" t="s" s="6707">
        <v>66</v>
      </c>
      <c r="IN18" t="s" s="6708">
        <v>67</v>
      </c>
      <c r="IO18" t="n" s="6709">
        <v>240322.0</v>
      </c>
      <c r="IP18" t="s" s="6710">
        <v>57</v>
      </c>
      <c r="IQ18" t="s" s="6711">
        <v>68</v>
      </c>
      <c r="IR18" t="n" s="6712">
        <v>0.061900001019239426</v>
      </c>
      <c r="IS18" t="n" s="6713">
        <v>3.0</v>
      </c>
      <c r="IT18">
        <f>IS18*$O$18*12</f>
      </c>
      <c r="IU18">
        <f>IR18*IT18</f>
      </c>
      <c r="IV18" t="n" s="6716">
        <v>0.0</v>
      </c>
      <c r="IW18">
        <f>IU18*(1+IV18)</f>
      </c>
      <c r="IX18" t="n" s="6718">
        <v>0.25</v>
      </c>
      <c r="IY18">
        <f>IW18/(1-IX18)</f>
      </c>
      <c r="IZ18">
        <f>IX18*IY18</f>
      </c>
      <c r="JA18" t="n" s="6721">
        <v>0.15000000596046448</v>
      </c>
      <c r="JB18">
        <f>JA18*IY18</f>
      </c>
      <c r="JC18">
        <f>IX18-JA18</f>
      </c>
      <c r="JD18">
        <f>IZ18-JB18</f>
      </c>
      <c r="JE18" t="n" s="6725">
        <v>0.03999999910593033</v>
      </c>
      <c r="JF18">
        <f>JE18*IY18</f>
      </c>
      <c r="JG18">
        <f>IY18*(1+JE18)</f>
      </c>
      <c r="JH18" t="n" s="6728">
        <v>0.029999999329447746</v>
      </c>
      <c r="JI18">
        <f>JH18*JG18</f>
      </c>
      <c r="JJ18">
        <f>JG18+JI18</f>
      </c>
      <c r="JK18" t="n" s="6731">
        <v>0.10000000149011612</v>
      </c>
      <c r="JL18">
        <f>JJ18/(1-JK18)</f>
      </c>
      <c r="JM18">
        <f>JK18*JL18</f>
      </c>
      <c r="JN18" t="n" s="6734">
        <v>0.10000000149011612</v>
      </c>
      <c r="JO18">
        <f>JN18*JL18</f>
      </c>
      <c r="JP18">
        <f>JK18-JN18</f>
      </c>
      <c r="JQ18">
        <f>JM18-JO18</f>
      </c>
      <c r="JR18">
        <f>JL18</f>
      </c>
      <c r="JS18">
        <f>IR18*IT18/3618*$P$18</f>
      </c>
      <c r="JT18" t="n" s="6740">
        <v>0.0</v>
      </c>
      <c r="JU18">
        <f>JS18*(1+JT18)</f>
      </c>
      <c r="JV18" t="n" s="6742">
        <v>0.25</v>
      </c>
      <c r="JW18">
        <f>JU18/(1-JV18)</f>
      </c>
      <c r="JX18">
        <f>JV18*JW18</f>
      </c>
      <c r="JY18" t="n" s="6745">
        <v>0.15000000596046448</v>
      </c>
      <c r="JZ18">
        <f>JY18*JW18</f>
      </c>
      <c r="KA18">
        <f>JV18-JY18</f>
      </c>
      <c r="KB18">
        <f>JX18-JZ18</f>
      </c>
      <c r="KC18" t="n" s="6749">
        <v>0.03999999910593033</v>
      </c>
      <c r="KD18">
        <f>KC18*JW18</f>
      </c>
      <c r="KE18">
        <f>JW18*(1+KC18)</f>
      </c>
      <c r="KF18" t="n" s="6752">
        <v>0.029999999329447746</v>
      </c>
      <c r="KG18">
        <f>KF18*KE18</f>
      </c>
      <c r="KH18">
        <f>KE18+KG18</f>
      </c>
      <c r="KI18" t="n" s="6755">
        <v>0.10000000149011612</v>
      </c>
      <c r="KJ18">
        <f>KH18/(1-KI18)</f>
      </c>
      <c r="KK18">
        <f>KI18*KJ18</f>
      </c>
      <c r="KL18" t="n" s="6758">
        <v>0.10000000149011612</v>
      </c>
      <c r="KM18">
        <f>KL18*KJ18</f>
      </c>
      <c r="KN18">
        <f>KI18-KL18</f>
      </c>
      <c r="KO18">
        <f>KK18-KM18</f>
      </c>
      <c r="KP18">
        <f>KJ18</f>
      </c>
      <c r="KQ18" t="s" s="6763">
        <v>71</v>
      </c>
      <c r="KR18" t="s" s="6764">
        <v>66</v>
      </c>
      <c r="KS18" t="s" s="6765">
        <v>67</v>
      </c>
      <c r="KT18" t="n" s="6766">
        <v>240322.0</v>
      </c>
      <c r="KU18" t="s" s="6767">
        <v>57</v>
      </c>
      <c r="KV18" t="s" s="6768">
        <v>68</v>
      </c>
      <c r="KW18" t="n" s="6769">
        <v>0.21080000698566437</v>
      </c>
      <c r="KX18" t="n" s="6770">
        <v>3.0</v>
      </c>
      <c r="KY18">
        <f>KX18*$O$18*12</f>
      </c>
      <c r="KZ18">
        <f>KW18*KY18</f>
      </c>
      <c r="LA18" t="n" s="6773">
        <v>0.0</v>
      </c>
      <c r="LB18">
        <f>KZ18*(1+LA18)</f>
      </c>
      <c r="LC18" t="n" s="6775">
        <v>0.25</v>
      </c>
      <c r="LD18">
        <f>LB18/(1-LC18)</f>
      </c>
      <c r="LE18">
        <f>LC18*LD18</f>
      </c>
      <c r="LF18" t="n" s="6778">
        <v>0.15000000596046448</v>
      </c>
      <c r="LG18">
        <f>LF18*LD18</f>
      </c>
      <c r="LH18">
        <f>LC18-LF18</f>
      </c>
      <c r="LI18">
        <f>LE18-LG18</f>
      </c>
      <c r="LJ18" t="n" s="6782">
        <v>0.03999999910593033</v>
      </c>
      <c r="LK18">
        <f>LJ18*LD18</f>
      </c>
      <c r="LL18">
        <f>LD18*(1+LJ18)</f>
      </c>
      <c r="LM18" t="n" s="6785">
        <v>0.029999999329447746</v>
      </c>
      <c r="LN18">
        <f>LM18*LL18</f>
      </c>
      <c r="LO18">
        <f>LL18+LN18</f>
      </c>
      <c r="LP18" t="n" s="6788">
        <v>0.10000000149011612</v>
      </c>
      <c r="LQ18">
        <f>LO18/(1-LP18)</f>
      </c>
      <c r="LR18">
        <f>LP18*LQ18</f>
      </c>
      <c r="LS18" t="n" s="6791">
        <v>0.10000000149011612</v>
      </c>
      <c r="LT18">
        <f>LS18*LQ18</f>
      </c>
      <c r="LU18">
        <f>LP18-LS18</f>
      </c>
      <c r="LV18">
        <f>LR18-LT18</f>
      </c>
      <c r="LW18">
        <f>LQ18</f>
      </c>
      <c r="LX18">
        <f>KW18*KY18/3618*$P$18</f>
      </c>
      <c r="LY18" t="n" s="6797">
        <v>0.0</v>
      </c>
      <c r="LZ18">
        <f>LX18*(1+LY18)</f>
      </c>
      <c r="MA18" t="n" s="6799">
        <v>0.25</v>
      </c>
      <c r="MB18">
        <f>LZ18/(1-MA18)</f>
      </c>
      <c r="MC18">
        <f>MA18*MB18</f>
      </c>
      <c r="MD18" t="n" s="6802">
        <v>0.15000000596046448</v>
      </c>
      <c r="ME18">
        <f>MD18*MB18</f>
      </c>
      <c r="MF18">
        <f>MA18-MD18</f>
      </c>
      <c r="MG18">
        <f>MC18-ME18</f>
      </c>
      <c r="MH18" t="n" s="6806">
        <v>0.03999999910593033</v>
      </c>
      <c r="MI18">
        <f>MH18*MB18</f>
      </c>
      <c r="MJ18">
        <f>MB18*(1+MH18)</f>
      </c>
      <c r="MK18" t="n" s="6809">
        <v>0.029999999329447746</v>
      </c>
      <c r="ML18">
        <f>MK18*MJ18</f>
      </c>
      <c r="MM18">
        <f>MJ18+ML18</f>
      </c>
      <c r="MN18" t="n" s="6812">
        <v>0.10000000149011612</v>
      </c>
      <c r="MO18">
        <f>MM18/(1-MN18)</f>
      </c>
      <c r="MP18">
        <f>MN18*MO18</f>
      </c>
      <c r="MQ18" t="n" s="6815">
        <v>0.10000000149011612</v>
      </c>
      <c r="MR18">
        <f>MQ18*MO18</f>
      </c>
      <c r="MS18">
        <f>MN18-MQ18</f>
      </c>
      <c r="MT18">
        <f>MP18-MR18</f>
      </c>
      <c r="MU18">
        <f>MO18</f>
      </c>
      <c r="MV18" t="s" s="6820">
        <v>72</v>
      </c>
      <c r="MW18" t="s" s="6821">
        <v>66</v>
      </c>
      <c r="MX18" t="s" s="6822">
        <v>67</v>
      </c>
      <c r="MY18" t="n" s="6823">
        <v>240322.0</v>
      </c>
      <c r="MZ18" t="s" s="6824">
        <v>57</v>
      </c>
      <c r="NA18" t="s" s="6825">
        <v>68</v>
      </c>
      <c r="NB18" t="n" s="6826">
        <v>0.45249998569488525</v>
      </c>
      <c r="NC18" t="n" s="6827">
        <v>1.0</v>
      </c>
      <c r="ND18">
        <f>NC18*$O$18*12</f>
      </c>
      <c r="NE18">
        <f>NB18*ND18</f>
      </c>
      <c r="NF18" t="n" s="6830">
        <v>0.0</v>
      </c>
      <c r="NG18">
        <f>NE18*(1+NF18)</f>
      </c>
      <c r="NH18" t="n" s="6832">
        <v>0.25</v>
      </c>
      <c r="NI18">
        <f>NG18/(1-NH18)</f>
      </c>
      <c r="NJ18">
        <f>NH18*NI18</f>
      </c>
      <c r="NK18" t="n" s="6835">
        <v>0.15000000596046448</v>
      </c>
      <c r="NL18">
        <f>NK18*NI18</f>
      </c>
      <c r="NM18">
        <f>NH18-NK18</f>
      </c>
      <c r="NN18">
        <f>NJ18-NL18</f>
      </c>
      <c r="NO18" t="n" s="6839">
        <v>0.03999999910593033</v>
      </c>
      <c r="NP18">
        <f>NO18*NI18</f>
      </c>
      <c r="NQ18">
        <f>NI18*(1+NO18)</f>
      </c>
      <c r="NR18" t="n" s="6842">
        <v>0.029999999329447746</v>
      </c>
      <c r="NS18">
        <f>NR18*NQ18</f>
      </c>
      <c r="NT18">
        <f>NQ18+NS18</f>
      </c>
      <c r="NU18" t="n" s="6845">
        <v>0.10000000149011612</v>
      </c>
      <c r="NV18">
        <f>NT18/(1-NU18)</f>
      </c>
      <c r="NW18">
        <f>NU18*NV18</f>
      </c>
      <c r="NX18" t="n" s="6848">
        <v>0.10000000149011612</v>
      </c>
      <c r="NY18">
        <f>NX18*NV18</f>
      </c>
      <c r="NZ18">
        <f>NU18-NX18</f>
      </c>
      <c r="OA18">
        <f>NW18-NY18</f>
      </c>
      <c r="OB18">
        <f>NV18</f>
      </c>
      <c r="OC18">
        <f>NB18*ND18/3618*$P$18</f>
      </c>
      <c r="OD18" t="n" s="6854">
        <v>0.0</v>
      </c>
      <c r="OE18">
        <f>OC18*(1+OD18)</f>
      </c>
      <c r="OF18" t="n" s="6856">
        <v>0.25</v>
      </c>
      <c r="OG18">
        <f>OE18/(1-OF18)</f>
      </c>
      <c r="OH18">
        <f>OF18*OG18</f>
      </c>
      <c r="OI18" t="n" s="6859">
        <v>0.15000000596046448</v>
      </c>
      <c r="OJ18">
        <f>OI18*OG18</f>
      </c>
      <c r="OK18">
        <f>OF18-OI18</f>
      </c>
      <c r="OL18">
        <f>OH18-OJ18</f>
      </c>
      <c r="OM18" t="n" s="6863">
        <v>0.03999999910593033</v>
      </c>
      <c r="ON18">
        <f>OM18*OG18</f>
      </c>
      <c r="OO18">
        <f>OG18*(1+OM18)</f>
      </c>
      <c r="OP18" t="n" s="6866">
        <v>0.029999999329447746</v>
      </c>
      <c r="OQ18">
        <f>OP18*OO18</f>
      </c>
      <c r="OR18">
        <f>OO18+OQ18</f>
      </c>
      <c r="OS18" t="n" s="6869">
        <v>0.10000000149011612</v>
      </c>
      <c r="OT18">
        <f>OR18/(1-OS18)</f>
      </c>
      <c r="OU18">
        <f>OS18*OT18</f>
      </c>
      <c r="OV18" t="n" s="6872">
        <v>0.10000000149011612</v>
      </c>
      <c r="OW18">
        <f>OV18*OT18</f>
      </c>
      <c r="OX18">
        <f>OS18-OV18</f>
      </c>
      <c r="OY18">
        <f>OU18-OW18</f>
      </c>
      <c r="OZ18">
        <f>OT18</f>
      </c>
      <c r="PA18" t="s" s="6877">
        <v>73</v>
      </c>
      <c r="PB18" t="s" s="6878">
        <v>66</v>
      </c>
      <c r="PC18" t="s" s="6879">
        <v>67</v>
      </c>
      <c r="PD18" t="n" s="6880">
        <v>240322.0</v>
      </c>
      <c r="PE18" t="s" s="6881">
        <v>57</v>
      </c>
      <c r="PF18" t="s" s="6882">
        <v>68</v>
      </c>
      <c r="PG18" t="n" s="6883">
        <v>0.9043999910354614</v>
      </c>
      <c r="PH18" t="n" s="6884">
        <v>1.0</v>
      </c>
      <c r="PI18">
        <f>PH18*$O$18*12</f>
      </c>
      <c r="PJ18">
        <f>PG18*PI18</f>
      </c>
      <c r="PK18" t="n" s="6887">
        <v>0.0</v>
      </c>
      <c r="PL18">
        <f>PJ18*(1+PK18)</f>
      </c>
      <c r="PM18" t="n" s="6889">
        <v>0.25</v>
      </c>
      <c r="PN18">
        <f>PL18/(1-PM18)</f>
      </c>
      <c r="PO18">
        <f>PM18*PN18</f>
      </c>
      <c r="PP18" t="n" s="6892">
        <v>0.15000000596046448</v>
      </c>
      <c r="PQ18">
        <f>PP18*PN18</f>
      </c>
      <c r="PR18">
        <f>PM18-PP18</f>
      </c>
      <c r="PS18">
        <f>PO18-PQ18</f>
      </c>
      <c r="PT18" t="n" s="6896">
        <v>0.03999999910593033</v>
      </c>
      <c r="PU18">
        <f>PT18*PN18</f>
      </c>
      <c r="PV18">
        <f>PN18*(1+PT18)</f>
      </c>
      <c r="PW18" t="n" s="6899">
        <v>0.029999999329447746</v>
      </c>
      <c r="PX18">
        <f>PW18*PV18</f>
      </c>
      <c r="PY18">
        <f>PV18+PX18</f>
      </c>
      <c r="PZ18" t="n" s="6902">
        <v>0.10000000149011612</v>
      </c>
      <c r="QA18">
        <f>PY18/(1-PZ18)</f>
      </c>
      <c r="QB18">
        <f>PZ18*QA18</f>
      </c>
      <c r="QC18" t="n" s="6905">
        <v>0.10000000149011612</v>
      </c>
      <c r="QD18">
        <f>QC18*QA18</f>
      </c>
      <c r="QE18">
        <f>PZ18-QC18</f>
      </c>
      <c r="QF18">
        <f>QB18-QD18</f>
      </c>
      <c r="QG18">
        <f>QA18</f>
      </c>
      <c r="QH18">
        <f>PG18*PI18/3618*$P$18</f>
      </c>
      <c r="QI18" t="n" s="6911">
        <v>0.0</v>
      </c>
      <c r="QJ18">
        <f>QH18*(1+QI18)</f>
      </c>
      <c r="QK18" t="n" s="6913">
        <v>0.25</v>
      </c>
      <c r="QL18">
        <f>QJ18/(1-QK18)</f>
      </c>
      <c r="QM18">
        <f>QK18*QL18</f>
      </c>
      <c r="QN18" t="n" s="6916">
        <v>0.15000000596046448</v>
      </c>
      <c r="QO18">
        <f>QN18*QL18</f>
      </c>
      <c r="QP18">
        <f>QK18-QN18</f>
      </c>
      <c r="QQ18">
        <f>QM18-QO18</f>
      </c>
      <c r="QR18" t="n" s="6920">
        <v>0.03999999910593033</v>
      </c>
      <c r="QS18">
        <f>QR18*QL18</f>
      </c>
      <c r="QT18">
        <f>QL18*(1+QR18)</f>
      </c>
      <c r="QU18" t="n" s="6923">
        <v>0.029999999329447746</v>
      </c>
      <c r="QV18">
        <f>QU18*QT18</f>
      </c>
      <c r="QW18">
        <f>QT18+QV18</f>
      </c>
      <c r="QX18" t="n" s="6926">
        <v>0.10000000149011612</v>
      </c>
      <c r="QY18">
        <f>QW18/(1-QX18)</f>
      </c>
      <c r="QZ18">
        <f>QX18*QY18</f>
      </c>
      <c r="RA18" t="n" s="6929">
        <v>0.10000000149011612</v>
      </c>
      <c r="RB18">
        <f>RA18*QY18</f>
      </c>
      <c r="RC18">
        <f>QX18-RA18</f>
      </c>
      <c r="RD18">
        <f>QZ18-RB18</f>
      </c>
      <c r="RE18">
        <f>QY18</f>
      </c>
      <c r="RF18">
        <f>BV18+EA18+GF18+IK18+KP18+MU18+OZ18+RE18</f>
      </c>
    </row>
    <row r="19">
      <c r="A19" t="s">
        <v>94</v>
      </c>
      <c r="B19" t="s">
        <v>95</v>
      </c>
      <c r="C19" t="s">
        <v>96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n">
        <v>0.0</v>
      </c>
      <c r="K19" t="n">
        <v>42815.0</v>
      </c>
      <c r="L19" t="n">
        <v>42534.0</v>
      </c>
      <c r="M19" t="s">
        <v>57</v>
      </c>
      <c r="N19" t="n">
        <v>3.0</v>
      </c>
      <c r="O19" t="n">
        <v>13500.0</v>
      </c>
      <c r="P19" t="n">
        <v>-281.0</v>
      </c>
      <c r="Q19" t="n">
        <v>4.0</v>
      </c>
      <c r="R19" t="s" s="6934">
        <v>58</v>
      </c>
      <c r="S19" t="s" s="6935">
        <v>59</v>
      </c>
      <c r="T19" t="s" s="6936">
        <v>60</v>
      </c>
      <c r="U19" t="s" s="6937">
        <v>61</v>
      </c>
      <c r="V19" t="s" s="6938">
        <v>57</v>
      </c>
      <c r="W19" t="s" s="6939">
        <v>62</v>
      </c>
      <c r="X19" t="s" s="6940">
        <v>63</v>
      </c>
      <c r="Z19" t="n" s="6941">
        <v>500000.0</v>
      </c>
      <c r="AA19" t="n" s="6942">
        <v>1822.1199951171875</v>
      </c>
      <c r="AB19" t="n" s="6943">
        <v>0.0</v>
      </c>
      <c r="AC19">
        <f>AA19*(1+AB19)</f>
      </c>
      <c r="AD19" t="n" s="6945">
        <v>0.25</v>
      </c>
      <c r="AE19">
        <f>AC19/(1-AD19)</f>
      </c>
      <c r="AF19">
        <f>AD19*AE19</f>
      </c>
      <c r="AG19" t="n" s="6948">
        <v>0.15000000596046448</v>
      </c>
      <c r="AH19">
        <f>AG19*AE19</f>
      </c>
      <c r="AI19">
        <f>AD19-AG19</f>
      </c>
      <c r="AJ19">
        <f>AF19-AH19</f>
      </c>
      <c r="AK19" t="n" s="6952">
        <v>0.03999999910593033</v>
      </c>
      <c r="AL19">
        <f>AK19*AE19</f>
      </c>
      <c r="AM19">
        <f>AE19*(1+AK19)</f>
      </c>
      <c r="AN19" t="n" s="6955">
        <v>0.029999999329447746</v>
      </c>
      <c r="AO19">
        <f>AN19*AM19</f>
      </c>
      <c r="AP19">
        <f>AM19+AO19</f>
      </c>
      <c r="AQ19" t="n" s="6958">
        <v>0.10000000149011612</v>
      </c>
      <c r="AR19">
        <f>AP19/(1-AQ19)</f>
      </c>
      <c r="AS19">
        <f>AQ19*AR19</f>
      </c>
      <c r="AT19" t="n" s="6961">
        <v>0.10000000149011612</v>
      </c>
      <c r="AU19">
        <f>AT19*AR19</f>
      </c>
      <c r="AV19">
        <f>AQ19-AT19</f>
      </c>
      <c r="AW19">
        <f>AS19-AU19</f>
      </c>
      <c r="AX19">
        <f>AR19</f>
      </c>
      <c r="AY19">
        <f>AA19/12*$Q$19</f>
      </c>
      <c r="AZ19">
        <f>AB19/12*$Q$19</f>
      </c>
      <c r="BA19">
        <f>AC19/12*$Q$19</f>
      </c>
      <c r="BB19">
        <f>AD19/12*$Q$19</f>
      </c>
      <c r="BC19">
        <f>AE19/12*$Q$19</f>
      </c>
      <c r="BD19">
        <f>AF19/12*$Q$19</f>
      </c>
      <c r="BE19">
        <f>AG19/12*$Q$19</f>
      </c>
      <c r="BF19">
        <f>AH19/12*$Q$19</f>
      </c>
      <c r="BG19">
        <f>AI19/12*$Q$19</f>
      </c>
      <c r="BH19">
        <f>AJ19/12*$Q$19</f>
      </c>
      <c r="BI19">
        <f>AK19/12*$Q$19</f>
      </c>
      <c r="BJ19">
        <f>AL19/12*$Q$19</f>
      </c>
      <c r="BK19">
        <f>AM19/12*$Q$19</f>
      </c>
      <c r="BL19">
        <f>AN19/12*$Q$19</f>
      </c>
      <c r="BM19">
        <f>AO19/12*$Q$19</f>
      </c>
      <c r="BN19">
        <f>AP19/12*$Q$19</f>
      </c>
      <c r="BO19">
        <f>AQ19/12*$Q$19</f>
      </c>
      <c r="BP19">
        <f>AR19/12*$Q$19</f>
      </c>
      <c r="BQ19">
        <f>AS19/12*$Q$19</f>
      </c>
      <c r="BR19">
        <f>AT19/12*$Q$19</f>
      </c>
      <c r="BS19">
        <f>AU19/12*$Q$19</f>
      </c>
      <c r="BT19">
        <f>AV19/12*$Q$19</f>
      </c>
      <c r="BU19">
        <f>AW19/12*$Q$19</f>
      </c>
      <c r="BV19">
        <f>AX19/12*$Q$19</f>
      </c>
      <c r="BW19" t="s" s="6994">
        <v>64</v>
      </c>
      <c r="BX19" t="s" s="6995">
        <v>59</v>
      </c>
      <c r="BY19" t="s" s="6996">
        <v>60</v>
      </c>
      <c r="BZ19" t="s" s="6997">
        <v>61</v>
      </c>
      <c r="CA19" t="s" s="6998">
        <v>57</v>
      </c>
      <c r="CB19" t="s" s="6999">
        <v>62</v>
      </c>
      <c r="CC19" t="s" s="7000">
        <v>63</v>
      </c>
      <c r="CE19" t="n" s="7001">
        <v>500000.0</v>
      </c>
      <c r="CF19" t="n" s="7002">
        <v>0.0</v>
      </c>
      <c r="CG19" t="n" s="7003">
        <v>0.0</v>
      </c>
      <c r="CH19">
        <f>CF19*(1+CG19)</f>
      </c>
      <c r="CI19" t="n" s="7005">
        <v>0.25</v>
      </c>
      <c r="CJ19">
        <f>CH19/(1-CI19)</f>
      </c>
      <c r="CK19">
        <f>CI19*CJ19</f>
      </c>
      <c r="CL19" t="n" s="7008">
        <v>0.15000000596046448</v>
      </c>
      <c r="CM19">
        <f>CL19*CJ19</f>
      </c>
      <c r="CN19">
        <f>CI19-CL19</f>
      </c>
      <c r="CO19">
        <f>CK19-CM19</f>
      </c>
      <c r="CP19" t="n" s="7012">
        <v>0.03999999910593033</v>
      </c>
      <c r="CQ19">
        <f>CP19*CJ19</f>
      </c>
      <c r="CR19">
        <f>CJ19*(1+CP19)</f>
      </c>
      <c r="CS19" t="n" s="7015">
        <v>0.029999999329447746</v>
      </c>
      <c r="CT19">
        <f>CS19*CR19</f>
      </c>
      <c r="CU19">
        <f>CR19+CT19</f>
      </c>
      <c r="CV19" t="n" s="7018">
        <v>0.10000000149011612</v>
      </c>
      <c r="CW19">
        <f>CU19/(1-CV19)</f>
      </c>
      <c r="CX19">
        <f>CV19*CW19</f>
      </c>
      <c r="CY19" t="n" s="7021">
        <v>0.10000000149011612</v>
      </c>
      <c r="CZ19">
        <f>CY19*CW19</f>
      </c>
      <c r="DA19">
        <f>CV19-CY19</f>
      </c>
      <c r="DB19">
        <f>CX19-CZ19</f>
      </c>
      <c r="DC19">
        <f>CW19</f>
      </c>
      <c r="DD19">
        <f>CF19/12*$Q$19</f>
      </c>
      <c r="DE19">
        <f>CG19/12*$Q$19</f>
      </c>
      <c r="DF19">
        <f>CH19/12*$Q$19</f>
      </c>
      <c r="DG19">
        <f>CI19/12*$Q$19</f>
      </c>
      <c r="DH19">
        <f>CJ19/12*$Q$19</f>
      </c>
      <c r="DI19">
        <f>CK19/12*$Q$19</f>
      </c>
      <c r="DJ19">
        <f>CL19/12*$Q$19</f>
      </c>
      <c r="DK19">
        <f>CM19/12*$Q$19</f>
      </c>
      <c r="DL19">
        <f>CN19/12*$Q$19</f>
      </c>
      <c r="DM19">
        <f>CO19/12*$Q$19</f>
      </c>
      <c r="DN19">
        <f>CP19/12*$Q$19</f>
      </c>
      <c r="DO19">
        <f>CQ19/12*$Q$19</f>
      </c>
      <c r="DP19">
        <f>CR19/12*$Q$19</f>
      </c>
      <c r="DQ19">
        <f>CS19/12*$Q$19</f>
      </c>
      <c r="DR19">
        <f>CT19/12*$Q$19</f>
      </c>
      <c r="DS19">
        <f>CU19/12*$Q$19</f>
      </c>
      <c r="DT19">
        <f>CV19/12*$Q$19</f>
      </c>
      <c r="DU19">
        <f>CW19/12*$Q$19</f>
      </c>
      <c r="DV19">
        <f>CX19/12*$Q$19</f>
      </c>
      <c r="DW19">
        <f>CY19/12*$Q$19</f>
      </c>
      <c r="DX19">
        <f>CZ19/12*$Q$19</f>
      </c>
      <c r="DY19">
        <f>DA19/12*$Q$19</f>
      </c>
      <c r="DZ19">
        <f>DB19/12*$Q$19</f>
      </c>
      <c r="EA19">
        <f>DC19/12*$Q$19</f>
      </c>
      <c r="EB19" t="s" s="7054">
        <v>65</v>
      </c>
      <c r="EC19" t="s" s="7055">
        <v>66</v>
      </c>
      <c r="ED19" t="s" s="7056">
        <v>67</v>
      </c>
      <c r="EE19" t="n" s="7057">
        <v>240322.0</v>
      </c>
      <c r="EF19" t="s" s="7058">
        <v>57</v>
      </c>
      <c r="EG19" t="s" s="7059">
        <v>68</v>
      </c>
      <c r="EH19" t="n" s="7060">
        <v>0.5009999871253967</v>
      </c>
      <c r="EI19" t="n" s="7061">
        <v>3.0</v>
      </c>
      <c r="EJ19">
        <f>EI19*$O$19*12</f>
      </c>
      <c r="EK19">
        <f>EH19*EJ19</f>
      </c>
      <c r="EL19" t="n" s="7064">
        <v>0.0</v>
      </c>
      <c r="EM19">
        <f>EK19*(1+EL19)</f>
      </c>
      <c r="EN19" t="n" s="7066">
        <v>0.25</v>
      </c>
      <c r="EO19">
        <f>EM19/(1-EN19)</f>
      </c>
      <c r="EP19">
        <f>EN19*EO19</f>
      </c>
      <c r="EQ19" t="n" s="7069">
        <v>0.15000000596046448</v>
      </c>
      <c r="ER19">
        <f>EQ19*EO19</f>
      </c>
      <c r="ES19">
        <f>EN19-EQ19</f>
      </c>
      <c r="ET19">
        <f>EP19-ER19</f>
      </c>
      <c r="EU19" t="n" s="7073">
        <v>0.03999999910593033</v>
      </c>
      <c r="EV19">
        <f>EU19*EO19</f>
      </c>
      <c r="EW19">
        <f>EO19*(1+EU19)</f>
      </c>
      <c r="EX19" t="n" s="7076">
        <v>0.029999999329447746</v>
      </c>
      <c r="EY19">
        <f>EX19*EW19</f>
      </c>
      <c r="EZ19">
        <f>EW19+EY19</f>
      </c>
      <c r="FA19" t="n" s="7079">
        <v>0.10000000149011612</v>
      </c>
      <c r="FB19">
        <f>EZ19/(1-FA19)</f>
      </c>
      <c r="FC19">
        <f>FA19*FB19</f>
      </c>
      <c r="FD19" t="n" s="7082">
        <v>0.10000000149011612</v>
      </c>
      <c r="FE19">
        <f>FD19*FB19</f>
      </c>
      <c r="FF19">
        <f>FA19-FD19</f>
      </c>
      <c r="FG19">
        <f>FC19-FE19</f>
      </c>
      <c r="FH19">
        <f>FB19</f>
      </c>
      <c r="FI19">
        <f>EH19*EJ19/3619*$P$19</f>
      </c>
      <c r="FJ19" t="n" s="7088">
        <v>0.0</v>
      </c>
      <c r="FK19">
        <f>FI19*(1+FJ19)</f>
      </c>
      <c r="FL19" t="n" s="7090">
        <v>0.25</v>
      </c>
      <c r="FM19">
        <f>FK19/(1-FL19)</f>
      </c>
      <c r="FN19">
        <f>FL19*FM19</f>
      </c>
      <c r="FO19" t="n" s="7093">
        <v>0.15000000596046448</v>
      </c>
      <c r="FP19">
        <f>FO19*FM19</f>
      </c>
      <c r="FQ19">
        <f>FL19-FO19</f>
      </c>
      <c r="FR19">
        <f>FN19-FP19</f>
      </c>
      <c r="FS19" t="n" s="7097">
        <v>0.03999999910593033</v>
      </c>
      <c r="FT19">
        <f>FS19*FM19</f>
      </c>
      <c r="FU19">
        <f>FM19*(1+FS19)</f>
      </c>
      <c r="FV19" t="n" s="7100">
        <v>0.029999999329447746</v>
      </c>
      <c r="FW19">
        <f>FV19*FU19</f>
      </c>
      <c r="FX19">
        <f>FU19+FW19</f>
      </c>
      <c r="FY19" t="n" s="7103">
        <v>0.10000000149011612</v>
      </c>
      <c r="FZ19">
        <f>FX19/(1-FY19)</f>
      </c>
      <c r="GA19">
        <f>FY19*FZ19</f>
      </c>
      <c r="GB19" t="n" s="7106">
        <v>0.10000000149011612</v>
      </c>
      <c r="GC19">
        <f>GB19*FZ19</f>
      </c>
      <c r="GD19">
        <f>FY19-GB19</f>
      </c>
      <c r="GE19">
        <f>GA19-GC19</f>
      </c>
      <c r="GF19">
        <f>FZ19</f>
      </c>
      <c r="GG19" t="s" s="7111">
        <v>69</v>
      </c>
      <c r="GH19" t="s" s="7112">
        <v>66</v>
      </c>
      <c r="GI19" t="s" s="7113">
        <v>67</v>
      </c>
      <c r="GJ19" t="n" s="7114">
        <v>240322.0</v>
      </c>
      <c r="GK19" t="s" s="7115">
        <v>57</v>
      </c>
      <c r="GL19" t="s" s="7116">
        <v>68</v>
      </c>
      <c r="GM19" t="n" s="7117">
        <v>0.12530000507831573</v>
      </c>
      <c r="GN19" t="n" s="7118">
        <v>3.0</v>
      </c>
      <c r="GO19">
        <f>GN19*$O$19*12</f>
      </c>
      <c r="GP19">
        <f>GM19*GO19</f>
      </c>
      <c r="GQ19" t="n" s="7121">
        <v>0.0</v>
      </c>
      <c r="GR19">
        <f>GP19*(1+GQ19)</f>
      </c>
      <c r="GS19" t="n" s="7123">
        <v>0.25</v>
      </c>
      <c r="GT19">
        <f>GR19/(1-GS19)</f>
      </c>
      <c r="GU19">
        <f>GS19*GT19</f>
      </c>
      <c r="GV19" t="n" s="7126">
        <v>0.15000000596046448</v>
      </c>
      <c r="GW19">
        <f>GV19*GT19</f>
      </c>
      <c r="GX19">
        <f>GS19-GV19</f>
      </c>
      <c r="GY19">
        <f>GU19-GW19</f>
      </c>
      <c r="GZ19" t="n" s="7130">
        <v>0.03999999910593033</v>
      </c>
      <c r="HA19">
        <f>GZ19*GT19</f>
      </c>
      <c r="HB19">
        <f>GT19*(1+GZ19)</f>
      </c>
      <c r="HC19" t="n" s="7133">
        <v>0.029999999329447746</v>
      </c>
      <c r="HD19">
        <f>HC19*HB19</f>
      </c>
      <c r="HE19">
        <f>HB19+HD19</f>
      </c>
      <c r="HF19" t="n" s="7136">
        <v>0.10000000149011612</v>
      </c>
      <c r="HG19">
        <f>HE19/(1-HF19)</f>
      </c>
      <c r="HH19">
        <f>HF19*HG19</f>
      </c>
      <c r="HI19" t="n" s="7139">
        <v>0.10000000149011612</v>
      </c>
      <c r="HJ19">
        <f>HI19*HG19</f>
      </c>
      <c r="HK19">
        <f>HF19-HI19</f>
      </c>
      <c r="HL19">
        <f>HH19-HJ19</f>
      </c>
      <c r="HM19">
        <f>HG19</f>
      </c>
      <c r="HN19">
        <f>GM19*GO19/3619*$P$19</f>
      </c>
      <c r="HO19" t="n" s="7145">
        <v>0.0</v>
      </c>
      <c r="HP19">
        <f>HN19*(1+HO19)</f>
      </c>
      <c r="HQ19" t="n" s="7147">
        <v>0.25</v>
      </c>
      <c r="HR19">
        <f>HP19/(1-HQ19)</f>
      </c>
      <c r="HS19">
        <f>HQ19*HR19</f>
      </c>
      <c r="HT19" t="n" s="7150">
        <v>0.15000000596046448</v>
      </c>
      <c r="HU19">
        <f>HT19*HR19</f>
      </c>
      <c r="HV19">
        <f>HQ19-HT19</f>
      </c>
      <c r="HW19">
        <f>HS19-HU19</f>
      </c>
      <c r="HX19" t="n" s="7154">
        <v>0.03999999910593033</v>
      </c>
      <c r="HY19">
        <f>HX19*HR19</f>
      </c>
      <c r="HZ19">
        <f>HR19*(1+HX19)</f>
      </c>
      <c r="IA19" t="n" s="7157">
        <v>0.029999999329447746</v>
      </c>
      <c r="IB19">
        <f>IA19*HZ19</f>
      </c>
      <c r="IC19">
        <f>HZ19+IB19</f>
      </c>
      <c r="ID19" t="n" s="7160">
        <v>0.10000000149011612</v>
      </c>
      <c r="IE19">
        <f>IC19/(1-ID19)</f>
      </c>
      <c r="IF19">
        <f>ID19*IE19</f>
      </c>
      <c r="IG19" t="n" s="7163">
        <v>0.10000000149011612</v>
      </c>
      <c r="IH19">
        <f>IG19*IE19</f>
      </c>
      <c r="II19">
        <f>ID19-IG19</f>
      </c>
      <c r="IJ19">
        <f>IF19-IH19</f>
      </c>
      <c r="IK19">
        <f>IE19</f>
      </c>
      <c r="IL19" t="s" s="7168">
        <v>70</v>
      </c>
      <c r="IM19" t="s" s="7169">
        <v>66</v>
      </c>
      <c r="IN19" t="s" s="7170">
        <v>67</v>
      </c>
      <c r="IO19" t="n" s="7171">
        <v>240322.0</v>
      </c>
      <c r="IP19" t="s" s="7172">
        <v>57</v>
      </c>
      <c r="IQ19" t="s" s="7173">
        <v>68</v>
      </c>
      <c r="IR19" t="n" s="7174">
        <v>0.061900001019239426</v>
      </c>
      <c r="IS19" t="n" s="7175">
        <v>3.0</v>
      </c>
      <c r="IT19">
        <f>IS19*$O$19*12</f>
      </c>
      <c r="IU19">
        <f>IR19*IT19</f>
      </c>
      <c r="IV19" t="n" s="7178">
        <v>0.0</v>
      </c>
      <c r="IW19">
        <f>IU19*(1+IV19)</f>
      </c>
      <c r="IX19" t="n" s="7180">
        <v>0.25</v>
      </c>
      <c r="IY19">
        <f>IW19/(1-IX19)</f>
      </c>
      <c r="IZ19">
        <f>IX19*IY19</f>
      </c>
      <c r="JA19" t="n" s="7183">
        <v>0.15000000596046448</v>
      </c>
      <c r="JB19">
        <f>JA19*IY19</f>
      </c>
      <c r="JC19">
        <f>IX19-JA19</f>
      </c>
      <c r="JD19">
        <f>IZ19-JB19</f>
      </c>
      <c r="JE19" t="n" s="7187">
        <v>0.03999999910593033</v>
      </c>
      <c r="JF19">
        <f>JE19*IY19</f>
      </c>
      <c r="JG19">
        <f>IY19*(1+JE19)</f>
      </c>
      <c r="JH19" t="n" s="7190">
        <v>0.029999999329447746</v>
      </c>
      <c r="JI19">
        <f>JH19*JG19</f>
      </c>
      <c r="JJ19">
        <f>JG19+JI19</f>
      </c>
      <c r="JK19" t="n" s="7193">
        <v>0.10000000149011612</v>
      </c>
      <c r="JL19">
        <f>JJ19/(1-JK19)</f>
      </c>
      <c r="JM19">
        <f>JK19*JL19</f>
      </c>
      <c r="JN19" t="n" s="7196">
        <v>0.10000000149011612</v>
      </c>
      <c r="JO19">
        <f>JN19*JL19</f>
      </c>
      <c r="JP19">
        <f>JK19-JN19</f>
      </c>
      <c r="JQ19">
        <f>JM19-JO19</f>
      </c>
      <c r="JR19">
        <f>JL19</f>
      </c>
      <c r="JS19">
        <f>IR19*IT19/3619*$P$19</f>
      </c>
      <c r="JT19" t="n" s="7202">
        <v>0.0</v>
      </c>
      <c r="JU19">
        <f>JS19*(1+JT19)</f>
      </c>
      <c r="JV19" t="n" s="7204">
        <v>0.25</v>
      </c>
      <c r="JW19">
        <f>JU19/(1-JV19)</f>
      </c>
      <c r="JX19">
        <f>JV19*JW19</f>
      </c>
      <c r="JY19" t="n" s="7207">
        <v>0.15000000596046448</v>
      </c>
      <c r="JZ19">
        <f>JY19*JW19</f>
      </c>
      <c r="KA19">
        <f>JV19-JY19</f>
      </c>
      <c r="KB19">
        <f>JX19-JZ19</f>
      </c>
      <c r="KC19" t="n" s="7211">
        <v>0.03999999910593033</v>
      </c>
      <c r="KD19">
        <f>KC19*JW19</f>
      </c>
      <c r="KE19">
        <f>JW19*(1+KC19)</f>
      </c>
      <c r="KF19" t="n" s="7214">
        <v>0.029999999329447746</v>
      </c>
      <c r="KG19">
        <f>KF19*KE19</f>
      </c>
      <c r="KH19">
        <f>KE19+KG19</f>
      </c>
      <c r="KI19" t="n" s="7217">
        <v>0.10000000149011612</v>
      </c>
      <c r="KJ19">
        <f>KH19/(1-KI19)</f>
      </c>
      <c r="KK19">
        <f>KI19*KJ19</f>
      </c>
      <c r="KL19" t="n" s="7220">
        <v>0.10000000149011612</v>
      </c>
      <c r="KM19">
        <f>KL19*KJ19</f>
      </c>
      <c r="KN19">
        <f>KI19-KL19</f>
      </c>
      <c r="KO19">
        <f>KK19-KM19</f>
      </c>
      <c r="KP19">
        <f>KJ19</f>
      </c>
      <c r="KQ19" t="s" s="7225">
        <v>71</v>
      </c>
      <c r="KR19" t="s" s="7226">
        <v>66</v>
      </c>
      <c r="KS19" t="s" s="7227">
        <v>67</v>
      </c>
      <c r="KT19" t="n" s="7228">
        <v>240322.0</v>
      </c>
      <c r="KU19" t="s" s="7229">
        <v>57</v>
      </c>
      <c r="KV19" t="s" s="7230">
        <v>68</v>
      </c>
      <c r="KW19" t="n" s="7231">
        <v>0.21080000698566437</v>
      </c>
      <c r="KX19" t="n" s="7232">
        <v>3.0</v>
      </c>
      <c r="KY19">
        <f>KX19*$O$19*12</f>
      </c>
      <c r="KZ19">
        <f>KW19*KY19</f>
      </c>
      <c r="LA19" t="n" s="7235">
        <v>0.0</v>
      </c>
      <c r="LB19">
        <f>KZ19*(1+LA19)</f>
      </c>
      <c r="LC19" t="n" s="7237">
        <v>0.25</v>
      </c>
      <c r="LD19">
        <f>LB19/(1-LC19)</f>
      </c>
      <c r="LE19">
        <f>LC19*LD19</f>
      </c>
      <c r="LF19" t="n" s="7240">
        <v>0.15000000596046448</v>
      </c>
      <c r="LG19">
        <f>LF19*LD19</f>
      </c>
      <c r="LH19">
        <f>LC19-LF19</f>
      </c>
      <c r="LI19">
        <f>LE19-LG19</f>
      </c>
      <c r="LJ19" t="n" s="7244">
        <v>0.03999999910593033</v>
      </c>
      <c r="LK19">
        <f>LJ19*LD19</f>
      </c>
      <c r="LL19">
        <f>LD19*(1+LJ19)</f>
      </c>
      <c r="LM19" t="n" s="7247">
        <v>0.029999999329447746</v>
      </c>
      <c r="LN19">
        <f>LM19*LL19</f>
      </c>
      <c r="LO19">
        <f>LL19+LN19</f>
      </c>
      <c r="LP19" t="n" s="7250">
        <v>0.10000000149011612</v>
      </c>
      <c r="LQ19">
        <f>LO19/(1-LP19)</f>
      </c>
      <c r="LR19">
        <f>LP19*LQ19</f>
      </c>
      <c r="LS19" t="n" s="7253">
        <v>0.10000000149011612</v>
      </c>
      <c r="LT19">
        <f>LS19*LQ19</f>
      </c>
      <c r="LU19">
        <f>LP19-LS19</f>
      </c>
      <c r="LV19">
        <f>LR19-LT19</f>
      </c>
      <c r="LW19">
        <f>LQ19</f>
      </c>
      <c r="LX19">
        <f>KW19*KY19/3619*$P$19</f>
      </c>
      <c r="LY19" t="n" s="7259">
        <v>0.0</v>
      </c>
      <c r="LZ19">
        <f>LX19*(1+LY19)</f>
      </c>
      <c r="MA19" t="n" s="7261">
        <v>0.25</v>
      </c>
      <c r="MB19">
        <f>LZ19/(1-MA19)</f>
      </c>
      <c r="MC19">
        <f>MA19*MB19</f>
      </c>
      <c r="MD19" t="n" s="7264">
        <v>0.15000000596046448</v>
      </c>
      <c r="ME19">
        <f>MD19*MB19</f>
      </c>
      <c r="MF19">
        <f>MA19-MD19</f>
      </c>
      <c r="MG19">
        <f>MC19-ME19</f>
      </c>
      <c r="MH19" t="n" s="7268">
        <v>0.03999999910593033</v>
      </c>
      <c r="MI19">
        <f>MH19*MB19</f>
      </c>
      <c r="MJ19">
        <f>MB19*(1+MH19)</f>
      </c>
      <c r="MK19" t="n" s="7271">
        <v>0.029999999329447746</v>
      </c>
      <c r="ML19">
        <f>MK19*MJ19</f>
      </c>
      <c r="MM19">
        <f>MJ19+ML19</f>
      </c>
      <c r="MN19" t="n" s="7274">
        <v>0.10000000149011612</v>
      </c>
      <c r="MO19">
        <f>MM19/(1-MN19)</f>
      </c>
      <c r="MP19">
        <f>MN19*MO19</f>
      </c>
      <c r="MQ19" t="n" s="7277">
        <v>0.10000000149011612</v>
      </c>
      <c r="MR19">
        <f>MQ19*MO19</f>
      </c>
      <c r="MS19">
        <f>MN19-MQ19</f>
      </c>
      <c r="MT19">
        <f>MP19-MR19</f>
      </c>
      <c r="MU19">
        <f>MO19</f>
      </c>
      <c r="MV19" t="s" s="7282">
        <v>72</v>
      </c>
      <c r="MW19" t="s" s="7283">
        <v>66</v>
      </c>
      <c r="MX19" t="s" s="7284">
        <v>67</v>
      </c>
      <c r="MY19" t="n" s="7285">
        <v>240322.0</v>
      </c>
      <c r="MZ19" t="s" s="7286">
        <v>57</v>
      </c>
      <c r="NA19" t="s" s="7287">
        <v>68</v>
      </c>
      <c r="NB19" t="n" s="7288">
        <v>0.45249998569488525</v>
      </c>
      <c r="NC19" t="n" s="7289">
        <v>1.0</v>
      </c>
      <c r="ND19">
        <f>NC19*$O$19*12</f>
      </c>
      <c r="NE19">
        <f>NB19*ND19</f>
      </c>
      <c r="NF19" t="n" s="7292">
        <v>0.0</v>
      </c>
      <c r="NG19">
        <f>NE19*(1+NF19)</f>
      </c>
      <c r="NH19" t="n" s="7294">
        <v>0.25</v>
      </c>
      <c r="NI19">
        <f>NG19/(1-NH19)</f>
      </c>
      <c r="NJ19">
        <f>NH19*NI19</f>
      </c>
      <c r="NK19" t="n" s="7297">
        <v>0.15000000596046448</v>
      </c>
      <c r="NL19">
        <f>NK19*NI19</f>
      </c>
      <c r="NM19">
        <f>NH19-NK19</f>
      </c>
      <c r="NN19">
        <f>NJ19-NL19</f>
      </c>
      <c r="NO19" t="n" s="7301">
        <v>0.03999999910593033</v>
      </c>
      <c r="NP19">
        <f>NO19*NI19</f>
      </c>
      <c r="NQ19">
        <f>NI19*(1+NO19)</f>
      </c>
      <c r="NR19" t="n" s="7304">
        <v>0.029999999329447746</v>
      </c>
      <c r="NS19">
        <f>NR19*NQ19</f>
      </c>
      <c r="NT19">
        <f>NQ19+NS19</f>
      </c>
      <c r="NU19" t="n" s="7307">
        <v>0.10000000149011612</v>
      </c>
      <c r="NV19">
        <f>NT19/(1-NU19)</f>
      </c>
      <c r="NW19">
        <f>NU19*NV19</f>
      </c>
      <c r="NX19" t="n" s="7310">
        <v>0.10000000149011612</v>
      </c>
      <c r="NY19">
        <f>NX19*NV19</f>
      </c>
      <c r="NZ19">
        <f>NU19-NX19</f>
      </c>
      <c r="OA19">
        <f>NW19-NY19</f>
      </c>
      <c r="OB19">
        <f>NV19</f>
      </c>
      <c r="OC19">
        <f>NB19*ND19/3619*$P$19</f>
      </c>
      <c r="OD19" t="n" s="7316">
        <v>0.0</v>
      </c>
      <c r="OE19">
        <f>OC19*(1+OD19)</f>
      </c>
      <c r="OF19" t="n" s="7318">
        <v>0.25</v>
      </c>
      <c r="OG19">
        <f>OE19/(1-OF19)</f>
      </c>
      <c r="OH19">
        <f>OF19*OG19</f>
      </c>
      <c r="OI19" t="n" s="7321">
        <v>0.15000000596046448</v>
      </c>
      <c r="OJ19">
        <f>OI19*OG19</f>
      </c>
      <c r="OK19">
        <f>OF19-OI19</f>
      </c>
      <c r="OL19">
        <f>OH19-OJ19</f>
      </c>
      <c r="OM19" t="n" s="7325">
        <v>0.03999999910593033</v>
      </c>
      <c r="ON19">
        <f>OM19*OG19</f>
      </c>
      <c r="OO19">
        <f>OG19*(1+OM19)</f>
      </c>
      <c r="OP19" t="n" s="7328">
        <v>0.029999999329447746</v>
      </c>
      <c r="OQ19">
        <f>OP19*OO19</f>
      </c>
      <c r="OR19">
        <f>OO19+OQ19</f>
      </c>
      <c r="OS19" t="n" s="7331">
        <v>0.10000000149011612</v>
      </c>
      <c r="OT19">
        <f>OR19/(1-OS19)</f>
      </c>
      <c r="OU19">
        <f>OS19*OT19</f>
      </c>
      <c r="OV19" t="n" s="7334">
        <v>0.10000000149011612</v>
      </c>
      <c r="OW19">
        <f>OV19*OT19</f>
      </c>
      <c r="OX19">
        <f>OS19-OV19</f>
      </c>
      <c r="OY19">
        <f>OU19-OW19</f>
      </c>
      <c r="OZ19">
        <f>OT19</f>
      </c>
      <c r="PA19" t="s" s="7339">
        <v>73</v>
      </c>
      <c r="PB19" t="s" s="7340">
        <v>66</v>
      </c>
      <c r="PC19" t="s" s="7341">
        <v>67</v>
      </c>
      <c r="PD19" t="n" s="7342">
        <v>240322.0</v>
      </c>
      <c r="PE19" t="s" s="7343">
        <v>57</v>
      </c>
      <c r="PF19" t="s" s="7344">
        <v>68</v>
      </c>
      <c r="PG19" t="n" s="7345">
        <v>0.9043999910354614</v>
      </c>
      <c r="PH19" t="n" s="7346">
        <v>1.0</v>
      </c>
      <c r="PI19">
        <f>PH19*$O$19*12</f>
      </c>
      <c r="PJ19">
        <f>PG19*PI19</f>
      </c>
      <c r="PK19" t="n" s="7349">
        <v>0.0</v>
      </c>
      <c r="PL19">
        <f>PJ19*(1+PK19)</f>
      </c>
      <c r="PM19" t="n" s="7351">
        <v>0.25</v>
      </c>
      <c r="PN19">
        <f>PL19/(1-PM19)</f>
      </c>
      <c r="PO19">
        <f>PM19*PN19</f>
      </c>
      <c r="PP19" t="n" s="7354">
        <v>0.15000000596046448</v>
      </c>
      <c r="PQ19">
        <f>PP19*PN19</f>
      </c>
      <c r="PR19">
        <f>PM19-PP19</f>
      </c>
      <c r="PS19">
        <f>PO19-PQ19</f>
      </c>
      <c r="PT19" t="n" s="7358">
        <v>0.03999999910593033</v>
      </c>
      <c r="PU19">
        <f>PT19*PN19</f>
      </c>
      <c r="PV19">
        <f>PN19*(1+PT19)</f>
      </c>
      <c r="PW19" t="n" s="7361">
        <v>0.029999999329447746</v>
      </c>
      <c r="PX19">
        <f>PW19*PV19</f>
      </c>
      <c r="PY19">
        <f>PV19+PX19</f>
      </c>
      <c r="PZ19" t="n" s="7364">
        <v>0.10000000149011612</v>
      </c>
      <c r="QA19">
        <f>PY19/(1-PZ19)</f>
      </c>
      <c r="QB19">
        <f>PZ19*QA19</f>
      </c>
      <c r="QC19" t="n" s="7367">
        <v>0.10000000149011612</v>
      </c>
      <c r="QD19">
        <f>QC19*QA19</f>
      </c>
      <c r="QE19">
        <f>PZ19-QC19</f>
      </c>
      <c r="QF19">
        <f>QB19-QD19</f>
      </c>
      <c r="QG19">
        <f>QA19</f>
      </c>
      <c r="QH19">
        <f>PG19*PI19/3619*$P$19</f>
      </c>
      <c r="QI19" t="n" s="7373">
        <v>0.0</v>
      </c>
      <c r="QJ19">
        <f>QH19*(1+QI19)</f>
      </c>
      <c r="QK19" t="n" s="7375">
        <v>0.25</v>
      </c>
      <c r="QL19">
        <f>QJ19/(1-QK19)</f>
      </c>
      <c r="QM19">
        <f>QK19*QL19</f>
      </c>
      <c r="QN19" t="n" s="7378">
        <v>0.15000000596046448</v>
      </c>
      <c r="QO19">
        <f>QN19*QL19</f>
      </c>
      <c r="QP19">
        <f>QK19-QN19</f>
      </c>
      <c r="QQ19">
        <f>QM19-QO19</f>
      </c>
      <c r="QR19" t="n" s="7382">
        <v>0.03999999910593033</v>
      </c>
      <c r="QS19">
        <f>QR19*QL19</f>
      </c>
      <c r="QT19">
        <f>QL19*(1+QR19)</f>
      </c>
      <c r="QU19" t="n" s="7385">
        <v>0.029999999329447746</v>
      </c>
      <c r="QV19">
        <f>QU19*QT19</f>
      </c>
      <c r="QW19">
        <f>QT19+QV19</f>
      </c>
      <c r="QX19" t="n" s="7388">
        <v>0.10000000149011612</v>
      </c>
      <c r="QY19">
        <f>QW19/(1-QX19)</f>
      </c>
      <c r="QZ19">
        <f>QX19*QY19</f>
      </c>
      <c r="RA19" t="n" s="7391">
        <v>0.10000000149011612</v>
      </c>
      <c r="RB19">
        <f>RA19*QY19</f>
      </c>
      <c r="RC19">
        <f>QX19-RA19</f>
      </c>
      <c r="RD19">
        <f>QZ19-RB19</f>
      </c>
      <c r="RE19">
        <f>QY19</f>
      </c>
      <c r="RF19">
        <f>BV19+EA19+GF19+IK19+KP19+MU19+OZ19+RE19</f>
      </c>
    </row>
    <row r="20">
      <c r="A20" t="s">
        <v>94</v>
      </c>
      <c r="B20" t="s">
        <v>95</v>
      </c>
      <c r="C20" t="s">
        <v>96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n">
        <v>0.0</v>
      </c>
      <c r="K20" t="n">
        <v>42815.0</v>
      </c>
      <c r="L20" t="n">
        <v>42753.0</v>
      </c>
      <c r="M20" t="s">
        <v>57</v>
      </c>
      <c r="N20" t="n">
        <v>-2.0</v>
      </c>
      <c r="O20" t="n">
        <v>4500.0</v>
      </c>
      <c r="P20" t="n">
        <v>-62.0</v>
      </c>
      <c r="Q20" t="n">
        <v>-2.0</v>
      </c>
      <c r="R20" t="s" s="7396">
        <v>58</v>
      </c>
      <c r="S20" t="s" s="7397">
        <v>59</v>
      </c>
      <c r="T20" t="s" s="7398">
        <v>84</v>
      </c>
      <c r="U20" t="s" s="7399">
        <v>61</v>
      </c>
      <c r="V20" t="s" s="7400">
        <v>57</v>
      </c>
      <c r="W20" t="s" s="7401">
        <v>62</v>
      </c>
      <c r="X20" t="s" s="7402">
        <v>63</v>
      </c>
      <c r="Z20" t="n" s="7403">
        <v>500000.0</v>
      </c>
      <c r="AA20" t="n" s="7404">
        <v>0.0</v>
      </c>
      <c r="AB20" t="n" s="7405">
        <v>0.0</v>
      </c>
      <c r="AC20">
        <f>AA20*(1+AB20)</f>
      </c>
      <c r="AD20" t="n" s="7407">
        <v>0.25</v>
      </c>
      <c r="AE20">
        <f>AC20/(1-AD20)</f>
      </c>
      <c r="AF20">
        <f>AD20*AE20</f>
      </c>
      <c r="AG20" t="n" s="7410">
        <v>0.15000000596046448</v>
      </c>
      <c r="AH20">
        <f>AG20*AE20</f>
      </c>
      <c r="AI20">
        <f>AD20-AG20</f>
      </c>
      <c r="AJ20">
        <f>AF20-AH20</f>
      </c>
      <c r="AK20" t="n" s="7414">
        <v>0.03999999910593033</v>
      </c>
      <c r="AL20">
        <f>AK20*AE20</f>
      </c>
      <c r="AM20">
        <f>AE20*(1+AK20)</f>
      </c>
      <c r="AN20" t="n" s="7417">
        <v>0.029999999329447746</v>
      </c>
      <c r="AO20">
        <f>AN20*AM20</f>
      </c>
      <c r="AP20">
        <f>AM20+AO20</f>
      </c>
      <c r="AQ20" t="n" s="7420">
        <v>0.10000000149011612</v>
      </c>
      <c r="AR20">
        <f>AP20/(1-AQ20)</f>
      </c>
      <c r="AS20">
        <f>AQ20*AR20</f>
      </c>
      <c r="AT20" t="n" s="7423">
        <v>0.10000000149011612</v>
      </c>
      <c r="AU20">
        <f>AT20*AR20</f>
      </c>
      <c r="AV20">
        <f>AQ20-AT20</f>
      </c>
      <c r="AW20">
        <f>AS20-AU20</f>
      </c>
      <c r="AX20">
        <f>AR20</f>
      </c>
      <c r="AY20">
        <f>AA20/12*$Q$20</f>
      </c>
      <c r="AZ20">
        <f>AB20/12*$Q$20</f>
      </c>
      <c r="BA20">
        <f>AC20/12*$Q$20</f>
      </c>
      <c r="BB20">
        <f>AD20/12*$Q$20</f>
      </c>
      <c r="BC20">
        <f>AE20/12*$Q$20</f>
      </c>
      <c r="BD20">
        <f>AF20/12*$Q$20</f>
      </c>
      <c r="BE20">
        <f>AG20/12*$Q$20</f>
      </c>
      <c r="BF20">
        <f>AH20/12*$Q$20</f>
      </c>
      <c r="BG20">
        <f>AI20/12*$Q$20</f>
      </c>
      <c r="BH20">
        <f>AJ20/12*$Q$20</f>
      </c>
      <c r="BI20">
        <f>AK20/12*$Q$20</f>
      </c>
      <c r="BJ20">
        <f>AL20/12*$Q$20</f>
      </c>
      <c r="BK20">
        <f>AM20/12*$Q$20</f>
      </c>
      <c r="BL20">
        <f>AN20/12*$Q$20</f>
      </c>
      <c r="BM20">
        <f>AO20/12*$Q$20</f>
      </c>
      <c r="BN20">
        <f>AP20/12*$Q$20</f>
      </c>
      <c r="BO20">
        <f>AQ20/12*$Q$20</f>
      </c>
      <c r="BP20">
        <f>AR20/12*$Q$20</f>
      </c>
      <c r="BQ20">
        <f>AS20/12*$Q$20</f>
      </c>
      <c r="BR20">
        <f>AT20/12*$Q$20</f>
      </c>
      <c r="BS20">
        <f>AU20/12*$Q$20</f>
      </c>
      <c r="BT20">
        <f>AV20/12*$Q$20</f>
      </c>
      <c r="BU20">
        <f>AW20/12*$Q$20</f>
      </c>
      <c r="BV20">
        <f>AX20/12*$Q$20</f>
      </c>
      <c r="BW20" t="s" s="7456">
        <v>64</v>
      </c>
      <c r="BX20" t="s" s="7457">
        <v>59</v>
      </c>
      <c r="BY20" t="s" s="7458">
        <v>84</v>
      </c>
      <c r="BZ20" t="s" s="7459">
        <v>61</v>
      </c>
      <c r="CA20" t="s" s="7460">
        <v>57</v>
      </c>
      <c r="CB20" t="s" s="7461">
        <v>62</v>
      </c>
      <c r="CC20" t="s" s="7462">
        <v>63</v>
      </c>
      <c r="CE20" t="n" s="7463">
        <v>500000.0</v>
      </c>
      <c r="CF20" t="n" s="7464">
        <v>0.0</v>
      </c>
      <c r="CG20" t="n" s="7465">
        <v>0.0</v>
      </c>
      <c r="CH20">
        <f>CF20*(1+CG20)</f>
      </c>
      <c r="CI20" t="n" s="7467">
        <v>0.25</v>
      </c>
      <c r="CJ20">
        <f>CH20/(1-CI20)</f>
      </c>
      <c r="CK20">
        <f>CI20*CJ20</f>
      </c>
      <c r="CL20" t="n" s="7470">
        <v>0.15000000596046448</v>
      </c>
      <c r="CM20">
        <f>CL20*CJ20</f>
      </c>
      <c r="CN20">
        <f>CI20-CL20</f>
      </c>
      <c r="CO20">
        <f>CK20-CM20</f>
      </c>
      <c r="CP20" t="n" s="7474">
        <v>0.03999999910593033</v>
      </c>
      <c r="CQ20">
        <f>CP20*CJ20</f>
      </c>
      <c r="CR20">
        <f>CJ20*(1+CP20)</f>
      </c>
      <c r="CS20" t="n" s="7477">
        <v>0.029999999329447746</v>
      </c>
      <c r="CT20">
        <f>CS20*CR20</f>
      </c>
      <c r="CU20">
        <f>CR20+CT20</f>
      </c>
      <c r="CV20" t="n" s="7480">
        <v>0.10000000149011612</v>
      </c>
      <c r="CW20">
        <f>CU20/(1-CV20)</f>
      </c>
      <c r="CX20">
        <f>CV20*CW20</f>
      </c>
      <c r="CY20" t="n" s="7483">
        <v>0.10000000149011612</v>
      </c>
      <c r="CZ20">
        <f>CY20*CW20</f>
      </c>
      <c r="DA20">
        <f>CV20-CY20</f>
      </c>
      <c r="DB20">
        <f>CX20-CZ20</f>
      </c>
      <c r="DC20">
        <f>CW20</f>
      </c>
      <c r="DD20">
        <f>CF20/12*$Q$20</f>
      </c>
      <c r="DE20">
        <f>CG20/12*$Q$20</f>
      </c>
      <c r="DF20">
        <f>CH20/12*$Q$20</f>
      </c>
      <c r="DG20">
        <f>CI20/12*$Q$20</f>
      </c>
      <c r="DH20">
        <f>CJ20/12*$Q$20</f>
      </c>
      <c r="DI20">
        <f>CK20/12*$Q$20</f>
      </c>
      <c r="DJ20">
        <f>CL20/12*$Q$20</f>
      </c>
      <c r="DK20">
        <f>CM20/12*$Q$20</f>
      </c>
      <c r="DL20">
        <f>CN20/12*$Q$20</f>
      </c>
      <c r="DM20">
        <f>CO20/12*$Q$20</f>
      </c>
      <c r="DN20">
        <f>CP20/12*$Q$20</f>
      </c>
      <c r="DO20">
        <f>CQ20/12*$Q$20</f>
      </c>
      <c r="DP20">
        <f>CR20/12*$Q$20</f>
      </c>
      <c r="DQ20">
        <f>CS20/12*$Q$20</f>
      </c>
      <c r="DR20">
        <f>CT20/12*$Q$20</f>
      </c>
      <c r="DS20">
        <f>CU20/12*$Q$20</f>
      </c>
      <c r="DT20">
        <f>CV20/12*$Q$20</f>
      </c>
      <c r="DU20">
        <f>CW20/12*$Q$20</f>
      </c>
      <c r="DV20">
        <f>CX20/12*$Q$20</f>
      </c>
      <c r="DW20">
        <f>CY20/12*$Q$20</f>
      </c>
      <c r="DX20">
        <f>CZ20/12*$Q$20</f>
      </c>
      <c r="DY20">
        <f>DA20/12*$Q$20</f>
      </c>
      <c r="DZ20">
        <f>DB20/12*$Q$20</f>
      </c>
      <c r="EA20">
        <f>DC20/12*$Q$20</f>
      </c>
      <c r="EB20" t="s" s="7516">
        <v>65</v>
      </c>
      <c r="EC20" t="s" s="7517">
        <v>66</v>
      </c>
      <c r="ED20" t="s" s="7518">
        <v>67</v>
      </c>
      <c r="EE20" t="n" s="7519">
        <v>240322.0</v>
      </c>
      <c r="EF20" t="s" s="7520">
        <v>57</v>
      </c>
      <c r="EG20" t="s" s="7521">
        <v>68</v>
      </c>
      <c r="EH20" t="n" s="7522">
        <v>0.5009999871253967</v>
      </c>
      <c r="EI20" t="n" s="7523">
        <v>3.0</v>
      </c>
      <c r="EJ20">
        <f>EI20*$O$20*12</f>
      </c>
      <c r="EK20">
        <f>EH20*EJ20</f>
      </c>
      <c r="EL20" t="n" s="7526">
        <v>0.0</v>
      </c>
      <c r="EM20">
        <f>EK20*(1+EL20)</f>
      </c>
      <c r="EN20" t="n" s="7528">
        <v>0.25</v>
      </c>
      <c r="EO20">
        <f>EM20/(1-EN20)</f>
      </c>
      <c r="EP20">
        <f>EN20*EO20</f>
      </c>
      <c r="EQ20" t="n" s="7531">
        <v>0.15000000596046448</v>
      </c>
      <c r="ER20">
        <f>EQ20*EO20</f>
      </c>
      <c r="ES20">
        <f>EN20-EQ20</f>
      </c>
      <c r="ET20">
        <f>EP20-ER20</f>
      </c>
      <c r="EU20" t="n" s="7535">
        <v>0.03999999910593033</v>
      </c>
      <c r="EV20">
        <f>EU20*EO20</f>
      </c>
      <c r="EW20">
        <f>EO20*(1+EU20)</f>
      </c>
      <c r="EX20" t="n" s="7538">
        <v>0.029999999329447746</v>
      </c>
      <c r="EY20">
        <f>EX20*EW20</f>
      </c>
      <c r="EZ20">
        <f>EW20+EY20</f>
      </c>
      <c r="FA20" t="n" s="7541">
        <v>0.10000000149011612</v>
      </c>
      <c r="FB20">
        <f>EZ20/(1-FA20)</f>
      </c>
      <c r="FC20">
        <f>FA20*FB20</f>
      </c>
      <c r="FD20" t="n" s="7544">
        <v>0.10000000149011612</v>
      </c>
      <c r="FE20">
        <f>FD20*FB20</f>
      </c>
      <c r="FF20">
        <f>FA20-FD20</f>
      </c>
      <c r="FG20">
        <f>FC20-FE20</f>
      </c>
      <c r="FH20">
        <f>FB20</f>
      </c>
      <c r="FI20">
        <f>EH20*EJ20/3620*$P$20</f>
      </c>
      <c r="FJ20" t="n" s="7550">
        <v>0.0</v>
      </c>
      <c r="FK20">
        <f>FI20*(1+FJ20)</f>
      </c>
      <c r="FL20" t="n" s="7552">
        <v>0.25</v>
      </c>
      <c r="FM20">
        <f>FK20/(1-FL20)</f>
      </c>
      <c r="FN20">
        <f>FL20*FM20</f>
      </c>
      <c r="FO20" t="n" s="7555">
        <v>0.15000000596046448</v>
      </c>
      <c r="FP20">
        <f>FO20*FM20</f>
      </c>
      <c r="FQ20">
        <f>FL20-FO20</f>
      </c>
      <c r="FR20">
        <f>FN20-FP20</f>
      </c>
      <c r="FS20" t="n" s="7559">
        <v>0.03999999910593033</v>
      </c>
      <c r="FT20">
        <f>FS20*FM20</f>
      </c>
      <c r="FU20">
        <f>FM20*(1+FS20)</f>
      </c>
      <c r="FV20" t="n" s="7562">
        <v>0.029999999329447746</v>
      </c>
      <c r="FW20">
        <f>FV20*FU20</f>
      </c>
      <c r="FX20">
        <f>FU20+FW20</f>
      </c>
      <c r="FY20" t="n" s="7565">
        <v>0.10000000149011612</v>
      </c>
      <c r="FZ20">
        <f>FX20/(1-FY20)</f>
      </c>
      <c r="GA20">
        <f>FY20*FZ20</f>
      </c>
      <c r="GB20" t="n" s="7568">
        <v>0.10000000149011612</v>
      </c>
      <c r="GC20">
        <f>GB20*FZ20</f>
      </c>
      <c r="GD20">
        <f>FY20-GB20</f>
      </c>
      <c r="GE20">
        <f>GA20-GC20</f>
      </c>
      <c r="GF20">
        <f>FZ20</f>
      </c>
      <c r="GG20" t="s" s="7573">
        <v>69</v>
      </c>
      <c r="GH20" t="s" s="7574">
        <v>66</v>
      </c>
      <c r="GI20" t="s" s="7575">
        <v>67</v>
      </c>
      <c r="GJ20" t="n" s="7576">
        <v>240322.0</v>
      </c>
      <c r="GK20" t="s" s="7577">
        <v>57</v>
      </c>
      <c r="GL20" t="s" s="7578">
        <v>68</v>
      </c>
      <c r="GM20" t="n" s="7579">
        <v>0.12530000507831573</v>
      </c>
      <c r="GN20" t="n" s="7580">
        <v>3.0</v>
      </c>
      <c r="GO20">
        <f>GN20*$O$20*12</f>
      </c>
      <c r="GP20">
        <f>GM20*GO20</f>
      </c>
      <c r="GQ20" t="n" s="7583">
        <v>0.0</v>
      </c>
      <c r="GR20">
        <f>GP20*(1+GQ20)</f>
      </c>
      <c r="GS20" t="n" s="7585">
        <v>0.25</v>
      </c>
      <c r="GT20">
        <f>GR20/(1-GS20)</f>
      </c>
      <c r="GU20">
        <f>GS20*GT20</f>
      </c>
      <c r="GV20" t="n" s="7588">
        <v>0.15000000596046448</v>
      </c>
      <c r="GW20">
        <f>GV20*GT20</f>
      </c>
      <c r="GX20">
        <f>GS20-GV20</f>
      </c>
      <c r="GY20">
        <f>GU20-GW20</f>
      </c>
      <c r="GZ20" t="n" s="7592">
        <v>0.03999999910593033</v>
      </c>
      <c r="HA20">
        <f>GZ20*GT20</f>
      </c>
      <c r="HB20">
        <f>GT20*(1+GZ20)</f>
      </c>
      <c r="HC20" t="n" s="7595">
        <v>0.029999999329447746</v>
      </c>
      <c r="HD20">
        <f>HC20*HB20</f>
      </c>
      <c r="HE20">
        <f>HB20+HD20</f>
      </c>
      <c r="HF20" t="n" s="7598">
        <v>0.10000000149011612</v>
      </c>
      <c r="HG20">
        <f>HE20/(1-HF20)</f>
      </c>
      <c r="HH20">
        <f>HF20*HG20</f>
      </c>
      <c r="HI20" t="n" s="7601">
        <v>0.10000000149011612</v>
      </c>
      <c r="HJ20">
        <f>HI20*HG20</f>
      </c>
      <c r="HK20">
        <f>HF20-HI20</f>
      </c>
      <c r="HL20">
        <f>HH20-HJ20</f>
      </c>
      <c r="HM20">
        <f>HG20</f>
      </c>
      <c r="HN20">
        <f>GM20*GO20/3620*$P$20</f>
      </c>
      <c r="HO20" t="n" s="7607">
        <v>0.0</v>
      </c>
      <c r="HP20">
        <f>HN20*(1+HO20)</f>
      </c>
      <c r="HQ20" t="n" s="7609">
        <v>0.25</v>
      </c>
      <c r="HR20">
        <f>HP20/(1-HQ20)</f>
      </c>
      <c r="HS20">
        <f>HQ20*HR20</f>
      </c>
      <c r="HT20" t="n" s="7612">
        <v>0.15000000596046448</v>
      </c>
      <c r="HU20">
        <f>HT20*HR20</f>
      </c>
      <c r="HV20">
        <f>HQ20-HT20</f>
      </c>
      <c r="HW20">
        <f>HS20-HU20</f>
      </c>
      <c r="HX20" t="n" s="7616">
        <v>0.03999999910593033</v>
      </c>
      <c r="HY20">
        <f>HX20*HR20</f>
      </c>
      <c r="HZ20">
        <f>HR20*(1+HX20)</f>
      </c>
      <c r="IA20" t="n" s="7619">
        <v>0.029999999329447746</v>
      </c>
      <c r="IB20">
        <f>IA20*HZ20</f>
      </c>
      <c r="IC20">
        <f>HZ20+IB20</f>
      </c>
      <c r="ID20" t="n" s="7622">
        <v>0.10000000149011612</v>
      </c>
      <c r="IE20">
        <f>IC20/(1-ID20)</f>
      </c>
      <c r="IF20">
        <f>ID20*IE20</f>
      </c>
      <c r="IG20" t="n" s="7625">
        <v>0.10000000149011612</v>
      </c>
      <c r="IH20">
        <f>IG20*IE20</f>
      </c>
      <c r="II20">
        <f>ID20-IG20</f>
      </c>
      <c r="IJ20">
        <f>IF20-IH20</f>
      </c>
      <c r="IK20">
        <f>IE20</f>
      </c>
      <c r="IL20" t="s" s="7630">
        <v>70</v>
      </c>
      <c r="IM20" t="s" s="7631">
        <v>66</v>
      </c>
      <c r="IN20" t="s" s="7632">
        <v>67</v>
      </c>
      <c r="IO20" t="n" s="7633">
        <v>240322.0</v>
      </c>
      <c r="IP20" t="s" s="7634">
        <v>57</v>
      </c>
      <c r="IQ20" t="s" s="7635">
        <v>68</v>
      </c>
      <c r="IR20" t="n" s="7636">
        <v>0.061900001019239426</v>
      </c>
      <c r="IS20" t="n" s="7637">
        <v>3.0</v>
      </c>
      <c r="IT20">
        <f>IS20*$O$20*12</f>
      </c>
      <c r="IU20">
        <f>IR20*IT20</f>
      </c>
      <c r="IV20" t="n" s="7640">
        <v>0.0</v>
      </c>
      <c r="IW20">
        <f>IU20*(1+IV20)</f>
      </c>
      <c r="IX20" t="n" s="7642">
        <v>0.25</v>
      </c>
      <c r="IY20">
        <f>IW20/(1-IX20)</f>
      </c>
      <c r="IZ20">
        <f>IX20*IY20</f>
      </c>
      <c r="JA20" t="n" s="7645">
        <v>0.15000000596046448</v>
      </c>
      <c r="JB20">
        <f>JA20*IY20</f>
      </c>
      <c r="JC20">
        <f>IX20-JA20</f>
      </c>
      <c r="JD20">
        <f>IZ20-JB20</f>
      </c>
      <c r="JE20" t="n" s="7649">
        <v>0.03999999910593033</v>
      </c>
      <c r="JF20">
        <f>JE20*IY20</f>
      </c>
      <c r="JG20">
        <f>IY20*(1+JE20)</f>
      </c>
      <c r="JH20" t="n" s="7652">
        <v>0.029999999329447746</v>
      </c>
      <c r="JI20">
        <f>JH20*JG20</f>
      </c>
      <c r="JJ20">
        <f>JG20+JI20</f>
      </c>
      <c r="JK20" t="n" s="7655">
        <v>0.10000000149011612</v>
      </c>
      <c r="JL20">
        <f>JJ20/(1-JK20)</f>
      </c>
      <c r="JM20">
        <f>JK20*JL20</f>
      </c>
      <c r="JN20" t="n" s="7658">
        <v>0.10000000149011612</v>
      </c>
      <c r="JO20">
        <f>JN20*JL20</f>
      </c>
      <c r="JP20">
        <f>JK20-JN20</f>
      </c>
      <c r="JQ20">
        <f>JM20-JO20</f>
      </c>
      <c r="JR20">
        <f>JL20</f>
      </c>
      <c r="JS20">
        <f>IR20*IT20/3620*$P$20</f>
      </c>
      <c r="JT20" t="n" s="7664">
        <v>0.0</v>
      </c>
      <c r="JU20">
        <f>JS20*(1+JT20)</f>
      </c>
      <c r="JV20" t="n" s="7666">
        <v>0.25</v>
      </c>
      <c r="JW20">
        <f>JU20/(1-JV20)</f>
      </c>
      <c r="JX20">
        <f>JV20*JW20</f>
      </c>
      <c r="JY20" t="n" s="7669">
        <v>0.15000000596046448</v>
      </c>
      <c r="JZ20">
        <f>JY20*JW20</f>
      </c>
      <c r="KA20">
        <f>JV20-JY20</f>
      </c>
      <c r="KB20">
        <f>JX20-JZ20</f>
      </c>
      <c r="KC20" t="n" s="7673">
        <v>0.03999999910593033</v>
      </c>
      <c r="KD20">
        <f>KC20*JW20</f>
      </c>
      <c r="KE20">
        <f>JW20*(1+KC20)</f>
      </c>
      <c r="KF20" t="n" s="7676">
        <v>0.029999999329447746</v>
      </c>
      <c r="KG20">
        <f>KF20*KE20</f>
      </c>
      <c r="KH20">
        <f>KE20+KG20</f>
      </c>
      <c r="KI20" t="n" s="7679">
        <v>0.10000000149011612</v>
      </c>
      <c r="KJ20">
        <f>KH20/(1-KI20)</f>
      </c>
      <c r="KK20">
        <f>KI20*KJ20</f>
      </c>
      <c r="KL20" t="n" s="7682">
        <v>0.10000000149011612</v>
      </c>
      <c r="KM20">
        <f>KL20*KJ20</f>
      </c>
      <c r="KN20">
        <f>KI20-KL20</f>
      </c>
      <c r="KO20">
        <f>KK20-KM20</f>
      </c>
      <c r="KP20">
        <f>KJ20</f>
      </c>
      <c r="KQ20" t="s" s="7687">
        <v>71</v>
      </c>
      <c r="KR20" t="s" s="7688">
        <v>66</v>
      </c>
      <c r="KS20" t="s" s="7689">
        <v>67</v>
      </c>
      <c r="KT20" t="n" s="7690">
        <v>240322.0</v>
      </c>
      <c r="KU20" t="s" s="7691">
        <v>57</v>
      </c>
      <c r="KV20" t="s" s="7692">
        <v>68</v>
      </c>
      <c r="KW20" t="n" s="7693">
        <v>0.21080000698566437</v>
      </c>
      <c r="KX20" t="n" s="7694">
        <v>3.0</v>
      </c>
      <c r="KY20">
        <f>KX20*$O$20*12</f>
      </c>
      <c r="KZ20">
        <f>KW20*KY20</f>
      </c>
      <c r="LA20" t="n" s="7697">
        <v>0.0</v>
      </c>
      <c r="LB20">
        <f>KZ20*(1+LA20)</f>
      </c>
      <c r="LC20" t="n" s="7699">
        <v>0.25</v>
      </c>
      <c r="LD20">
        <f>LB20/(1-LC20)</f>
      </c>
      <c r="LE20">
        <f>LC20*LD20</f>
      </c>
      <c r="LF20" t="n" s="7702">
        <v>0.15000000596046448</v>
      </c>
      <c r="LG20">
        <f>LF20*LD20</f>
      </c>
      <c r="LH20">
        <f>LC20-LF20</f>
      </c>
      <c r="LI20">
        <f>LE20-LG20</f>
      </c>
      <c r="LJ20" t="n" s="7706">
        <v>0.03999999910593033</v>
      </c>
      <c r="LK20">
        <f>LJ20*LD20</f>
      </c>
      <c r="LL20">
        <f>LD20*(1+LJ20)</f>
      </c>
      <c r="LM20" t="n" s="7709">
        <v>0.029999999329447746</v>
      </c>
      <c r="LN20">
        <f>LM20*LL20</f>
      </c>
      <c r="LO20">
        <f>LL20+LN20</f>
      </c>
      <c r="LP20" t="n" s="7712">
        <v>0.10000000149011612</v>
      </c>
      <c r="LQ20">
        <f>LO20/(1-LP20)</f>
      </c>
      <c r="LR20">
        <f>LP20*LQ20</f>
      </c>
      <c r="LS20" t="n" s="7715">
        <v>0.10000000149011612</v>
      </c>
      <c r="LT20">
        <f>LS20*LQ20</f>
      </c>
      <c r="LU20">
        <f>LP20-LS20</f>
      </c>
      <c r="LV20">
        <f>LR20-LT20</f>
      </c>
      <c r="LW20">
        <f>LQ20</f>
      </c>
      <c r="LX20">
        <f>KW20*KY20/3620*$P$20</f>
      </c>
      <c r="LY20" t="n" s="7721">
        <v>0.0</v>
      </c>
      <c r="LZ20">
        <f>LX20*(1+LY20)</f>
      </c>
      <c r="MA20" t="n" s="7723">
        <v>0.25</v>
      </c>
      <c r="MB20">
        <f>LZ20/(1-MA20)</f>
      </c>
      <c r="MC20">
        <f>MA20*MB20</f>
      </c>
      <c r="MD20" t="n" s="7726">
        <v>0.15000000596046448</v>
      </c>
      <c r="ME20">
        <f>MD20*MB20</f>
      </c>
      <c r="MF20">
        <f>MA20-MD20</f>
      </c>
      <c r="MG20">
        <f>MC20-ME20</f>
      </c>
      <c r="MH20" t="n" s="7730">
        <v>0.03999999910593033</v>
      </c>
      <c r="MI20">
        <f>MH20*MB20</f>
      </c>
      <c r="MJ20">
        <f>MB20*(1+MH20)</f>
      </c>
      <c r="MK20" t="n" s="7733">
        <v>0.029999999329447746</v>
      </c>
      <c r="ML20">
        <f>MK20*MJ20</f>
      </c>
      <c r="MM20">
        <f>MJ20+ML20</f>
      </c>
      <c r="MN20" t="n" s="7736">
        <v>0.10000000149011612</v>
      </c>
      <c r="MO20">
        <f>MM20/(1-MN20)</f>
      </c>
      <c r="MP20">
        <f>MN20*MO20</f>
      </c>
      <c r="MQ20" t="n" s="7739">
        <v>0.10000000149011612</v>
      </c>
      <c r="MR20">
        <f>MQ20*MO20</f>
      </c>
      <c r="MS20">
        <f>MN20-MQ20</f>
      </c>
      <c r="MT20">
        <f>MP20-MR20</f>
      </c>
      <c r="MU20">
        <f>MO20</f>
      </c>
      <c r="MV20" t="s" s="7744">
        <v>72</v>
      </c>
      <c r="MW20" t="s" s="7745">
        <v>66</v>
      </c>
      <c r="MX20" t="s" s="7746">
        <v>67</v>
      </c>
      <c r="MY20" t="n" s="7747">
        <v>240322.0</v>
      </c>
      <c r="MZ20" t="s" s="7748">
        <v>57</v>
      </c>
      <c r="NA20" t="s" s="7749">
        <v>68</v>
      </c>
      <c r="NB20" t="n" s="7750">
        <v>0.45249998569488525</v>
      </c>
      <c r="NC20" t="n" s="7751">
        <v>1.0</v>
      </c>
      <c r="ND20">
        <f>NC20*$O$20*12</f>
      </c>
      <c r="NE20">
        <f>NB20*ND20</f>
      </c>
      <c r="NF20" t="n" s="7754">
        <v>0.0</v>
      </c>
      <c r="NG20">
        <f>NE20*(1+NF20)</f>
      </c>
      <c r="NH20" t="n" s="7756">
        <v>0.25</v>
      </c>
      <c r="NI20">
        <f>NG20/(1-NH20)</f>
      </c>
      <c r="NJ20">
        <f>NH20*NI20</f>
      </c>
      <c r="NK20" t="n" s="7759">
        <v>0.15000000596046448</v>
      </c>
      <c r="NL20">
        <f>NK20*NI20</f>
      </c>
      <c r="NM20">
        <f>NH20-NK20</f>
      </c>
      <c r="NN20">
        <f>NJ20-NL20</f>
      </c>
      <c r="NO20" t="n" s="7763">
        <v>0.03999999910593033</v>
      </c>
      <c r="NP20">
        <f>NO20*NI20</f>
      </c>
      <c r="NQ20">
        <f>NI20*(1+NO20)</f>
      </c>
      <c r="NR20" t="n" s="7766">
        <v>0.029999999329447746</v>
      </c>
      <c r="NS20">
        <f>NR20*NQ20</f>
      </c>
      <c r="NT20">
        <f>NQ20+NS20</f>
      </c>
      <c r="NU20" t="n" s="7769">
        <v>0.10000000149011612</v>
      </c>
      <c r="NV20">
        <f>NT20/(1-NU20)</f>
      </c>
      <c r="NW20">
        <f>NU20*NV20</f>
      </c>
      <c r="NX20" t="n" s="7772">
        <v>0.10000000149011612</v>
      </c>
      <c r="NY20">
        <f>NX20*NV20</f>
      </c>
      <c r="NZ20">
        <f>NU20-NX20</f>
      </c>
      <c r="OA20">
        <f>NW20-NY20</f>
      </c>
      <c r="OB20">
        <f>NV20</f>
      </c>
      <c r="OC20">
        <f>NB20*ND20/3620*$P$20</f>
      </c>
      <c r="OD20" t="n" s="7778">
        <v>0.0</v>
      </c>
      <c r="OE20">
        <f>OC20*(1+OD20)</f>
      </c>
      <c r="OF20" t="n" s="7780">
        <v>0.25</v>
      </c>
      <c r="OG20">
        <f>OE20/(1-OF20)</f>
      </c>
      <c r="OH20">
        <f>OF20*OG20</f>
      </c>
      <c r="OI20" t="n" s="7783">
        <v>0.15000000596046448</v>
      </c>
      <c r="OJ20">
        <f>OI20*OG20</f>
      </c>
      <c r="OK20">
        <f>OF20-OI20</f>
      </c>
      <c r="OL20">
        <f>OH20-OJ20</f>
      </c>
      <c r="OM20" t="n" s="7787">
        <v>0.03999999910593033</v>
      </c>
      <c r="ON20">
        <f>OM20*OG20</f>
      </c>
      <c r="OO20">
        <f>OG20*(1+OM20)</f>
      </c>
      <c r="OP20" t="n" s="7790">
        <v>0.029999999329447746</v>
      </c>
      <c r="OQ20">
        <f>OP20*OO20</f>
      </c>
      <c r="OR20">
        <f>OO20+OQ20</f>
      </c>
      <c r="OS20" t="n" s="7793">
        <v>0.10000000149011612</v>
      </c>
      <c r="OT20">
        <f>OR20/(1-OS20)</f>
      </c>
      <c r="OU20">
        <f>OS20*OT20</f>
      </c>
      <c r="OV20" t="n" s="7796">
        <v>0.10000000149011612</v>
      </c>
      <c r="OW20">
        <f>OV20*OT20</f>
      </c>
      <c r="OX20">
        <f>OS20-OV20</f>
      </c>
      <c r="OY20">
        <f>OU20-OW20</f>
      </c>
      <c r="OZ20">
        <f>OT20</f>
      </c>
      <c r="PA20" t="s" s="7801">
        <v>73</v>
      </c>
      <c r="PB20" t="s" s="7802">
        <v>66</v>
      </c>
      <c r="PC20" t="s" s="7803">
        <v>67</v>
      </c>
      <c r="PD20" t="n" s="7804">
        <v>240322.0</v>
      </c>
      <c r="PE20" t="s" s="7805">
        <v>57</v>
      </c>
      <c r="PF20" t="s" s="7806">
        <v>68</v>
      </c>
      <c r="PG20" t="n" s="7807">
        <v>0.9043999910354614</v>
      </c>
      <c r="PH20" t="n" s="7808">
        <v>1.0</v>
      </c>
      <c r="PI20">
        <f>PH20*$O$20*12</f>
      </c>
      <c r="PJ20">
        <f>PG20*PI20</f>
      </c>
      <c r="PK20" t="n" s="7811">
        <v>0.0</v>
      </c>
      <c r="PL20">
        <f>PJ20*(1+PK20)</f>
      </c>
      <c r="PM20" t="n" s="7813">
        <v>0.25</v>
      </c>
      <c r="PN20">
        <f>PL20/(1-PM20)</f>
      </c>
      <c r="PO20">
        <f>PM20*PN20</f>
      </c>
      <c r="PP20" t="n" s="7816">
        <v>0.15000000596046448</v>
      </c>
      <c r="PQ20">
        <f>PP20*PN20</f>
      </c>
      <c r="PR20">
        <f>PM20-PP20</f>
      </c>
      <c r="PS20">
        <f>PO20-PQ20</f>
      </c>
      <c r="PT20" t="n" s="7820">
        <v>0.03999999910593033</v>
      </c>
      <c r="PU20">
        <f>PT20*PN20</f>
      </c>
      <c r="PV20">
        <f>PN20*(1+PT20)</f>
      </c>
      <c r="PW20" t="n" s="7823">
        <v>0.029999999329447746</v>
      </c>
      <c r="PX20">
        <f>PW20*PV20</f>
      </c>
      <c r="PY20">
        <f>PV20+PX20</f>
      </c>
      <c r="PZ20" t="n" s="7826">
        <v>0.10000000149011612</v>
      </c>
      <c r="QA20">
        <f>PY20/(1-PZ20)</f>
      </c>
      <c r="QB20">
        <f>PZ20*QA20</f>
      </c>
      <c r="QC20" t="n" s="7829">
        <v>0.10000000149011612</v>
      </c>
      <c r="QD20">
        <f>QC20*QA20</f>
      </c>
      <c r="QE20">
        <f>PZ20-QC20</f>
      </c>
      <c r="QF20">
        <f>QB20-QD20</f>
      </c>
      <c r="QG20">
        <f>QA20</f>
      </c>
      <c r="QH20">
        <f>PG20*PI20/3620*$P$20</f>
      </c>
      <c r="QI20" t="n" s="7835">
        <v>0.0</v>
      </c>
      <c r="QJ20">
        <f>QH20*(1+QI20)</f>
      </c>
      <c r="QK20" t="n" s="7837">
        <v>0.25</v>
      </c>
      <c r="QL20">
        <f>QJ20/(1-QK20)</f>
      </c>
      <c r="QM20">
        <f>QK20*QL20</f>
      </c>
      <c r="QN20" t="n" s="7840">
        <v>0.15000000596046448</v>
      </c>
      <c r="QO20">
        <f>QN20*QL20</f>
      </c>
      <c r="QP20">
        <f>QK20-QN20</f>
      </c>
      <c r="QQ20">
        <f>QM20-QO20</f>
      </c>
      <c r="QR20" t="n" s="7844">
        <v>0.03999999910593033</v>
      </c>
      <c r="QS20">
        <f>QR20*QL20</f>
      </c>
      <c r="QT20">
        <f>QL20*(1+QR20)</f>
      </c>
      <c r="QU20" t="n" s="7847">
        <v>0.029999999329447746</v>
      </c>
      <c r="QV20">
        <f>QU20*QT20</f>
      </c>
      <c r="QW20">
        <f>QT20+QV20</f>
      </c>
      <c r="QX20" t="n" s="7850">
        <v>0.10000000149011612</v>
      </c>
      <c r="QY20">
        <f>QW20/(1-QX20)</f>
      </c>
      <c r="QZ20">
        <f>QX20*QY20</f>
      </c>
      <c r="RA20" t="n" s="7853">
        <v>0.10000000149011612</v>
      </c>
      <c r="RB20">
        <f>RA20*QY20</f>
      </c>
      <c r="RC20">
        <f>QX20-RA20</f>
      </c>
      <c r="RD20">
        <f>QZ20-RB20</f>
      </c>
      <c r="RE20">
        <f>QY20</f>
      </c>
      <c r="RF20">
        <f>BV20+EA20+GF20+IK20+KP20+MU20+OZ20+RE20</f>
      </c>
    </row>
    <row r="21">
      <c r="A21" t="s">
        <v>97</v>
      </c>
      <c r="B21" t="s">
        <v>98</v>
      </c>
      <c r="C21" t="s">
        <v>99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n">
        <v>0.0</v>
      </c>
      <c r="K21" t="n">
        <v>42815.0</v>
      </c>
      <c r="L21" t="n">
        <v>42424.0</v>
      </c>
      <c r="M21" t="s">
        <v>57</v>
      </c>
      <c r="N21" t="n">
        <v>-1.0</v>
      </c>
      <c r="O21" t="n">
        <v>5000.0</v>
      </c>
      <c r="P21" t="n">
        <v>-391.0</v>
      </c>
      <c r="Q21" t="n">
        <v>0.0</v>
      </c>
      <c r="R21" t="s" s="7858">
        <v>58</v>
      </c>
      <c r="S21" t="s" s="7859">
        <v>59</v>
      </c>
      <c r="T21" t="s" s="7860">
        <v>60</v>
      </c>
      <c r="U21" t="s" s="7861">
        <v>61</v>
      </c>
      <c r="V21" t="s" s="7862">
        <v>57</v>
      </c>
      <c r="W21" t="s" s="7863">
        <v>62</v>
      </c>
      <c r="X21" t="s" s="7864">
        <v>63</v>
      </c>
      <c r="Z21" t="n" s="7865">
        <v>500000.0</v>
      </c>
      <c r="AA21" t="n" s="7866">
        <v>1822.1199951171875</v>
      </c>
      <c r="AB21" t="n" s="7867">
        <v>0.0</v>
      </c>
      <c r="AC21">
        <f>AA21*(1+AB21)</f>
      </c>
      <c r="AD21" t="n" s="7869">
        <v>0.25</v>
      </c>
      <c r="AE21">
        <f>AC21/(1-AD21)</f>
      </c>
      <c r="AF21">
        <f>AD21*AE21</f>
      </c>
      <c r="AG21" t="n" s="7872">
        <v>0.15000000596046448</v>
      </c>
      <c r="AH21">
        <f>AG21*AE21</f>
      </c>
      <c r="AI21">
        <f>AD21-AG21</f>
      </c>
      <c r="AJ21">
        <f>AF21-AH21</f>
      </c>
      <c r="AK21" t="n" s="7876">
        <v>0.03999999910593033</v>
      </c>
      <c r="AL21">
        <f>AK21*AE21</f>
      </c>
      <c r="AM21">
        <f>AE21*(1+AK21)</f>
      </c>
      <c r="AN21" t="n" s="7879">
        <v>0.029999999329447746</v>
      </c>
      <c r="AO21">
        <f>AN21*AM21</f>
      </c>
      <c r="AP21">
        <f>AM21+AO21</f>
      </c>
      <c r="AQ21" t="n" s="7882">
        <v>0.10000000149011612</v>
      </c>
      <c r="AR21">
        <f>AP21/(1-AQ21)</f>
      </c>
      <c r="AS21">
        <f>AQ21*AR21</f>
      </c>
      <c r="AT21" t="n" s="7885">
        <v>0.10000000149011612</v>
      </c>
      <c r="AU21">
        <f>AT21*AR21</f>
      </c>
      <c r="AV21">
        <f>AQ21-AT21</f>
      </c>
      <c r="AW21">
        <f>AS21-AU21</f>
      </c>
      <c r="AX21">
        <f>AR21</f>
      </c>
      <c r="AY21">
        <f>AA21/12*$Q$21</f>
      </c>
      <c r="AZ21">
        <f>AB21/12*$Q$21</f>
      </c>
      <c r="BA21">
        <f>AC21/12*$Q$21</f>
      </c>
      <c r="BB21">
        <f>AD21/12*$Q$21</f>
      </c>
      <c r="BC21">
        <f>AE21/12*$Q$21</f>
      </c>
      <c r="BD21">
        <f>AF21/12*$Q$21</f>
      </c>
      <c r="BE21">
        <f>AG21/12*$Q$21</f>
      </c>
      <c r="BF21">
        <f>AH21/12*$Q$21</f>
      </c>
      <c r="BG21">
        <f>AI21/12*$Q$21</f>
      </c>
      <c r="BH21">
        <f>AJ21/12*$Q$21</f>
      </c>
      <c r="BI21">
        <f>AK21/12*$Q$21</f>
      </c>
      <c r="BJ21">
        <f>AL21/12*$Q$21</f>
      </c>
      <c r="BK21">
        <f>AM21/12*$Q$21</f>
      </c>
      <c r="BL21">
        <f>AN21/12*$Q$21</f>
      </c>
      <c r="BM21">
        <f>AO21/12*$Q$21</f>
      </c>
      <c r="BN21">
        <f>AP21/12*$Q$21</f>
      </c>
      <c r="BO21">
        <f>AQ21/12*$Q$21</f>
      </c>
      <c r="BP21">
        <f>AR21/12*$Q$21</f>
      </c>
      <c r="BQ21">
        <f>AS21/12*$Q$21</f>
      </c>
      <c r="BR21">
        <f>AT21/12*$Q$21</f>
      </c>
      <c r="BS21">
        <f>AU21/12*$Q$21</f>
      </c>
      <c r="BT21">
        <f>AV21/12*$Q$21</f>
      </c>
      <c r="BU21">
        <f>AW21/12*$Q$21</f>
      </c>
      <c r="BV21">
        <f>AX21/12*$Q$21</f>
      </c>
      <c r="BW21" t="s" s="7918">
        <v>64</v>
      </c>
      <c r="BX21" t="s" s="7919">
        <v>59</v>
      </c>
      <c r="BY21" t="s" s="7920">
        <v>60</v>
      </c>
      <c r="BZ21" t="s" s="7921">
        <v>61</v>
      </c>
      <c r="CA21" t="s" s="7922">
        <v>57</v>
      </c>
      <c r="CB21" t="s" s="7923">
        <v>62</v>
      </c>
      <c r="CC21" t="s" s="7924">
        <v>63</v>
      </c>
      <c r="CE21" t="n" s="7925">
        <v>500000.0</v>
      </c>
      <c r="CF21" t="n" s="7926">
        <v>0.0</v>
      </c>
      <c r="CG21" t="n" s="7927">
        <v>0.0</v>
      </c>
      <c r="CH21">
        <f>CF21*(1+CG21)</f>
      </c>
      <c r="CI21" t="n" s="7929">
        <v>0.25</v>
      </c>
      <c r="CJ21">
        <f>CH21/(1-CI21)</f>
      </c>
      <c r="CK21">
        <f>CI21*CJ21</f>
      </c>
      <c r="CL21" t="n" s="7932">
        <v>0.15000000596046448</v>
      </c>
      <c r="CM21">
        <f>CL21*CJ21</f>
      </c>
      <c r="CN21">
        <f>CI21-CL21</f>
      </c>
      <c r="CO21">
        <f>CK21-CM21</f>
      </c>
      <c r="CP21" t="n" s="7936">
        <v>0.03999999910593033</v>
      </c>
      <c r="CQ21">
        <f>CP21*CJ21</f>
      </c>
      <c r="CR21">
        <f>CJ21*(1+CP21)</f>
      </c>
      <c r="CS21" t="n" s="7939">
        <v>0.029999999329447746</v>
      </c>
      <c r="CT21">
        <f>CS21*CR21</f>
      </c>
      <c r="CU21">
        <f>CR21+CT21</f>
      </c>
      <c r="CV21" t="n" s="7942">
        <v>0.10000000149011612</v>
      </c>
      <c r="CW21">
        <f>CU21/(1-CV21)</f>
      </c>
      <c r="CX21">
        <f>CV21*CW21</f>
      </c>
      <c r="CY21" t="n" s="7945">
        <v>0.10000000149011612</v>
      </c>
      <c r="CZ21">
        <f>CY21*CW21</f>
      </c>
      <c r="DA21">
        <f>CV21-CY21</f>
      </c>
      <c r="DB21">
        <f>CX21-CZ21</f>
      </c>
      <c r="DC21">
        <f>CW21</f>
      </c>
      <c r="DD21">
        <f>CF21/12*$Q$21</f>
      </c>
      <c r="DE21">
        <f>CG21/12*$Q$21</f>
      </c>
      <c r="DF21">
        <f>CH21/12*$Q$21</f>
      </c>
      <c r="DG21">
        <f>CI21/12*$Q$21</f>
      </c>
      <c r="DH21">
        <f>CJ21/12*$Q$21</f>
      </c>
      <c r="DI21">
        <f>CK21/12*$Q$21</f>
      </c>
      <c r="DJ21">
        <f>CL21/12*$Q$21</f>
      </c>
      <c r="DK21">
        <f>CM21/12*$Q$21</f>
      </c>
      <c r="DL21">
        <f>CN21/12*$Q$21</f>
      </c>
      <c r="DM21">
        <f>CO21/12*$Q$21</f>
      </c>
      <c r="DN21">
        <f>CP21/12*$Q$21</f>
      </c>
      <c r="DO21">
        <f>CQ21/12*$Q$21</f>
      </c>
      <c r="DP21">
        <f>CR21/12*$Q$21</f>
      </c>
      <c r="DQ21">
        <f>CS21/12*$Q$21</f>
      </c>
      <c r="DR21">
        <f>CT21/12*$Q$21</f>
      </c>
      <c r="DS21">
        <f>CU21/12*$Q$21</f>
      </c>
      <c r="DT21">
        <f>CV21/12*$Q$21</f>
      </c>
      <c r="DU21">
        <f>CW21/12*$Q$21</f>
      </c>
      <c r="DV21">
        <f>CX21/12*$Q$21</f>
      </c>
      <c r="DW21">
        <f>CY21/12*$Q$21</f>
      </c>
      <c r="DX21">
        <f>CZ21/12*$Q$21</f>
      </c>
      <c r="DY21">
        <f>DA21/12*$Q$21</f>
      </c>
      <c r="DZ21">
        <f>DB21/12*$Q$21</f>
      </c>
      <c r="EA21">
        <f>DC21/12*$Q$21</f>
      </c>
      <c r="EB21" t="s" s="7978">
        <v>65</v>
      </c>
      <c r="EC21" t="s" s="7979">
        <v>66</v>
      </c>
      <c r="ED21" t="s" s="7980">
        <v>67</v>
      </c>
      <c r="EE21" t="n" s="7981">
        <v>240322.0</v>
      </c>
      <c r="EF21" t="s" s="7982">
        <v>57</v>
      </c>
      <c r="EG21" t="s" s="7983">
        <v>68</v>
      </c>
      <c r="EH21" t="n" s="7984">
        <v>0.5009999871253967</v>
      </c>
      <c r="EI21" t="n" s="7985">
        <v>3.0</v>
      </c>
      <c r="EJ21">
        <f>EI21*$O$21*12</f>
      </c>
      <c r="EK21">
        <f>EH21*EJ21</f>
      </c>
      <c r="EL21" t="n" s="7988">
        <v>0.0</v>
      </c>
      <c r="EM21">
        <f>EK21*(1+EL21)</f>
      </c>
      <c r="EN21" t="n" s="7990">
        <v>0.25</v>
      </c>
      <c r="EO21">
        <f>EM21/(1-EN21)</f>
      </c>
      <c r="EP21">
        <f>EN21*EO21</f>
      </c>
      <c r="EQ21" t="n" s="7993">
        <v>0.15000000596046448</v>
      </c>
      <c r="ER21">
        <f>EQ21*EO21</f>
      </c>
      <c r="ES21">
        <f>EN21-EQ21</f>
      </c>
      <c r="ET21">
        <f>EP21-ER21</f>
      </c>
      <c r="EU21" t="n" s="7997">
        <v>0.03999999910593033</v>
      </c>
      <c r="EV21">
        <f>EU21*EO21</f>
      </c>
      <c r="EW21">
        <f>EO21*(1+EU21)</f>
      </c>
      <c r="EX21" t="n" s="8000">
        <v>0.029999999329447746</v>
      </c>
      <c r="EY21">
        <f>EX21*EW21</f>
      </c>
      <c r="EZ21">
        <f>EW21+EY21</f>
      </c>
      <c r="FA21" t="n" s="8003">
        <v>0.10000000149011612</v>
      </c>
      <c r="FB21">
        <f>EZ21/(1-FA21)</f>
      </c>
      <c r="FC21">
        <f>FA21*FB21</f>
      </c>
      <c r="FD21" t="n" s="8006">
        <v>0.10000000149011612</v>
      </c>
      <c r="FE21">
        <f>FD21*FB21</f>
      </c>
      <c r="FF21">
        <f>FA21-FD21</f>
      </c>
      <c r="FG21">
        <f>FC21-FE21</f>
      </c>
      <c r="FH21">
        <f>FB21</f>
      </c>
      <c r="FI21">
        <f>EH21*EJ21/3621*$P$21</f>
      </c>
      <c r="FJ21" t="n" s="8012">
        <v>0.0</v>
      </c>
      <c r="FK21">
        <f>FI21*(1+FJ21)</f>
      </c>
      <c r="FL21" t="n" s="8014">
        <v>0.25</v>
      </c>
      <c r="FM21">
        <f>FK21/(1-FL21)</f>
      </c>
      <c r="FN21">
        <f>FL21*FM21</f>
      </c>
      <c r="FO21" t="n" s="8017">
        <v>0.15000000596046448</v>
      </c>
      <c r="FP21">
        <f>FO21*FM21</f>
      </c>
      <c r="FQ21">
        <f>FL21-FO21</f>
      </c>
      <c r="FR21">
        <f>FN21-FP21</f>
      </c>
      <c r="FS21" t="n" s="8021">
        <v>0.03999999910593033</v>
      </c>
      <c r="FT21">
        <f>FS21*FM21</f>
      </c>
      <c r="FU21">
        <f>FM21*(1+FS21)</f>
      </c>
      <c r="FV21" t="n" s="8024">
        <v>0.029999999329447746</v>
      </c>
      <c r="FW21">
        <f>FV21*FU21</f>
      </c>
      <c r="FX21">
        <f>FU21+FW21</f>
      </c>
      <c r="FY21" t="n" s="8027">
        <v>0.10000000149011612</v>
      </c>
      <c r="FZ21">
        <f>FX21/(1-FY21)</f>
      </c>
      <c r="GA21">
        <f>FY21*FZ21</f>
      </c>
      <c r="GB21" t="n" s="8030">
        <v>0.10000000149011612</v>
      </c>
      <c r="GC21">
        <f>GB21*FZ21</f>
      </c>
      <c r="GD21">
        <f>FY21-GB21</f>
      </c>
      <c r="GE21">
        <f>GA21-GC21</f>
      </c>
      <c r="GF21">
        <f>FZ21</f>
      </c>
      <c r="GG21" t="s" s="8035">
        <v>69</v>
      </c>
      <c r="GH21" t="s" s="8036">
        <v>66</v>
      </c>
      <c r="GI21" t="s" s="8037">
        <v>67</v>
      </c>
      <c r="GJ21" t="n" s="8038">
        <v>240322.0</v>
      </c>
      <c r="GK21" t="s" s="8039">
        <v>57</v>
      </c>
      <c r="GL21" t="s" s="8040">
        <v>68</v>
      </c>
      <c r="GM21" t="n" s="8041">
        <v>0.12530000507831573</v>
      </c>
      <c r="GN21" t="n" s="8042">
        <v>3.0</v>
      </c>
      <c r="GO21">
        <f>GN21*$O$21*12</f>
      </c>
      <c r="GP21">
        <f>GM21*GO21</f>
      </c>
      <c r="GQ21" t="n" s="8045">
        <v>0.0</v>
      </c>
      <c r="GR21">
        <f>GP21*(1+GQ21)</f>
      </c>
      <c r="GS21" t="n" s="8047">
        <v>0.25</v>
      </c>
      <c r="GT21">
        <f>GR21/(1-GS21)</f>
      </c>
      <c r="GU21">
        <f>GS21*GT21</f>
      </c>
      <c r="GV21" t="n" s="8050">
        <v>0.15000000596046448</v>
      </c>
      <c r="GW21">
        <f>GV21*GT21</f>
      </c>
      <c r="GX21">
        <f>GS21-GV21</f>
      </c>
      <c r="GY21">
        <f>GU21-GW21</f>
      </c>
      <c r="GZ21" t="n" s="8054">
        <v>0.03999999910593033</v>
      </c>
      <c r="HA21">
        <f>GZ21*GT21</f>
      </c>
      <c r="HB21">
        <f>GT21*(1+GZ21)</f>
      </c>
      <c r="HC21" t="n" s="8057">
        <v>0.029999999329447746</v>
      </c>
      <c r="HD21">
        <f>HC21*HB21</f>
      </c>
      <c r="HE21">
        <f>HB21+HD21</f>
      </c>
      <c r="HF21" t="n" s="8060">
        <v>0.10000000149011612</v>
      </c>
      <c r="HG21">
        <f>HE21/(1-HF21)</f>
      </c>
      <c r="HH21">
        <f>HF21*HG21</f>
      </c>
      <c r="HI21" t="n" s="8063">
        <v>0.10000000149011612</v>
      </c>
      <c r="HJ21">
        <f>HI21*HG21</f>
      </c>
      <c r="HK21">
        <f>HF21-HI21</f>
      </c>
      <c r="HL21">
        <f>HH21-HJ21</f>
      </c>
      <c r="HM21">
        <f>HG21</f>
      </c>
      <c r="HN21">
        <f>GM21*GO21/3621*$P$21</f>
      </c>
      <c r="HO21" t="n" s="8069">
        <v>0.0</v>
      </c>
      <c r="HP21">
        <f>HN21*(1+HO21)</f>
      </c>
      <c r="HQ21" t="n" s="8071">
        <v>0.25</v>
      </c>
      <c r="HR21">
        <f>HP21/(1-HQ21)</f>
      </c>
      <c r="HS21">
        <f>HQ21*HR21</f>
      </c>
      <c r="HT21" t="n" s="8074">
        <v>0.15000000596046448</v>
      </c>
      <c r="HU21">
        <f>HT21*HR21</f>
      </c>
      <c r="HV21">
        <f>HQ21-HT21</f>
      </c>
      <c r="HW21">
        <f>HS21-HU21</f>
      </c>
      <c r="HX21" t="n" s="8078">
        <v>0.03999999910593033</v>
      </c>
      <c r="HY21">
        <f>HX21*HR21</f>
      </c>
      <c r="HZ21">
        <f>HR21*(1+HX21)</f>
      </c>
      <c r="IA21" t="n" s="8081">
        <v>0.029999999329447746</v>
      </c>
      <c r="IB21">
        <f>IA21*HZ21</f>
      </c>
      <c r="IC21">
        <f>HZ21+IB21</f>
      </c>
      <c r="ID21" t="n" s="8084">
        <v>0.10000000149011612</v>
      </c>
      <c r="IE21">
        <f>IC21/(1-ID21)</f>
      </c>
      <c r="IF21">
        <f>ID21*IE21</f>
      </c>
      <c r="IG21" t="n" s="8087">
        <v>0.10000000149011612</v>
      </c>
      <c r="IH21">
        <f>IG21*IE21</f>
      </c>
      <c r="II21">
        <f>ID21-IG21</f>
      </c>
      <c r="IJ21">
        <f>IF21-IH21</f>
      </c>
      <c r="IK21">
        <f>IE21</f>
      </c>
      <c r="IL21" t="s" s="8092">
        <v>70</v>
      </c>
      <c r="IM21" t="s" s="8093">
        <v>66</v>
      </c>
      <c r="IN21" t="s" s="8094">
        <v>67</v>
      </c>
      <c r="IO21" t="n" s="8095">
        <v>240322.0</v>
      </c>
      <c r="IP21" t="s" s="8096">
        <v>57</v>
      </c>
      <c r="IQ21" t="s" s="8097">
        <v>68</v>
      </c>
      <c r="IR21" t="n" s="8098">
        <v>0.061900001019239426</v>
      </c>
      <c r="IS21" t="n" s="8099">
        <v>3.0</v>
      </c>
      <c r="IT21">
        <f>IS21*$O$21*12</f>
      </c>
      <c r="IU21">
        <f>IR21*IT21</f>
      </c>
      <c r="IV21" t="n" s="8102">
        <v>0.0</v>
      </c>
      <c r="IW21">
        <f>IU21*(1+IV21)</f>
      </c>
      <c r="IX21" t="n" s="8104">
        <v>0.25</v>
      </c>
      <c r="IY21">
        <f>IW21/(1-IX21)</f>
      </c>
      <c r="IZ21">
        <f>IX21*IY21</f>
      </c>
      <c r="JA21" t="n" s="8107">
        <v>0.15000000596046448</v>
      </c>
      <c r="JB21">
        <f>JA21*IY21</f>
      </c>
      <c r="JC21">
        <f>IX21-JA21</f>
      </c>
      <c r="JD21">
        <f>IZ21-JB21</f>
      </c>
      <c r="JE21" t="n" s="8111">
        <v>0.03999999910593033</v>
      </c>
      <c r="JF21">
        <f>JE21*IY21</f>
      </c>
      <c r="JG21">
        <f>IY21*(1+JE21)</f>
      </c>
      <c r="JH21" t="n" s="8114">
        <v>0.029999999329447746</v>
      </c>
      <c r="JI21">
        <f>JH21*JG21</f>
      </c>
      <c r="JJ21">
        <f>JG21+JI21</f>
      </c>
      <c r="JK21" t="n" s="8117">
        <v>0.10000000149011612</v>
      </c>
      <c r="JL21">
        <f>JJ21/(1-JK21)</f>
      </c>
      <c r="JM21">
        <f>JK21*JL21</f>
      </c>
      <c r="JN21" t="n" s="8120">
        <v>0.10000000149011612</v>
      </c>
      <c r="JO21">
        <f>JN21*JL21</f>
      </c>
      <c r="JP21">
        <f>JK21-JN21</f>
      </c>
      <c r="JQ21">
        <f>JM21-JO21</f>
      </c>
      <c r="JR21">
        <f>JL21</f>
      </c>
      <c r="JS21">
        <f>IR21*IT21/3621*$P$21</f>
      </c>
      <c r="JT21" t="n" s="8126">
        <v>0.0</v>
      </c>
      <c r="JU21">
        <f>JS21*(1+JT21)</f>
      </c>
      <c r="JV21" t="n" s="8128">
        <v>0.25</v>
      </c>
      <c r="JW21">
        <f>JU21/(1-JV21)</f>
      </c>
      <c r="JX21">
        <f>JV21*JW21</f>
      </c>
      <c r="JY21" t="n" s="8131">
        <v>0.15000000596046448</v>
      </c>
      <c r="JZ21">
        <f>JY21*JW21</f>
      </c>
      <c r="KA21">
        <f>JV21-JY21</f>
      </c>
      <c r="KB21">
        <f>JX21-JZ21</f>
      </c>
      <c r="KC21" t="n" s="8135">
        <v>0.03999999910593033</v>
      </c>
      <c r="KD21">
        <f>KC21*JW21</f>
      </c>
      <c r="KE21">
        <f>JW21*(1+KC21)</f>
      </c>
      <c r="KF21" t="n" s="8138">
        <v>0.029999999329447746</v>
      </c>
      <c r="KG21">
        <f>KF21*KE21</f>
      </c>
      <c r="KH21">
        <f>KE21+KG21</f>
      </c>
      <c r="KI21" t="n" s="8141">
        <v>0.10000000149011612</v>
      </c>
      <c r="KJ21">
        <f>KH21/(1-KI21)</f>
      </c>
      <c r="KK21">
        <f>KI21*KJ21</f>
      </c>
      <c r="KL21" t="n" s="8144">
        <v>0.10000000149011612</v>
      </c>
      <c r="KM21">
        <f>KL21*KJ21</f>
      </c>
      <c r="KN21">
        <f>KI21-KL21</f>
      </c>
      <c r="KO21">
        <f>KK21-KM21</f>
      </c>
      <c r="KP21">
        <f>KJ21</f>
      </c>
      <c r="KQ21" t="s" s="8149">
        <v>71</v>
      </c>
      <c r="KR21" t="s" s="8150">
        <v>66</v>
      </c>
      <c r="KS21" t="s" s="8151">
        <v>67</v>
      </c>
      <c r="KT21" t="n" s="8152">
        <v>240322.0</v>
      </c>
      <c r="KU21" t="s" s="8153">
        <v>57</v>
      </c>
      <c r="KV21" t="s" s="8154">
        <v>68</v>
      </c>
      <c r="KW21" t="n" s="8155">
        <v>0.21080000698566437</v>
      </c>
      <c r="KX21" t="n" s="8156">
        <v>3.0</v>
      </c>
      <c r="KY21">
        <f>KX21*$O$21*12</f>
      </c>
      <c r="KZ21">
        <f>KW21*KY21</f>
      </c>
      <c r="LA21" t="n" s="8159">
        <v>0.0</v>
      </c>
      <c r="LB21">
        <f>KZ21*(1+LA21)</f>
      </c>
      <c r="LC21" t="n" s="8161">
        <v>0.25</v>
      </c>
      <c r="LD21">
        <f>LB21/(1-LC21)</f>
      </c>
      <c r="LE21">
        <f>LC21*LD21</f>
      </c>
      <c r="LF21" t="n" s="8164">
        <v>0.15000000596046448</v>
      </c>
      <c r="LG21">
        <f>LF21*LD21</f>
      </c>
      <c r="LH21">
        <f>LC21-LF21</f>
      </c>
      <c r="LI21">
        <f>LE21-LG21</f>
      </c>
      <c r="LJ21" t="n" s="8168">
        <v>0.03999999910593033</v>
      </c>
      <c r="LK21">
        <f>LJ21*LD21</f>
      </c>
      <c r="LL21">
        <f>LD21*(1+LJ21)</f>
      </c>
      <c r="LM21" t="n" s="8171">
        <v>0.029999999329447746</v>
      </c>
      <c r="LN21">
        <f>LM21*LL21</f>
      </c>
      <c r="LO21">
        <f>LL21+LN21</f>
      </c>
      <c r="LP21" t="n" s="8174">
        <v>0.10000000149011612</v>
      </c>
      <c r="LQ21">
        <f>LO21/(1-LP21)</f>
      </c>
      <c r="LR21">
        <f>LP21*LQ21</f>
      </c>
      <c r="LS21" t="n" s="8177">
        <v>0.10000000149011612</v>
      </c>
      <c r="LT21">
        <f>LS21*LQ21</f>
      </c>
      <c r="LU21">
        <f>LP21-LS21</f>
      </c>
      <c r="LV21">
        <f>LR21-LT21</f>
      </c>
      <c r="LW21">
        <f>LQ21</f>
      </c>
      <c r="LX21">
        <f>KW21*KY21/3621*$P$21</f>
      </c>
      <c r="LY21" t="n" s="8183">
        <v>0.0</v>
      </c>
      <c r="LZ21">
        <f>LX21*(1+LY21)</f>
      </c>
      <c r="MA21" t="n" s="8185">
        <v>0.25</v>
      </c>
      <c r="MB21">
        <f>LZ21/(1-MA21)</f>
      </c>
      <c r="MC21">
        <f>MA21*MB21</f>
      </c>
      <c r="MD21" t="n" s="8188">
        <v>0.15000000596046448</v>
      </c>
      <c r="ME21">
        <f>MD21*MB21</f>
      </c>
      <c r="MF21">
        <f>MA21-MD21</f>
      </c>
      <c r="MG21">
        <f>MC21-ME21</f>
      </c>
      <c r="MH21" t="n" s="8192">
        <v>0.03999999910593033</v>
      </c>
      <c r="MI21">
        <f>MH21*MB21</f>
      </c>
      <c r="MJ21">
        <f>MB21*(1+MH21)</f>
      </c>
      <c r="MK21" t="n" s="8195">
        <v>0.029999999329447746</v>
      </c>
      <c r="ML21">
        <f>MK21*MJ21</f>
      </c>
      <c r="MM21">
        <f>MJ21+ML21</f>
      </c>
      <c r="MN21" t="n" s="8198">
        <v>0.10000000149011612</v>
      </c>
      <c r="MO21">
        <f>MM21/(1-MN21)</f>
      </c>
      <c r="MP21">
        <f>MN21*MO21</f>
      </c>
      <c r="MQ21" t="n" s="8201">
        <v>0.10000000149011612</v>
      </c>
      <c r="MR21">
        <f>MQ21*MO21</f>
      </c>
      <c r="MS21">
        <f>MN21-MQ21</f>
      </c>
      <c r="MT21">
        <f>MP21-MR21</f>
      </c>
      <c r="MU21">
        <f>MO21</f>
      </c>
      <c r="MV21" t="s" s="8206">
        <v>72</v>
      </c>
      <c r="MW21" t="s" s="8207">
        <v>66</v>
      </c>
      <c r="MX21" t="s" s="8208">
        <v>67</v>
      </c>
      <c r="MY21" t="n" s="8209">
        <v>240322.0</v>
      </c>
      <c r="MZ21" t="s" s="8210">
        <v>57</v>
      </c>
      <c r="NA21" t="s" s="8211">
        <v>68</v>
      </c>
      <c r="NB21" t="n" s="8212">
        <v>0.45249998569488525</v>
      </c>
      <c r="NC21" t="n" s="8213">
        <v>1.0</v>
      </c>
      <c r="ND21">
        <f>NC21*$O$21*12</f>
      </c>
      <c r="NE21">
        <f>NB21*ND21</f>
      </c>
      <c r="NF21" t="n" s="8216">
        <v>0.0</v>
      </c>
      <c r="NG21">
        <f>NE21*(1+NF21)</f>
      </c>
      <c r="NH21" t="n" s="8218">
        <v>0.25</v>
      </c>
      <c r="NI21">
        <f>NG21/(1-NH21)</f>
      </c>
      <c r="NJ21">
        <f>NH21*NI21</f>
      </c>
      <c r="NK21" t="n" s="8221">
        <v>0.15000000596046448</v>
      </c>
      <c r="NL21">
        <f>NK21*NI21</f>
      </c>
      <c r="NM21">
        <f>NH21-NK21</f>
      </c>
      <c r="NN21">
        <f>NJ21-NL21</f>
      </c>
      <c r="NO21" t="n" s="8225">
        <v>0.03999999910593033</v>
      </c>
      <c r="NP21">
        <f>NO21*NI21</f>
      </c>
      <c r="NQ21">
        <f>NI21*(1+NO21)</f>
      </c>
      <c r="NR21" t="n" s="8228">
        <v>0.029999999329447746</v>
      </c>
      <c r="NS21">
        <f>NR21*NQ21</f>
      </c>
      <c r="NT21">
        <f>NQ21+NS21</f>
      </c>
      <c r="NU21" t="n" s="8231">
        <v>0.10000000149011612</v>
      </c>
      <c r="NV21">
        <f>NT21/(1-NU21)</f>
      </c>
      <c r="NW21">
        <f>NU21*NV21</f>
      </c>
      <c r="NX21" t="n" s="8234">
        <v>0.10000000149011612</v>
      </c>
      <c r="NY21">
        <f>NX21*NV21</f>
      </c>
      <c r="NZ21">
        <f>NU21-NX21</f>
      </c>
      <c r="OA21">
        <f>NW21-NY21</f>
      </c>
      <c r="OB21">
        <f>NV21</f>
      </c>
      <c r="OC21">
        <f>NB21*ND21/3621*$P$21</f>
      </c>
      <c r="OD21" t="n" s="8240">
        <v>0.0</v>
      </c>
      <c r="OE21">
        <f>OC21*(1+OD21)</f>
      </c>
      <c r="OF21" t="n" s="8242">
        <v>0.25</v>
      </c>
      <c r="OG21">
        <f>OE21/(1-OF21)</f>
      </c>
      <c r="OH21">
        <f>OF21*OG21</f>
      </c>
      <c r="OI21" t="n" s="8245">
        <v>0.15000000596046448</v>
      </c>
      <c r="OJ21">
        <f>OI21*OG21</f>
      </c>
      <c r="OK21">
        <f>OF21-OI21</f>
      </c>
      <c r="OL21">
        <f>OH21-OJ21</f>
      </c>
      <c r="OM21" t="n" s="8249">
        <v>0.03999999910593033</v>
      </c>
      <c r="ON21">
        <f>OM21*OG21</f>
      </c>
      <c r="OO21">
        <f>OG21*(1+OM21)</f>
      </c>
      <c r="OP21" t="n" s="8252">
        <v>0.029999999329447746</v>
      </c>
      <c r="OQ21">
        <f>OP21*OO21</f>
      </c>
      <c r="OR21">
        <f>OO21+OQ21</f>
      </c>
      <c r="OS21" t="n" s="8255">
        <v>0.10000000149011612</v>
      </c>
      <c r="OT21">
        <f>OR21/(1-OS21)</f>
      </c>
      <c r="OU21">
        <f>OS21*OT21</f>
      </c>
      <c r="OV21" t="n" s="8258">
        <v>0.10000000149011612</v>
      </c>
      <c r="OW21">
        <f>OV21*OT21</f>
      </c>
      <c r="OX21">
        <f>OS21-OV21</f>
      </c>
      <c r="OY21">
        <f>OU21-OW21</f>
      </c>
      <c r="OZ21">
        <f>OT21</f>
      </c>
      <c r="PA21" t="s" s="8263">
        <v>73</v>
      </c>
      <c r="PB21" t="s" s="8264">
        <v>66</v>
      </c>
      <c r="PC21" t="s" s="8265">
        <v>67</v>
      </c>
      <c r="PD21" t="n" s="8266">
        <v>240322.0</v>
      </c>
      <c r="PE21" t="s" s="8267">
        <v>57</v>
      </c>
      <c r="PF21" t="s" s="8268">
        <v>68</v>
      </c>
      <c r="PG21" t="n" s="8269">
        <v>0.9043999910354614</v>
      </c>
      <c r="PH21" t="n" s="8270">
        <v>1.0</v>
      </c>
      <c r="PI21">
        <f>PH21*$O$21*12</f>
      </c>
      <c r="PJ21">
        <f>PG21*PI21</f>
      </c>
      <c r="PK21" t="n" s="8273">
        <v>0.0</v>
      </c>
      <c r="PL21">
        <f>PJ21*(1+PK21)</f>
      </c>
      <c r="PM21" t="n" s="8275">
        <v>0.25</v>
      </c>
      <c r="PN21">
        <f>PL21/(1-PM21)</f>
      </c>
      <c r="PO21">
        <f>PM21*PN21</f>
      </c>
      <c r="PP21" t="n" s="8278">
        <v>0.15000000596046448</v>
      </c>
      <c r="PQ21">
        <f>PP21*PN21</f>
      </c>
      <c r="PR21">
        <f>PM21-PP21</f>
      </c>
      <c r="PS21">
        <f>PO21-PQ21</f>
      </c>
      <c r="PT21" t="n" s="8282">
        <v>0.03999999910593033</v>
      </c>
      <c r="PU21">
        <f>PT21*PN21</f>
      </c>
      <c r="PV21">
        <f>PN21*(1+PT21)</f>
      </c>
      <c r="PW21" t="n" s="8285">
        <v>0.029999999329447746</v>
      </c>
      <c r="PX21">
        <f>PW21*PV21</f>
      </c>
      <c r="PY21">
        <f>PV21+PX21</f>
      </c>
      <c r="PZ21" t="n" s="8288">
        <v>0.10000000149011612</v>
      </c>
      <c r="QA21">
        <f>PY21/(1-PZ21)</f>
      </c>
      <c r="QB21">
        <f>PZ21*QA21</f>
      </c>
      <c r="QC21" t="n" s="8291">
        <v>0.10000000149011612</v>
      </c>
      <c r="QD21">
        <f>QC21*QA21</f>
      </c>
      <c r="QE21">
        <f>PZ21-QC21</f>
      </c>
      <c r="QF21">
        <f>QB21-QD21</f>
      </c>
      <c r="QG21">
        <f>QA21</f>
      </c>
      <c r="QH21">
        <f>PG21*PI21/3621*$P$21</f>
      </c>
      <c r="QI21" t="n" s="8297">
        <v>0.0</v>
      </c>
      <c r="QJ21">
        <f>QH21*(1+QI21)</f>
      </c>
      <c r="QK21" t="n" s="8299">
        <v>0.25</v>
      </c>
      <c r="QL21">
        <f>QJ21/(1-QK21)</f>
      </c>
      <c r="QM21">
        <f>QK21*QL21</f>
      </c>
      <c r="QN21" t="n" s="8302">
        <v>0.15000000596046448</v>
      </c>
      <c r="QO21">
        <f>QN21*QL21</f>
      </c>
      <c r="QP21">
        <f>QK21-QN21</f>
      </c>
      <c r="QQ21">
        <f>QM21-QO21</f>
      </c>
      <c r="QR21" t="n" s="8306">
        <v>0.03999999910593033</v>
      </c>
      <c r="QS21">
        <f>QR21*QL21</f>
      </c>
      <c r="QT21">
        <f>QL21*(1+QR21)</f>
      </c>
      <c r="QU21" t="n" s="8309">
        <v>0.029999999329447746</v>
      </c>
      <c r="QV21">
        <f>QU21*QT21</f>
      </c>
      <c r="QW21">
        <f>QT21+QV21</f>
      </c>
      <c r="QX21" t="n" s="8312">
        <v>0.10000000149011612</v>
      </c>
      <c r="QY21">
        <f>QW21/(1-QX21)</f>
      </c>
      <c r="QZ21">
        <f>QX21*QY21</f>
      </c>
      <c r="RA21" t="n" s="8315">
        <v>0.10000000149011612</v>
      </c>
      <c r="RB21">
        <f>RA21*QY21</f>
      </c>
      <c r="RC21">
        <f>QX21-RA21</f>
      </c>
      <c r="RD21">
        <f>QZ21-RB21</f>
      </c>
      <c r="RE21">
        <f>QY21</f>
      </c>
      <c r="RF21">
        <f>BV21+EA21+GF21+IK21+KP21+MU21+OZ21+RE21</f>
      </c>
    </row>
    <row r="22">
      <c r="A22" t="s">
        <v>97</v>
      </c>
      <c r="B22" t="s">
        <v>98</v>
      </c>
      <c r="C22" t="s">
        <v>99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n">
        <v>0.0</v>
      </c>
      <c r="K22" t="n">
        <v>42815.0</v>
      </c>
      <c r="L22" t="n">
        <v>42460.0</v>
      </c>
      <c r="M22" t="s">
        <v>57</v>
      </c>
      <c r="N22" t="n">
        <v>0.0</v>
      </c>
      <c r="O22" t="n">
        <v>5500.0</v>
      </c>
      <c r="P22" t="n">
        <v>-355.0</v>
      </c>
      <c r="Q22" t="n">
        <v>1.0</v>
      </c>
      <c r="R22" t="s" s="8320">
        <v>58</v>
      </c>
      <c r="S22" t="s" s="8321">
        <v>59</v>
      </c>
      <c r="T22" t="s" s="8322">
        <v>60</v>
      </c>
      <c r="U22" t="s" s="8323">
        <v>61</v>
      </c>
      <c r="V22" t="s" s="8324">
        <v>57</v>
      </c>
      <c r="W22" t="s" s="8325">
        <v>62</v>
      </c>
      <c r="X22" t="s" s="8326">
        <v>63</v>
      </c>
      <c r="Z22" t="n" s="8327">
        <v>500000.0</v>
      </c>
      <c r="AA22" t="n" s="8328">
        <v>1822.1199951171875</v>
      </c>
      <c r="AB22" t="n" s="8329">
        <v>0.0</v>
      </c>
      <c r="AC22">
        <f>AA22*(1+AB22)</f>
      </c>
      <c r="AD22" t="n" s="8331">
        <v>0.25</v>
      </c>
      <c r="AE22">
        <f>AC22/(1-AD22)</f>
      </c>
      <c r="AF22">
        <f>AD22*AE22</f>
      </c>
      <c r="AG22" t="n" s="8334">
        <v>0.15000000596046448</v>
      </c>
      <c r="AH22">
        <f>AG22*AE22</f>
      </c>
      <c r="AI22">
        <f>AD22-AG22</f>
      </c>
      <c r="AJ22">
        <f>AF22-AH22</f>
      </c>
      <c r="AK22" t="n" s="8338">
        <v>0.03999999910593033</v>
      </c>
      <c r="AL22">
        <f>AK22*AE22</f>
      </c>
      <c r="AM22">
        <f>AE22*(1+AK22)</f>
      </c>
      <c r="AN22" t="n" s="8341">
        <v>0.029999999329447746</v>
      </c>
      <c r="AO22">
        <f>AN22*AM22</f>
      </c>
      <c r="AP22">
        <f>AM22+AO22</f>
      </c>
      <c r="AQ22" t="n" s="8344">
        <v>0.10000000149011612</v>
      </c>
      <c r="AR22">
        <f>AP22/(1-AQ22)</f>
      </c>
      <c r="AS22">
        <f>AQ22*AR22</f>
      </c>
      <c r="AT22" t="n" s="8347">
        <v>0.10000000149011612</v>
      </c>
      <c r="AU22">
        <f>AT22*AR22</f>
      </c>
      <c r="AV22">
        <f>AQ22-AT22</f>
      </c>
      <c r="AW22">
        <f>AS22-AU22</f>
      </c>
      <c r="AX22">
        <f>AR22</f>
      </c>
      <c r="AY22">
        <f>AA22/12*$Q$22</f>
      </c>
      <c r="AZ22">
        <f>AB22/12*$Q$22</f>
      </c>
      <c r="BA22">
        <f>AC22/12*$Q$22</f>
      </c>
      <c r="BB22">
        <f>AD22/12*$Q$22</f>
      </c>
      <c r="BC22">
        <f>AE22/12*$Q$22</f>
      </c>
      <c r="BD22">
        <f>AF22/12*$Q$22</f>
      </c>
      <c r="BE22">
        <f>AG22/12*$Q$22</f>
      </c>
      <c r="BF22">
        <f>AH22/12*$Q$22</f>
      </c>
      <c r="BG22">
        <f>AI22/12*$Q$22</f>
      </c>
      <c r="BH22">
        <f>AJ22/12*$Q$22</f>
      </c>
      <c r="BI22">
        <f>AK22/12*$Q$22</f>
      </c>
      <c r="BJ22">
        <f>AL22/12*$Q$22</f>
      </c>
      <c r="BK22">
        <f>AM22/12*$Q$22</f>
      </c>
      <c r="BL22">
        <f>AN22/12*$Q$22</f>
      </c>
      <c r="BM22">
        <f>AO22/12*$Q$22</f>
      </c>
      <c r="BN22">
        <f>AP22/12*$Q$22</f>
      </c>
      <c r="BO22">
        <f>AQ22/12*$Q$22</f>
      </c>
      <c r="BP22">
        <f>AR22/12*$Q$22</f>
      </c>
      <c r="BQ22">
        <f>AS22/12*$Q$22</f>
      </c>
      <c r="BR22">
        <f>AT22/12*$Q$22</f>
      </c>
      <c r="BS22">
        <f>AU22/12*$Q$22</f>
      </c>
      <c r="BT22">
        <f>AV22/12*$Q$22</f>
      </c>
      <c r="BU22">
        <f>AW22/12*$Q$22</f>
      </c>
      <c r="BV22">
        <f>AX22/12*$Q$22</f>
      </c>
      <c r="BW22" t="s" s="8380">
        <v>64</v>
      </c>
      <c r="BX22" t="s" s="8381">
        <v>59</v>
      </c>
      <c r="BY22" t="s" s="8382">
        <v>60</v>
      </c>
      <c r="BZ22" t="s" s="8383">
        <v>61</v>
      </c>
      <c r="CA22" t="s" s="8384">
        <v>57</v>
      </c>
      <c r="CB22" t="s" s="8385">
        <v>62</v>
      </c>
      <c r="CC22" t="s" s="8386">
        <v>63</v>
      </c>
      <c r="CE22" t="n" s="8387">
        <v>500000.0</v>
      </c>
      <c r="CF22" t="n" s="8388">
        <v>0.0</v>
      </c>
      <c r="CG22" t="n" s="8389">
        <v>0.0</v>
      </c>
      <c r="CH22">
        <f>CF22*(1+CG22)</f>
      </c>
      <c r="CI22" t="n" s="8391">
        <v>0.25</v>
      </c>
      <c r="CJ22">
        <f>CH22/(1-CI22)</f>
      </c>
      <c r="CK22">
        <f>CI22*CJ22</f>
      </c>
      <c r="CL22" t="n" s="8394">
        <v>0.15000000596046448</v>
      </c>
      <c r="CM22">
        <f>CL22*CJ22</f>
      </c>
      <c r="CN22">
        <f>CI22-CL22</f>
      </c>
      <c r="CO22">
        <f>CK22-CM22</f>
      </c>
      <c r="CP22" t="n" s="8398">
        <v>0.03999999910593033</v>
      </c>
      <c r="CQ22">
        <f>CP22*CJ22</f>
      </c>
      <c r="CR22">
        <f>CJ22*(1+CP22)</f>
      </c>
      <c r="CS22" t="n" s="8401">
        <v>0.029999999329447746</v>
      </c>
      <c r="CT22">
        <f>CS22*CR22</f>
      </c>
      <c r="CU22">
        <f>CR22+CT22</f>
      </c>
      <c r="CV22" t="n" s="8404">
        <v>0.10000000149011612</v>
      </c>
      <c r="CW22">
        <f>CU22/(1-CV22)</f>
      </c>
      <c r="CX22">
        <f>CV22*CW22</f>
      </c>
      <c r="CY22" t="n" s="8407">
        <v>0.10000000149011612</v>
      </c>
      <c r="CZ22">
        <f>CY22*CW22</f>
      </c>
      <c r="DA22">
        <f>CV22-CY22</f>
      </c>
      <c r="DB22">
        <f>CX22-CZ22</f>
      </c>
      <c r="DC22">
        <f>CW22</f>
      </c>
      <c r="DD22">
        <f>CF22/12*$Q$22</f>
      </c>
      <c r="DE22">
        <f>CG22/12*$Q$22</f>
      </c>
      <c r="DF22">
        <f>CH22/12*$Q$22</f>
      </c>
      <c r="DG22">
        <f>CI22/12*$Q$22</f>
      </c>
      <c r="DH22">
        <f>CJ22/12*$Q$22</f>
      </c>
      <c r="DI22">
        <f>CK22/12*$Q$22</f>
      </c>
      <c r="DJ22">
        <f>CL22/12*$Q$22</f>
      </c>
      <c r="DK22">
        <f>CM22/12*$Q$22</f>
      </c>
      <c r="DL22">
        <f>CN22/12*$Q$22</f>
      </c>
      <c r="DM22">
        <f>CO22/12*$Q$22</f>
      </c>
      <c r="DN22">
        <f>CP22/12*$Q$22</f>
      </c>
      <c r="DO22">
        <f>CQ22/12*$Q$22</f>
      </c>
      <c r="DP22">
        <f>CR22/12*$Q$22</f>
      </c>
      <c r="DQ22">
        <f>CS22/12*$Q$22</f>
      </c>
      <c r="DR22">
        <f>CT22/12*$Q$22</f>
      </c>
      <c r="DS22">
        <f>CU22/12*$Q$22</f>
      </c>
      <c r="DT22">
        <f>CV22/12*$Q$22</f>
      </c>
      <c r="DU22">
        <f>CW22/12*$Q$22</f>
      </c>
      <c r="DV22">
        <f>CX22/12*$Q$22</f>
      </c>
      <c r="DW22">
        <f>CY22/12*$Q$22</f>
      </c>
      <c r="DX22">
        <f>CZ22/12*$Q$22</f>
      </c>
      <c r="DY22">
        <f>DA22/12*$Q$22</f>
      </c>
      <c r="DZ22">
        <f>DB22/12*$Q$22</f>
      </c>
      <c r="EA22">
        <f>DC22/12*$Q$22</f>
      </c>
      <c r="EB22" t="s" s="8440">
        <v>65</v>
      </c>
      <c r="EC22" t="s" s="8441">
        <v>66</v>
      </c>
      <c r="ED22" t="s" s="8442">
        <v>67</v>
      </c>
      <c r="EE22" t="n" s="8443">
        <v>240322.0</v>
      </c>
      <c r="EF22" t="s" s="8444">
        <v>57</v>
      </c>
      <c r="EG22" t="s" s="8445">
        <v>68</v>
      </c>
      <c r="EH22" t="n" s="8446">
        <v>0.5009999871253967</v>
      </c>
      <c r="EI22" t="n" s="8447">
        <v>3.0</v>
      </c>
      <c r="EJ22">
        <f>EI22*$O$22*12</f>
      </c>
      <c r="EK22">
        <f>EH22*EJ22</f>
      </c>
      <c r="EL22" t="n" s="8450">
        <v>0.0</v>
      </c>
      <c r="EM22">
        <f>EK22*(1+EL22)</f>
      </c>
      <c r="EN22" t="n" s="8452">
        <v>0.25</v>
      </c>
      <c r="EO22">
        <f>EM22/(1-EN22)</f>
      </c>
      <c r="EP22">
        <f>EN22*EO22</f>
      </c>
      <c r="EQ22" t="n" s="8455">
        <v>0.15000000596046448</v>
      </c>
      <c r="ER22">
        <f>EQ22*EO22</f>
      </c>
      <c r="ES22">
        <f>EN22-EQ22</f>
      </c>
      <c r="ET22">
        <f>EP22-ER22</f>
      </c>
      <c r="EU22" t="n" s="8459">
        <v>0.03999999910593033</v>
      </c>
      <c r="EV22">
        <f>EU22*EO22</f>
      </c>
      <c r="EW22">
        <f>EO22*(1+EU22)</f>
      </c>
      <c r="EX22" t="n" s="8462">
        <v>0.029999999329447746</v>
      </c>
      <c r="EY22">
        <f>EX22*EW22</f>
      </c>
      <c r="EZ22">
        <f>EW22+EY22</f>
      </c>
      <c r="FA22" t="n" s="8465">
        <v>0.10000000149011612</v>
      </c>
      <c r="FB22">
        <f>EZ22/(1-FA22)</f>
      </c>
      <c r="FC22">
        <f>FA22*FB22</f>
      </c>
      <c r="FD22" t="n" s="8468">
        <v>0.10000000149011612</v>
      </c>
      <c r="FE22">
        <f>FD22*FB22</f>
      </c>
      <c r="FF22">
        <f>FA22-FD22</f>
      </c>
      <c r="FG22">
        <f>FC22-FE22</f>
      </c>
      <c r="FH22">
        <f>FB22</f>
      </c>
      <c r="FI22">
        <f>EH22*EJ22/3622*$P$22</f>
      </c>
      <c r="FJ22" t="n" s="8474">
        <v>0.0</v>
      </c>
      <c r="FK22">
        <f>FI22*(1+FJ22)</f>
      </c>
      <c r="FL22" t="n" s="8476">
        <v>0.25</v>
      </c>
      <c r="FM22">
        <f>FK22/(1-FL22)</f>
      </c>
      <c r="FN22">
        <f>FL22*FM22</f>
      </c>
      <c r="FO22" t="n" s="8479">
        <v>0.15000000596046448</v>
      </c>
      <c r="FP22">
        <f>FO22*FM22</f>
      </c>
      <c r="FQ22">
        <f>FL22-FO22</f>
      </c>
      <c r="FR22">
        <f>FN22-FP22</f>
      </c>
      <c r="FS22" t="n" s="8483">
        <v>0.03999999910593033</v>
      </c>
      <c r="FT22">
        <f>FS22*FM22</f>
      </c>
      <c r="FU22">
        <f>FM22*(1+FS22)</f>
      </c>
      <c r="FV22" t="n" s="8486">
        <v>0.029999999329447746</v>
      </c>
      <c r="FW22">
        <f>FV22*FU22</f>
      </c>
      <c r="FX22">
        <f>FU22+FW22</f>
      </c>
      <c r="FY22" t="n" s="8489">
        <v>0.10000000149011612</v>
      </c>
      <c r="FZ22">
        <f>FX22/(1-FY22)</f>
      </c>
      <c r="GA22">
        <f>FY22*FZ22</f>
      </c>
      <c r="GB22" t="n" s="8492">
        <v>0.10000000149011612</v>
      </c>
      <c r="GC22">
        <f>GB22*FZ22</f>
      </c>
      <c r="GD22">
        <f>FY22-GB22</f>
      </c>
      <c r="GE22">
        <f>GA22-GC22</f>
      </c>
      <c r="GF22">
        <f>FZ22</f>
      </c>
      <c r="GG22" t="s" s="8497">
        <v>69</v>
      </c>
      <c r="GH22" t="s" s="8498">
        <v>66</v>
      </c>
      <c r="GI22" t="s" s="8499">
        <v>67</v>
      </c>
      <c r="GJ22" t="n" s="8500">
        <v>240322.0</v>
      </c>
      <c r="GK22" t="s" s="8501">
        <v>57</v>
      </c>
      <c r="GL22" t="s" s="8502">
        <v>68</v>
      </c>
      <c r="GM22" t="n" s="8503">
        <v>0.12530000507831573</v>
      </c>
      <c r="GN22" t="n" s="8504">
        <v>3.0</v>
      </c>
      <c r="GO22">
        <f>GN22*$O$22*12</f>
      </c>
      <c r="GP22">
        <f>GM22*GO22</f>
      </c>
      <c r="GQ22" t="n" s="8507">
        <v>0.0</v>
      </c>
      <c r="GR22">
        <f>GP22*(1+GQ22)</f>
      </c>
      <c r="GS22" t="n" s="8509">
        <v>0.25</v>
      </c>
      <c r="GT22">
        <f>GR22/(1-GS22)</f>
      </c>
      <c r="GU22">
        <f>GS22*GT22</f>
      </c>
      <c r="GV22" t="n" s="8512">
        <v>0.15000000596046448</v>
      </c>
      <c r="GW22">
        <f>GV22*GT22</f>
      </c>
      <c r="GX22">
        <f>GS22-GV22</f>
      </c>
      <c r="GY22">
        <f>GU22-GW22</f>
      </c>
      <c r="GZ22" t="n" s="8516">
        <v>0.03999999910593033</v>
      </c>
      <c r="HA22">
        <f>GZ22*GT22</f>
      </c>
      <c r="HB22">
        <f>GT22*(1+GZ22)</f>
      </c>
      <c r="HC22" t="n" s="8519">
        <v>0.029999999329447746</v>
      </c>
      <c r="HD22">
        <f>HC22*HB22</f>
      </c>
      <c r="HE22">
        <f>HB22+HD22</f>
      </c>
      <c r="HF22" t="n" s="8522">
        <v>0.10000000149011612</v>
      </c>
      <c r="HG22">
        <f>HE22/(1-HF22)</f>
      </c>
      <c r="HH22">
        <f>HF22*HG22</f>
      </c>
      <c r="HI22" t="n" s="8525">
        <v>0.10000000149011612</v>
      </c>
      <c r="HJ22">
        <f>HI22*HG22</f>
      </c>
      <c r="HK22">
        <f>HF22-HI22</f>
      </c>
      <c r="HL22">
        <f>HH22-HJ22</f>
      </c>
      <c r="HM22">
        <f>HG22</f>
      </c>
      <c r="HN22">
        <f>GM22*GO22/3622*$P$22</f>
      </c>
      <c r="HO22" t="n" s="8531">
        <v>0.0</v>
      </c>
      <c r="HP22">
        <f>HN22*(1+HO22)</f>
      </c>
      <c r="HQ22" t="n" s="8533">
        <v>0.25</v>
      </c>
      <c r="HR22">
        <f>HP22/(1-HQ22)</f>
      </c>
      <c r="HS22">
        <f>HQ22*HR22</f>
      </c>
      <c r="HT22" t="n" s="8536">
        <v>0.15000000596046448</v>
      </c>
      <c r="HU22">
        <f>HT22*HR22</f>
      </c>
      <c r="HV22">
        <f>HQ22-HT22</f>
      </c>
      <c r="HW22">
        <f>HS22-HU22</f>
      </c>
      <c r="HX22" t="n" s="8540">
        <v>0.03999999910593033</v>
      </c>
      <c r="HY22">
        <f>HX22*HR22</f>
      </c>
      <c r="HZ22">
        <f>HR22*(1+HX22)</f>
      </c>
      <c r="IA22" t="n" s="8543">
        <v>0.029999999329447746</v>
      </c>
      <c r="IB22">
        <f>IA22*HZ22</f>
      </c>
      <c r="IC22">
        <f>HZ22+IB22</f>
      </c>
      <c r="ID22" t="n" s="8546">
        <v>0.10000000149011612</v>
      </c>
      <c r="IE22">
        <f>IC22/(1-ID22)</f>
      </c>
      <c r="IF22">
        <f>ID22*IE22</f>
      </c>
      <c r="IG22" t="n" s="8549">
        <v>0.10000000149011612</v>
      </c>
      <c r="IH22">
        <f>IG22*IE22</f>
      </c>
      <c r="II22">
        <f>ID22-IG22</f>
      </c>
      <c r="IJ22">
        <f>IF22-IH22</f>
      </c>
      <c r="IK22">
        <f>IE22</f>
      </c>
      <c r="IL22" t="s" s="8554">
        <v>70</v>
      </c>
      <c r="IM22" t="s" s="8555">
        <v>66</v>
      </c>
      <c r="IN22" t="s" s="8556">
        <v>67</v>
      </c>
      <c r="IO22" t="n" s="8557">
        <v>240322.0</v>
      </c>
      <c r="IP22" t="s" s="8558">
        <v>57</v>
      </c>
      <c r="IQ22" t="s" s="8559">
        <v>68</v>
      </c>
      <c r="IR22" t="n" s="8560">
        <v>0.061900001019239426</v>
      </c>
      <c r="IS22" t="n" s="8561">
        <v>3.0</v>
      </c>
      <c r="IT22">
        <f>IS22*$O$22*12</f>
      </c>
      <c r="IU22">
        <f>IR22*IT22</f>
      </c>
      <c r="IV22" t="n" s="8564">
        <v>0.0</v>
      </c>
      <c r="IW22">
        <f>IU22*(1+IV22)</f>
      </c>
      <c r="IX22" t="n" s="8566">
        <v>0.25</v>
      </c>
      <c r="IY22">
        <f>IW22/(1-IX22)</f>
      </c>
      <c r="IZ22">
        <f>IX22*IY22</f>
      </c>
      <c r="JA22" t="n" s="8569">
        <v>0.15000000596046448</v>
      </c>
      <c r="JB22">
        <f>JA22*IY22</f>
      </c>
      <c r="JC22">
        <f>IX22-JA22</f>
      </c>
      <c r="JD22">
        <f>IZ22-JB22</f>
      </c>
      <c r="JE22" t="n" s="8573">
        <v>0.03999999910593033</v>
      </c>
      <c r="JF22">
        <f>JE22*IY22</f>
      </c>
      <c r="JG22">
        <f>IY22*(1+JE22)</f>
      </c>
      <c r="JH22" t="n" s="8576">
        <v>0.029999999329447746</v>
      </c>
      <c r="JI22">
        <f>JH22*JG22</f>
      </c>
      <c r="JJ22">
        <f>JG22+JI22</f>
      </c>
      <c r="JK22" t="n" s="8579">
        <v>0.10000000149011612</v>
      </c>
      <c r="JL22">
        <f>JJ22/(1-JK22)</f>
      </c>
      <c r="JM22">
        <f>JK22*JL22</f>
      </c>
      <c r="JN22" t="n" s="8582">
        <v>0.10000000149011612</v>
      </c>
      <c r="JO22">
        <f>JN22*JL22</f>
      </c>
      <c r="JP22">
        <f>JK22-JN22</f>
      </c>
      <c r="JQ22">
        <f>JM22-JO22</f>
      </c>
      <c r="JR22">
        <f>JL22</f>
      </c>
      <c r="JS22">
        <f>IR22*IT22/3622*$P$22</f>
      </c>
      <c r="JT22" t="n" s="8588">
        <v>0.0</v>
      </c>
      <c r="JU22">
        <f>JS22*(1+JT22)</f>
      </c>
      <c r="JV22" t="n" s="8590">
        <v>0.25</v>
      </c>
      <c r="JW22">
        <f>JU22/(1-JV22)</f>
      </c>
      <c r="JX22">
        <f>JV22*JW22</f>
      </c>
      <c r="JY22" t="n" s="8593">
        <v>0.15000000596046448</v>
      </c>
      <c r="JZ22">
        <f>JY22*JW22</f>
      </c>
      <c r="KA22">
        <f>JV22-JY22</f>
      </c>
      <c r="KB22">
        <f>JX22-JZ22</f>
      </c>
      <c r="KC22" t="n" s="8597">
        <v>0.03999999910593033</v>
      </c>
      <c r="KD22">
        <f>KC22*JW22</f>
      </c>
      <c r="KE22">
        <f>JW22*(1+KC22)</f>
      </c>
      <c r="KF22" t="n" s="8600">
        <v>0.029999999329447746</v>
      </c>
      <c r="KG22">
        <f>KF22*KE22</f>
      </c>
      <c r="KH22">
        <f>KE22+KG22</f>
      </c>
      <c r="KI22" t="n" s="8603">
        <v>0.10000000149011612</v>
      </c>
      <c r="KJ22">
        <f>KH22/(1-KI22)</f>
      </c>
      <c r="KK22">
        <f>KI22*KJ22</f>
      </c>
      <c r="KL22" t="n" s="8606">
        <v>0.10000000149011612</v>
      </c>
      <c r="KM22">
        <f>KL22*KJ22</f>
      </c>
      <c r="KN22">
        <f>KI22-KL22</f>
      </c>
      <c r="KO22">
        <f>KK22-KM22</f>
      </c>
      <c r="KP22">
        <f>KJ22</f>
      </c>
      <c r="KQ22" t="s" s="8611">
        <v>71</v>
      </c>
      <c r="KR22" t="s" s="8612">
        <v>66</v>
      </c>
      <c r="KS22" t="s" s="8613">
        <v>67</v>
      </c>
      <c r="KT22" t="n" s="8614">
        <v>240322.0</v>
      </c>
      <c r="KU22" t="s" s="8615">
        <v>57</v>
      </c>
      <c r="KV22" t="s" s="8616">
        <v>68</v>
      </c>
      <c r="KW22" t="n" s="8617">
        <v>0.21080000698566437</v>
      </c>
      <c r="KX22" t="n" s="8618">
        <v>3.0</v>
      </c>
      <c r="KY22">
        <f>KX22*$O$22*12</f>
      </c>
      <c r="KZ22">
        <f>KW22*KY22</f>
      </c>
      <c r="LA22" t="n" s="8621">
        <v>0.0</v>
      </c>
      <c r="LB22">
        <f>KZ22*(1+LA22)</f>
      </c>
      <c r="LC22" t="n" s="8623">
        <v>0.25</v>
      </c>
      <c r="LD22">
        <f>LB22/(1-LC22)</f>
      </c>
      <c r="LE22">
        <f>LC22*LD22</f>
      </c>
      <c r="LF22" t="n" s="8626">
        <v>0.15000000596046448</v>
      </c>
      <c r="LG22">
        <f>LF22*LD22</f>
      </c>
      <c r="LH22">
        <f>LC22-LF22</f>
      </c>
      <c r="LI22">
        <f>LE22-LG22</f>
      </c>
      <c r="LJ22" t="n" s="8630">
        <v>0.03999999910593033</v>
      </c>
      <c r="LK22">
        <f>LJ22*LD22</f>
      </c>
      <c r="LL22">
        <f>LD22*(1+LJ22)</f>
      </c>
      <c r="LM22" t="n" s="8633">
        <v>0.029999999329447746</v>
      </c>
      <c r="LN22">
        <f>LM22*LL22</f>
      </c>
      <c r="LO22">
        <f>LL22+LN22</f>
      </c>
      <c r="LP22" t="n" s="8636">
        <v>0.10000000149011612</v>
      </c>
      <c r="LQ22">
        <f>LO22/(1-LP22)</f>
      </c>
      <c r="LR22">
        <f>LP22*LQ22</f>
      </c>
      <c r="LS22" t="n" s="8639">
        <v>0.10000000149011612</v>
      </c>
      <c r="LT22">
        <f>LS22*LQ22</f>
      </c>
      <c r="LU22">
        <f>LP22-LS22</f>
      </c>
      <c r="LV22">
        <f>LR22-LT22</f>
      </c>
      <c r="LW22">
        <f>LQ22</f>
      </c>
      <c r="LX22">
        <f>KW22*KY22/3622*$P$22</f>
      </c>
      <c r="LY22" t="n" s="8645">
        <v>0.0</v>
      </c>
      <c r="LZ22">
        <f>LX22*(1+LY22)</f>
      </c>
      <c r="MA22" t="n" s="8647">
        <v>0.25</v>
      </c>
      <c r="MB22">
        <f>LZ22/(1-MA22)</f>
      </c>
      <c r="MC22">
        <f>MA22*MB22</f>
      </c>
      <c r="MD22" t="n" s="8650">
        <v>0.15000000596046448</v>
      </c>
      <c r="ME22">
        <f>MD22*MB22</f>
      </c>
      <c r="MF22">
        <f>MA22-MD22</f>
      </c>
      <c r="MG22">
        <f>MC22-ME22</f>
      </c>
      <c r="MH22" t="n" s="8654">
        <v>0.03999999910593033</v>
      </c>
      <c r="MI22">
        <f>MH22*MB22</f>
      </c>
      <c r="MJ22">
        <f>MB22*(1+MH22)</f>
      </c>
      <c r="MK22" t="n" s="8657">
        <v>0.029999999329447746</v>
      </c>
      <c r="ML22">
        <f>MK22*MJ22</f>
      </c>
      <c r="MM22">
        <f>MJ22+ML22</f>
      </c>
      <c r="MN22" t="n" s="8660">
        <v>0.10000000149011612</v>
      </c>
      <c r="MO22">
        <f>MM22/(1-MN22)</f>
      </c>
      <c r="MP22">
        <f>MN22*MO22</f>
      </c>
      <c r="MQ22" t="n" s="8663">
        <v>0.10000000149011612</v>
      </c>
      <c r="MR22">
        <f>MQ22*MO22</f>
      </c>
      <c r="MS22">
        <f>MN22-MQ22</f>
      </c>
      <c r="MT22">
        <f>MP22-MR22</f>
      </c>
      <c r="MU22">
        <f>MO22</f>
      </c>
      <c r="MV22" t="s" s="8668">
        <v>72</v>
      </c>
      <c r="MW22" t="s" s="8669">
        <v>66</v>
      </c>
      <c r="MX22" t="s" s="8670">
        <v>67</v>
      </c>
      <c r="MY22" t="n" s="8671">
        <v>240322.0</v>
      </c>
      <c r="MZ22" t="s" s="8672">
        <v>57</v>
      </c>
      <c r="NA22" t="s" s="8673">
        <v>68</v>
      </c>
      <c r="NB22" t="n" s="8674">
        <v>0.45249998569488525</v>
      </c>
      <c r="NC22" t="n" s="8675">
        <v>1.0</v>
      </c>
      <c r="ND22">
        <f>NC22*$O$22*12</f>
      </c>
      <c r="NE22">
        <f>NB22*ND22</f>
      </c>
      <c r="NF22" t="n" s="8678">
        <v>0.0</v>
      </c>
      <c r="NG22">
        <f>NE22*(1+NF22)</f>
      </c>
      <c r="NH22" t="n" s="8680">
        <v>0.25</v>
      </c>
      <c r="NI22">
        <f>NG22/(1-NH22)</f>
      </c>
      <c r="NJ22">
        <f>NH22*NI22</f>
      </c>
      <c r="NK22" t="n" s="8683">
        <v>0.15000000596046448</v>
      </c>
      <c r="NL22">
        <f>NK22*NI22</f>
      </c>
      <c r="NM22">
        <f>NH22-NK22</f>
      </c>
      <c r="NN22">
        <f>NJ22-NL22</f>
      </c>
      <c r="NO22" t="n" s="8687">
        <v>0.03999999910593033</v>
      </c>
      <c r="NP22">
        <f>NO22*NI22</f>
      </c>
      <c r="NQ22">
        <f>NI22*(1+NO22)</f>
      </c>
      <c r="NR22" t="n" s="8690">
        <v>0.029999999329447746</v>
      </c>
      <c r="NS22">
        <f>NR22*NQ22</f>
      </c>
      <c r="NT22">
        <f>NQ22+NS22</f>
      </c>
      <c r="NU22" t="n" s="8693">
        <v>0.10000000149011612</v>
      </c>
      <c r="NV22">
        <f>NT22/(1-NU22)</f>
      </c>
      <c r="NW22">
        <f>NU22*NV22</f>
      </c>
      <c r="NX22" t="n" s="8696">
        <v>0.10000000149011612</v>
      </c>
      <c r="NY22">
        <f>NX22*NV22</f>
      </c>
      <c r="NZ22">
        <f>NU22-NX22</f>
      </c>
      <c r="OA22">
        <f>NW22-NY22</f>
      </c>
      <c r="OB22">
        <f>NV22</f>
      </c>
      <c r="OC22">
        <f>NB22*ND22/3622*$P$22</f>
      </c>
      <c r="OD22" t="n" s="8702">
        <v>0.0</v>
      </c>
      <c r="OE22">
        <f>OC22*(1+OD22)</f>
      </c>
      <c r="OF22" t="n" s="8704">
        <v>0.25</v>
      </c>
      <c r="OG22">
        <f>OE22/(1-OF22)</f>
      </c>
      <c r="OH22">
        <f>OF22*OG22</f>
      </c>
      <c r="OI22" t="n" s="8707">
        <v>0.15000000596046448</v>
      </c>
      <c r="OJ22">
        <f>OI22*OG22</f>
      </c>
      <c r="OK22">
        <f>OF22-OI22</f>
      </c>
      <c r="OL22">
        <f>OH22-OJ22</f>
      </c>
      <c r="OM22" t="n" s="8711">
        <v>0.03999999910593033</v>
      </c>
      <c r="ON22">
        <f>OM22*OG22</f>
      </c>
      <c r="OO22">
        <f>OG22*(1+OM22)</f>
      </c>
      <c r="OP22" t="n" s="8714">
        <v>0.029999999329447746</v>
      </c>
      <c r="OQ22">
        <f>OP22*OO22</f>
      </c>
      <c r="OR22">
        <f>OO22+OQ22</f>
      </c>
      <c r="OS22" t="n" s="8717">
        <v>0.10000000149011612</v>
      </c>
      <c r="OT22">
        <f>OR22/(1-OS22)</f>
      </c>
      <c r="OU22">
        <f>OS22*OT22</f>
      </c>
      <c r="OV22" t="n" s="8720">
        <v>0.10000000149011612</v>
      </c>
      <c r="OW22">
        <f>OV22*OT22</f>
      </c>
      <c r="OX22">
        <f>OS22-OV22</f>
      </c>
      <c r="OY22">
        <f>OU22-OW22</f>
      </c>
      <c r="OZ22">
        <f>OT22</f>
      </c>
      <c r="PA22" t="s" s="8725">
        <v>73</v>
      </c>
      <c r="PB22" t="s" s="8726">
        <v>66</v>
      </c>
      <c r="PC22" t="s" s="8727">
        <v>67</v>
      </c>
      <c r="PD22" t="n" s="8728">
        <v>240322.0</v>
      </c>
      <c r="PE22" t="s" s="8729">
        <v>57</v>
      </c>
      <c r="PF22" t="s" s="8730">
        <v>68</v>
      </c>
      <c r="PG22" t="n" s="8731">
        <v>0.9043999910354614</v>
      </c>
      <c r="PH22" t="n" s="8732">
        <v>1.0</v>
      </c>
      <c r="PI22">
        <f>PH22*$O$22*12</f>
      </c>
      <c r="PJ22">
        <f>PG22*PI22</f>
      </c>
      <c r="PK22" t="n" s="8735">
        <v>0.0</v>
      </c>
      <c r="PL22">
        <f>PJ22*(1+PK22)</f>
      </c>
      <c r="PM22" t="n" s="8737">
        <v>0.25</v>
      </c>
      <c r="PN22">
        <f>PL22/(1-PM22)</f>
      </c>
      <c r="PO22">
        <f>PM22*PN22</f>
      </c>
      <c r="PP22" t="n" s="8740">
        <v>0.15000000596046448</v>
      </c>
      <c r="PQ22">
        <f>PP22*PN22</f>
      </c>
      <c r="PR22">
        <f>PM22-PP22</f>
      </c>
      <c r="PS22">
        <f>PO22-PQ22</f>
      </c>
      <c r="PT22" t="n" s="8744">
        <v>0.03999999910593033</v>
      </c>
      <c r="PU22">
        <f>PT22*PN22</f>
      </c>
      <c r="PV22">
        <f>PN22*(1+PT22)</f>
      </c>
      <c r="PW22" t="n" s="8747">
        <v>0.029999999329447746</v>
      </c>
      <c r="PX22">
        <f>PW22*PV22</f>
      </c>
      <c r="PY22">
        <f>PV22+PX22</f>
      </c>
      <c r="PZ22" t="n" s="8750">
        <v>0.10000000149011612</v>
      </c>
      <c r="QA22">
        <f>PY22/(1-PZ22)</f>
      </c>
      <c r="QB22">
        <f>PZ22*QA22</f>
      </c>
      <c r="QC22" t="n" s="8753">
        <v>0.10000000149011612</v>
      </c>
      <c r="QD22">
        <f>QC22*QA22</f>
      </c>
      <c r="QE22">
        <f>PZ22-QC22</f>
      </c>
      <c r="QF22">
        <f>QB22-QD22</f>
      </c>
      <c r="QG22">
        <f>QA22</f>
      </c>
      <c r="QH22">
        <f>PG22*PI22/3622*$P$22</f>
      </c>
      <c r="QI22" t="n" s="8759">
        <v>0.0</v>
      </c>
      <c r="QJ22">
        <f>QH22*(1+QI22)</f>
      </c>
      <c r="QK22" t="n" s="8761">
        <v>0.25</v>
      </c>
      <c r="QL22">
        <f>QJ22/(1-QK22)</f>
      </c>
      <c r="QM22">
        <f>QK22*QL22</f>
      </c>
      <c r="QN22" t="n" s="8764">
        <v>0.15000000596046448</v>
      </c>
      <c r="QO22">
        <f>QN22*QL22</f>
      </c>
      <c r="QP22">
        <f>QK22-QN22</f>
      </c>
      <c r="QQ22">
        <f>QM22-QO22</f>
      </c>
      <c r="QR22" t="n" s="8768">
        <v>0.03999999910593033</v>
      </c>
      <c r="QS22">
        <f>QR22*QL22</f>
      </c>
      <c r="QT22">
        <f>QL22*(1+QR22)</f>
      </c>
      <c r="QU22" t="n" s="8771">
        <v>0.029999999329447746</v>
      </c>
      <c r="QV22">
        <f>QU22*QT22</f>
      </c>
      <c r="QW22">
        <f>QT22+QV22</f>
      </c>
      <c r="QX22" t="n" s="8774">
        <v>0.10000000149011612</v>
      </c>
      <c r="QY22">
        <f>QW22/(1-QX22)</f>
      </c>
      <c r="QZ22">
        <f>QX22*QY22</f>
      </c>
      <c r="RA22" t="n" s="8777">
        <v>0.10000000149011612</v>
      </c>
      <c r="RB22">
        <f>RA22*QY22</f>
      </c>
      <c r="RC22">
        <f>QX22-RA22</f>
      </c>
      <c r="RD22">
        <f>QZ22-RB22</f>
      </c>
      <c r="RE22">
        <f>QY22</f>
      </c>
      <c r="RF22">
        <f>BV22+EA22+GF22+IK22+KP22+MU22+OZ22+RE22</f>
      </c>
    </row>
    <row r="23">
      <c r="A23" t="s">
        <v>97</v>
      </c>
      <c r="B23" t="s">
        <v>98</v>
      </c>
      <c r="C23" t="s">
        <v>99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n">
        <v>0.0</v>
      </c>
      <c r="K23" t="n">
        <v>42815.0</v>
      </c>
      <c r="L23" t="n">
        <v>42753.0</v>
      </c>
      <c r="M23" t="s">
        <v>57</v>
      </c>
      <c r="N23" t="n">
        <v>-2.0</v>
      </c>
      <c r="O23" t="n">
        <v>3500.0</v>
      </c>
      <c r="P23" t="n">
        <v>-62.0</v>
      </c>
      <c r="Q23" t="n">
        <v>-2.0</v>
      </c>
      <c r="R23" t="s" s="8782">
        <v>58</v>
      </c>
      <c r="S23" t="s" s="8783">
        <v>59</v>
      </c>
      <c r="T23" t="s" s="8784">
        <v>84</v>
      </c>
      <c r="U23" t="s" s="8785">
        <v>61</v>
      </c>
      <c r="V23" t="s" s="8786">
        <v>57</v>
      </c>
      <c r="W23" t="s" s="8787">
        <v>62</v>
      </c>
      <c r="X23" t="s" s="8788">
        <v>63</v>
      </c>
      <c r="Z23" t="n" s="8789">
        <v>500000.0</v>
      </c>
      <c r="AA23" t="n" s="8790">
        <v>0.0</v>
      </c>
      <c r="AB23" t="n" s="8791">
        <v>0.0</v>
      </c>
      <c r="AC23">
        <f>AA23*(1+AB23)</f>
      </c>
      <c r="AD23" t="n" s="8793">
        <v>0.25</v>
      </c>
      <c r="AE23">
        <f>AC23/(1-AD23)</f>
      </c>
      <c r="AF23">
        <f>AD23*AE23</f>
      </c>
      <c r="AG23" t="n" s="8796">
        <v>0.15000000596046448</v>
      </c>
      <c r="AH23">
        <f>AG23*AE23</f>
      </c>
      <c r="AI23">
        <f>AD23-AG23</f>
      </c>
      <c r="AJ23">
        <f>AF23-AH23</f>
      </c>
      <c r="AK23" t="n" s="8800">
        <v>0.03999999910593033</v>
      </c>
      <c r="AL23">
        <f>AK23*AE23</f>
      </c>
      <c r="AM23">
        <f>AE23*(1+AK23)</f>
      </c>
      <c r="AN23" t="n" s="8803">
        <v>0.029999999329447746</v>
      </c>
      <c r="AO23">
        <f>AN23*AM23</f>
      </c>
      <c r="AP23">
        <f>AM23+AO23</f>
      </c>
      <c r="AQ23" t="n" s="8806">
        <v>0.10000000149011612</v>
      </c>
      <c r="AR23">
        <f>AP23/(1-AQ23)</f>
      </c>
      <c r="AS23">
        <f>AQ23*AR23</f>
      </c>
      <c r="AT23" t="n" s="8809">
        <v>0.10000000149011612</v>
      </c>
      <c r="AU23">
        <f>AT23*AR23</f>
      </c>
      <c r="AV23">
        <f>AQ23-AT23</f>
      </c>
      <c r="AW23">
        <f>AS23-AU23</f>
      </c>
      <c r="AX23">
        <f>AR23</f>
      </c>
      <c r="AY23">
        <f>AA23/12*$Q$23</f>
      </c>
      <c r="AZ23">
        <f>AB23/12*$Q$23</f>
      </c>
      <c r="BA23">
        <f>AC23/12*$Q$23</f>
      </c>
      <c r="BB23">
        <f>AD23/12*$Q$23</f>
      </c>
      <c r="BC23">
        <f>AE23/12*$Q$23</f>
      </c>
      <c r="BD23">
        <f>AF23/12*$Q$23</f>
      </c>
      <c r="BE23">
        <f>AG23/12*$Q$23</f>
      </c>
      <c r="BF23">
        <f>AH23/12*$Q$23</f>
      </c>
      <c r="BG23">
        <f>AI23/12*$Q$23</f>
      </c>
      <c r="BH23">
        <f>AJ23/12*$Q$23</f>
      </c>
      <c r="BI23">
        <f>AK23/12*$Q$23</f>
      </c>
      <c r="BJ23">
        <f>AL23/12*$Q$23</f>
      </c>
      <c r="BK23">
        <f>AM23/12*$Q$23</f>
      </c>
      <c r="BL23">
        <f>AN23/12*$Q$23</f>
      </c>
      <c r="BM23">
        <f>AO23/12*$Q$23</f>
      </c>
      <c r="BN23">
        <f>AP23/12*$Q$23</f>
      </c>
      <c r="BO23">
        <f>AQ23/12*$Q$23</f>
      </c>
      <c r="BP23">
        <f>AR23/12*$Q$23</f>
      </c>
      <c r="BQ23">
        <f>AS23/12*$Q$23</f>
      </c>
      <c r="BR23">
        <f>AT23/12*$Q$23</f>
      </c>
      <c r="BS23">
        <f>AU23/12*$Q$23</f>
      </c>
      <c r="BT23">
        <f>AV23/12*$Q$23</f>
      </c>
      <c r="BU23">
        <f>AW23/12*$Q$23</f>
      </c>
      <c r="BV23">
        <f>AX23/12*$Q$23</f>
      </c>
      <c r="BW23" t="s" s="8842">
        <v>64</v>
      </c>
      <c r="BX23" t="s" s="8843">
        <v>59</v>
      </c>
      <c r="BY23" t="s" s="8844">
        <v>84</v>
      </c>
      <c r="BZ23" t="s" s="8845">
        <v>61</v>
      </c>
      <c r="CA23" t="s" s="8846">
        <v>57</v>
      </c>
      <c r="CB23" t="s" s="8847">
        <v>62</v>
      </c>
      <c r="CC23" t="s" s="8848">
        <v>63</v>
      </c>
      <c r="CE23" t="n" s="8849">
        <v>500000.0</v>
      </c>
      <c r="CF23" t="n" s="8850">
        <v>0.0</v>
      </c>
      <c r="CG23" t="n" s="8851">
        <v>0.0</v>
      </c>
      <c r="CH23">
        <f>CF23*(1+CG23)</f>
      </c>
      <c r="CI23" t="n" s="8853">
        <v>0.25</v>
      </c>
      <c r="CJ23">
        <f>CH23/(1-CI23)</f>
      </c>
      <c r="CK23">
        <f>CI23*CJ23</f>
      </c>
      <c r="CL23" t="n" s="8856">
        <v>0.15000000596046448</v>
      </c>
      <c r="CM23">
        <f>CL23*CJ23</f>
      </c>
      <c r="CN23">
        <f>CI23-CL23</f>
      </c>
      <c r="CO23">
        <f>CK23-CM23</f>
      </c>
      <c r="CP23" t="n" s="8860">
        <v>0.03999999910593033</v>
      </c>
      <c r="CQ23">
        <f>CP23*CJ23</f>
      </c>
      <c r="CR23">
        <f>CJ23*(1+CP23)</f>
      </c>
      <c r="CS23" t="n" s="8863">
        <v>0.029999999329447746</v>
      </c>
      <c r="CT23">
        <f>CS23*CR23</f>
      </c>
      <c r="CU23">
        <f>CR23+CT23</f>
      </c>
      <c r="CV23" t="n" s="8866">
        <v>0.10000000149011612</v>
      </c>
      <c r="CW23">
        <f>CU23/(1-CV23)</f>
      </c>
      <c r="CX23">
        <f>CV23*CW23</f>
      </c>
      <c r="CY23" t="n" s="8869">
        <v>0.10000000149011612</v>
      </c>
      <c r="CZ23">
        <f>CY23*CW23</f>
      </c>
      <c r="DA23">
        <f>CV23-CY23</f>
      </c>
      <c r="DB23">
        <f>CX23-CZ23</f>
      </c>
      <c r="DC23">
        <f>CW23</f>
      </c>
      <c r="DD23">
        <f>CF23/12*$Q$23</f>
      </c>
      <c r="DE23">
        <f>CG23/12*$Q$23</f>
      </c>
      <c r="DF23">
        <f>CH23/12*$Q$23</f>
      </c>
      <c r="DG23">
        <f>CI23/12*$Q$23</f>
      </c>
      <c r="DH23">
        <f>CJ23/12*$Q$23</f>
      </c>
      <c r="DI23">
        <f>CK23/12*$Q$23</f>
      </c>
      <c r="DJ23">
        <f>CL23/12*$Q$23</f>
      </c>
      <c r="DK23">
        <f>CM23/12*$Q$23</f>
      </c>
      <c r="DL23">
        <f>CN23/12*$Q$23</f>
      </c>
      <c r="DM23">
        <f>CO23/12*$Q$23</f>
      </c>
      <c r="DN23">
        <f>CP23/12*$Q$23</f>
      </c>
      <c r="DO23">
        <f>CQ23/12*$Q$23</f>
      </c>
      <c r="DP23">
        <f>CR23/12*$Q$23</f>
      </c>
      <c r="DQ23">
        <f>CS23/12*$Q$23</f>
      </c>
      <c r="DR23">
        <f>CT23/12*$Q$23</f>
      </c>
      <c r="DS23">
        <f>CU23/12*$Q$23</f>
      </c>
      <c r="DT23">
        <f>CV23/12*$Q$23</f>
      </c>
      <c r="DU23">
        <f>CW23/12*$Q$23</f>
      </c>
      <c r="DV23">
        <f>CX23/12*$Q$23</f>
      </c>
      <c r="DW23">
        <f>CY23/12*$Q$23</f>
      </c>
      <c r="DX23">
        <f>CZ23/12*$Q$23</f>
      </c>
      <c r="DY23">
        <f>DA23/12*$Q$23</f>
      </c>
      <c r="DZ23">
        <f>DB23/12*$Q$23</f>
      </c>
      <c r="EA23">
        <f>DC23/12*$Q$23</f>
      </c>
      <c r="EB23" t="s" s="8902">
        <v>65</v>
      </c>
      <c r="EC23" t="s" s="8903">
        <v>66</v>
      </c>
      <c r="ED23" t="s" s="8904">
        <v>67</v>
      </c>
      <c r="EE23" t="n" s="8905">
        <v>240322.0</v>
      </c>
      <c r="EF23" t="s" s="8906">
        <v>57</v>
      </c>
      <c r="EG23" t="s" s="8907">
        <v>68</v>
      </c>
      <c r="EH23" t="n" s="8908">
        <v>0.5009999871253967</v>
      </c>
      <c r="EI23" t="n" s="8909">
        <v>3.0</v>
      </c>
      <c r="EJ23">
        <f>EI23*$O$23*12</f>
      </c>
      <c r="EK23">
        <f>EH23*EJ23</f>
      </c>
      <c r="EL23" t="n" s="8912">
        <v>0.0</v>
      </c>
      <c r="EM23">
        <f>EK23*(1+EL23)</f>
      </c>
      <c r="EN23" t="n" s="8914">
        <v>0.25</v>
      </c>
      <c r="EO23">
        <f>EM23/(1-EN23)</f>
      </c>
      <c r="EP23">
        <f>EN23*EO23</f>
      </c>
      <c r="EQ23" t="n" s="8917">
        <v>0.15000000596046448</v>
      </c>
      <c r="ER23">
        <f>EQ23*EO23</f>
      </c>
      <c r="ES23">
        <f>EN23-EQ23</f>
      </c>
      <c r="ET23">
        <f>EP23-ER23</f>
      </c>
      <c r="EU23" t="n" s="8921">
        <v>0.03999999910593033</v>
      </c>
      <c r="EV23">
        <f>EU23*EO23</f>
      </c>
      <c r="EW23">
        <f>EO23*(1+EU23)</f>
      </c>
      <c r="EX23" t="n" s="8924">
        <v>0.029999999329447746</v>
      </c>
      <c r="EY23">
        <f>EX23*EW23</f>
      </c>
      <c r="EZ23">
        <f>EW23+EY23</f>
      </c>
      <c r="FA23" t="n" s="8927">
        <v>0.10000000149011612</v>
      </c>
      <c r="FB23">
        <f>EZ23/(1-FA23)</f>
      </c>
      <c r="FC23">
        <f>FA23*FB23</f>
      </c>
      <c r="FD23" t="n" s="8930">
        <v>0.10000000149011612</v>
      </c>
      <c r="FE23">
        <f>FD23*FB23</f>
      </c>
      <c r="FF23">
        <f>FA23-FD23</f>
      </c>
      <c r="FG23">
        <f>FC23-FE23</f>
      </c>
      <c r="FH23">
        <f>FB23</f>
      </c>
      <c r="FI23">
        <f>EH23*EJ23/3623*$P$23</f>
      </c>
      <c r="FJ23" t="n" s="8936">
        <v>0.0</v>
      </c>
      <c r="FK23">
        <f>FI23*(1+FJ23)</f>
      </c>
      <c r="FL23" t="n" s="8938">
        <v>0.25</v>
      </c>
      <c r="FM23">
        <f>FK23/(1-FL23)</f>
      </c>
      <c r="FN23">
        <f>FL23*FM23</f>
      </c>
      <c r="FO23" t="n" s="8941">
        <v>0.15000000596046448</v>
      </c>
      <c r="FP23">
        <f>FO23*FM23</f>
      </c>
      <c r="FQ23">
        <f>FL23-FO23</f>
      </c>
      <c r="FR23">
        <f>FN23-FP23</f>
      </c>
      <c r="FS23" t="n" s="8945">
        <v>0.03999999910593033</v>
      </c>
      <c r="FT23">
        <f>FS23*FM23</f>
      </c>
      <c r="FU23">
        <f>FM23*(1+FS23)</f>
      </c>
      <c r="FV23" t="n" s="8948">
        <v>0.029999999329447746</v>
      </c>
      <c r="FW23">
        <f>FV23*FU23</f>
      </c>
      <c r="FX23">
        <f>FU23+FW23</f>
      </c>
      <c r="FY23" t="n" s="8951">
        <v>0.10000000149011612</v>
      </c>
      <c r="FZ23">
        <f>FX23/(1-FY23)</f>
      </c>
      <c r="GA23">
        <f>FY23*FZ23</f>
      </c>
      <c r="GB23" t="n" s="8954">
        <v>0.10000000149011612</v>
      </c>
      <c r="GC23">
        <f>GB23*FZ23</f>
      </c>
      <c r="GD23">
        <f>FY23-GB23</f>
      </c>
      <c r="GE23">
        <f>GA23-GC23</f>
      </c>
      <c r="GF23">
        <f>FZ23</f>
      </c>
      <c r="GG23" t="s" s="8959">
        <v>69</v>
      </c>
      <c r="GH23" t="s" s="8960">
        <v>66</v>
      </c>
      <c r="GI23" t="s" s="8961">
        <v>67</v>
      </c>
      <c r="GJ23" t="n" s="8962">
        <v>240322.0</v>
      </c>
      <c r="GK23" t="s" s="8963">
        <v>57</v>
      </c>
      <c r="GL23" t="s" s="8964">
        <v>68</v>
      </c>
      <c r="GM23" t="n" s="8965">
        <v>0.12530000507831573</v>
      </c>
      <c r="GN23" t="n" s="8966">
        <v>3.0</v>
      </c>
      <c r="GO23">
        <f>GN23*$O$23*12</f>
      </c>
      <c r="GP23">
        <f>GM23*GO23</f>
      </c>
      <c r="GQ23" t="n" s="8969">
        <v>0.0</v>
      </c>
      <c r="GR23">
        <f>GP23*(1+GQ23)</f>
      </c>
      <c r="GS23" t="n" s="8971">
        <v>0.25</v>
      </c>
      <c r="GT23">
        <f>GR23/(1-GS23)</f>
      </c>
      <c r="GU23">
        <f>GS23*GT23</f>
      </c>
      <c r="GV23" t="n" s="8974">
        <v>0.15000000596046448</v>
      </c>
      <c r="GW23">
        <f>GV23*GT23</f>
      </c>
      <c r="GX23">
        <f>GS23-GV23</f>
      </c>
      <c r="GY23">
        <f>GU23-GW23</f>
      </c>
      <c r="GZ23" t="n" s="8978">
        <v>0.03999999910593033</v>
      </c>
      <c r="HA23">
        <f>GZ23*GT23</f>
      </c>
      <c r="HB23">
        <f>GT23*(1+GZ23)</f>
      </c>
      <c r="HC23" t="n" s="8981">
        <v>0.029999999329447746</v>
      </c>
      <c r="HD23">
        <f>HC23*HB23</f>
      </c>
      <c r="HE23">
        <f>HB23+HD23</f>
      </c>
      <c r="HF23" t="n" s="8984">
        <v>0.10000000149011612</v>
      </c>
      <c r="HG23">
        <f>HE23/(1-HF23)</f>
      </c>
      <c r="HH23">
        <f>HF23*HG23</f>
      </c>
      <c r="HI23" t="n" s="8987">
        <v>0.10000000149011612</v>
      </c>
      <c r="HJ23">
        <f>HI23*HG23</f>
      </c>
      <c r="HK23">
        <f>HF23-HI23</f>
      </c>
      <c r="HL23">
        <f>HH23-HJ23</f>
      </c>
      <c r="HM23">
        <f>HG23</f>
      </c>
      <c r="HN23">
        <f>GM23*GO23/3623*$P$23</f>
      </c>
      <c r="HO23" t="n" s="8993">
        <v>0.0</v>
      </c>
      <c r="HP23">
        <f>HN23*(1+HO23)</f>
      </c>
      <c r="HQ23" t="n" s="8995">
        <v>0.25</v>
      </c>
      <c r="HR23">
        <f>HP23/(1-HQ23)</f>
      </c>
      <c r="HS23">
        <f>HQ23*HR23</f>
      </c>
      <c r="HT23" t="n" s="8998">
        <v>0.15000000596046448</v>
      </c>
      <c r="HU23">
        <f>HT23*HR23</f>
      </c>
      <c r="HV23">
        <f>HQ23-HT23</f>
      </c>
      <c r="HW23">
        <f>HS23-HU23</f>
      </c>
      <c r="HX23" t="n" s="9002">
        <v>0.03999999910593033</v>
      </c>
      <c r="HY23">
        <f>HX23*HR23</f>
      </c>
      <c r="HZ23">
        <f>HR23*(1+HX23)</f>
      </c>
      <c r="IA23" t="n" s="9005">
        <v>0.029999999329447746</v>
      </c>
      <c r="IB23">
        <f>IA23*HZ23</f>
      </c>
      <c r="IC23">
        <f>HZ23+IB23</f>
      </c>
      <c r="ID23" t="n" s="9008">
        <v>0.10000000149011612</v>
      </c>
      <c r="IE23">
        <f>IC23/(1-ID23)</f>
      </c>
      <c r="IF23">
        <f>ID23*IE23</f>
      </c>
      <c r="IG23" t="n" s="9011">
        <v>0.10000000149011612</v>
      </c>
      <c r="IH23">
        <f>IG23*IE23</f>
      </c>
      <c r="II23">
        <f>ID23-IG23</f>
      </c>
      <c r="IJ23">
        <f>IF23-IH23</f>
      </c>
      <c r="IK23">
        <f>IE23</f>
      </c>
      <c r="IL23" t="s" s="9016">
        <v>70</v>
      </c>
      <c r="IM23" t="s" s="9017">
        <v>66</v>
      </c>
      <c r="IN23" t="s" s="9018">
        <v>67</v>
      </c>
      <c r="IO23" t="n" s="9019">
        <v>240322.0</v>
      </c>
      <c r="IP23" t="s" s="9020">
        <v>57</v>
      </c>
      <c r="IQ23" t="s" s="9021">
        <v>68</v>
      </c>
      <c r="IR23" t="n" s="9022">
        <v>0.061900001019239426</v>
      </c>
      <c r="IS23" t="n" s="9023">
        <v>3.0</v>
      </c>
      <c r="IT23">
        <f>IS23*$O$23*12</f>
      </c>
      <c r="IU23">
        <f>IR23*IT23</f>
      </c>
      <c r="IV23" t="n" s="9026">
        <v>0.0</v>
      </c>
      <c r="IW23">
        <f>IU23*(1+IV23)</f>
      </c>
      <c r="IX23" t="n" s="9028">
        <v>0.25</v>
      </c>
      <c r="IY23">
        <f>IW23/(1-IX23)</f>
      </c>
      <c r="IZ23">
        <f>IX23*IY23</f>
      </c>
      <c r="JA23" t="n" s="9031">
        <v>0.15000000596046448</v>
      </c>
      <c r="JB23">
        <f>JA23*IY23</f>
      </c>
      <c r="JC23">
        <f>IX23-JA23</f>
      </c>
      <c r="JD23">
        <f>IZ23-JB23</f>
      </c>
      <c r="JE23" t="n" s="9035">
        <v>0.03999999910593033</v>
      </c>
      <c r="JF23">
        <f>JE23*IY23</f>
      </c>
      <c r="JG23">
        <f>IY23*(1+JE23)</f>
      </c>
      <c r="JH23" t="n" s="9038">
        <v>0.029999999329447746</v>
      </c>
      <c r="JI23">
        <f>JH23*JG23</f>
      </c>
      <c r="JJ23">
        <f>JG23+JI23</f>
      </c>
      <c r="JK23" t="n" s="9041">
        <v>0.10000000149011612</v>
      </c>
      <c r="JL23">
        <f>JJ23/(1-JK23)</f>
      </c>
      <c r="JM23">
        <f>JK23*JL23</f>
      </c>
      <c r="JN23" t="n" s="9044">
        <v>0.10000000149011612</v>
      </c>
      <c r="JO23">
        <f>JN23*JL23</f>
      </c>
      <c r="JP23">
        <f>JK23-JN23</f>
      </c>
      <c r="JQ23">
        <f>JM23-JO23</f>
      </c>
      <c r="JR23">
        <f>JL23</f>
      </c>
      <c r="JS23">
        <f>IR23*IT23/3623*$P$23</f>
      </c>
      <c r="JT23" t="n" s="9050">
        <v>0.0</v>
      </c>
      <c r="JU23">
        <f>JS23*(1+JT23)</f>
      </c>
      <c r="JV23" t="n" s="9052">
        <v>0.25</v>
      </c>
      <c r="JW23">
        <f>JU23/(1-JV23)</f>
      </c>
      <c r="JX23">
        <f>JV23*JW23</f>
      </c>
      <c r="JY23" t="n" s="9055">
        <v>0.15000000596046448</v>
      </c>
      <c r="JZ23">
        <f>JY23*JW23</f>
      </c>
      <c r="KA23">
        <f>JV23-JY23</f>
      </c>
      <c r="KB23">
        <f>JX23-JZ23</f>
      </c>
      <c r="KC23" t="n" s="9059">
        <v>0.03999999910593033</v>
      </c>
      <c r="KD23">
        <f>KC23*JW23</f>
      </c>
      <c r="KE23">
        <f>JW23*(1+KC23)</f>
      </c>
      <c r="KF23" t="n" s="9062">
        <v>0.029999999329447746</v>
      </c>
      <c r="KG23">
        <f>KF23*KE23</f>
      </c>
      <c r="KH23">
        <f>KE23+KG23</f>
      </c>
      <c r="KI23" t="n" s="9065">
        <v>0.10000000149011612</v>
      </c>
      <c r="KJ23">
        <f>KH23/(1-KI23)</f>
      </c>
      <c r="KK23">
        <f>KI23*KJ23</f>
      </c>
      <c r="KL23" t="n" s="9068">
        <v>0.10000000149011612</v>
      </c>
      <c r="KM23">
        <f>KL23*KJ23</f>
      </c>
      <c r="KN23">
        <f>KI23-KL23</f>
      </c>
      <c r="KO23">
        <f>KK23-KM23</f>
      </c>
      <c r="KP23">
        <f>KJ23</f>
      </c>
      <c r="KQ23" t="s" s="9073">
        <v>71</v>
      </c>
      <c r="KR23" t="s" s="9074">
        <v>66</v>
      </c>
      <c r="KS23" t="s" s="9075">
        <v>67</v>
      </c>
      <c r="KT23" t="n" s="9076">
        <v>240322.0</v>
      </c>
      <c r="KU23" t="s" s="9077">
        <v>57</v>
      </c>
      <c r="KV23" t="s" s="9078">
        <v>68</v>
      </c>
      <c r="KW23" t="n" s="9079">
        <v>0.21080000698566437</v>
      </c>
      <c r="KX23" t="n" s="9080">
        <v>3.0</v>
      </c>
      <c r="KY23">
        <f>KX23*$O$23*12</f>
      </c>
      <c r="KZ23">
        <f>KW23*KY23</f>
      </c>
      <c r="LA23" t="n" s="9083">
        <v>0.0</v>
      </c>
      <c r="LB23">
        <f>KZ23*(1+LA23)</f>
      </c>
      <c r="LC23" t="n" s="9085">
        <v>0.25</v>
      </c>
      <c r="LD23">
        <f>LB23/(1-LC23)</f>
      </c>
      <c r="LE23">
        <f>LC23*LD23</f>
      </c>
      <c r="LF23" t="n" s="9088">
        <v>0.15000000596046448</v>
      </c>
      <c r="LG23">
        <f>LF23*LD23</f>
      </c>
      <c r="LH23">
        <f>LC23-LF23</f>
      </c>
      <c r="LI23">
        <f>LE23-LG23</f>
      </c>
      <c r="LJ23" t="n" s="9092">
        <v>0.03999999910593033</v>
      </c>
      <c r="LK23">
        <f>LJ23*LD23</f>
      </c>
      <c r="LL23">
        <f>LD23*(1+LJ23)</f>
      </c>
      <c r="LM23" t="n" s="9095">
        <v>0.029999999329447746</v>
      </c>
      <c r="LN23">
        <f>LM23*LL23</f>
      </c>
      <c r="LO23">
        <f>LL23+LN23</f>
      </c>
      <c r="LP23" t="n" s="9098">
        <v>0.10000000149011612</v>
      </c>
      <c r="LQ23">
        <f>LO23/(1-LP23)</f>
      </c>
      <c r="LR23">
        <f>LP23*LQ23</f>
      </c>
      <c r="LS23" t="n" s="9101">
        <v>0.10000000149011612</v>
      </c>
      <c r="LT23">
        <f>LS23*LQ23</f>
      </c>
      <c r="LU23">
        <f>LP23-LS23</f>
      </c>
      <c r="LV23">
        <f>LR23-LT23</f>
      </c>
      <c r="LW23">
        <f>LQ23</f>
      </c>
      <c r="LX23">
        <f>KW23*KY23/3623*$P$23</f>
      </c>
      <c r="LY23" t="n" s="9107">
        <v>0.0</v>
      </c>
      <c r="LZ23">
        <f>LX23*(1+LY23)</f>
      </c>
      <c r="MA23" t="n" s="9109">
        <v>0.25</v>
      </c>
      <c r="MB23">
        <f>LZ23/(1-MA23)</f>
      </c>
      <c r="MC23">
        <f>MA23*MB23</f>
      </c>
      <c r="MD23" t="n" s="9112">
        <v>0.15000000596046448</v>
      </c>
      <c r="ME23">
        <f>MD23*MB23</f>
      </c>
      <c r="MF23">
        <f>MA23-MD23</f>
      </c>
      <c r="MG23">
        <f>MC23-ME23</f>
      </c>
      <c r="MH23" t="n" s="9116">
        <v>0.03999999910593033</v>
      </c>
      <c r="MI23">
        <f>MH23*MB23</f>
      </c>
      <c r="MJ23">
        <f>MB23*(1+MH23)</f>
      </c>
      <c r="MK23" t="n" s="9119">
        <v>0.029999999329447746</v>
      </c>
      <c r="ML23">
        <f>MK23*MJ23</f>
      </c>
      <c r="MM23">
        <f>MJ23+ML23</f>
      </c>
      <c r="MN23" t="n" s="9122">
        <v>0.10000000149011612</v>
      </c>
      <c r="MO23">
        <f>MM23/(1-MN23)</f>
      </c>
      <c r="MP23">
        <f>MN23*MO23</f>
      </c>
      <c r="MQ23" t="n" s="9125">
        <v>0.10000000149011612</v>
      </c>
      <c r="MR23">
        <f>MQ23*MO23</f>
      </c>
      <c r="MS23">
        <f>MN23-MQ23</f>
      </c>
      <c r="MT23">
        <f>MP23-MR23</f>
      </c>
      <c r="MU23">
        <f>MO23</f>
      </c>
      <c r="MV23" t="s" s="9130">
        <v>72</v>
      </c>
      <c r="MW23" t="s" s="9131">
        <v>66</v>
      </c>
      <c r="MX23" t="s" s="9132">
        <v>67</v>
      </c>
      <c r="MY23" t="n" s="9133">
        <v>240322.0</v>
      </c>
      <c r="MZ23" t="s" s="9134">
        <v>57</v>
      </c>
      <c r="NA23" t="s" s="9135">
        <v>68</v>
      </c>
      <c r="NB23" t="n" s="9136">
        <v>0.45249998569488525</v>
      </c>
      <c r="NC23" t="n" s="9137">
        <v>1.0</v>
      </c>
      <c r="ND23">
        <f>NC23*$O$23*12</f>
      </c>
      <c r="NE23">
        <f>NB23*ND23</f>
      </c>
      <c r="NF23" t="n" s="9140">
        <v>0.0</v>
      </c>
      <c r="NG23">
        <f>NE23*(1+NF23)</f>
      </c>
      <c r="NH23" t="n" s="9142">
        <v>0.25</v>
      </c>
      <c r="NI23">
        <f>NG23/(1-NH23)</f>
      </c>
      <c r="NJ23">
        <f>NH23*NI23</f>
      </c>
      <c r="NK23" t="n" s="9145">
        <v>0.15000000596046448</v>
      </c>
      <c r="NL23">
        <f>NK23*NI23</f>
      </c>
      <c r="NM23">
        <f>NH23-NK23</f>
      </c>
      <c r="NN23">
        <f>NJ23-NL23</f>
      </c>
      <c r="NO23" t="n" s="9149">
        <v>0.03999999910593033</v>
      </c>
      <c r="NP23">
        <f>NO23*NI23</f>
      </c>
      <c r="NQ23">
        <f>NI23*(1+NO23)</f>
      </c>
      <c r="NR23" t="n" s="9152">
        <v>0.029999999329447746</v>
      </c>
      <c r="NS23">
        <f>NR23*NQ23</f>
      </c>
      <c r="NT23">
        <f>NQ23+NS23</f>
      </c>
      <c r="NU23" t="n" s="9155">
        <v>0.10000000149011612</v>
      </c>
      <c r="NV23">
        <f>NT23/(1-NU23)</f>
      </c>
      <c r="NW23">
        <f>NU23*NV23</f>
      </c>
      <c r="NX23" t="n" s="9158">
        <v>0.10000000149011612</v>
      </c>
      <c r="NY23">
        <f>NX23*NV23</f>
      </c>
      <c r="NZ23">
        <f>NU23-NX23</f>
      </c>
      <c r="OA23">
        <f>NW23-NY23</f>
      </c>
      <c r="OB23">
        <f>NV23</f>
      </c>
      <c r="OC23">
        <f>NB23*ND23/3623*$P$23</f>
      </c>
      <c r="OD23" t="n" s="9164">
        <v>0.0</v>
      </c>
      <c r="OE23">
        <f>OC23*(1+OD23)</f>
      </c>
      <c r="OF23" t="n" s="9166">
        <v>0.25</v>
      </c>
      <c r="OG23">
        <f>OE23/(1-OF23)</f>
      </c>
      <c r="OH23">
        <f>OF23*OG23</f>
      </c>
      <c r="OI23" t="n" s="9169">
        <v>0.15000000596046448</v>
      </c>
      <c r="OJ23">
        <f>OI23*OG23</f>
      </c>
      <c r="OK23">
        <f>OF23-OI23</f>
      </c>
      <c r="OL23">
        <f>OH23-OJ23</f>
      </c>
      <c r="OM23" t="n" s="9173">
        <v>0.03999999910593033</v>
      </c>
      <c r="ON23">
        <f>OM23*OG23</f>
      </c>
      <c r="OO23">
        <f>OG23*(1+OM23)</f>
      </c>
      <c r="OP23" t="n" s="9176">
        <v>0.029999999329447746</v>
      </c>
      <c r="OQ23">
        <f>OP23*OO23</f>
      </c>
      <c r="OR23">
        <f>OO23+OQ23</f>
      </c>
      <c r="OS23" t="n" s="9179">
        <v>0.10000000149011612</v>
      </c>
      <c r="OT23">
        <f>OR23/(1-OS23)</f>
      </c>
      <c r="OU23">
        <f>OS23*OT23</f>
      </c>
      <c r="OV23" t="n" s="9182">
        <v>0.10000000149011612</v>
      </c>
      <c r="OW23">
        <f>OV23*OT23</f>
      </c>
      <c r="OX23">
        <f>OS23-OV23</f>
      </c>
      <c r="OY23">
        <f>OU23-OW23</f>
      </c>
      <c r="OZ23">
        <f>OT23</f>
      </c>
      <c r="PA23" t="s" s="9187">
        <v>73</v>
      </c>
      <c r="PB23" t="s" s="9188">
        <v>66</v>
      </c>
      <c r="PC23" t="s" s="9189">
        <v>67</v>
      </c>
      <c r="PD23" t="n" s="9190">
        <v>240322.0</v>
      </c>
      <c r="PE23" t="s" s="9191">
        <v>57</v>
      </c>
      <c r="PF23" t="s" s="9192">
        <v>68</v>
      </c>
      <c r="PG23" t="n" s="9193">
        <v>0.9043999910354614</v>
      </c>
      <c r="PH23" t="n" s="9194">
        <v>1.0</v>
      </c>
      <c r="PI23">
        <f>PH23*$O$23*12</f>
      </c>
      <c r="PJ23">
        <f>PG23*PI23</f>
      </c>
      <c r="PK23" t="n" s="9197">
        <v>0.0</v>
      </c>
      <c r="PL23">
        <f>PJ23*(1+PK23)</f>
      </c>
      <c r="PM23" t="n" s="9199">
        <v>0.25</v>
      </c>
      <c r="PN23">
        <f>PL23/(1-PM23)</f>
      </c>
      <c r="PO23">
        <f>PM23*PN23</f>
      </c>
      <c r="PP23" t="n" s="9202">
        <v>0.15000000596046448</v>
      </c>
      <c r="PQ23">
        <f>PP23*PN23</f>
      </c>
      <c r="PR23">
        <f>PM23-PP23</f>
      </c>
      <c r="PS23">
        <f>PO23-PQ23</f>
      </c>
      <c r="PT23" t="n" s="9206">
        <v>0.03999999910593033</v>
      </c>
      <c r="PU23">
        <f>PT23*PN23</f>
      </c>
      <c r="PV23">
        <f>PN23*(1+PT23)</f>
      </c>
      <c r="PW23" t="n" s="9209">
        <v>0.029999999329447746</v>
      </c>
      <c r="PX23">
        <f>PW23*PV23</f>
      </c>
      <c r="PY23">
        <f>PV23+PX23</f>
      </c>
      <c r="PZ23" t="n" s="9212">
        <v>0.10000000149011612</v>
      </c>
      <c r="QA23">
        <f>PY23/(1-PZ23)</f>
      </c>
      <c r="QB23">
        <f>PZ23*QA23</f>
      </c>
      <c r="QC23" t="n" s="9215">
        <v>0.10000000149011612</v>
      </c>
      <c r="QD23">
        <f>QC23*QA23</f>
      </c>
      <c r="QE23">
        <f>PZ23-QC23</f>
      </c>
      <c r="QF23">
        <f>QB23-QD23</f>
      </c>
      <c r="QG23">
        <f>QA23</f>
      </c>
      <c r="QH23">
        <f>PG23*PI23/3623*$P$23</f>
      </c>
      <c r="QI23" t="n" s="9221">
        <v>0.0</v>
      </c>
      <c r="QJ23">
        <f>QH23*(1+QI23)</f>
      </c>
      <c r="QK23" t="n" s="9223">
        <v>0.25</v>
      </c>
      <c r="QL23">
        <f>QJ23/(1-QK23)</f>
      </c>
      <c r="QM23">
        <f>QK23*QL23</f>
      </c>
      <c r="QN23" t="n" s="9226">
        <v>0.15000000596046448</v>
      </c>
      <c r="QO23">
        <f>QN23*QL23</f>
      </c>
      <c r="QP23">
        <f>QK23-QN23</f>
      </c>
      <c r="QQ23">
        <f>QM23-QO23</f>
      </c>
      <c r="QR23" t="n" s="9230">
        <v>0.03999999910593033</v>
      </c>
      <c r="QS23">
        <f>QR23*QL23</f>
      </c>
      <c r="QT23">
        <f>QL23*(1+QR23)</f>
      </c>
      <c r="QU23" t="n" s="9233">
        <v>0.029999999329447746</v>
      </c>
      <c r="QV23">
        <f>QU23*QT23</f>
      </c>
      <c r="QW23">
        <f>QT23+QV23</f>
      </c>
      <c r="QX23" t="n" s="9236">
        <v>0.10000000149011612</v>
      </c>
      <c r="QY23">
        <f>QW23/(1-QX23)</f>
      </c>
      <c r="QZ23">
        <f>QX23*QY23</f>
      </c>
      <c r="RA23" t="n" s="9239">
        <v>0.10000000149011612</v>
      </c>
      <c r="RB23">
        <f>RA23*QY23</f>
      </c>
      <c r="RC23">
        <f>QX23-RA23</f>
      </c>
      <c r="RD23">
        <f>QZ23-RB23</f>
      </c>
      <c r="RE23">
        <f>QY23</f>
      </c>
      <c r="RF23">
        <f>BV23+EA23+GF23+IK23+KP23+MU23+OZ23+RE23</f>
      </c>
    </row>
    <row r="24">
      <c r="A24" t="s">
        <v>94</v>
      </c>
      <c r="B24" t="s">
        <v>100</v>
      </c>
      <c r="C24" t="s">
        <v>101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n">
        <v>0.0</v>
      </c>
      <c r="K24" t="n">
        <v>42815.0</v>
      </c>
      <c r="L24" t="n">
        <v>42424.0</v>
      </c>
      <c r="M24" t="s">
        <v>57</v>
      </c>
      <c r="N24" t="n">
        <v>-1.0</v>
      </c>
      <c r="O24" t="n">
        <v>9000.0</v>
      </c>
      <c r="P24" t="n">
        <v>-391.0</v>
      </c>
      <c r="Q24" t="n">
        <v>0.0</v>
      </c>
      <c r="R24" t="s" s="9244">
        <v>58</v>
      </c>
      <c r="S24" t="s" s="9245">
        <v>59</v>
      </c>
      <c r="T24" t="s" s="9246">
        <v>60</v>
      </c>
      <c r="U24" t="s" s="9247">
        <v>61</v>
      </c>
      <c r="V24" t="s" s="9248">
        <v>57</v>
      </c>
      <c r="W24" t="s" s="9249">
        <v>62</v>
      </c>
      <c r="X24" t="s" s="9250">
        <v>63</v>
      </c>
      <c r="Z24" t="n" s="9251">
        <v>500000.0</v>
      </c>
      <c r="AA24" t="n" s="9252">
        <v>1822.1199951171875</v>
      </c>
      <c r="AB24" t="n" s="9253">
        <v>0.0</v>
      </c>
      <c r="AC24">
        <f>AA24*(1+AB24)</f>
      </c>
      <c r="AD24" t="n" s="9255">
        <v>0.25</v>
      </c>
      <c r="AE24">
        <f>AC24/(1-AD24)</f>
      </c>
      <c r="AF24">
        <f>AD24*AE24</f>
      </c>
      <c r="AG24" t="n" s="9258">
        <v>0.15000000596046448</v>
      </c>
      <c r="AH24">
        <f>AG24*AE24</f>
      </c>
      <c r="AI24">
        <f>AD24-AG24</f>
      </c>
      <c r="AJ24">
        <f>AF24-AH24</f>
      </c>
      <c r="AK24" t="n" s="9262">
        <v>0.03999999910593033</v>
      </c>
      <c r="AL24">
        <f>AK24*AE24</f>
      </c>
      <c r="AM24">
        <f>AE24*(1+AK24)</f>
      </c>
      <c r="AN24" t="n" s="9265">
        <v>0.029999999329447746</v>
      </c>
      <c r="AO24">
        <f>AN24*AM24</f>
      </c>
      <c r="AP24">
        <f>AM24+AO24</f>
      </c>
      <c r="AQ24" t="n" s="9268">
        <v>0.10000000149011612</v>
      </c>
      <c r="AR24">
        <f>AP24/(1-AQ24)</f>
      </c>
      <c r="AS24">
        <f>AQ24*AR24</f>
      </c>
      <c r="AT24" t="n" s="9271">
        <v>0.10000000149011612</v>
      </c>
      <c r="AU24">
        <f>AT24*AR24</f>
      </c>
      <c r="AV24">
        <f>AQ24-AT24</f>
      </c>
      <c r="AW24">
        <f>AS24-AU24</f>
      </c>
      <c r="AX24">
        <f>AR24</f>
      </c>
      <c r="AY24">
        <f>AA24/12*$Q$24</f>
      </c>
      <c r="AZ24">
        <f>AB24/12*$Q$24</f>
      </c>
      <c r="BA24">
        <f>AC24/12*$Q$24</f>
      </c>
      <c r="BB24">
        <f>AD24/12*$Q$24</f>
      </c>
      <c r="BC24">
        <f>AE24/12*$Q$24</f>
      </c>
      <c r="BD24">
        <f>AF24/12*$Q$24</f>
      </c>
      <c r="BE24">
        <f>AG24/12*$Q$24</f>
      </c>
      <c r="BF24">
        <f>AH24/12*$Q$24</f>
      </c>
      <c r="BG24">
        <f>AI24/12*$Q$24</f>
      </c>
      <c r="BH24">
        <f>AJ24/12*$Q$24</f>
      </c>
      <c r="BI24">
        <f>AK24/12*$Q$24</f>
      </c>
      <c r="BJ24">
        <f>AL24/12*$Q$24</f>
      </c>
      <c r="BK24">
        <f>AM24/12*$Q$24</f>
      </c>
      <c r="BL24">
        <f>AN24/12*$Q$24</f>
      </c>
      <c r="BM24">
        <f>AO24/12*$Q$24</f>
      </c>
      <c r="BN24">
        <f>AP24/12*$Q$24</f>
      </c>
      <c r="BO24">
        <f>AQ24/12*$Q$24</f>
      </c>
      <c r="BP24">
        <f>AR24/12*$Q$24</f>
      </c>
      <c r="BQ24">
        <f>AS24/12*$Q$24</f>
      </c>
      <c r="BR24">
        <f>AT24/12*$Q$24</f>
      </c>
      <c r="BS24">
        <f>AU24/12*$Q$24</f>
      </c>
      <c r="BT24">
        <f>AV24/12*$Q$24</f>
      </c>
      <c r="BU24">
        <f>AW24/12*$Q$24</f>
      </c>
      <c r="BV24">
        <f>AX24/12*$Q$24</f>
      </c>
      <c r="BW24" t="s" s="9304">
        <v>64</v>
      </c>
      <c r="BX24" t="s" s="9305">
        <v>59</v>
      </c>
      <c r="BY24" t="s" s="9306">
        <v>60</v>
      </c>
      <c r="BZ24" t="s" s="9307">
        <v>61</v>
      </c>
      <c r="CA24" t="s" s="9308">
        <v>57</v>
      </c>
      <c r="CB24" t="s" s="9309">
        <v>62</v>
      </c>
      <c r="CC24" t="s" s="9310">
        <v>63</v>
      </c>
      <c r="CE24" t="n" s="9311">
        <v>500000.0</v>
      </c>
      <c r="CF24" t="n" s="9312">
        <v>0.0</v>
      </c>
      <c r="CG24" t="n" s="9313">
        <v>0.0</v>
      </c>
      <c r="CH24">
        <f>CF24*(1+CG24)</f>
      </c>
      <c r="CI24" t="n" s="9315">
        <v>0.25</v>
      </c>
      <c r="CJ24">
        <f>CH24/(1-CI24)</f>
      </c>
      <c r="CK24">
        <f>CI24*CJ24</f>
      </c>
      <c r="CL24" t="n" s="9318">
        <v>0.15000000596046448</v>
      </c>
      <c r="CM24">
        <f>CL24*CJ24</f>
      </c>
      <c r="CN24">
        <f>CI24-CL24</f>
      </c>
      <c r="CO24">
        <f>CK24-CM24</f>
      </c>
      <c r="CP24" t="n" s="9322">
        <v>0.03999999910593033</v>
      </c>
      <c r="CQ24">
        <f>CP24*CJ24</f>
      </c>
      <c r="CR24">
        <f>CJ24*(1+CP24)</f>
      </c>
      <c r="CS24" t="n" s="9325">
        <v>0.029999999329447746</v>
      </c>
      <c r="CT24">
        <f>CS24*CR24</f>
      </c>
      <c r="CU24">
        <f>CR24+CT24</f>
      </c>
      <c r="CV24" t="n" s="9328">
        <v>0.10000000149011612</v>
      </c>
      <c r="CW24">
        <f>CU24/(1-CV24)</f>
      </c>
      <c r="CX24">
        <f>CV24*CW24</f>
      </c>
      <c r="CY24" t="n" s="9331">
        <v>0.10000000149011612</v>
      </c>
      <c r="CZ24">
        <f>CY24*CW24</f>
      </c>
      <c r="DA24">
        <f>CV24-CY24</f>
      </c>
      <c r="DB24">
        <f>CX24-CZ24</f>
      </c>
      <c r="DC24">
        <f>CW24</f>
      </c>
      <c r="DD24">
        <f>CF24/12*$Q$24</f>
      </c>
      <c r="DE24">
        <f>CG24/12*$Q$24</f>
      </c>
      <c r="DF24">
        <f>CH24/12*$Q$24</f>
      </c>
      <c r="DG24">
        <f>CI24/12*$Q$24</f>
      </c>
      <c r="DH24">
        <f>CJ24/12*$Q$24</f>
      </c>
      <c r="DI24">
        <f>CK24/12*$Q$24</f>
      </c>
      <c r="DJ24">
        <f>CL24/12*$Q$24</f>
      </c>
      <c r="DK24">
        <f>CM24/12*$Q$24</f>
      </c>
      <c r="DL24">
        <f>CN24/12*$Q$24</f>
      </c>
      <c r="DM24">
        <f>CO24/12*$Q$24</f>
      </c>
      <c r="DN24">
        <f>CP24/12*$Q$24</f>
      </c>
      <c r="DO24">
        <f>CQ24/12*$Q$24</f>
      </c>
      <c r="DP24">
        <f>CR24/12*$Q$24</f>
      </c>
      <c r="DQ24">
        <f>CS24/12*$Q$24</f>
      </c>
      <c r="DR24">
        <f>CT24/12*$Q$24</f>
      </c>
      <c r="DS24">
        <f>CU24/12*$Q$24</f>
      </c>
      <c r="DT24">
        <f>CV24/12*$Q$24</f>
      </c>
      <c r="DU24">
        <f>CW24/12*$Q$24</f>
      </c>
      <c r="DV24">
        <f>CX24/12*$Q$24</f>
      </c>
      <c r="DW24">
        <f>CY24/12*$Q$24</f>
      </c>
      <c r="DX24">
        <f>CZ24/12*$Q$24</f>
      </c>
      <c r="DY24">
        <f>DA24/12*$Q$24</f>
      </c>
      <c r="DZ24">
        <f>DB24/12*$Q$24</f>
      </c>
      <c r="EA24">
        <f>DC24/12*$Q$24</f>
      </c>
      <c r="EB24" t="s" s="9364">
        <v>65</v>
      </c>
      <c r="EC24" t="s" s="9365">
        <v>66</v>
      </c>
      <c r="ED24" t="s" s="9366">
        <v>67</v>
      </c>
      <c r="EE24" t="n" s="9367">
        <v>240322.0</v>
      </c>
      <c r="EF24" t="s" s="9368">
        <v>57</v>
      </c>
      <c r="EG24" t="s" s="9369">
        <v>68</v>
      </c>
      <c r="EH24" t="n" s="9370">
        <v>0.5009999871253967</v>
      </c>
      <c r="EI24" t="n" s="9371">
        <v>3.0</v>
      </c>
      <c r="EJ24">
        <f>EI24*$O$24*12</f>
      </c>
      <c r="EK24">
        <f>EH24*EJ24</f>
      </c>
      <c r="EL24" t="n" s="9374">
        <v>0.0</v>
      </c>
      <c r="EM24">
        <f>EK24*(1+EL24)</f>
      </c>
      <c r="EN24" t="n" s="9376">
        <v>0.25</v>
      </c>
      <c r="EO24">
        <f>EM24/(1-EN24)</f>
      </c>
      <c r="EP24">
        <f>EN24*EO24</f>
      </c>
      <c r="EQ24" t="n" s="9379">
        <v>0.15000000596046448</v>
      </c>
      <c r="ER24">
        <f>EQ24*EO24</f>
      </c>
      <c r="ES24">
        <f>EN24-EQ24</f>
      </c>
      <c r="ET24">
        <f>EP24-ER24</f>
      </c>
      <c r="EU24" t="n" s="9383">
        <v>0.03999999910593033</v>
      </c>
      <c r="EV24">
        <f>EU24*EO24</f>
      </c>
      <c r="EW24">
        <f>EO24*(1+EU24)</f>
      </c>
      <c r="EX24" t="n" s="9386">
        <v>0.029999999329447746</v>
      </c>
      <c r="EY24">
        <f>EX24*EW24</f>
      </c>
      <c r="EZ24">
        <f>EW24+EY24</f>
      </c>
      <c r="FA24" t="n" s="9389">
        <v>0.10000000149011612</v>
      </c>
      <c r="FB24">
        <f>EZ24/(1-FA24)</f>
      </c>
      <c r="FC24">
        <f>FA24*FB24</f>
      </c>
      <c r="FD24" t="n" s="9392">
        <v>0.10000000149011612</v>
      </c>
      <c r="FE24">
        <f>FD24*FB24</f>
      </c>
      <c r="FF24">
        <f>FA24-FD24</f>
      </c>
      <c r="FG24">
        <f>FC24-FE24</f>
      </c>
      <c r="FH24">
        <f>FB24</f>
      </c>
      <c r="FI24">
        <f>EH24*EJ24/3624*$P$24</f>
      </c>
      <c r="FJ24" t="n" s="9398">
        <v>0.0</v>
      </c>
      <c r="FK24">
        <f>FI24*(1+FJ24)</f>
      </c>
      <c r="FL24" t="n" s="9400">
        <v>0.25</v>
      </c>
      <c r="FM24">
        <f>FK24/(1-FL24)</f>
      </c>
      <c r="FN24">
        <f>FL24*FM24</f>
      </c>
      <c r="FO24" t="n" s="9403">
        <v>0.15000000596046448</v>
      </c>
      <c r="FP24">
        <f>FO24*FM24</f>
      </c>
      <c r="FQ24">
        <f>FL24-FO24</f>
      </c>
      <c r="FR24">
        <f>FN24-FP24</f>
      </c>
      <c r="FS24" t="n" s="9407">
        <v>0.03999999910593033</v>
      </c>
      <c r="FT24">
        <f>FS24*FM24</f>
      </c>
      <c r="FU24">
        <f>FM24*(1+FS24)</f>
      </c>
      <c r="FV24" t="n" s="9410">
        <v>0.029999999329447746</v>
      </c>
      <c r="FW24">
        <f>FV24*FU24</f>
      </c>
      <c r="FX24">
        <f>FU24+FW24</f>
      </c>
      <c r="FY24" t="n" s="9413">
        <v>0.10000000149011612</v>
      </c>
      <c r="FZ24">
        <f>FX24/(1-FY24)</f>
      </c>
      <c r="GA24">
        <f>FY24*FZ24</f>
      </c>
      <c r="GB24" t="n" s="9416">
        <v>0.10000000149011612</v>
      </c>
      <c r="GC24">
        <f>GB24*FZ24</f>
      </c>
      <c r="GD24">
        <f>FY24-GB24</f>
      </c>
      <c r="GE24">
        <f>GA24-GC24</f>
      </c>
      <c r="GF24">
        <f>FZ24</f>
      </c>
      <c r="GG24" t="s" s="9421">
        <v>69</v>
      </c>
      <c r="GH24" t="s" s="9422">
        <v>66</v>
      </c>
      <c r="GI24" t="s" s="9423">
        <v>67</v>
      </c>
      <c r="GJ24" t="n" s="9424">
        <v>240322.0</v>
      </c>
      <c r="GK24" t="s" s="9425">
        <v>57</v>
      </c>
      <c r="GL24" t="s" s="9426">
        <v>68</v>
      </c>
      <c r="GM24" t="n" s="9427">
        <v>0.12530000507831573</v>
      </c>
      <c r="GN24" t="n" s="9428">
        <v>3.0</v>
      </c>
      <c r="GO24">
        <f>GN24*$O$24*12</f>
      </c>
      <c r="GP24">
        <f>GM24*GO24</f>
      </c>
      <c r="GQ24" t="n" s="9431">
        <v>0.0</v>
      </c>
      <c r="GR24">
        <f>GP24*(1+GQ24)</f>
      </c>
      <c r="GS24" t="n" s="9433">
        <v>0.25</v>
      </c>
      <c r="GT24">
        <f>GR24/(1-GS24)</f>
      </c>
      <c r="GU24">
        <f>GS24*GT24</f>
      </c>
      <c r="GV24" t="n" s="9436">
        <v>0.15000000596046448</v>
      </c>
      <c r="GW24">
        <f>GV24*GT24</f>
      </c>
      <c r="GX24">
        <f>GS24-GV24</f>
      </c>
      <c r="GY24">
        <f>GU24-GW24</f>
      </c>
      <c r="GZ24" t="n" s="9440">
        <v>0.03999999910593033</v>
      </c>
      <c r="HA24">
        <f>GZ24*GT24</f>
      </c>
      <c r="HB24">
        <f>GT24*(1+GZ24)</f>
      </c>
      <c r="HC24" t="n" s="9443">
        <v>0.029999999329447746</v>
      </c>
      <c r="HD24">
        <f>HC24*HB24</f>
      </c>
      <c r="HE24">
        <f>HB24+HD24</f>
      </c>
      <c r="HF24" t="n" s="9446">
        <v>0.10000000149011612</v>
      </c>
      <c r="HG24">
        <f>HE24/(1-HF24)</f>
      </c>
      <c r="HH24">
        <f>HF24*HG24</f>
      </c>
      <c r="HI24" t="n" s="9449">
        <v>0.10000000149011612</v>
      </c>
      <c r="HJ24">
        <f>HI24*HG24</f>
      </c>
      <c r="HK24">
        <f>HF24-HI24</f>
      </c>
      <c r="HL24">
        <f>HH24-HJ24</f>
      </c>
      <c r="HM24">
        <f>HG24</f>
      </c>
      <c r="HN24">
        <f>GM24*GO24/3624*$P$24</f>
      </c>
      <c r="HO24" t="n" s="9455">
        <v>0.0</v>
      </c>
      <c r="HP24">
        <f>HN24*(1+HO24)</f>
      </c>
      <c r="HQ24" t="n" s="9457">
        <v>0.25</v>
      </c>
      <c r="HR24">
        <f>HP24/(1-HQ24)</f>
      </c>
      <c r="HS24">
        <f>HQ24*HR24</f>
      </c>
      <c r="HT24" t="n" s="9460">
        <v>0.15000000596046448</v>
      </c>
      <c r="HU24">
        <f>HT24*HR24</f>
      </c>
      <c r="HV24">
        <f>HQ24-HT24</f>
      </c>
      <c r="HW24">
        <f>HS24-HU24</f>
      </c>
      <c r="HX24" t="n" s="9464">
        <v>0.03999999910593033</v>
      </c>
      <c r="HY24">
        <f>HX24*HR24</f>
      </c>
      <c r="HZ24">
        <f>HR24*(1+HX24)</f>
      </c>
      <c r="IA24" t="n" s="9467">
        <v>0.029999999329447746</v>
      </c>
      <c r="IB24">
        <f>IA24*HZ24</f>
      </c>
      <c r="IC24">
        <f>HZ24+IB24</f>
      </c>
      <c r="ID24" t="n" s="9470">
        <v>0.10000000149011612</v>
      </c>
      <c r="IE24">
        <f>IC24/(1-ID24)</f>
      </c>
      <c r="IF24">
        <f>ID24*IE24</f>
      </c>
      <c r="IG24" t="n" s="9473">
        <v>0.10000000149011612</v>
      </c>
      <c r="IH24">
        <f>IG24*IE24</f>
      </c>
      <c r="II24">
        <f>ID24-IG24</f>
      </c>
      <c r="IJ24">
        <f>IF24-IH24</f>
      </c>
      <c r="IK24">
        <f>IE24</f>
      </c>
      <c r="IL24" t="s" s="9478">
        <v>70</v>
      </c>
      <c r="IM24" t="s" s="9479">
        <v>66</v>
      </c>
      <c r="IN24" t="s" s="9480">
        <v>67</v>
      </c>
      <c r="IO24" t="n" s="9481">
        <v>240322.0</v>
      </c>
      <c r="IP24" t="s" s="9482">
        <v>57</v>
      </c>
      <c r="IQ24" t="s" s="9483">
        <v>68</v>
      </c>
      <c r="IR24" t="n" s="9484">
        <v>0.061900001019239426</v>
      </c>
      <c r="IS24" t="n" s="9485">
        <v>3.0</v>
      </c>
      <c r="IT24">
        <f>IS24*$O$24*12</f>
      </c>
      <c r="IU24">
        <f>IR24*IT24</f>
      </c>
      <c r="IV24" t="n" s="9488">
        <v>0.0</v>
      </c>
      <c r="IW24">
        <f>IU24*(1+IV24)</f>
      </c>
      <c r="IX24" t="n" s="9490">
        <v>0.25</v>
      </c>
      <c r="IY24">
        <f>IW24/(1-IX24)</f>
      </c>
      <c r="IZ24">
        <f>IX24*IY24</f>
      </c>
      <c r="JA24" t="n" s="9493">
        <v>0.15000000596046448</v>
      </c>
      <c r="JB24">
        <f>JA24*IY24</f>
      </c>
      <c r="JC24">
        <f>IX24-JA24</f>
      </c>
      <c r="JD24">
        <f>IZ24-JB24</f>
      </c>
      <c r="JE24" t="n" s="9497">
        <v>0.03999999910593033</v>
      </c>
      <c r="JF24">
        <f>JE24*IY24</f>
      </c>
      <c r="JG24">
        <f>IY24*(1+JE24)</f>
      </c>
      <c r="JH24" t="n" s="9500">
        <v>0.029999999329447746</v>
      </c>
      <c r="JI24">
        <f>JH24*JG24</f>
      </c>
      <c r="JJ24">
        <f>JG24+JI24</f>
      </c>
      <c r="JK24" t="n" s="9503">
        <v>0.10000000149011612</v>
      </c>
      <c r="JL24">
        <f>JJ24/(1-JK24)</f>
      </c>
      <c r="JM24">
        <f>JK24*JL24</f>
      </c>
      <c r="JN24" t="n" s="9506">
        <v>0.10000000149011612</v>
      </c>
      <c r="JO24">
        <f>JN24*JL24</f>
      </c>
      <c r="JP24">
        <f>JK24-JN24</f>
      </c>
      <c r="JQ24">
        <f>JM24-JO24</f>
      </c>
      <c r="JR24">
        <f>JL24</f>
      </c>
      <c r="JS24">
        <f>IR24*IT24/3624*$P$24</f>
      </c>
      <c r="JT24" t="n" s="9512">
        <v>0.0</v>
      </c>
      <c r="JU24">
        <f>JS24*(1+JT24)</f>
      </c>
      <c r="JV24" t="n" s="9514">
        <v>0.25</v>
      </c>
      <c r="JW24">
        <f>JU24/(1-JV24)</f>
      </c>
      <c r="JX24">
        <f>JV24*JW24</f>
      </c>
      <c r="JY24" t="n" s="9517">
        <v>0.15000000596046448</v>
      </c>
      <c r="JZ24">
        <f>JY24*JW24</f>
      </c>
      <c r="KA24">
        <f>JV24-JY24</f>
      </c>
      <c r="KB24">
        <f>JX24-JZ24</f>
      </c>
      <c r="KC24" t="n" s="9521">
        <v>0.03999999910593033</v>
      </c>
      <c r="KD24">
        <f>KC24*JW24</f>
      </c>
      <c r="KE24">
        <f>JW24*(1+KC24)</f>
      </c>
      <c r="KF24" t="n" s="9524">
        <v>0.029999999329447746</v>
      </c>
      <c r="KG24">
        <f>KF24*KE24</f>
      </c>
      <c r="KH24">
        <f>KE24+KG24</f>
      </c>
      <c r="KI24" t="n" s="9527">
        <v>0.10000000149011612</v>
      </c>
      <c r="KJ24">
        <f>KH24/(1-KI24)</f>
      </c>
      <c r="KK24">
        <f>KI24*KJ24</f>
      </c>
      <c r="KL24" t="n" s="9530">
        <v>0.10000000149011612</v>
      </c>
      <c r="KM24">
        <f>KL24*KJ24</f>
      </c>
      <c r="KN24">
        <f>KI24-KL24</f>
      </c>
      <c r="KO24">
        <f>KK24-KM24</f>
      </c>
      <c r="KP24">
        <f>KJ24</f>
      </c>
      <c r="KQ24" t="s" s="9535">
        <v>71</v>
      </c>
      <c r="KR24" t="s" s="9536">
        <v>66</v>
      </c>
      <c r="KS24" t="s" s="9537">
        <v>67</v>
      </c>
      <c r="KT24" t="n" s="9538">
        <v>240322.0</v>
      </c>
      <c r="KU24" t="s" s="9539">
        <v>57</v>
      </c>
      <c r="KV24" t="s" s="9540">
        <v>68</v>
      </c>
      <c r="KW24" t="n" s="9541">
        <v>0.21080000698566437</v>
      </c>
      <c r="KX24" t="n" s="9542">
        <v>3.0</v>
      </c>
      <c r="KY24">
        <f>KX24*$O$24*12</f>
      </c>
      <c r="KZ24">
        <f>KW24*KY24</f>
      </c>
      <c r="LA24" t="n" s="9545">
        <v>0.0</v>
      </c>
      <c r="LB24">
        <f>KZ24*(1+LA24)</f>
      </c>
      <c r="LC24" t="n" s="9547">
        <v>0.25</v>
      </c>
      <c r="LD24">
        <f>LB24/(1-LC24)</f>
      </c>
      <c r="LE24">
        <f>LC24*LD24</f>
      </c>
      <c r="LF24" t="n" s="9550">
        <v>0.15000000596046448</v>
      </c>
      <c r="LG24">
        <f>LF24*LD24</f>
      </c>
      <c r="LH24">
        <f>LC24-LF24</f>
      </c>
      <c r="LI24">
        <f>LE24-LG24</f>
      </c>
      <c r="LJ24" t="n" s="9554">
        <v>0.03999999910593033</v>
      </c>
      <c r="LK24">
        <f>LJ24*LD24</f>
      </c>
      <c r="LL24">
        <f>LD24*(1+LJ24)</f>
      </c>
      <c r="LM24" t="n" s="9557">
        <v>0.029999999329447746</v>
      </c>
      <c r="LN24">
        <f>LM24*LL24</f>
      </c>
      <c r="LO24">
        <f>LL24+LN24</f>
      </c>
      <c r="LP24" t="n" s="9560">
        <v>0.10000000149011612</v>
      </c>
      <c r="LQ24">
        <f>LO24/(1-LP24)</f>
      </c>
      <c r="LR24">
        <f>LP24*LQ24</f>
      </c>
      <c r="LS24" t="n" s="9563">
        <v>0.10000000149011612</v>
      </c>
      <c r="LT24">
        <f>LS24*LQ24</f>
      </c>
      <c r="LU24">
        <f>LP24-LS24</f>
      </c>
      <c r="LV24">
        <f>LR24-LT24</f>
      </c>
      <c r="LW24">
        <f>LQ24</f>
      </c>
      <c r="LX24">
        <f>KW24*KY24/3624*$P$24</f>
      </c>
      <c r="LY24" t="n" s="9569">
        <v>0.0</v>
      </c>
      <c r="LZ24">
        <f>LX24*(1+LY24)</f>
      </c>
      <c r="MA24" t="n" s="9571">
        <v>0.25</v>
      </c>
      <c r="MB24">
        <f>LZ24/(1-MA24)</f>
      </c>
      <c r="MC24">
        <f>MA24*MB24</f>
      </c>
      <c r="MD24" t="n" s="9574">
        <v>0.15000000596046448</v>
      </c>
      <c r="ME24">
        <f>MD24*MB24</f>
      </c>
      <c r="MF24">
        <f>MA24-MD24</f>
      </c>
      <c r="MG24">
        <f>MC24-ME24</f>
      </c>
      <c r="MH24" t="n" s="9578">
        <v>0.03999999910593033</v>
      </c>
      <c r="MI24">
        <f>MH24*MB24</f>
      </c>
      <c r="MJ24">
        <f>MB24*(1+MH24)</f>
      </c>
      <c r="MK24" t="n" s="9581">
        <v>0.029999999329447746</v>
      </c>
      <c r="ML24">
        <f>MK24*MJ24</f>
      </c>
      <c r="MM24">
        <f>MJ24+ML24</f>
      </c>
      <c r="MN24" t="n" s="9584">
        <v>0.10000000149011612</v>
      </c>
      <c r="MO24">
        <f>MM24/(1-MN24)</f>
      </c>
      <c r="MP24">
        <f>MN24*MO24</f>
      </c>
      <c r="MQ24" t="n" s="9587">
        <v>0.10000000149011612</v>
      </c>
      <c r="MR24">
        <f>MQ24*MO24</f>
      </c>
      <c r="MS24">
        <f>MN24-MQ24</f>
      </c>
      <c r="MT24">
        <f>MP24-MR24</f>
      </c>
      <c r="MU24">
        <f>MO24</f>
      </c>
      <c r="MV24" t="s" s="9592">
        <v>72</v>
      </c>
      <c r="MW24" t="s" s="9593">
        <v>66</v>
      </c>
      <c r="MX24" t="s" s="9594">
        <v>67</v>
      </c>
      <c r="MY24" t="n" s="9595">
        <v>240322.0</v>
      </c>
      <c r="MZ24" t="s" s="9596">
        <v>57</v>
      </c>
      <c r="NA24" t="s" s="9597">
        <v>68</v>
      </c>
      <c r="NB24" t="n" s="9598">
        <v>0.45249998569488525</v>
      </c>
      <c r="NC24" t="n" s="9599">
        <v>1.0</v>
      </c>
      <c r="ND24">
        <f>NC24*$O$24*12</f>
      </c>
      <c r="NE24">
        <f>NB24*ND24</f>
      </c>
      <c r="NF24" t="n" s="9602">
        <v>0.0</v>
      </c>
      <c r="NG24">
        <f>NE24*(1+NF24)</f>
      </c>
      <c r="NH24" t="n" s="9604">
        <v>0.25</v>
      </c>
      <c r="NI24">
        <f>NG24/(1-NH24)</f>
      </c>
      <c r="NJ24">
        <f>NH24*NI24</f>
      </c>
      <c r="NK24" t="n" s="9607">
        <v>0.15000000596046448</v>
      </c>
      <c r="NL24">
        <f>NK24*NI24</f>
      </c>
      <c r="NM24">
        <f>NH24-NK24</f>
      </c>
      <c r="NN24">
        <f>NJ24-NL24</f>
      </c>
      <c r="NO24" t="n" s="9611">
        <v>0.03999999910593033</v>
      </c>
      <c r="NP24">
        <f>NO24*NI24</f>
      </c>
      <c r="NQ24">
        <f>NI24*(1+NO24)</f>
      </c>
      <c r="NR24" t="n" s="9614">
        <v>0.029999999329447746</v>
      </c>
      <c r="NS24">
        <f>NR24*NQ24</f>
      </c>
      <c r="NT24">
        <f>NQ24+NS24</f>
      </c>
      <c r="NU24" t="n" s="9617">
        <v>0.10000000149011612</v>
      </c>
      <c r="NV24">
        <f>NT24/(1-NU24)</f>
      </c>
      <c r="NW24">
        <f>NU24*NV24</f>
      </c>
      <c r="NX24" t="n" s="9620">
        <v>0.10000000149011612</v>
      </c>
      <c r="NY24">
        <f>NX24*NV24</f>
      </c>
      <c r="NZ24">
        <f>NU24-NX24</f>
      </c>
      <c r="OA24">
        <f>NW24-NY24</f>
      </c>
      <c r="OB24">
        <f>NV24</f>
      </c>
      <c r="OC24">
        <f>NB24*ND24/3624*$P$24</f>
      </c>
      <c r="OD24" t="n" s="9626">
        <v>0.0</v>
      </c>
      <c r="OE24">
        <f>OC24*(1+OD24)</f>
      </c>
      <c r="OF24" t="n" s="9628">
        <v>0.25</v>
      </c>
      <c r="OG24">
        <f>OE24/(1-OF24)</f>
      </c>
      <c r="OH24">
        <f>OF24*OG24</f>
      </c>
      <c r="OI24" t="n" s="9631">
        <v>0.15000000596046448</v>
      </c>
      <c r="OJ24">
        <f>OI24*OG24</f>
      </c>
      <c r="OK24">
        <f>OF24-OI24</f>
      </c>
      <c r="OL24">
        <f>OH24-OJ24</f>
      </c>
      <c r="OM24" t="n" s="9635">
        <v>0.03999999910593033</v>
      </c>
      <c r="ON24">
        <f>OM24*OG24</f>
      </c>
      <c r="OO24">
        <f>OG24*(1+OM24)</f>
      </c>
      <c r="OP24" t="n" s="9638">
        <v>0.029999999329447746</v>
      </c>
      <c r="OQ24">
        <f>OP24*OO24</f>
      </c>
      <c r="OR24">
        <f>OO24+OQ24</f>
      </c>
      <c r="OS24" t="n" s="9641">
        <v>0.10000000149011612</v>
      </c>
      <c r="OT24">
        <f>OR24/(1-OS24)</f>
      </c>
      <c r="OU24">
        <f>OS24*OT24</f>
      </c>
      <c r="OV24" t="n" s="9644">
        <v>0.10000000149011612</v>
      </c>
      <c r="OW24">
        <f>OV24*OT24</f>
      </c>
      <c r="OX24">
        <f>OS24-OV24</f>
      </c>
      <c r="OY24">
        <f>OU24-OW24</f>
      </c>
      <c r="OZ24">
        <f>OT24</f>
      </c>
      <c r="PA24" t="s" s="9649">
        <v>73</v>
      </c>
      <c r="PB24" t="s" s="9650">
        <v>66</v>
      </c>
      <c r="PC24" t="s" s="9651">
        <v>67</v>
      </c>
      <c r="PD24" t="n" s="9652">
        <v>240322.0</v>
      </c>
      <c r="PE24" t="s" s="9653">
        <v>57</v>
      </c>
      <c r="PF24" t="s" s="9654">
        <v>68</v>
      </c>
      <c r="PG24" t="n" s="9655">
        <v>0.9043999910354614</v>
      </c>
      <c r="PH24" t="n" s="9656">
        <v>1.0</v>
      </c>
      <c r="PI24">
        <f>PH24*$O$24*12</f>
      </c>
      <c r="PJ24">
        <f>PG24*PI24</f>
      </c>
      <c r="PK24" t="n" s="9659">
        <v>0.0</v>
      </c>
      <c r="PL24">
        <f>PJ24*(1+PK24)</f>
      </c>
      <c r="PM24" t="n" s="9661">
        <v>0.25</v>
      </c>
      <c r="PN24">
        <f>PL24/(1-PM24)</f>
      </c>
      <c r="PO24">
        <f>PM24*PN24</f>
      </c>
      <c r="PP24" t="n" s="9664">
        <v>0.15000000596046448</v>
      </c>
      <c r="PQ24">
        <f>PP24*PN24</f>
      </c>
      <c r="PR24">
        <f>PM24-PP24</f>
      </c>
      <c r="PS24">
        <f>PO24-PQ24</f>
      </c>
      <c r="PT24" t="n" s="9668">
        <v>0.03999999910593033</v>
      </c>
      <c r="PU24">
        <f>PT24*PN24</f>
      </c>
      <c r="PV24">
        <f>PN24*(1+PT24)</f>
      </c>
      <c r="PW24" t="n" s="9671">
        <v>0.029999999329447746</v>
      </c>
      <c r="PX24">
        <f>PW24*PV24</f>
      </c>
      <c r="PY24">
        <f>PV24+PX24</f>
      </c>
      <c r="PZ24" t="n" s="9674">
        <v>0.10000000149011612</v>
      </c>
      <c r="QA24">
        <f>PY24/(1-PZ24)</f>
      </c>
      <c r="QB24">
        <f>PZ24*QA24</f>
      </c>
      <c r="QC24" t="n" s="9677">
        <v>0.10000000149011612</v>
      </c>
      <c r="QD24">
        <f>QC24*QA24</f>
      </c>
      <c r="QE24">
        <f>PZ24-QC24</f>
      </c>
      <c r="QF24">
        <f>QB24-QD24</f>
      </c>
      <c r="QG24">
        <f>QA24</f>
      </c>
      <c r="QH24">
        <f>PG24*PI24/3624*$P$24</f>
      </c>
      <c r="QI24" t="n" s="9683">
        <v>0.0</v>
      </c>
      <c r="QJ24">
        <f>QH24*(1+QI24)</f>
      </c>
      <c r="QK24" t="n" s="9685">
        <v>0.25</v>
      </c>
      <c r="QL24">
        <f>QJ24/(1-QK24)</f>
      </c>
      <c r="QM24">
        <f>QK24*QL24</f>
      </c>
      <c r="QN24" t="n" s="9688">
        <v>0.15000000596046448</v>
      </c>
      <c r="QO24">
        <f>QN24*QL24</f>
      </c>
      <c r="QP24">
        <f>QK24-QN24</f>
      </c>
      <c r="QQ24">
        <f>QM24-QO24</f>
      </c>
      <c r="QR24" t="n" s="9692">
        <v>0.03999999910593033</v>
      </c>
      <c r="QS24">
        <f>QR24*QL24</f>
      </c>
      <c r="QT24">
        <f>QL24*(1+QR24)</f>
      </c>
      <c r="QU24" t="n" s="9695">
        <v>0.029999999329447746</v>
      </c>
      <c r="QV24">
        <f>QU24*QT24</f>
      </c>
      <c r="QW24">
        <f>QT24+QV24</f>
      </c>
      <c r="QX24" t="n" s="9698">
        <v>0.10000000149011612</v>
      </c>
      <c r="QY24">
        <f>QW24/(1-QX24)</f>
      </c>
      <c r="QZ24">
        <f>QX24*QY24</f>
      </c>
      <c r="RA24" t="n" s="9701">
        <v>0.10000000149011612</v>
      </c>
      <c r="RB24">
        <f>RA24*QY24</f>
      </c>
      <c r="RC24">
        <f>QX24-RA24</f>
      </c>
      <c r="RD24">
        <f>QZ24-RB24</f>
      </c>
      <c r="RE24">
        <f>QY24</f>
      </c>
      <c r="RF24">
        <f>BV24+EA24+GF24+IK24+KP24+MU24+OZ24+RE24</f>
      </c>
    </row>
    <row r="25">
      <c r="A25" t="s">
        <v>94</v>
      </c>
      <c r="B25" t="s">
        <v>100</v>
      </c>
      <c r="C25" t="s">
        <v>101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n">
        <v>0.0</v>
      </c>
      <c r="K25" t="n">
        <v>42815.0</v>
      </c>
      <c r="L25" t="n">
        <v>42534.0</v>
      </c>
      <c r="M25" t="s">
        <v>57</v>
      </c>
      <c r="N25" t="n">
        <v>3.0</v>
      </c>
      <c r="O25" t="n">
        <v>10000.0</v>
      </c>
      <c r="P25" t="n">
        <v>-281.0</v>
      </c>
      <c r="Q25" t="n">
        <v>3.4000000953674316</v>
      </c>
      <c r="R25" t="s" s="9706">
        <v>58</v>
      </c>
      <c r="S25" t="s" s="9707">
        <v>59</v>
      </c>
      <c r="T25" t="s" s="9708">
        <v>60</v>
      </c>
      <c r="U25" t="s" s="9709">
        <v>61</v>
      </c>
      <c r="V25" t="s" s="9710">
        <v>57</v>
      </c>
      <c r="W25" t="s" s="9711">
        <v>62</v>
      </c>
      <c r="X25" t="s" s="9712">
        <v>63</v>
      </c>
      <c r="Z25" t="n" s="9713">
        <v>500000.0</v>
      </c>
      <c r="AA25" t="n" s="9714">
        <v>1822.1199951171875</v>
      </c>
      <c r="AB25" t="n" s="9715">
        <v>0.0</v>
      </c>
      <c r="AC25">
        <f>AA25*(1+AB25)</f>
      </c>
      <c r="AD25" t="n" s="9717">
        <v>0.25</v>
      </c>
      <c r="AE25">
        <f>AC25/(1-AD25)</f>
      </c>
      <c r="AF25">
        <f>AD25*AE25</f>
      </c>
      <c r="AG25" t="n" s="9720">
        <v>0.15000000596046448</v>
      </c>
      <c r="AH25">
        <f>AG25*AE25</f>
      </c>
      <c r="AI25">
        <f>AD25-AG25</f>
      </c>
      <c r="AJ25">
        <f>AF25-AH25</f>
      </c>
      <c r="AK25" t="n" s="9724">
        <v>0.03999999910593033</v>
      </c>
      <c r="AL25">
        <f>AK25*AE25</f>
      </c>
      <c r="AM25">
        <f>AE25*(1+AK25)</f>
      </c>
      <c r="AN25" t="n" s="9727">
        <v>0.029999999329447746</v>
      </c>
      <c r="AO25">
        <f>AN25*AM25</f>
      </c>
      <c r="AP25">
        <f>AM25+AO25</f>
      </c>
      <c r="AQ25" t="n" s="9730">
        <v>0.10000000149011612</v>
      </c>
      <c r="AR25">
        <f>AP25/(1-AQ25)</f>
      </c>
      <c r="AS25">
        <f>AQ25*AR25</f>
      </c>
      <c r="AT25" t="n" s="9733">
        <v>0.10000000149011612</v>
      </c>
      <c r="AU25">
        <f>AT25*AR25</f>
      </c>
      <c r="AV25">
        <f>AQ25-AT25</f>
      </c>
      <c r="AW25">
        <f>AS25-AU25</f>
      </c>
      <c r="AX25">
        <f>AR25</f>
      </c>
      <c r="AY25">
        <f>AA25/12*$Q$25</f>
      </c>
      <c r="AZ25">
        <f>AB25/12*$Q$25</f>
      </c>
      <c r="BA25">
        <f>AC25/12*$Q$25</f>
      </c>
      <c r="BB25">
        <f>AD25/12*$Q$25</f>
      </c>
      <c r="BC25">
        <f>AE25/12*$Q$25</f>
      </c>
      <c r="BD25">
        <f>AF25/12*$Q$25</f>
      </c>
      <c r="BE25">
        <f>AG25/12*$Q$25</f>
      </c>
      <c r="BF25">
        <f>AH25/12*$Q$25</f>
      </c>
      <c r="BG25">
        <f>AI25/12*$Q$25</f>
      </c>
      <c r="BH25">
        <f>AJ25/12*$Q$25</f>
      </c>
      <c r="BI25">
        <f>AK25/12*$Q$25</f>
      </c>
      <c r="BJ25">
        <f>AL25/12*$Q$25</f>
      </c>
      <c r="BK25">
        <f>AM25/12*$Q$25</f>
      </c>
      <c r="BL25">
        <f>AN25/12*$Q$25</f>
      </c>
      <c r="BM25">
        <f>AO25/12*$Q$25</f>
      </c>
      <c r="BN25">
        <f>AP25/12*$Q$25</f>
      </c>
      <c r="BO25">
        <f>AQ25/12*$Q$25</f>
      </c>
      <c r="BP25">
        <f>AR25/12*$Q$25</f>
      </c>
      <c r="BQ25">
        <f>AS25/12*$Q$25</f>
      </c>
      <c r="BR25">
        <f>AT25/12*$Q$25</f>
      </c>
      <c r="BS25">
        <f>AU25/12*$Q$25</f>
      </c>
      <c r="BT25">
        <f>AV25/12*$Q$25</f>
      </c>
      <c r="BU25">
        <f>AW25/12*$Q$25</f>
      </c>
      <c r="BV25">
        <f>AX25/12*$Q$25</f>
      </c>
      <c r="BW25" t="s" s="9766">
        <v>64</v>
      </c>
      <c r="BX25" t="s" s="9767">
        <v>59</v>
      </c>
      <c r="BY25" t="s" s="9768">
        <v>60</v>
      </c>
      <c r="BZ25" t="s" s="9769">
        <v>61</v>
      </c>
      <c r="CA25" t="s" s="9770">
        <v>57</v>
      </c>
      <c r="CB25" t="s" s="9771">
        <v>62</v>
      </c>
      <c r="CC25" t="s" s="9772">
        <v>63</v>
      </c>
      <c r="CE25" t="n" s="9773">
        <v>500000.0</v>
      </c>
      <c r="CF25" t="n" s="9774">
        <v>0.0</v>
      </c>
      <c r="CG25" t="n" s="9775">
        <v>0.0</v>
      </c>
      <c r="CH25">
        <f>CF25*(1+CG25)</f>
      </c>
      <c r="CI25" t="n" s="9777">
        <v>0.25</v>
      </c>
      <c r="CJ25">
        <f>CH25/(1-CI25)</f>
      </c>
      <c r="CK25">
        <f>CI25*CJ25</f>
      </c>
      <c r="CL25" t="n" s="9780">
        <v>0.15000000596046448</v>
      </c>
      <c r="CM25">
        <f>CL25*CJ25</f>
      </c>
      <c r="CN25">
        <f>CI25-CL25</f>
      </c>
      <c r="CO25">
        <f>CK25-CM25</f>
      </c>
      <c r="CP25" t="n" s="9784">
        <v>0.03999999910593033</v>
      </c>
      <c r="CQ25">
        <f>CP25*CJ25</f>
      </c>
      <c r="CR25">
        <f>CJ25*(1+CP25)</f>
      </c>
      <c r="CS25" t="n" s="9787">
        <v>0.029999999329447746</v>
      </c>
      <c r="CT25">
        <f>CS25*CR25</f>
      </c>
      <c r="CU25">
        <f>CR25+CT25</f>
      </c>
      <c r="CV25" t="n" s="9790">
        <v>0.10000000149011612</v>
      </c>
      <c r="CW25">
        <f>CU25/(1-CV25)</f>
      </c>
      <c r="CX25">
        <f>CV25*CW25</f>
      </c>
      <c r="CY25" t="n" s="9793">
        <v>0.10000000149011612</v>
      </c>
      <c r="CZ25">
        <f>CY25*CW25</f>
      </c>
      <c r="DA25">
        <f>CV25-CY25</f>
      </c>
      <c r="DB25">
        <f>CX25-CZ25</f>
      </c>
      <c r="DC25">
        <f>CW25</f>
      </c>
      <c r="DD25">
        <f>CF25/12*$Q$25</f>
      </c>
      <c r="DE25">
        <f>CG25/12*$Q$25</f>
      </c>
      <c r="DF25">
        <f>CH25/12*$Q$25</f>
      </c>
      <c r="DG25">
        <f>CI25/12*$Q$25</f>
      </c>
      <c r="DH25">
        <f>CJ25/12*$Q$25</f>
      </c>
      <c r="DI25">
        <f>CK25/12*$Q$25</f>
      </c>
      <c r="DJ25">
        <f>CL25/12*$Q$25</f>
      </c>
      <c r="DK25">
        <f>CM25/12*$Q$25</f>
      </c>
      <c r="DL25">
        <f>CN25/12*$Q$25</f>
      </c>
      <c r="DM25">
        <f>CO25/12*$Q$25</f>
      </c>
      <c r="DN25">
        <f>CP25/12*$Q$25</f>
      </c>
      <c r="DO25">
        <f>CQ25/12*$Q$25</f>
      </c>
      <c r="DP25">
        <f>CR25/12*$Q$25</f>
      </c>
      <c r="DQ25">
        <f>CS25/12*$Q$25</f>
      </c>
      <c r="DR25">
        <f>CT25/12*$Q$25</f>
      </c>
      <c r="DS25">
        <f>CU25/12*$Q$25</f>
      </c>
      <c r="DT25">
        <f>CV25/12*$Q$25</f>
      </c>
      <c r="DU25">
        <f>CW25/12*$Q$25</f>
      </c>
      <c r="DV25">
        <f>CX25/12*$Q$25</f>
      </c>
      <c r="DW25">
        <f>CY25/12*$Q$25</f>
      </c>
      <c r="DX25">
        <f>CZ25/12*$Q$25</f>
      </c>
      <c r="DY25">
        <f>DA25/12*$Q$25</f>
      </c>
      <c r="DZ25">
        <f>DB25/12*$Q$25</f>
      </c>
      <c r="EA25">
        <f>DC25/12*$Q$25</f>
      </c>
      <c r="EB25" t="s" s="9826">
        <v>65</v>
      </c>
      <c r="EC25" t="s" s="9827">
        <v>66</v>
      </c>
      <c r="ED25" t="s" s="9828">
        <v>67</v>
      </c>
      <c r="EE25" t="n" s="9829">
        <v>240322.0</v>
      </c>
      <c r="EF25" t="s" s="9830">
        <v>57</v>
      </c>
      <c r="EG25" t="s" s="9831">
        <v>68</v>
      </c>
      <c r="EH25" t="n" s="9832">
        <v>0.5009999871253967</v>
      </c>
      <c r="EI25" t="n" s="9833">
        <v>3.0</v>
      </c>
      <c r="EJ25">
        <f>EI25*$O$25*12</f>
      </c>
      <c r="EK25">
        <f>EH25*EJ25</f>
      </c>
      <c r="EL25" t="n" s="9836">
        <v>0.0</v>
      </c>
      <c r="EM25">
        <f>EK25*(1+EL25)</f>
      </c>
      <c r="EN25" t="n" s="9838">
        <v>0.25</v>
      </c>
      <c r="EO25">
        <f>EM25/(1-EN25)</f>
      </c>
      <c r="EP25">
        <f>EN25*EO25</f>
      </c>
      <c r="EQ25" t="n" s="9841">
        <v>0.15000000596046448</v>
      </c>
      <c r="ER25">
        <f>EQ25*EO25</f>
      </c>
      <c r="ES25">
        <f>EN25-EQ25</f>
      </c>
      <c r="ET25">
        <f>EP25-ER25</f>
      </c>
      <c r="EU25" t="n" s="9845">
        <v>0.03999999910593033</v>
      </c>
      <c r="EV25">
        <f>EU25*EO25</f>
      </c>
      <c r="EW25">
        <f>EO25*(1+EU25)</f>
      </c>
      <c r="EX25" t="n" s="9848">
        <v>0.029999999329447746</v>
      </c>
      <c r="EY25">
        <f>EX25*EW25</f>
      </c>
      <c r="EZ25">
        <f>EW25+EY25</f>
      </c>
      <c r="FA25" t="n" s="9851">
        <v>0.10000000149011612</v>
      </c>
      <c r="FB25">
        <f>EZ25/(1-FA25)</f>
      </c>
      <c r="FC25">
        <f>FA25*FB25</f>
      </c>
      <c r="FD25" t="n" s="9854">
        <v>0.10000000149011612</v>
      </c>
      <c r="FE25">
        <f>FD25*FB25</f>
      </c>
      <c r="FF25">
        <f>FA25-FD25</f>
      </c>
      <c r="FG25">
        <f>FC25-FE25</f>
      </c>
      <c r="FH25">
        <f>FB25</f>
      </c>
      <c r="FI25">
        <f>EH25*EJ25/3625*$P$25</f>
      </c>
      <c r="FJ25" t="n" s="9860">
        <v>0.0</v>
      </c>
      <c r="FK25">
        <f>FI25*(1+FJ25)</f>
      </c>
      <c r="FL25" t="n" s="9862">
        <v>0.25</v>
      </c>
      <c r="FM25">
        <f>FK25/(1-FL25)</f>
      </c>
      <c r="FN25">
        <f>FL25*FM25</f>
      </c>
      <c r="FO25" t="n" s="9865">
        <v>0.15000000596046448</v>
      </c>
      <c r="FP25">
        <f>FO25*FM25</f>
      </c>
      <c r="FQ25">
        <f>FL25-FO25</f>
      </c>
      <c r="FR25">
        <f>FN25-FP25</f>
      </c>
      <c r="FS25" t="n" s="9869">
        <v>0.03999999910593033</v>
      </c>
      <c r="FT25">
        <f>FS25*FM25</f>
      </c>
      <c r="FU25">
        <f>FM25*(1+FS25)</f>
      </c>
      <c r="FV25" t="n" s="9872">
        <v>0.029999999329447746</v>
      </c>
      <c r="FW25">
        <f>FV25*FU25</f>
      </c>
      <c r="FX25">
        <f>FU25+FW25</f>
      </c>
      <c r="FY25" t="n" s="9875">
        <v>0.10000000149011612</v>
      </c>
      <c r="FZ25">
        <f>FX25/(1-FY25)</f>
      </c>
      <c r="GA25">
        <f>FY25*FZ25</f>
      </c>
      <c r="GB25" t="n" s="9878">
        <v>0.10000000149011612</v>
      </c>
      <c r="GC25">
        <f>GB25*FZ25</f>
      </c>
      <c r="GD25">
        <f>FY25-GB25</f>
      </c>
      <c r="GE25">
        <f>GA25-GC25</f>
      </c>
      <c r="GF25">
        <f>FZ25</f>
      </c>
      <c r="GG25" t="s" s="9883">
        <v>69</v>
      </c>
      <c r="GH25" t="s" s="9884">
        <v>66</v>
      </c>
      <c r="GI25" t="s" s="9885">
        <v>67</v>
      </c>
      <c r="GJ25" t="n" s="9886">
        <v>240322.0</v>
      </c>
      <c r="GK25" t="s" s="9887">
        <v>57</v>
      </c>
      <c r="GL25" t="s" s="9888">
        <v>68</v>
      </c>
      <c r="GM25" t="n" s="9889">
        <v>0.12530000507831573</v>
      </c>
      <c r="GN25" t="n" s="9890">
        <v>3.0</v>
      </c>
      <c r="GO25">
        <f>GN25*$O$25*12</f>
      </c>
      <c r="GP25">
        <f>GM25*GO25</f>
      </c>
      <c r="GQ25" t="n" s="9893">
        <v>0.0</v>
      </c>
      <c r="GR25">
        <f>GP25*(1+GQ25)</f>
      </c>
      <c r="GS25" t="n" s="9895">
        <v>0.25</v>
      </c>
      <c r="GT25">
        <f>GR25/(1-GS25)</f>
      </c>
      <c r="GU25">
        <f>GS25*GT25</f>
      </c>
      <c r="GV25" t="n" s="9898">
        <v>0.15000000596046448</v>
      </c>
      <c r="GW25">
        <f>GV25*GT25</f>
      </c>
      <c r="GX25">
        <f>GS25-GV25</f>
      </c>
      <c r="GY25">
        <f>GU25-GW25</f>
      </c>
      <c r="GZ25" t="n" s="9902">
        <v>0.03999999910593033</v>
      </c>
      <c r="HA25">
        <f>GZ25*GT25</f>
      </c>
      <c r="HB25">
        <f>GT25*(1+GZ25)</f>
      </c>
      <c r="HC25" t="n" s="9905">
        <v>0.029999999329447746</v>
      </c>
      <c r="HD25">
        <f>HC25*HB25</f>
      </c>
      <c r="HE25">
        <f>HB25+HD25</f>
      </c>
      <c r="HF25" t="n" s="9908">
        <v>0.10000000149011612</v>
      </c>
      <c r="HG25">
        <f>HE25/(1-HF25)</f>
      </c>
      <c r="HH25">
        <f>HF25*HG25</f>
      </c>
      <c r="HI25" t="n" s="9911">
        <v>0.10000000149011612</v>
      </c>
      <c r="HJ25">
        <f>HI25*HG25</f>
      </c>
      <c r="HK25">
        <f>HF25-HI25</f>
      </c>
      <c r="HL25">
        <f>HH25-HJ25</f>
      </c>
      <c r="HM25">
        <f>HG25</f>
      </c>
      <c r="HN25">
        <f>GM25*GO25/3625*$P$25</f>
      </c>
      <c r="HO25" t="n" s="9917">
        <v>0.0</v>
      </c>
      <c r="HP25">
        <f>HN25*(1+HO25)</f>
      </c>
      <c r="HQ25" t="n" s="9919">
        <v>0.25</v>
      </c>
      <c r="HR25">
        <f>HP25/(1-HQ25)</f>
      </c>
      <c r="HS25">
        <f>HQ25*HR25</f>
      </c>
      <c r="HT25" t="n" s="9922">
        <v>0.15000000596046448</v>
      </c>
      <c r="HU25">
        <f>HT25*HR25</f>
      </c>
      <c r="HV25">
        <f>HQ25-HT25</f>
      </c>
      <c r="HW25">
        <f>HS25-HU25</f>
      </c>
      <c r="HX25" t="n" s="9926">
        <v>0.03999999910593033</v>
      </c>
      <c r="HY25">
        <f>HX25*HR25</f>
      </c>
      <c r="HZ25">
        <f>HR25*(1+HX25)</f>
      </c>
      <c r="IA25" t="n" s="9929">
        <v>0.029999999329447746</v>
      </c>
      <c r="IB25">
        <f>IA25*HZ25</f>
      </c>
      <c r="IC25">
        <f>HZ25+IB25</f>
      </c>
      <c r="ID25" t="n" s="9932">
        <v>0.10000000149011612</v>
      </c>
      <c r="IE25">
        <f>IC25/(1-ID25)</f>
      </c>
      <c r="IF25">
        <f>ID25*IE25</f>
      </c>
      <c r="IG25" t="n" s="9935">
        <v>0.10000000149011612</v>
      </c>
      <c r="IH25">
        <f>IG25*IE25</f>
      </c>
      <c r="II25">
        <f>ID25-IG25</f>
      </c>
      <c r="IJ25">
        <f>IF25-IH25</f>
      </c>
      <c r="IK25">
        <f>IE25</f>
      </c>
      <c r="IL25" t="s" s="9940">
        <v>70</v>
      </c>
      <c r="IM25" t="s" s="9941">
        <v>66</v>
      </c>
      <c r="IN25" t="s" s="9942">
        <v>67</v>
      </c>
      <c r="IO25" t="n" s="9943">
        <v>240322.0</v>
      </c>
      <c r="IP25" t="s" s="9944">
        <v>57</v>
      </c>
      <c r="IQ25" t="s" s="9945">
        <v>68</v>
      </c>
      <c r="IR25" t="n" s="9946">
        <v>0.061900001019239426</v>
      </c>
      <c r="IS25" t="n" s="9947">
        <v>3.0</v>
      </c>
      <c r="IT25">
        <f>IS25*$O$25*12</f>
      </c>
      <c r="IU25">
        <f>IR25*IT25</f>
      </c>
      <c r="IV25" t="n" s="9950">
        <v>0.0</v>
      </c>
      <c r="IW25">
        <f>IU25*(1+IV25)</f>
      </c>
      <c r="IX25" t="n" s="9952">
        <v>0.25</v>
      </c>
      <c r="IY25">
        <f>IW25/(1-IX25)</f>
      </c>
      <c r="IZ25">
        <f>IX25*IY25</f>
      </c>
      <c r="JA25" t="n" s="9955">
        <v>0.15000000596046448</v>
      </c>
      <c r="JB25">
        <f>JA25*IY25</f>
      </c>
      <c r="JC25">
        <f>IX25-JA25</f>
      </c>
      <c r="JD25">
        <f>IZ25-JB25</f>
      </c>
      <c r="JE25" t="n" s="9959">
        <v>0.03999999910593033</v>
      </c>
      <c r="JF25">
        <f>JE25*IY25</f>
      </c>
      <c r="JG25">
        <f>IY25*(1+JE25)</f>
      </c>
      <c r="JH25" t="n" s="9962">
        <v>0.029999999329447746</v>
      </c>
      <c r="JI25">
        <f>JH25*JG25</f>
      </c>
      <c r="JJ25">
        <f>JG25+JI25</f>
      </c>
      <c r="JK25" t="n" s="9965">
        <v>0.10000000149011612</v>
      </c>
      <c r="JL25">
        <f>JJ25/(1-JK25)</f>
      </c>
      <c r="JM25">
        <f>JK25*JL25</f>
      </c>
      <c r="JN25" t="n" s="9968">
        <v>0.10000000149011612</v>
      </c>
      <c r="JO25">
        <f>JN25*JL25</f>
      </c>
      <c r="JP25">
        <f>JK25-JN25</f>
      </c>
      <c r="JQ25">
        <f>JM25-JO25</f>
      </c>
      <c r="JR25">
        <f>JL25</f>
      </c>
      <c r="JS25">
        <f>IR25*IT25/3625*$P$25</f>
      </c>
      <c r="JT25" t="n" s="9974">
        <v>0.0</v>
      </c>
      <c r="JU25">
        <f>JS25*(1+JT25)</f>
      </c>
      <c r="JV25" t="n" s="9976">
        <v>0.25</v>
      </c>
      <c r="JW25">
        <f>JU25/(1-JV25)</f>
      </c>
      <c r="JX25">
        <f>JV25*JW25</f>
      </c>
      <c r="JY25" t="n" s="9979">
        <v>0.15000000596046448</v>
      </c>
      <c r="JZ25">
        <f>JY25*JW25</f>
      </c>
      <c r="KA25">
        <f>JV25-JY25</f>
      </c>
      <c r="KB25">
        <f>JX25-JZ25</f>
      </c>
      <c r="KC25" t="n" s="9983">
        <v>0.03999999910593033</v>
      </c>
      <c r="KD25">
        <f>KC25*JW25</f>
      </c>
      <c r="KE25">
        <f>JW25*(1+KC25)</f>
      </c>
      <c r="KF25" t="n" s="9986">
        <v>0.029999999329447746</v>
      </c>
      <c r="KG25">
        <f>KF25*KE25</f>
      </c>
      <c r="KH25">
        <f>KE25+KG25</f>
      </c>
      <c r="KI25" t="n" s="9989">
        <v>0.10000000149011612</v>
      </c>
      <c r="KJ25">
        <f>KH25/(1-KI25)</f>
      </c>
      <c r="KK25">
        <f>KI25*KJ25</f>
      </c>
      <c r="KL25" t="n" s="9992">
        <v>0.10000000149011612</v>
      </c>
      <c r="KM25">
        <f>KL25*KJ25</f>
      </c>
      <c r="KN25">
        <f>KI25-KL25</f>
      </c>
      <c r="KO25">
        <f>KK25-KM25</f>
      </c>
      <c r="KP25">
        <f>KJ25</f>
      </c>
      <c r="KQ25" t="s" s="9997">
        <v>71</v>
      </c>
      <c r="KR25" t="s" s="9998">
        <v>66</v>
      </c>
      <c r="KS25" t="s" s="9999">
        <v>67</v>
      </c>
      <c r="KT25" t="n" s="10000">
        <v>240322.0</v>
      </c>
      <c r="KU25" t="s" s="10001">
        <v>57</v>
      </c>
      <c r="KV25" t="s" s="10002">
        <v>68</v>
      </c>
      <c r="KW25" t="n" s="10003">
        <v>0.21080000698566437</v>
      </c>
      <c r="KX25" t="n" s="10004">
        <v>3.0</v>
      </c>
      <c r="KY25">
        <f>KX25*$O$25*12</f>
      </c>
      <c r="KZ25">
        <f>KW25*KY25</f>
      </c>
      <c r="LA25" t="n" s="10007">
        <v>0.0</v>
      </c>
      <c r="LB25">
        <f>KZ25*(1+LA25)</f>
      </c>
      <c r="LC25" t="n" s="10009">
        <v>0.25</v>
      </c>
      <c r="LD25">
        <f>LB25/(1-LC25)</f>
      </c>
      <c r="LE25">
        <f>LC25*LD25</f>
      </c>
      <c r="LF25" t="n" s="10012">
        <v>0.15000000596046448</v>
      </c>
      <c r="LG25">
        <f>LF25*LD25</f>
      </c>
      <c r="LH25">
        <f>LC25-LF25</f>
      </c>
      <c r="LI25">
        <f>LE25-LG25</f>
      </c>
      <c r="LJ25" t="n" s="10016">
        <v>0.03999999910593033</v>
      </c>
      <c r="LK25">
        <f>LJ25*LD25</f>
      </c>
      <c r="LL25">
        <f>LD25*(1+LJ25)</f>
      </c>
      <c r="LM25" t="n" s="10019">
        <v>0.029999999329447746</v>
      </c>
      <c r="LN25">
        <f>LM25*LL25</f>
      </c>
      <c r="LO25">
        <f>LL25+LN25</f>
      </c>
      <c r="LP25" t="n" s="10022">
        <v>0.10000000149011612</v>
      </c>
      <c r="LQ25">
        <f>LO25/(1-LP25)</f>
      </c>
      <c r="LR25">
        <f>LP25*LQ25</f>
      </c>
      <c r="LS25" t="n" s="10025">
        <v>0.10000000149011612</v>
      </c>
      <c r="LT25">
        <f>LS25*LQ25</f>
      </c>
      <c r="LU25">
        <f>LP25-LS25</f>
      </c>
      <c r="LV25">
        <f>LR25-LT25</f>
      </c>
      <c r="LW25">
        <f>LQ25</f>
      </c>
      <c r="LX25">
        <f>KW25*KY25/3625*$P$25</f>
      </c>
      <c r="LY25" t="n" s="10031">
        <v>0.0</v>
      </c>
      <c r="LZ25">
        <f>LX25*(1+LY25)</f>
      </c>
      <c r="MA25" t="n" s="10033">
        <v>0.25</v>
      </c>
      <c r="MB25">
        <f>LZ25/(1-MA25)</f>
      </c>
      <c r="MC25">
        <f>MA25*MB25</f>
      </c>
      <c r="MD25" t="n" s="10036">
        <v>0.15000000596046448</v>
      </c>
      <c r="ME25">
        <f>MD25*MB25</f>
      </c>
      <c r="MF25">
        <f>MA25-MD25</f>
      </c>
      <c r="MG25">
        <f>MC25-ME25</f>
      </c>
      <c r="MH25" t="n" s="10040">
        <v>0.03999999910593033</v>
      </c>
      <c r="MI25">
        <f>MH25*MB25</f>
      </c>
      <c r="MJ25">
        <f>MB25*(1+MH25)</f>
      </c>
      <c r="MK25" t="n" s="10043">
        <v>0.029999999329447746</v>
      </c>
      <c r="ML25">
        <f>MK25*MJ25</f>
      </c>
      <c r="MM25">
        <f>MJ25+ML25</f>
      </c>
      <c r="MN25" t="n" s="10046">
        <v>0.10000000149011612</v>
      </c>
      <c r="MO25">
        <f>MM25/(1-MN25)</f>
      </c>
      <c r="MP25">
        <f>MN25*MO25</f>
      </c>
      <c r="MQ25" t="n" s="10049">
        <v>0.10000000149011612</v>
      </c>
      <c r="MR25">
        <f>MQ25*MO25</f>
      </c>
      <c r="MS25">
        <f>MN25-MQ25</f>
      </c>
      <c r="MT25">
        <f>MP25-MR25</f>
      </c>
      <c r="MU25">
        <f>MO25</f>
      </c>
      <c r="MV25" t="s" s="10054">
        <v>72</v>
      </c>
      <c r="MW25" t="s" s="10055">
        <v>66</v>
      </c>
      <c r="MX25" t="s" s="10056">
        <v>67</v>
      </c>
      <c r="MY25" t="n" s="10057">
        <v>240322.0</v>
      </c>
      <c r="MZ25" t="s" s="10058">
        <v>57</v>
      </c>
      <c r="NA25" t="s" s="10059">
        <v>68</v>
      </c>
      <c r="NB25" t="n" s="10060">
        <v>0.45249998569488525</v>
      </c>
      <c r="NC25" t="n" s="10061">
        <v>1.0</v>
      </c>
      <c r="ND25">
        <f>NC25*$O$25*12</f>
      </c>
      <c r="NE25">
        <f>NB25*ND25</f>
      </c>
      <c r="NF25" t="n" s="10064">
        <v>0.0</v>
      </c>
      <c r="NG25">
        <f>NE25*(1+NF25)</f>
      </c>
      <c r="NH25" t="n" s="10066">
        <v>0.25</v>
      </c>
      <c r="NI25">
        <f>NG25/(1-NH25)</f>
      </c>
      <c r="NJ25">
        <f>NH25*NI25</f>
      </c>
      <c r="NK25" t="n" s="10069">
        <v>0.15000000596046448</v>
      </c>
      <c r="NL25">
        <f>NK25*NI25</f>
      </c>
      <c r="NM25">
        <f>NH25-NK25</f>
      </c>
      <c r="NN25">
        <f>NJ25-NL25</f>
      </c>
      <c r="NO25" t="n" s="10073">
        <v>0.03999999910593033</v>
      </c>
      <c r="NP25">
        <f>NO25*NI25</f>
      </c>
      <c r="NQ25">
        <f>NI25*(1+NO25)</f>
      </c>
      <c r="NR25" t="n" s="10076">
        <v>0.029999999329447746</v>
      </c>
      <c r="NS25">
        <f>NR25*NQ25</f>
      </c>
      <c r="NT25">
        <f>NQ25+NS25</f>
      </c>
      <c r="NU25" t="n" s="10079">
        <v>0.10000000149011612</v>
      </c>
      <c r="NV25">
        <f>NT25/(1-NU25)</f>
      </c>
      <c r="NW25">
        <f>NU25*NV25</f>
      </c>
      <c r="NX25" t="n" s="10082">
        <v>0.10000000149011612</v>
      </c>
      <c r="NY25">
        <f>NX25*NV25</f>
      </c>
      <c r="NZ25">
        <f>NU25-NX25</f>
      </c>
      <c r="OA25">
        <f>NW25-NY25</f>
      </c>
      <c r="OB25">
        <f>NV25</f>
      </c>
      <c r="OC25">
        <f>NB25*ND25/3625*$P$25</f>
      </c>
      <c r="OD25" t="n" s="10088">
        <v>0.0</v>
      </c>
      <c r="OE25">
        <f>OC25*(1+OD25)</f>
      </c>
      <c r="OF25" t="n" s="10090">
        <v>0.25</v>
      </c>
      <c r="OG25">
        <f>OE25/(1-OF25)</f>
      </c>
      <c r="OH25">
        <f>OF25*OG25</f>
      </c>
      <c r="OI25" t="n" s="10093">
        <v>0.15000000596046448</v>
      </c>
      <c r="OJ25">
        <f>OI25*OG25</f>
      </c>
      <c r="OK25">
        <f>OF25-OI25</f>
      </c>
      <c r="OL25">
        <f>OH25-OJ25</f>
      </c>
      <c r="OM25" t="n" s="10097">
        <v>0.03999999910593033</v>
      </c>
      <c r="ON25">
        <f>OM25*OG25</f>
      </c>
      <c r="OO25">
        <f>OG25*(1+OM25)</f>
      </c>
      <c r="OP25" t="n" s="10100">
        <v>0.029999999329447746</v>
      </c>
      <c r="OQ25">
        <f>OP25*OO25</f>
      </c>
      <c r="OR25">
        <f>OO25+OQ25</f>
      </c>
      <c r="OS25" t="n" s="10103">
        <v>0.10000000149011612</v>
      </c>
      <c r="OT25">
        <f>OR25/(1-OS25)</f>
      </c>
      <c r="OU25">
        <f>OS25*OT25</f>
      </c>
      <c r="OV25" t="n" s="10106">
        <v>0.10000000149011612</v>
      </c>
      <c r="OW25">
        <f>OV25*OT25</f>
      </c>
      <c r="OX25">
        <f>OS25-OV25</f>
      </c>
      <c r="OY25">
        <f>OU25-OW25</f>
      </c>
      <c r="OZ25">
        <f>OT25</f>
      </c>
      <c r="PA25" t="s" s="10111">
        <v>73</v>
      </c>
      <c r="PB25" t="s" s="10112">
        <v>66</v>
      </c>
      <c r="PC25" t="s" s="10113">
        <v>67</v>
      </c>
      <c r="PD25" t="n" s="10114">
        <v>240322.0</v>
      </c>
      <c r="PE25" t="s" s="10115">
        <v>57</v>
      </c>
      <c r="PF25" t="s" s="10116">
        <v>68</v>
      </c>
      <c r="PG25" t="n" s="10117">
        <v>0.9043999910354614</v>
      </c>
      <c r="PH25" t="n" s="10118">
        <v>1.0</v>
      </c>
      <c r="PI25">
        <f>PH25*$O$25*12</f>
      </c>
      <c r="PJ25">
        <f>PG25*PI25</f>
      </c>
      <c r="PK25" t="n" s="10121">
        <v>0.0</v>
      </c>
      <c r="PL25">
        <f>PJ25*(1+PK25)</f>
      </c>
      <c r="PM25" t="n" s="10123">
        <v>0.25</v>
      </c>
      <c r="PN25">
        <f>PL25/(1-PM25)</f>
      </c>
      <c r="PO25">
        <f>PM25*PN25</f>
      </c>
      <c r="PP25" t="n" s="10126">
        <v>0.15000000596046448</v>
      </c>
      <c r="PQ25">
        <f>PP25*PN25</f>
      </c>
      <c r="PR25">
        <f>PM25-PP25</f>
      </c>
      <c r="PS25">
        <f>PO25-PQ25</f>
      </c>
      <c r="PT25" t="n" s="10130">
        <v>0.03999999910593033</v>
      </c>
      <c r="PU25">
        <f>PT25*PN25</f>
      </c>
      <c r="PV25">
        <f>PN25*(1+PT25)</f>
      </c>
      <c r="PW25" t="n" s="10133">
        <v>0.029999999329447746</v>
      </c>
      <c r="PX25">
        <f>PW25*PV25</f>
      </c>
      <c r="PY25">
        <f>PV25+PX25</f>
      </c>
      <c r="PZ25" t="n" s="10136">
        <v>0.10000000149011612</v>
      </c>
      <c r="QA25">
        <f>PY25/(1-PZ25)</f>
      </c>
      <c r="QB25">
        <f>PZ25*QA25</f>
      </c>
      <c r="QC25" t="n" s="10139">
        <v>0.10000000149011612</v>
      </c>
      <c r="QD25">
        <f>QC25*QA25</f>
      </c>
      <c r="QE25">
        <f>PZ25-QC25</f>
      </c>
      <c r="QF25">
        <f>QB25-QD25</f>
      </c>
      <c r="QG25">
        <f>QA25</f>
      </c>
      <c r="QH25">
        <f>PG25*PI25/3625*$P$25</f>
      </c>
      <c r="QI25" t="n" s="10145">
        <v>0.0</v>
      </c>
      <c r="QJ25">
        <f>QH25*(1+QI25)</f>
      </c>
      <c r="QK25" t="n" s="10147">
        <v>0.25</v>
      </c>
      <c r="QL25">
        <f>QJ25/(1-QK25)</f>
      </c>
      <c r="QM25">
        <f>QK25*QL25</f>
      </c>
      <c r="QN25" t="n" s="10150">
        <v>0.15000000596046448</v>
      </c>
      <c r="QO25">
        <f>QN25*QL25</f>
      </c>
      <c r="QP25">
        <f>QK25-QN25</f>
      </c>
      <c r="QQ25">
        <f>QM25-QO25</f>
      </c>
      <c r="QR25" t="n" s="10154">
        <v>0.03999999910593033</v>
      </c>
      <c r="QS25">
        <f>QR25*QL25</f>
      </c>
      <c r="QT25">
        <f>QL25*(1+QR25)</f>
      </c>
      <c r="QU25" t="n" s="10157">
        <v>0.029999999329447746</v>
      </c>
      <c r="QV25">
        <f>QU25*QT25</f>
      </c>
      <c r="QW25">
        <f>QT25+QV25</f>
      </c>
      <c r="QX25" t="n" s="10160">
        <v>0.10000000149011612</v>
      </c>
      <c r="QY25">
        <f>QW25/(1-QX25)</f>
      </c>
      <c r="QZ25">
        <f>QX25*QY25</f>
      </c>
      <c r="RA25" t="n" s="10163">
        <v>0.10000000149011612</v>
      </c>
      <c r="RB25">
        <f>RA25*QY25</f>
      </c>
      <c r="RC25">
        <f>QX25-RA25</f>
      </c>
      <c r="RD25">
        <f>QZ25-RB25</f>
      </c>
      <c r="RE25">
        <f>QY25</f>
      </c>
      <c r="RF25">
        <f>BV25+EA25+GF25+IK25+KP25+MU25+OZ25+RE25</f>
      </c>
    </row>
    <row r="26">
      <c r="A26" t="s">
        <v>94</v>
      </c>
      <c r="B26" t="s">
        <v>100</v>
      </c>
      <c r="C26" t="s">
        <v>101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n">
        <v>0.0</v>
      </c>
      <c r="K26" t="n">
        <v>42815.0</v>
      </c>
      <c r="L26" t="n">
        <v>42753.0</v>
      </c>
      <c r="M26" t="s">
        <v>57</v>
      </c>
      <c r="N26" t="n">
        <v>-2.0</v>
      </c>
      <c r="O26" t="n">
        <v>5000.0</v>
      </c>
      <c r="P26" t="n">
        <v>-62.0</v>
      </c>
      <c r="Q26" t="n">
        <v>-2.0</v>
      </c>
      <c r="R26" t="s" s="10168">
        <v>58</v>
      </c>
      <c r="S26" t="s" s="10169">
        <v>59</v>
      </c>
      <c r="T26" t="s" s="10170">
        <v>84</v>
      </c>
      <c r="U26" t="s" s="10171">
        <v>61</v>
      </c>
      <c r="V26" t="s" s="10172">
        <v>57</v>
      </c>
      <c r="W26" t="s" s="10173">
        <v>62</v>
      </c>
      <c r="X26" t="s" s="10174">
        <v>63</v>
      </c>
      <c r="Z26" t="n" s="10175">
        <v>500000.0</v>
      </c>
      <c r="AA26" t="n" s="10176">
        <v>0.0</v>
      </c>
      <c r="AB26" t="n" s="10177">
        <v>0.0</v>
      </c>
      <c r="AC26">
        <f>AA26*(1+AB26)</f>
      </c>
      <c r="AD26" t="n" s="10179">
        <v>0.25</v>
      </c>
      <c r="AE26">
        <f>AC26/(1-AD26)</f>
      </c>
      <c r="AF26">
        <f>AD26*AE26</f>
      </c>
      <c r="AG26" t="n" s="10182">
        <v>0.15000000596046448</v>
      </c>
      <c r="AH26">
        <f>AG26*AE26</f>
      </c>
      <c r="AI26">
        <f>AD26-AG26</f>
      </c>
      <c r="AJ26">
        <f>AF26-AH26</f>
      </c>
      <c r="AK26" t="n" s="10186">
        <v>0.03999999910593033</v>
      </c>
      <c r="AL26">
        <f>AK26*AE26</f>
      </c>
      <c r="AM26">
        <f>AE26*(1+AK26)</f>
      </c>
      <c r="AN26" t="n" s="10189">
        <v>0.029999999329447746</v>
      </c>
      <c r="AO26">
        <f>AN26*AM26</f>
      </c>
      <c r="AP26">
        <f>AM26+AO26</f>
      </c>
      <c r="AQ26" t="n" s="10192">
        <v>0.10000000149011612</v>
      </c>
      <c r="AR26">
        <f>AP26/(1-AQ26)</f>
      </c>
      <c r="AS26">
        <f>AQ26*AR26</f>
      </c>
      <c r="AT26" t="n" s="10195">
        <v>0.10000000149011612</v>
      </c>
      <c r="AU26">
        <f>AT26*AR26</f>
      </c>
      <c r="AV26">
        <f>AQ26-AT26</f>
      </c>
      <c r="AW26">
        <f>AS26-AU26</f>
      </c>
      <c r="AX26">
        <f>AR26</f>
      </c>
      <c r="AY26">
        <f>AA26/12*$Q$26</f>
      </c>
      <c r="AZ26">
        <f>AB26/12*$Q$26</f>
      </c>
      <c r="BA26">
        <f>AC26/12*$Q$26</f>
      </c>
      <c r="BB26">
        <f>AD26/12*$Q$26</f>
      </c>
      <c r="BC26">
        <f>AE26/12*$Q$26</f>
      </c>
      <c r="BD26">
        <f>AF26/12*$Q$26</f>
      </c>
      <c r="BE26">
        <f>AG26/12*$Q$26</f>
      </c>
      <c r="BF26">
        <f>AH26/12*$Q$26</f>
      </c>
      <c r="BG26">
        <f>AI26/12*$Q$26</f>
      </c>
      <c r="BH26">
        <f>AJ26/12*$Q$26</f>
      </c>
      <c r="BI26">
        <f>AK26/12*$Q$26</f>
      </c>
      <c r="BJ26">
        <f>AL26/12*$Q$26</f>
      </c>
      <c r="BK26">
        <f>AM26/12*$Q$26</f>
      </c>
      <c r="BL26">
        <f>AN26/12*$Q$26</f>
      </c>
      <c r="BM26">
        <f>AO26/12*$Q$26</f>
      </c>
      <c r="BN26">
        <f>AP26/12*$Q$26</f>
      </c>
      <c r="BO26">
        <f>AQ26/12*$Q$26</f>
      </c>
      <c r="BP26">
        <f>AR26/12*$Q$26</f>
      </c>
      <c r="BQ26">
        <f>AS26/12*$Q$26</f>
      </c>
      <c r="BR26">
        <f>AT26/12*$Q$26</f>
      </c>
      <c r="BS26">
        <f>AU26/12*$Q$26</f>
      </c>
      <c r="BT26">
        <f>AV26/12*$Q$26</f>
      </c>
      <c r="BU26">
        <f>AW26/12*$Q$26</f>
      </c>
      <c r="BV26">
        <f>AX26/12*$Q$26</f>
      </c>
      <c r="BW26" t="s" s="10228">
        <v>64</v>
      </c>
      <c r="BX26" t="s" s="10229">
        <v>59</v>
      </c>
      <c r="BY26" t="s" s="10230">
        <v>84</v>
      </c>
      <c r="BZ26" t="s" s="10231">
        <v>61</v>
      </c>
      <c r="CA26" t="s" s="10232">
        <v>57</v>
      </c>
      <c r="CB26" t="s" s="10233">
        <v>62</v>
      </c>
      <c r="CC26" t="s" s="10234">
        <v>63</v>
      </c>
      <c r="CE26" t="n" s="10235">
        <v>500000.0</v>
      </c>
      <c r="CF26" t="n" s="10236">
        <v>0.0</v>
      </c>
      <c r="CG26" t="n" s="10237">
        <v>0.0</v>
      </c>
      <c r="CH26">
        <f>CF26*(1+CG26)</f>
      </c>
      <c r="CI26" t="n" s="10239">
        <v>0.25</v>
      </c>
      <c r="CJ26">
        <f>CH26/(1-CI26)</f>
      </c>
      <c r="CK26">
        <f>CI26*CJ26</f>
      </c>
      <c r="CL26" t="n" s="10242">
        <v>0.15000000596046448</v>
      </c>
      <c r="CM26">
        <f>CL26*CJ26</f>
      </c>
      <c r="CN26">
        <f>CI26-CL26</f>
      </c>
      <c r="CO26">
        <f>CK26-CM26</f>
      </c>
      <c r="CP26" t="n" s="10246">
        <v>0.03999999910593033</v>
      </c>
      <c r="CQ26">
        <f>CP26*CJ26</f>
      </c>
      <c r="CR26">
        <f>CJ26*(1+CP26)</f>
      </c>
      <c r="CS26" t="n" s="10249">
        <v>0.029999999329447746</v>
      </c>
      <c r="CT26">
        <f>CS26*CR26</f>
      </c>
      <c r="CU26">
        <f>CR26+CT26</f>
      </c>
      <c r="CV26" t="n" s="10252">
        <v>0.10000000149011612</v>
      </c>
      <c r="CW26">
        <f>CU26/(1-CV26)</f>
      </c>
      <c r="CX26">
        <f>CV26*CW26</f>
      </c>
      <c r="CY26" t="n" s="10255">
        <v>0.10000000149011612</v>
      </c>
      <c r="CZ26">
        <f>CY26*CW26</f>
      </c>
      <c r="DA26">
        <f>CV26-CY26</f>
      </c>
      <c r="DB26">
        <f>CX26-CZ26</f>
      </c>
      <c r="DC26">
        <f>CW26</f>
      </c>
      <c r="DD26">
        <f>CF26/12*$Q$26</f>
      </c>
      <c r="DE26">
        <f>CG26/12*$Q$26</f>
      </c>
      <c r="DF26">
        <f>CH26/12*$Q$26</f>
      </c>
      <c r="DG26">
        <f>CI26/12*$Q$26</f>
      </c>
      <c r="DH26">
        <f>CJ26/12*$Q$26</f>
      </c>
      <c r="DI26">
        <f>CK26/12*$Q$26</f>
      </c>
      <c r="DJ26">
        <f>CL26/12*$Q$26</f>
      </c>
      <c r="DK26">
        <f>CM26/12*$Q$26</f>
      </c>
      <c r="DL26">
        <f>CN26/12*$Q$26</f>
      </c>
      <c r="DM26">
        <f>CO26/12*$Q$26</f>
      </c>
      <c r="DN26">
        <f>CP26/12*$Q$26</f>
      </c>
      <c r="DO26">
        <f>CQ26/12*$Q$26</f>
      </c>
      <c r="DP26">
        <f>CR26/12*$Q$26</f>
      </c>
      <c r="DQ26">
        <f>CS26/12*$Q$26</f>
      </c>
      <c r="DR26">
        <f>CT26/12*$Q$26</f>
      </c>
      <c r="DS26">
        <f>CU26/12*$Q$26</f>
      </c>
      <c r="DT26">
        <f>CV26/12*$Q$26</f>
      </c>
      <c r="DU26">
        <f>CW26/12*$Q$26</f>
      </c>
      <c r="DV26">
        <f>CX26/12*$Q$26</f>
      </c>
      <c r="DW26">
        <f>CY26/12*$Q$26</f>
      </c>
      <c r="DX26">
        <f>CZ26/12*$Q$26</f>
      </c>
      <c r="DY26">
        <f>DA26/12*$Q$26</f>
      </c>
      <c r="DZ26">
        <f>DB26/12*$Q$26</f>
      </c>
      <c r="EA26">
        <f>DC26/12*$Q$26</f>
      </c>
      <c r="EB26" t="s" s="10288">
        <v>65</v>
      </c>
      <c r="EC26" t="s" s="10289">
        <v>66</v>
      </c>
      <c r="ED26" t="s" s="10290">
        <v>67</v>
      </c>
      <c r="EE26" t="n" s="10291">
        <v>240322.0</v>
      </c>
      <c r="EF26" t="s" s="10292">
        <v>57</v>
      </c>
      <c r="EG26" t="s" s="10293">
        <v>68</v>
      </c>
      <c r="EH26" t="n" s="10294">
        <v>0.5009999871253967</v>
      </c>
      <c r="EI26" t="n" s="10295">
        <v>3.0</v>
      </c>
      <c r="EJ26">
        <f>EI26*$O$26*12</f>
      </c>
      <c r="EK26">
        <f>EH26*EJ26</f>
      </c>
      <c r="EL26" t="n" s="10298">
        <v>0.0</v>
      </c>
      <c r="EM26">
        <f>EK26*(1+EL26)</f>
      </c>
      <c r="EN26" t="n" s="10300">
        <v>0.25</v>
      </c>
      <c r="EO26">
        <f>EM26/(1-EN26)</f>
      </c>
      <c r="EP26">
        <f>EN26*EO26</f>
      </c>
      <c r="EQ26" t="n" s="10303">
        <v>0.15000000596046448</v>
      </c>
      <c r="ER26">
        <f>EQ26*EO26</f>
      </c>
      <c r="ES26">
        <f>EN26-EQ26</f>
      </c>
      <c r="ET26">
        <f>EP26-ER26</f>
      </c>
      <c r="EU26" t="n" s="10307">
        <v>0.03999999910593033</v>
      </c>
      <c r="EV26">
        <f>EU26*EO26</f>
      </c>
      <c r="EW26">
        <f>EO26*(1+EU26)</f>
      </c>
      <c r="EX26" t="n" s="10310">
        <v>0.029999999329447746</v>
      </c>
      <c r="EY26">
        <f>EX26*EW26</f>
      </c>
      <c r="EZ26">
        <f>EW26+EY26</f>
      </c>
      <c r="FA26" t="n" s="10313">
        <v>0.10000000149011612</v>
      </c>
      <c r="FB26">
        <f>EZ26/(1-FA26)</f>
      </c>
      <c r="FC26">
        <f>FA26*FB26</f>
      </c>
      <c r="FD26" t="n" s="10316">
        <v>0.10000000149011612</v>
      </c>
      <c r="FE26">
        <f>FD26*FB26</f>
      </c>
      <c r="FF26">
        <f>FA26-FD26</f>
      </c>
      <c r="FG26">
        <f>FC26-FE26</f>
      </c>
      <c r="FH26">
        <f>FB26</f>
      </c>
      <c r="FI26">
        <f>EH26*EJ26/3626*$P$26</f>
      </c>
      <c r="FJ26" t="n" s="10322">
        <v>0.0</v>
      </c>
      <c r="FK26">
        <f>FI26*(1+FJ26)</f>
      </c>
      <c r="FL26" t="n" s="10324">
        <v>0.25</v>
      </c>
      <c r="FM26">
        <f>FK26/(1-FL26)</f>
      </c>
      <c r="FN26">
        <f>FL26*FM26</f>
      </c>
      <c r="FO26" t="n" s="10327">
        <v>0.15000000596046448</v>
      </c>
      <c r="FP26">
        <f>FO26*FM26</f>
      </c>
      <c r="FQ26">
        <f>FL26-FO26</f>
      </c>
      <c r="FR26">
        <f>FN26-FP26</f>
      </c>
      <c r="FS26" t="n" s="10331">
        <v>0.03999999910593033</v>
      </c>
      <c r="FT26">
        <f>FS26*FM26</f>
      </c>
      <c r="FU26">
        <f>FM26*(1+FS26)</f>
      </c>
      <c r="FV26" t="n" s="10334">
        <v>0.029999999329447746</v>
      </c>
      <c r="FW26">
        <f>FV26*FU26</f>
      </c>
      <c r="FX26">
        <f>FU26+FW26</f>
      </c>
      <c r="FY26" t="n" s="10337">
        <v>0.10000000149011612</v>
      </c>
      <c r="FZ26">
        <f>FX26/(1-FY26)</f>
      </c>
      <c r="GA26">
        <f>FY26*FZ26</f>
      </c>
      <c r="GB26" t="n" s="10340">
        <v>0.10000000149011612</v>
      </c>
      <c r="GC26">
        <f>GB26*FZ26</f>
      </c>
      <c r="GD26">
        <f>FY26-GB26</f>
      </c>
      <c r="GE26">
        <f>GA26-GC26</f>
      </c>
      <c r="GF26">
        <f>FZ26</f>
      </c>
      <c r="GG26" t="s" s="10345">
        <v>69</v>
      </c>
      <c r="GH26" t="s" s="10346">
        <v>66</v>
      </c>
      <c r="GI26" t="s" s="10347">
        <v>67</v>
      </c>
      <c r="GJ26" t="n" s="10348">
        <v>240322.0</v>
      </c>
      <c r="GK26" t="s" s="10349">
        <v>57</v>
      </c>
      <c r="GL26" t="s" s="10350">
        <v>68</v>
      </c>
      <c r="GM26" t="n" s="10351">
        <v>0.12530000507831573</v>
      </c>
      <c r="GN26" t="n" s="10352">
        <v>3.0</v>
      </c>
      <c r="GO26">
        <f>GN26*$O$26*12</f>
      </c>
      <c r="GP26">
        <f>GM26*GO26</f>
      </c>
      <c r="GQ26" t="n" s="10355">
        <v>0.0</v>
      </c>
      <c r="GR26">
        <f>GP26*(1+GQ26)</f>
      </c>
      <c r="GS26" t="n" s="10357">
        <v>0.25</v>
      </c>
      <c r="GT26">
        <f>GR26/(1-GS26)</f>
      </c>
      <c r="GU26">
        <f>GS26*GT26</f>
      </c>
      <c r="GV26" t="n" s="10360">
        <v>0.15000000596046448</v>
      </c>
      <c r="GW26">
        <f>GV26*GT26</f>
      </c>
      <c r="GX26">
        <f>GS26-GV26</f>
      </c>
      <c r="GY26">
        <f>GU26-GW26</f>
      </c>
      <c r="GZ26" t="n" s="10364">
        <v>0.03999999910593033</v>
      </c>
      <c r="HA26">
        <f>GZ26*GT26</f>
      </c>
      <c r="HB26">
        <f>GT26*(1+GZ26)</f>
      </c>
      <c r="HC26" t="n" s="10367">
        <v>0.029999999329447746</v>
      </c>
      <c r="HD26">
        <f>HC26*HB26</f>
      </c>
      <c r="HE26">
        <f>HB26+HD26</f>
      </c>
      <c r="HF26" t="n" s="10370">
        <v>0.10000000149011612</v>
      </c>
      <c r="HG26">
        <f>HE26/(1-HF26)</f>
      </c>
      <c r="HH26">
        <f>HF26*HG26</f>
      </c>
      <c r="HI26" t="n" s="10373">
        <v>0.10000000149011612</v>
      </c>
      <c r="HJ26">
        <f>HI26*HG26</f>
      </c>
      <c r="HK26">
        <f>HF26-HI26</f>
      </c>
      <c r="HL26">
        <f>HH26-HJ26</f>
      </c>
      <c r="HM26">
        <f>HG26</f>
      </c>
      <c r="HN26">
        <f>GM26*GO26/3626*$P$26</f>
      </c>
      <c r="HO26" t="n" s="10379">
        <v>0.0</v>
      </c>
      <c r="HP26">
        <f>HN26*(1+HO26)</f>
      </c>
      <c r="HQ26" t="n" s="10381">
        <v>0.25</v>
      </c>
      <c r="HR26">
        <f>HP26/(1-HQ26)</f>
      </c>
      <c r="HS26">
        <f>HQ26*HR26</f>
      </c>
      <c r="HT26" t="n" s="10384">
        <v>0.15000000596046448</v>
      </c>
      <c r="HU26">
        <f>HT26*HR26</f>
      </c>
      <c r="HV26">
        <f>HQ26-HT26</f>
      </c>
      <c r="HW26">
        <f>HS26-HU26</f>
      </c>
      <c r="HX26" t="n" s="10388">
        <v>0.03999999910593033</v>
      </c>
      <c r="HY26">
        <f>HX26*HR26</f>
      </c>
      <c r="HZ26">
        <f>HR26*(1+HX26)</f>
      </c>
      <c r="IA26" t="n" s="10391">
        <v>0.029999999329447746</v>
      </c>
      <c r="IB26">
        <f>IA26*HZ26</f>
      </c>
      <c r="IC26">
        <f>HZ26+IB26</f>
      </c>
      <c r="ID26" t="n" s="10394">
        <v>0.10000000149011612</v>
      </c>
      <c r="IE26">
        <f>IC26/(1-ID26)</f>
      </c>
      <c r="IF26">
        <f>ID26*IE26</f>
      </c>
      <c r="IG26" t="n" s="10397">
        <v>0.10000000149011612</v>
      </c>
      <c r="IH26">
        <f>IG26*IE26</f>
      </c>
      <c r="II26">
        <f>ID26-IG26</f>
      </c>
      <c r="IJ26">
        <f>IF26-IH26</f>
      </c>
      <c r="IK26">
        <f>IE26</f>
      </c>
      <c r="IL26" t="s" s="10402">
        <v>70</v>
      </c>
      <c r="IM26" t="s" s="10403">
        <v>66</v>
      </c>
      <c r="IN26" t="s" s="10404">
        <v>67</v>
      </c>
      <c r="IO26" t="n" s="10405">
        <v>240322.0</v>
      </c>
      <c r="IP26" t="s" s="10406">
        <v>57</v>
      </c>
      <c r="IQ26" t="s" s="10407">
        <v>68</v>
      </c>
      <c r="IR26" t="n" s="10408">
        <v>0.061900001019239426</v>
      </c>
      <c r="IS26" t="n" s="10409">
        <v>3.0</v>
      </c>
      <c r="IT26">
        <f>IS26*$O$26*12</f>
      </c>
      <c r="IU26">
        <f>IR26*IT26</f>
      </c>
      <c r="IV26" t="n" s="10412">
        <v>0.0</v>
      </c>
      <c r="IW26">
        <f>IU26*(1+IV26)</f>
      </c>
      <c r="IX26" t="n" s="10414">
        <v>0.25</v>
      </c>
      <c r="IY26">
        <f>IW26/(1-IX26)</f>
      </c>
      <c r="IZ26">
        <f>IX26*IY26</f>
      </c>
      <c r="JA26" t="n" s="10417">
        <v>0.15000000596046448</v>
      </c>
      <c r="JB26">
        <f>JA26*IY26</f>
      </c>
      <c r="JC26">
        <f>IX26-JA26</f>
      </c>
      <c r="JD26">
        <f>IZ26-JB26</f>
      </c>
      <c r="JE26" t="n" s="10421">
        <v>0.03999999910593033</v>
      </c>
      <c r="JF26">
        <f>JE26*IY26</f>
      </c>
      <c r="JG26">
        <f>IY26*(1+JE26)</f>
      </c>
      <c r="JH26" t="n" s="10424">
        <v>0.029999999329447746</v>
      </c>
      <c r="JI26">
        <f>JH26*JG26</f>
      </c>
      <c r="JJ26">
        <f>JG26+JI26</f>
      </c>
      <c r="JK26" t="n" s="10427">
        <v>0.10000000149011612</v>
      </c>
      <c r="JL26">
        <f>JJ26/(1-JK26)</f>
      </c>
      <c r="JM26">
        <f>JK26*JL26</f>
      </c>
      <c r="JN26" t="n" s="10430">
        <v>0.10000000149011612</v>
      </c>
      <c r="JO26">
        <f>JN26*JL26</f>
      </c>
      <c r="JP26">
        <f>JK26-JN26</f>
      </c>
      <c r="JQ26">
        <f>JM26-JO26</f>
      </c>
      <c r="JR26">
        <f>JL26</f>
      </c>
      <c r="JS26">
        <f>IR26*IT26/3626*$P$26</f>
      </c>
      <c r="JT26" t="n" s="10436">
        <v>0.0</v>
      </c>
      <c r="JU26">
        <f>JS26*(1+JT26)</f>
      </c>
      <c r="JV26" t="n" s="10438">
        <v>0.25</v>
      </c>
      <c r="JW26">
        <f>JU26/(1-JV26)</f>
      </c>
      <c r="JX26">
        <f>JV26*JW26</f>
      </c>
      <c r="JY26" t="n" s="10441">
        <v>0.15000000596046448</v>
      </c>
      <c r="JZ26">
        <f>JY26*JW26</f>
      </c>
      <c r="KA26">
        <f>JV26-JY26</f>
      </c>
      <c r="KB26">
        <f>JX26-JZ26</f>
      </c>
      <c r="KC26" t="n" s="10445">
        <v>0.03999999910593033</v>
      </c>
      <c r="KD26">
        <f>KC26*JW26</f>
      </c>
      <c r="KE26">
        <f>JW26*(1+KC26)</f>
      </c>
      <c r="KF26" t="n" s="10448">
        <v>0.029999999329447746</v>
      </c>
      <c r="KG26">
        <f>KF26*KE26</f>
      </c>
      <c r="KH26">
        <f>KE26+KG26</f>
      </c>
      <c r="KI26" t="n" s="10451">
        <v>0.10000000149011612</v>
      </c>
      <c r="KJ26">
        <f>KH26/(1-KI26)</f>
      </c>
      <c r="KK26">
        <f>KI26*KJ26</f>
      </c>
      <c r="KL26" t="n" s="10454">
        <v>0.10000000149011612</v>
      </c>
      <c r="KM26">
        <f>KL26*KJ26</f>
      </c>
      <c r="KN26">
        <f>KI26-KL26</f>
      </c>
      <c r="KO26">
        <f>KK26-KM26</f>
      </c>
      <c r="KP26">
        <f>KJ26</f>
      </c>
      <c r="KQ26" t="s" s="10459">
        <v>71</v>
      </c>
      <c r="KR26" t="s" s="10460">
        <v>66</v>
      </c>
      <c r="KS26" t="s" s="10461">
        <v>67</v>
      </c>
      <c r="KT26" t="n" s="10462">
        <v>240322.0</v>
      </c>
      <c r="KU26" t="s" s="10463">
        <v>57</v>
      </c>
      <c r="KV26" t="s" s="10464">
        <v>68</v>
      </c>
      <c r="KW26" t="n" s="10465">
        <v>0.21080000698566437</v>
      </c>
      <c r="KX26" t="n" s="10466">
        <v>3.0</v>
      </c>
      <c r="KY26">
        <f>KX26*$O$26*12</f>
      </c>
      <c r="KZ26">
        <f>KW26*KY26</f>
      </c>
      <c r="LA26" t="n" s="10469">
        <v>0.0</v>
      </c>
      <c r="LB26">
        <f>KZ26*(1+LA26)</f>
      </c>
      <c r="LC26" t="n" s="10471">
        <v>0.25</v>
      </c>
      <c r="LD26">
        <f>LB26/(1-LC26)</f>
      </c>
      <c r="LE26">
        <f>LC26*LD26</f>
      </c>
      <c r="LF26" t="n" s="10474">
        <v>0.15000000596046448</v>
      </c>
      <c r="LG26">
        <f>LF26*LD26</f>
      </c>
      <c r="LH26">
        <f>LC26-LF26</f>
      </c>
      <c r="LI26">
        <f>LE26-LG26</f>
      </c>
      <c r="LJ26" t="n" s="10478">
        <v>0.03999999910593033</v>
      </c>
      <c r="LK26">
        <f>LJ26*LD26</f>
      </c>
      <c r="LL26">
        <f>LD26*(1+LJ26)</f>
      </c>
      <c r="LM26" t="n" s="10481">
        <v>0.029999999329447746</v>
      </c>
      <c r="LN26">
        <f>LM26*LL26</f>
      </c>
      <c r="LO26">
        <f>LL26+LN26</f>
      </c>
      <c r="LP26" t="n" s="10484">
        <v>0.10000000149011612</v>
      </c>
      <c r="LQ26">
        <f>LO26/(1-LP26)</f>
      </c>
      <c r="LR26">
        <f>LP26*LQ26</f>
      </c>
      <c r="LS26" t="n" s="10487">
        <v>0.10000000149011612</v>
      </c>
      <c r="LT26">
        <f>LS26*LQ26</f>
      </c>
      <c r="LU26">
        <f>LP26-LS26</f>
      </c>
      <c r="LV26">
        <f>LR26-LT26</f>
      </c>
      <c r="LW26">
        <f>LQ26</f>
      </c>
      <c r="LX26">
        <f>KW26*KY26/3626*$P$26</f>
      </c>
      <c r="LY26" t="n" s="10493">
        <v>0.0</v>
      </c>
      <c r="LZ26">
        <f>LX26*(1+LY26)</f>
      </c>
      <c r="MA26" t="n" s="10495">
        <v>0.25</v>
      </c>
      <c r="MB26">
        <f>LZ26/(1-MA26)</f>
      </c>
      <c r="MC26">
        <f>MA26*MB26</f>
      </c>
      <c r="MD26" t="n" s="10498">
        <v>0.15000000596046448</v>
      </c>
      <c r="ME26">
        <f>MD26*MB26</f>
      </c>
      <c r="MF26">
        <f>MA26-MD26</f>
      </c>
      <c r="MG26">
        <f>MC26-ME26</f>
      </c>
      <c r="MH26" t="n" s="10502">
        <v>0.03999999910593033</v>
      </c>
      <c r="MI26">
        <f>MH26*MB26</f>
      </c>
      <c r="MJ26">
        <f>MB26*(1+MH26)</f>
      </c>
      <c r="MK26" t="n" s="10505">
        <v>0.029999999329447746</v>
      </c>
      <c r="ML26">
        <f>MK26*MJ26</f>
      </c>
      <c r="MM26">
        <f>MJ26+ML26</f>
      </c>
      <c r="MN26" t="n" s="10508">
        <v>0.10000000149011612</v>
      </c>
      <c r="MO26">
        <f>MM26/(1-MN26)</f>
      </c>
      <c r="MP26">
        <f>MN26*MO26</f>
      </c>
      <c r="MQ26" t="n" s="10511">
        <v>0.10000000149011612</v>
      </c>
      <c r="MR26">
        <f>MQ26*MO26</f>
      </c>
      <c r="MS26">
        <f>MN26-MQ26</f>
      </c>
      <c r="MT26">
        <f>MP26-MR26</f>
      </c>
      <c r="MU26">
        <f>MO26</f>
      </c>
      <c r="MV26" t="s" s="10516">
        <v>72</v>
      </c>
      <c r="MW26" t="s" s="10517">
        <v>66</v>
      </c>
      <c r="MX26" t="s" s="10518">
        <v>67</v>
      </c>
      <c r="MY26" t="n" s="10519">
        <v>240322.0</v>
      </c>
      <c r="MZ26" t="s" s="10520">
        <v>57</v>
      </c>
      <c r="NA26" t="s" s="10521">
        <v>68</v>
      </c>
      <c r="NB26" t="n" s="10522">
        <v>0.45249998569488525</v>
      </c>
      <c r="NC26" t="n" s="10523">
        <v>1.0</v>
      </c>
      <c r="ND26">
        <f>NC26*$O$26*12</f>
      </c>
      <c r="NE26">
        <f>NB26*ND26</f>
      </c>
      <c r="NF26" t="n" s="10526">
        <v>0.0</v>
      </c>
      <c r="NG26">
        <f>NE26*(1+NF26)</f>
      </c>
      <c r="NH26" t="n" s="10528">
        <v>0.25</v>
      </c>
      <c r="NI26">
        <f>NG26/(1-NH26)</f>
      </c>
      <c r="NJ26">
        <f>NH26*NI26</f>
      </c>
      <c r="NK26" t="n" s="10531">
        <v>0.15000000596046448</v>
      </c>
      <c r="NL26">
        <f>NK26*NI26</f>
      </c>
      <c r="NM26">
        <f>NH26-NK26</f>
      </c>
      <c r="NN26">
        <f>NJ26-NL26</f>
      </c>
      <c r="NO26" t="n" s="10535">
        <v>0.03999999910593033</v>
      </c>
      <c r="NP26">
        <f>NO26*NI26</f>
      </c>
      <c r="NQ26">
        <f>NI26*(1+NO26)</f>
      </c>
      <c r="NR26" t="n" s="10538">
        <v>0.029999999329447746</v>
      </c>
      <c r="NS26">
        <f>NR26*NQ26</f>
      </c>
      <c r="NT26">
        <f>NQ26+NS26</f>
      </c>
      <c r="NU26" t="n" s="10541">
        <v>0.10000000149011612</v>
      </c>
      <c r="NV26">
        <f>NT26/(1-NU26)</f>
      </c>
      <c r="NW26">
        <f>NU26*NV26</f>
      </c>
      <c r="NX26" t="n" s="10544">
        <v>0.10000000149011612</v>
      </c>
      <c r="NY26">
        <f>NX26*NV26</f>
      </c>
      <c r="NZ26">
        <f>NU26-NX26</f>
      </c>
      <c r="OA26">
        <f>NW26-NY26</f>
      </c>
      <c r="OB26">
        <f>NV26</f>
      </c>
      <c r="OC26">
        <f>NB26*ND26/3626*$P$26</f>
      </c>
      <c r="OD26" t="n" s="10550">
        <v>0.0</v>
      </c>
      <c r="OE26">
        <f>OC26*(1+OD26)</f>
      </c>
      <c r="OF26" t="n" s="10552">
        <v>0.25</v>
      </c>
      <c r="OG26">
        <f>OE26/(1-OF26)</f>
      </c>
      <c r="OH26">
        <f>OF26*OG26</f>
      </c>
      <c r="OI26" t="n" s="10555">
        <v>0.15000000596046448</v>
      </c>
      <c r="OJ26">
        <f>OI26*OG26</f>
      </c>
      <c r="OK26">
        <f>OF26-OI26</f>
      </c>
      <c r="OL26">
        <f>OH26-OJ26</f>
      </c>
      <c r="OM26" t="n" s="10559">
        <v>0.03999999910593033</v>
      </c>
      <c r="ON26">
        <f>OM26*OG26</f>
      </c>
      <c r="OO26">
        <f>OG26*(1+OM26)</f>
      </c>
      <c r="OP26" t="n" s="10562">
        <v>0.029999999329447746</v>
      </c>
      <c r="OQ26">
        <f>OP26*OO26</f>
      </c>
      <c r="OR26">
        <f>OO26+OQ26</f>
      </c>
      <c r="OS26" t="n" s="10565">
        <v>0.10000000149011612</v>
      </c>
      <c r="OT26">
        <f>OR26/(1-OS26)</f>
      </c>
      <c r="OU26">
        <f>OS26*OT26</f>
      </c>
      <c r="OV26" t="n" s="10568">
        <v>0.10000000149011612</v>
      </c>
      <c r="OW26">
        <f>OV26*OT26</f>
      </c>
      <c r="OX26">
        <f>OS26-OV26</f>
      </c>
      <c r="OY26">
        <f>OU26-OW26</f>
      </c>
      <c r="OZ26">
        <f>OT26</f>
      </c>
      <c r="PA26" t="s" s="10573">
        <v>73</v>
      </c>
      <c r="PB26" t="s" s="10574">
        <v>66</v>
      </c>
      <c r="PC26" t="s" s="10575">
        <v>67</v>
      </c>
      <c r="PD26" t="n" s="10576">
        <v>240322.0</v>
      </c>
      <c r="PE26" t="s" s="10577">
        <v>57</v>
      </c>
      <c r="PF26" t="s" s="10578">
        <v>68</v>
      </c>
      <c r="PG26" t="n" s="10579">
        <v>0.9043999910354614</v>
      </c>
      <c r="PH26" t="n" s="10580">
        <v>1.0</v>
      </c>
      <c r="PI26">
        <f>PH26*$O$26*12</f>
      </c>
      <c r="PJ26">
        <f>PG26*PI26</f>
      </c>
      <c r="PK26" t="n" s="10583">
        <v>0.0</v>
      </c>
      <c r="PL26">
        <f>PJ26*(1+PK26)</f>
      </c>
      <c r="PM26" t="n" s="10585">
        <v>0.25</v>
      </c>
      <c r="PN26">
        <f>PL26/(1-PM26)</f>
      </c>
      <c r="PO26">
        <f>PM26*PN26</f>
      </c>
      <c r="PP26" t="n" s="10588">
        <v>0.15000000596046448</v>
      </c>
      <c r="PQ26">
        <f>PP26*PN26</f>
      </c>
      <c r="PR26">
        <f>PM26-PP26</f>
      </c>
      <c r="PS26">
        <f>PO26-PQ26</f>
      </c>
      <c r="PT26" t="n" s="10592">
        <v>0.03999999910593033</v>
      </c>
      <c r="PU26">
        <f>PT26*PN26</f>
      </c>
      <c r="PV26">
        <f>PN26*(1+PT26)</f>
      </c>
      <c r="PW26" t="n" s="10595">
        <v>0.029999999329447746</v>
      </c>
      <c r="PX26">
        <f>PW26*PV26</f>
      </c>
      <c r="PY26">
        <f>PV26+PX26</f>
      </c>
      <c r="PZ26" t="n" s="10598">
        <v>0.10000000149011612</v>
      </c>
      <c r="QA26">
        <f>PY26/(1-PZ26)</f>
      </c>
      <c r="QB26">
        <f>PZ26*QA26</f>
      </c>
      <c r="QC26" t="n" s="10601">
        <v>0.10000000149011612</v>
      </c>
      <c r="QD26">
        <f>QC26*QA26</f>
      </c>
      <c r="QE26">
        <f>PZ26-QC26</f>
      </c>
      <c r="QF26">
        <f>QB26-QD26</f>
      </c>
      <c r="QG26">
        <f>QA26</f>
      </c>
      <c r="QH26">
        <f>PG26*PI26/3626*$P$26</f>
      </c>
      <c r="QI26" t="n" s="10607">
        <v>0.0</v>
      </c>
      <c r="QJ26">
        <f>QH26*(1+QI26)</f>
      </c>
      <c r="QK26" t="n" s="10609">
        <v>0.25</v>
      </c>
      <c r="QL26">
        <f>QJ26/(1-QK26)</f>
      </c>
      <c r="QM26">
        <f>QK26*QL26</f>
      </c>
      <c r="QN26" t="n" s="10612">
        <v>0.15000000596046448</v>
      </c>
      <c r="QO26">
        <f>QN26*QL26</f>
      </c>
      <c r="QP26">
        <f>QK26-QN26</f>
      </c>
      <c r="QQ26">
        <f>QM26-QO26</f>
      </c>
      <c r="QR26" t="n" s="10616">
        <v>0.03999999910593033</v>
      </c>
      <c r="QS26">
        <f>QR26*QL26</f>
      </c>
      <c r="QT26">
        <f>QL26*(1+QR26)</f>
      </c>
      <c r="QU26" t="n" s="10619">
        <v>0.029999999329447746</v>
      </c>
      <c r="QV26">
        <f>QU26*QT26</f>
      </c>
      <c r="QW26">
        <f>QT26+QV26</f>
      </c>
      <c r="QX26" t="n" s="10622">
        <v>0.10000000149011612</v>
      </c>
      <c r="QY26">
        <f>QW26/(1-QX26)</f>
      </c>
      <c r="QZ26">
        <f>QX26*QY26</f>
      </c>
      <c r="RA26" t="n" s="10625">
        <v>0.10000000149011612</v>
      </c>
      <c r="RB26">
        <f>RA26*QY26</f>
      </c>
      <c r="RC26">
        <f>QX26-RA26</f>
      </c>
      <c r="RD26">
        <f>QZ26-RB26</f>
      </c>
      <c r="RE26">
        <f>QY26</f>
      </c>
      <c r="RF26">
        <f>BV26+EA26+GF26+IK26+KP26+MU26+OZ26+RE26</f>
      </c>
    </row>
    <row r="27">
      <c r="A27" t="s">
        <v>81</v>
      </c>
      <c r="B27" t="s">
        <v>102</v>
      </c>
      <c r="C27" t="s">
        <v>103</v>
      </c>
      <c r="D27" t="s">
        <v>52</v>
      </c>
      <c r="F27" t="s">
        <v>53</v>
      </c>
      <c r="G27" t="s">
        <v>54</v>
      </c>
      <c r="H27" t="s">
        <v>104</v>
      </c>
      <c r="I27" t="s">
        <v>105</v>
      </c>
      <c r="J27" t="n">
        <v>0.0</v>
      </c>
      <c r="K27" t="n">
        <v>42815.0</v>
      </c>
      <c r="L27" t="n">
        <v>42425.0</v>
      </c>
      <c r="M27" t="s">
        <v>57</v>
      </c>
      <c r="N27" t="n">
        <v>-1.0</v>
      </c>
      <c r="O27" t="n">
        <v>5000.0</v>
      </c>
      <c r="P27" t="n">
        <v>-390.0</v>
      </c>
      <c r="Q27" t="n">
        <v>0.0</v>
      </c>
      <c r="R27" t="s" s="10630">
        <v>58</v>
      </c>
      <c r="S27" t="s" s="10631">
        <v>59</v>
      </c>
      <c r="T27" t="s" s="10632">
        <v>60</v>
      </c>
      <c r="U27" t="s" s="10633">
        <v>61</v>
      </c>
      <c r="V27" t="s" s="10634">
        <v>57</v>
      </c>
      <c r="W27" t="s" s="10635">
        <v>62</v>
      </c>
      <c r="X27" t="s" s="10636">
        <v>63</v>
      </c>
      <c r="Z27" t="n" s="10637">
        <v>500000.0</v>
      </c>
      <c r="AA27" t="n" s="10638">
        <v>1822.1199951171875</v>
      </c>
      <c r="AB27" t="n" s="10639">
        <v>0.0</v>
      </c>
      <c r="AC27">
        <f>AA27*(1+AB27)</f>
      </c>
      <c r="AD27" t="n" s="10641">
        <v>0.25</v>
      </c>
      <c r="AE27">
        <f>AC27/(1-AD27)</f>
      </c>
      <c r="AF27">
        <f>AD27*AE27</f>
      </c>
      <c r="AG27" t="n" s="10644">
        <v>0.15000000596046448</v>
      </c>
      <c r="AH27">
        <f>AG27*AE27</f>
      </c>
      <c r="AI27">
        <f>AD27-AG27</f>
      </c>
      <c r="AJ27">
        <f>AF27-AH27</f>
      </c>
      <c r="AK27" t="n" s="10648">
        <v>0.03999999910593033</v>
      </c>
      <c r="AL27">
        <f>AK27*AE27</f>
      </c>
      <c r="AM27">
        <f>AE27*(1+AK27)</f>
      </c>
      <c r="AN27" t="n" s="10651">
        <v>0.029999999329447746</v>
      </c>
      <c r="AO27">
        <f>AN27*AM27</f>
      </c>
      <c r="AP27">
        <f>AM27+AO27</f>
      </c>
      <c r="AQ27" t="n" s="10654">
        <v>0.10000000149011612</v>
      </c>
      <c r="AR27">
        <f>AP27/(1-AQ27)</f>
      </c>
      <c r="AS27">
        <f>AQ27*AR27</f>
      </c>
      <c r="AT27" t="n" s="10657">
        <v>0.10000000149011612</v>
      </c>
      <c r="AU27">
        <f>AT27*AR27</f>
      </c>
      <c r="AV27">
        <f>AQ27-AT27</f>
      </c>
      <c r="AW27">
        <f>AS27-AU27</f>
      </c>
      <c r="AX27">
        <f>AR27</f>
      </c>
      <c r="AY27">
        <f>AA27/12*$Q$27</f>
      </c>
      <c r="AZ27">
        <f>AB27/12*$Q$27</f>
      </c>
      <c r="BA27">
        <f>AC27/12*$Q$27</f>
      </c>
      <c r="BB27">
        <f>AD27/12*$Q$27</f>
      </c>
      <c r="BC27">
        <f>AE27/12*$Q$27</f>
      </c>
      <c r="BD27">
        <f>AF27/12*$Q$27</f>
      </c>
      <c r="BE27">
        <f>AG27/12*$Q$27</f>
      </c>
      <c r="BF27">
        <f>AH27/12*$Q$27</f>
      </c>
      <c r="BG27">
        <f>AI27/12*$Q$27</f>
      </c>
      <c r="BH27">
        <f>AJ27/12*$Q$27</f>
      </c>
      <c r="BI27">
        <f>AK27/12*$Q$27</f>
      </c>
      <c r="BJ27">
        <f>AL27/12*$Q$27</f>
      </c>
      <c r="BK27">
        <f>AM27/12*$Q$27</f>
      </c>
      <c r="BL27">
        <f>AN27/12*$Q$27</f>
      </c>
      <c r="BM27">
        <f>AO27/12*$Q$27</f>
      </c>
      <c r="BN27">
        <f>AP27/12*$Q$27</f>
      </c>
      <c r="BO27">
        <f>AQ27/12*$Q$27</f>
      </c>
      <c r="BP27">
        <f>AR27/12*$Q$27</f>
      </c>
      <c r="BQ27">
        <f>AS27/12*$Q$27</f>
      </c>
      <c r="BR27">
        <f>AT27/12*$Q$27</f>
      </c>
      <c r="BS27">
        <f>AU27/12*$Q$27</f>
      </c>
      <c r="BT27">
        <f>AV27/12*$Q$27</f>
      </c>
      <c r="BU27">
        <f>AW27/12*$Q$27</f>
      </c>
      <c r="BV27">
        <f>AX27/12*$Q$27</f>
      </c>
      <c r="BW27" t="s" s="10690">
        <v>64</v>
      </c>
      <c r="BX27" t="s" s="10691">
        <v>59</v>
      </c>
      <c r="BY27" t="s" s="10692">
        <v>60</v>
      </c>
      <c r="BZ27" t="s" s="10693">
        <v>61</v>
      </c>
      <c r="CA27" t="s" s="10694">
        <v>57</v>
      </c>
      <c r="CB27" t="s" s="10695">
        <v>62</v>
      </c>
      <c r="CC27" t="s" s="10696">
        <v>63</v>
      </c>
      <c r="CE27" t="n" s="10697">
        <v>500000.0</v>
      </c>
      <c r="CF27" t="n" s="10698">
        <v>0.0</v>
      </c>
      <c r="CG27" t="n" s="10699">
        <v>0.0</v>
      </c>
      <c r="CH27">
        <f>CF27*(1+CG27)</f>
      </c>
      <c r="CI27" t="n" s="10701">
        <v>0.25</v>
      </c>
      <c r="CJ27">
        <f>CH27/(1-CI27)</f>
      </c>
      <c r="CK27">
        <f>CI27*CJ27</f>
      </c>
      <c r="CL27" t="n" s="10704">
        <v>0.15000000596046448</v>
      </c>
      <c r="CM27">
        <f>CL27*CJ27</f>
      </c>
      <c r="CN27">
        <f>CI27-CL27</f>
      </c>
      <c r="CO27">
        <f>CK27-CM27</f>
      </c>
      <c r="CP27" t="n" s="10708">
        <v>0.03999999910593033</v>
      </c>
      <c r="CQ27">
        <f>CP27*CJ27</f>
      </c>
      <c r="CR27">
        <f>CJ27*(1+CP27)</f>
      </c>
      <c r="CS27" t="n" s="10711">
        <v>0.029999999329447746</v>
      </c>
      <c r="CT27">
        <f>CS27*CR27</f>
      </c>
      <c r="CU27">
        <f>CR27+CT27</f>
      </c>
      <c r="CV27" t="n" s="10714">
        <v>0.10000000149011612</v>
      </c>
      <c r="CW27">
        <f>CU27/(1-CV27)</f>
      </c>
      <c r="CX27">
        <f>CV27*CW27</f>
      </c>
      <c r="CY27" t="n" s="10717">
        <v>0.10000000149011612</v>
      </c>
      <c r="CZ27">
        <f>CY27*CW27</f>
      </c>
      <c r="DA27">
        <f>CV27-CY27</f>
      </c>
      <c r="DB27">
        <f>CX27-CZ27</f>
      </c>
      <c r="DC27">
        <f>CW27</f>
      </c>
      <c r="DD27">
        <f>CF27/12*$Q$27</f>
      </c>
      <c r="DE27">
        <f>CG27/12*$Q$27</f>
      </c>
      <c r="DF27">
        <f>CH27/12*$Q$27</f>
      </c>
      <c r="DG27">
        <f>CI27/12*$Q$27</f>
      </c>
      <c r="DH27">
        <f>CJ27/12*$Q$27</f>
      </c>
      <c r="DI27">
        <f>CK27/12*$Q$27</f>
      </c>
      <c r="DJ27">
        <f>CL27/12*$Q$27</f>
      </c>
      <c r="DK27">
        <f>CM27/12*$Q$27</f>
      </c>
      <c r="DL27">
        <f>CN27/12*$Q$27</f>
      </c>
      <c r="DM27">
        <f>CO27/12*$Q$27</f>
      </c>
      <c r="DN27">
        <f>CP27/12*$Q$27</f>
      </c>
      <c r="DO27">
        <f>CQ27/12*$Q$27</f>
      </c>
      <c r="DP27">
        <f>CR27/12*$Q$27</f>
      </c>
      <c r="DQ27">
        <f>CS27/12*$Q$27</f>
      </c>
      <c r="DR27">
        <f>CT27/12*$Q$27</f>
      </c>
      <c r="DS27">
        <f>CU27/12*$Q$27</f>
      </c>
      <c r="DT27">
        <f>CV27/12*$Q$27</f>
      </c>
      <c r="DU27">
        <f>CW27/12*$Q$27</f>
      </c>
      <c r="DV27">
        <f>CX27/12*$Q$27</f>
      </c>
      <c r="DW27">
        <f>CY27/12*$Q$27</f>
      </c>
      <c r="DX27">
        <f>CZ27/12*$Q$27</f>
      </c>
      <c r="DY27">
        <f>DA27/12*$Q$27</f>
      </c>
      <c r="DZ27">
        <f>DB27/12*$Q$27</f>
      </c>
      <c r="EA27">
        <f>DC27/12*$Q$27</f>
      </c>
      <c r="EB27" t="s" s="10750">
        <v>65</v>
      </c>
      <c r="EC27" t="s" s="10751">
        <v>66</v>
      </c>
      <c r="ED27" t="s" s="10752">
        <v>67</v>
      </c>
      <c r="EE27" t="n" s="10753">
        <v>240322.0</v>
      </c>
      <c r="EF27" t="s" s="10754">
        <v>57</v>
      </c>
      <c r="EG27" t="s" s="10755">
        <v>68</v>
      </c>
      <c r="EH27" t="n" s="10756">
        <v>0.5009999871253967</v>
      </c>
      <c r="EI27" t="n" s="10757">
        <v>3.0</v>
      </c>
      <c r="EJ27">
        <f>EI27*$O$27*12</f>
      </c>
      <c r="EK27">
        <f>EH27*EJ27</f>
      </c>
      <c r="EL27" t="n" s="10760">
        <v>0.0</v>
      </c>
      <c r="EM27">
        <f>EK27*(1+EL27)</f>
      </c>
      <c r="EN27" t="n" s="10762">
        <v>0.25</v>
      </c>
      <c r="EO27">
        <f>EM27/(1-EN27)</f>
      </c>
      <c r="EP27">
        <f>EN27*EO27</f>
      </c>
      <c r="EQ27" t="n" s="10765">
        <v>0.15000000596046448</v>
      </c>
      <c r="ER27">
        <f>EQ27*EO27</f>
      </c>
      <c r="ES27">
        <f>EN27-EQ27</f>
      </c>
      <c r="ET27">
        <f>EP27-ER27</f>
      </c>
      <c r="EU27" t="n" s="10769">
        <v>0.03999999910593033</v>
      </c>
      <c r="EV27">
        <f>EU27*EO27</f>
      </c>
      <c r="EW27">
        <f>EO27*(1+EU27)</f>
      </c>
      <c r="EX27" t="n" s="10772">
        <v>0.029999999329447746</v>
      </c>
      <c r="EY27">
        <f>EX27*EW27</f>
      </c>
      <c r="EZ27">
        <f>EW27+EY27</f>
      </c>
      <c r="FA27" t="n" s="10775">
        <v>0.10000000149011612</v>
      </c>
      <c r="FB27">
        <f>EZ27/(1-FA27)</f>
      </c>
      <c r="FC27">
        <f>FA27*FB27</f>
      </c>
      <c r="FD27" t="n" s="10778">
        <v>0.10000000149011612</v>
      </c>
      <c r="FE27">
        <f>FD27*FB27</f>
      </c>
      <c r="FF27">
        <f>FA27-FD27</f>
      </c>
      <c r="FG27">
        <f>FC27-FE27</f>
      </c>
      <c r="FH27">
        <f>FB27</f>
      </c>
      <c r="FI27">
        <f>EH27*EJ27/3627*$P$27</f>
      </c>
      <c r="FJ27" t="n" s="10784">
        <v>0.0</v>
      </c>
      <c r="FK27">
        <f>FI27*(1+FJ27)</f>
      </c>
      <c r="FL27" t="n" s="10786">
        <v>0.25</v>
      </c>
      <c r="FM27">
        <f>FK27/(1-FL27)</f>
      </c>
      <c r="FN27">
        <f>FL27*FM27</f>
      </c>
      <c r="FO27" t="n" s="10789">
        <v>0.15000000596046448</v>
      </c>
      <c r="FP27">
        <f>FO27*FM27</f>
      </c>
      <c r="FQ27">
        <f>FL27-FO27</f>
      </c>
      <c r="FR27">
        <f>FN27-FP27</f>
      </c>
      <c r="FS27" t="n" s="10793">
        <v>0.03999999910593033</v>
      </c>
      <c r="FT27">
        <f>FS27*FM27</f>
      </c>
      <c r="FU27">
        <f>FM27*(1+FS27)</f>
      </c>
      <c r="FV27" t="n" s="10796">
        <v>0.029999999329447746</v>
      </c>
      <c r="FW27">
        <f>FV27*FU27</f>
      </c>
      <c r="FX27">
        <f>FU27+FW27</f>
      </c>
      <c r="FY27" t="n" s="10799">
        <v>0.10000000149011612</v>
      </c>
      <c r="FZ27">
        <f>FX27/(1-FY27)</f>
      </c>
      <c r="GA27">
        <f>FY27*FZ27</f>
      </c>
      <c r="GB27" t="n" s="10802">
        <v>0.10000000149011612</v>
      </c>
      <c r="GC27">
        <f>GB27*FZ27</f>
      </c>
      <c r="GD27">
        <f>FY27-GB27</f>
      </c>
      <c r="GE27">
        <f>GA27-GC27</f>
      </c>
      <c r="GF27">
        <f>FZ27</f>
      </c>
      <c r="GG27" t="s" s="10807">
        <v>69</v>
      </c>
      <c r="GH27" t="s" s="10808">
        <v>66</v>
      </c>
      <c r="GI27" t="s" s="10809">
        <v>67</v>
      </c>
      <c r="GJ27" t="n" s="10810">
        <v>240322.0</v>
      </c>
      <c r="GK27" t="s" s="10811">
        <v>57</v>
      </c>
      <c r="GL27" t="s" s="10812">
        <v>68</v>
      </c>
      <c r="GM27" t="n" s="10813">
        <v>0.12530000507831573</v>
      </c>
      <c r="GN27" t="n" s="10814">
        <v>3.0</v>
      </c>
      <c r="GO27">
        <f>GN27*$O$27*12</f>
      </c>
      <c r="GP27">
        <f>GM27*GO27</f>
      </c>
      <c r="GQ27" t="n" s="10817">
        <v>0.0</v>
      </c>
      <c r="GR27">
        <f>GP27*(1+GQ27)</f>
      </c>
      <c r="GS27" t="n" s="10819">
        <v>0.25</v>
      </c>
      <c r="GT27">
        <f>GR27/(1-GS27)</f>
      </c>
      <c r="GU27">
        <f>GS27*GT27</f>
      </c>
      <c r="GV27" t="n" s="10822">
        <v>0.15000000596046448</v>
      </c>
      <c r="GW27">
        <f>GV27*GT27</f>
      </c>
      <c r="GX27">
        <f>GS27-GV27</f>
      </c>
      <c r="GY27">
        <f>GU27-GW27</f>
      </c>
      <c r="GZ27" t="n" s="10826">
        <v>0.03999999910593033</v>
      </c>
      <c r="HA27">
        <f>GZ27*GT27</f>
      </c>
      <c r="HB27">
        <f>GT27*(1+GZ27)</f>
      </c>
      <c r="HC27" t="n" s="10829">
        <v>0.029999999329447746</v>
      </c>
      <c r="HD27">
        <f>HC27*HB27</f>
      </c>
      <c r="HE27">
        <f>HB27+HD27</f>
      </c>
      <c r="HF27" t="n" s="10832">
        <v>0.10000000149011612</v>
      </c>
      <c r="HG27">
        <f>HE27/(1-HF27)</f>
      </c>
      <c r="HH27">
        <f>HF27*HG27</f>
      </c>
      <c r="HI27" t="n" s="10835">
        <v>0.10000000149011612</v>
      </c>
      <c r="HJ27">
        <f>HI27*HG27</f>
      </c>
      <c r="HK27">
        <f>HF27-HI27</f>
      </c>
      <c r="HL27">
        <f>HH27-HJ27</f>
      </c>
      <c r="HM27">
        <f>HG27</f>
      </c>
      <c r="HN27">
        <f>GM27*GO27/3627*$P$27</f>
      </c>
      <c r="HO27" t="n" s="10841">
        <v>0.0</v>
      </c>
      <c r="HP27">
        <f>HN27*(1+HO27)</f>
      </c>
      <c r="HQ27" t="n" s="10843">
        <v>0.25</v>
      </c>
      <c r="HR27">
        <f>HP27/(1-HQ27)</f>
      </c>
      <c r="HS27">
        <f>HQ27*HR27</f>
      </c>
      <c r="HT27" t="n" s="10846">
        <v>0.15000000596046448</v>
      </c>
      <c r="HU27">
        <f>HT27*HR27</f>
      </c>
      <c r="HV27">
        <f>HQ27-HT27</f>
      </c>
      <c r="HW27">
        <f>HS27-HU27</f>
      </c>
      <c r="HX27" t="n" s="10850">
        <v>0.03999999910593033</v>
      </c>
      <c r="HY27">
        <f>HX27*HR27</f>
      </c>
      <c r="HZ27">
        <f>HR27*(1+HX27)</f>
      </c>
      <c r="IA27" t="n" s="10853">
        <v>0.029999999329447746</v>
      </c>
      <c r="IB27">
        <f>IA27*HZ27</f>
      </c>
      <c r="IC27">
        <f>HZ27+IB27</f>
      </c>
      <c r="ID27" t="n" s="10856">
        <v>0.10000000149011612</v>
      </c>
      <c r="IE27">
        <f>IC27/(1-ID27)</f>
      </c>
      <c r="IF27">
        <f>ID27*IE27</f>
      </c>
      <c r="IG27" t="n" s="10859">
        <v>0.10000000149011612</v>
      </c>
      <c r="IH27">
        <f>IG27*IE27</f>
      </c>
      <c r="II27">
        <f>ID27-IG27</f>
      </c>
      <c r="IJ27">
        <f>IF27-IH27</f>
      </c>
      <c r="IK27">
        <f>IE27</f>
      </c>
      <c r="IL27" t="s" s="10864">
        <v>70</v>
      </c>
      <c r="IM27" t="s" s="10865">
        <v>66</v>
      </c>
      <c r="IN27" t="s" s="10866">
        <v>67</v>
      </c>
      <c r="IO27" t="n" s="10867">
        <v>240322.0</v>
      </c>
      <c r="IP27" t="s" s="10868">
        <v>57</v>
      </c>
      <c r="IQ27" t="s" s="10869">
        <v>68</v>
      </c>
      <c r="IR27" t="n" s="10870">
        <v>0.061900001019239426</v>
      </c>
      <c r="IS27" t="n" s="10871">
        <v>3.0</v>
      </c>
      <c r="IT27">
        <f>IS27*$O$27*12</f>
      </c>
      <c r="IU27">
        <f>IR27*IT27</f>
      </c>
      <c r="IV27" t="n" s="10874">
        <v>0.0</v>
      </c>
      <c r="IW27">
        <f>IU27*(1+IV27)</f>
      </c>
      <c r="IX27" t="n" s="10876">
        <v>0.25</v>
      </c>
      <c r="IY27">
        <f>IW27/(1-IX27)</f>
      </c>
      <c r="IZ27">
        <f>IX27*IY27</f>
      </c>
      <c r="JA27" t="n" s="10879">
        <v>0.15000000596046448</v>
      </c>
      <c r="JB27">
        <f>JA27*IY27</f>
      </c>
      <c r="JC27">
        <f>IX27-JA27</f>
      </c>
      <c r="JD27">
        <f>IZ27-JB27</f>
      </c>
      <c r="JE27" t="n" s="10883">
        <v>0.03999999910593033</v>
      </c>
      <c r="JF27">
        <f>JE27*IY27</f>
      </c>
      <c r="JG27">
        <f>IY27*(1+JE27)</f>
      </c>
      <c r="JH27" t="n" s="10886">
        <v>0.029999999329447746</v>
      </c>
      <c r="JI27">
        <f>JH27*JG27</f>
      </c>
      <c r="JJ27">
        <f>JG27+JI27</f>
      </c>
      <c r="JK27" t="n" s="10889">
        <v>0.10000000149011612</v>
      </c>
      <c r="JL27">
        <f>JJ27/(1-JK27)</f>
      </c>
      <c r="JM27">
        <f>JK27*JL27</f>
      </c>
      <c r="JN27" t="n" s="10892">
        <v>0.10000000149011612</v>
      </c>
      <c r="JO27">
        <f>JN27*JL27</f>
      </c>
      <c r="JP27">
        <f>JK27-JN27</f>
      </c>
      <c r="JQ27">
        <f>JM27-JO27</f>
      </c>
      <c r="JR27">
        <f>JL27</f>
      </c>
      <c r="JS27">
        <f>IR27*IT27/3627*$P$27</f>
      </c>
      <c r="JT27" t="n" s="10898">
        <v>0.0</v>
      </c>
      <c r="JU27">
        <f>JS27*(1+JT27)</f>
      </c>
      <c r="JV27" t="n" s="10900">
        <v>0.25</v>
      </c>
      <c r="JW27">
        <f>JU27/(1-JV27)</f>
      </c>
      <c r="JX27">
        <f>JV27*JW27</f>
      </c>
      <c r="JY27" t="n" s="10903">
        <v>0.15000000596046448</v>
      </c>
      <c r="JZ27">
        <f>JY27*JW27</f>
      </c>
      <c r="KA27">
        <f>JV27-JY27</f>
      </c>
      <c r="KB27">
        <f>JX27-JZ27</f>
      </c>
      <c r="KC27" t="n" s="10907">
        <v>0.03999999910593033</v>
      </c>
      <c r="KD27">
        <f>KC27*JW27</f>
      </c>
      <c r="KE27">
        <f>JW27*(1+KC27)</f>
      </c>
      <c r="KF27" t="n" s="10910">
        <v>0.029999999329447746</v>
      </c>
      <c r="KG27">
        <f>KF27*KE27</f>
      </c>
      <c r="KH27">
        <f>KE27+KG27</f>
      </c>
      <c r="KI27" t="n" s="10913">
        <v>0.10000000149011612</v>
      </c>
      <c r="KJ27">
        <f>KH27/(1-KI27)</f>
      </c>
      <c r="KK27">
        <f>KI27*KJ27</f>
      </c>
      <c r="KL27" t="n" s="10916">
        <v>0.10000000149011612</v>
      </c>
      <c r="KM27">
        <f>KL27*KJ27</f>
      </c>
      <c r="KN27">
        <f>KI27-KL27</f>
      </c>
      <c r="KO27">
        <f>KK27-KM27</f>
      </c>
      <c r="KP27">
        <f>KJ27</f>
      </c>
      <c r="KQ27" t="s" s="10921">
        <v>71</v>
      </c>
      <c r="KR27" t="s" s="10922">
        <v>66</v>
      </c>
      <c r="KS27" t="s" s="10923">
        <v>67</v>
      </c>
      <c r="KT27" t="n" s="10924">
        <v>240322.0</v>
      </c>
      <c r="KU27" t="s" s="10925">
        <v>57</v>
      </c>
      <c r="KV27" t="s" s="10926">
        <v>68</v>
      </c>
      <c r="KW27" t="n" s="10927">
        <v>0.21080000698566437</v>
      </c>
      <c r="KX27" t="n" s="10928">
        <v>3.0</v>
      </c>
      <c r="KY27">
        <f>KX27*$O$27*12</f>
      </c>
      <c r="KZ27">
        <f>KW27*KY27</f>
      </c>
      <c r="LA27" t="n" s="10931">
        <v>0.0</v>
      </c>
      <c r="LB27">
        <f>KZ27*(1+LA27)</f>
      </c>
      <c r="LC27" t="n" s="10933">
        <v>0.25</v>
      </c>
      <c r="LD27">
        <f>LB27/(1-LC27)</f>
      </c>
      <c r="LE27">
        <f>LC27*LD27</f>
      </c>
      <c r="LF27" t="n" s="10936">
        <v>0.15000000596046448</v>
      </c>
      <c r="LG27">
        <f>LF27*LD27</f>
      </c>
      <c r="LH27">
        <f>LC27-LF27</f>
      </c>
      <c r="LI27">
        <f>LE27-LG27</f>
      </c>
      <c r="LJ27" t="n" s="10940">
        <v>0.03999999910593033</v>
      </c>
      <c r="LK27">
        <f>LJ27*LD27</f>
      </c>
      <c r="LL27">
        <f>LD27*(1+LJ27)</f>
      </c>
      <c r="LM27" t="n" s="10943">
        <v>0.029999999329447746</v>
      </c>
      <c r="LN27">
        <f>LM27*LL27</f>
      </c>
      <c r="LO27">
        <f>LL27+LN27</f>
      </c>
      <c r="LP27" t="n" s="10946">
        <v>0.10000000149011612</v>
      </c>
      <c r="LQ27">
        <f>LO27/(1-LP27)</f>
      </c>
      <c r="LR27">
        <f>LP27*LQ27</f>
      </c>
      <c r="LS27" t="n" s="10949">
        <v>0.10000000149011612</v>
      </c>
      <c r="LT27">
        <f>LS27*LQ27</f>
      </c>
      <c r="LU27">
        <f>LP27-LS27</f>
      </c>
      <c r="LV27">
        <f>LR27-LT27</f>
      </c>
      <c r="LW27">
        <f>LQ27</f>
      </c>
      <c r="LX27">
        <f>KW27*KY27/3627*$P$27</f>
      </c>
      <c r="LY27" t="n" s="10955">
        <v>0.0</v>
      </c>
      <c r="LZ27">
        <f>LX27*(1+LY27)</f>
      </c>
      <c r="MA27" t="n" s="10957">
        <v>0.25</v>
      </c>
      <c r="MB27">
        <f>LZ27/(1-MA27)</f>
      </c>
      <c r="MC27">
        <f>MA27*MB27</f>
      </c>
      <c r="MD27" t="n" s="10960">
        <v>0.15000000596046448</v>
      </c>
      <c r="ME27">
        <f>MD27*MB27</f>
      </c>
      <c r="MF27">
        <f>MA27-MD27</f>
      </c>
      <c r="MG27">
        <f>MC27-ME27</f>
      </c>
      <c r="MH27" t="n" s="10964">
        <v>0.03999999910593033</v>
      </c>
      <c r="MI27">
        <f>MH27*MB27</f>
      </c>
      <c r="MJ27">
        <f>MB27*(1+MH27)</f>
      </c>
      <c r="MK27" t="n" s="10967">
        <v>0.029999999329447746</v>
      </c>
      <c r="ML27">
        <f>MK27*MJ27</f>
      </c>
      <c r="MM27">
        <f>MJ27+ML27</f>
      </c>
      <c r="MN27" t="n" s="10970">
        <v>0.10000000149011612</v>
      </c>
      <c r="MO27">
        <f>MM27/(1-MN27)</f>
      </c>
      <c r="MP27">
        <f>MN27*MO27</f>
      </c>
      <c r="MQ27" t="n" s="10973">
        <v>0.10000000149011612</v>
      </c>
      <c r="MR27">
        <f>MQ27*MO27</f>
      </c>
      <c r="MS27">
        <f>MN27-MQ27</f>
      </c>
      <c r="MT27">
        <f>MP27-MR27</f>
      </c>
      <c r="MU27">
        <f>MO27</f>
      </c>
      <c r="MV27" t="s" s="10978">
        <v>72</v>
      </c>
      <c r="MW27" t="s" s="10979">
        <v>66</v>
      </c>
      <c r="MX27" t="s" s="10980">
        <v>67</v>
      </c>
      <c r="MY27" t="n" s="10981">
        <v>240322.0</v>
      </c>
      <c r="MZ27" t="s" s="10982">
        <v>57</v>
      </c>
      <c r="NA27" t="s" s="10983">
        <v>68</v>
      </c>
      <c r="NB27" t="n" s="10984">
        <v>0.45249998569488525</v>
      </c>
      <c r="NC27" t="n" s="10985">
        <v>1.0</v>
      </c>
      <c r="ND27">
        <f>NC27*$O$27*12</f>
      </c>
      <c r="NE27">
        <f>NB27*ND27</f>
      </c>
      <c r="NF27" t="n" s="10988">
        <v>0.0</v>
      </c>
      <c r="NG27">
        <f>NE27*(1+NF27)</f>
      </c>
      <c r="NH27" t="n" s="10990">
        <v>0.25</v>
      </c>
      <c r="NI27">
        <f>NG27/(1-NH27)</f>
      </c>
      <c r="NJ27">
        <f>NH27*NI27</f>
      </c>
      <c r="NK27" t="n" s="10993">
        <v>0.15000000596046448</v>
      </c>
      <c r="NL27">
        <f>NK27*NI27</f>
      </c>
      <c r="NM27">
        <f>NH27-NK27</f>
      </c>
      <c r="NN27">
        <f>NJ27-NL27</f>
      </c>
      <c r="NO27" t="n" s="10997">
        <v>0.03999999910593033</v>
      </c>
      <c r="NP27">
        <f>NO27*NI27</f>
      </c>
      <c r="NQ27">
        <f>NI27*(1+NO27)</f>
      </c>
      <c r="NR27" t="n" s="11000">
        <v>0.029999999329447746</v>
      </c>
      <c r="NS27">
        <f>NR27*NQ27</f>
      </c>
      <c r="NT27">
        <f>NQ27+NS27</f>
      </c>
      <c r="NU27" t="n" s="11003">
        <v>0.10000000149011612</v>
      </c>
      <c r="NV27">
        <f>NT27/(1-NU27)</f>
      </c>
      <c r="NW27">
        <f>NU27*NV27</f>
      </c>
      <c r="NX27" t="n" s="11006">
        <v>0.10000000149011612</v>
      </c>
      <c r="NY27">
        <f>NX27*NV27</f>
      </c>
      <c r="NZ27">
        <f>NU27-NX27</f>
      </c>
      <c r="OA27">
        <f>NW27-NY27</f>
      </c>
      <c r="OB27">
        <f>NV27</f>
      </c>
      <c r="OC27">
        <f>NB27*ND27/3627*$P$27</f>
      </c>
      <c r="OD27" t="n" s="11012">
        <v>0.0</v>
      </c>
      <c r="OE27">
        <f>OC27*(1+OD27)</f>
      </c>
      <c r="OF27" t="n" s="11014">
        <v>0.25</v>
      </c>
      <c r="OG27">
        <f>OE27/(1-OF27)</f>
      </c>
      <c r="OH27">
        <f>OF27*OG27</f>
      </c>
      <c r="OI27" t="n" s="11017">
        <v>0.15000000596046448</v>
      </c>
      <c r="OJ27">
        <f>OI27*OG27</f>
      </c>
      <c r="OK27">
        <f>OF27-OI27</f>
      </c>
      <c r="OL27">
        <f>OH27-OJ27</f>
      </c>
      <c r="OM27" t="n" s="11021">
        <v>0.03999999910593033</v>
      </c>
      <c r="ON27">
        <f>OM27*OG27</f>
      </c>
      <c r="OO27">
        <f>OG27*(1+OM27)</f>
      </c>
      <c r="OP27" t="n" s="11024">
        <v>0.029999999329447746</v>
      </c>
      <c r="OQ27">
        <f>OP27*OO27</f>
      </c>
      <c r="OR27">
        <f>OO27+OQ27</f>
      </c>
      <c r="OS27" t="n" s="11027">
        <v>0.10000000149011612</v>
      </c>
      <c r="OT27">
        <f>OR27/(1-OS27)</f>
      </c>
      <c r="OU27">
        <f>OS27*OT27</f>
      </c>
      <c r="OV27" t="n" s="11030">
        <v>0.10000000149011612</v>
      </c>
      <c r="OW27">
        <f>OV27*OT27</f>
      </c>
      <c r="OX27">
        <f>OS27-OV27</f>
      </c>
      <c r="OY27">
        <f>OU27-OW27</f>
      </c>
      <c r="OZ27">
        <f>OT27</f>
      </c>
      <c r="PA27" t="s" s="11035">
        <v>73</v>
      </c>
      <c r="PB27" t="s" s="11036">
        <v>66</v>
      </c>
      <c r="PC27" t="s" s="11037">
        <v>67</v>
      </c>
      <c r="PD27" t="n" s="11038">
        <v>240322.0</v>
      </c>
      <c r="PE27" t="s" s="11039">
        <v>57</v>
      </c>
      <c r="PF27" t="s" s="11040">
        <v>68</v>
      </c>
      <c r="PG27" t="n" s="11041">
        <v>0.9043999910354614</v>
      </c>
      <c r="PH27" t="n" s="11042">
        <v>1.0</v>
      </c>
      <c r="PI27">
        <f>PH27*$O$27*12</f>
      </c>
      <c r="PJ27">
        <f>PG27*PI27</f>
      </c>
      <c r="PK27" t="n" s="11045">
        <v>0.0</v>
      </c>
      <c r="PL27">
        <f>PJ27*(1+PK27)</f>
      </c>
      <c r="PM27" t="n" s="11047">
        <v>0.25</v>
      </c>
      <c r="PN27">
        <f>PL27/(1-PM27)</f>
      </c>
      <c r="PO27">
        <f>PM27*PN27</f>
      </c>
      <c r="PP27" t="n" s="11050">
        <v>0.15000000596046448</v>
      </c>
      <c r="PQ27">
        <f>PP27*PN27</f>
      </c>
      <c r="PR27">
        <f>PM27-PP27</f>
      </c>
      <c r="PS27">
        <f>PO27-PQ27</f>
      </c>
      <c r="PT27" t="n" s="11054">
        <v>0.03999999910593033</v>
      </c>
      <c r="PU27">
        <f>PT27*PN27</f>
      </c>
      <c r="PV27">
        <f>PN27*(1+PT27)</f>
      </c>
      <c r="PW27" t="n" s="11057">
        <v>0.029999999329447746</v>
      </c>
      <c r="PX27">
        <f>PW27*PV27</f>
      </c>
      <c r="PY27">
        <f>PV27+PX27</f>
      </c>
      <c r="PZ27" t="n" s="11060">
        <v>0.10000000149011612</v>
      </c>
      <c r="QA27">
        <f>PY27/(1-PZ27)</f>
      </c>
      <c r="QB27">
        <f>PZ27*QA27</f>
      </c>
      <c r="QC27" t="n" s="11063">
        <v>0.10000000149011612</v>
      </c>
      <c r="QD27">
        <f>QC27*QA27</f>
      </c>
      <c r="QE27">
        <f>PZ27-QC27</f>
      </c>
      <c r="QF27">
        <f>QB27-QD27</f>
      </c>
      <c r="QG27">
        <f>QA27</f>
      </c>
      <c r="QH27">
        <f>PG27*PI27/3627*$P$27</f>
      </c>
      <c r="QI27" t="n" s="11069">
        <v>0.0</v>
      </c>
      <c r="QJ27">
        <f>QH27*(1+QI27)</f>
      </c>
      <c r="QK27" t="n" s="11071">
        <v>0.25</v>
      </c>
      <c r="QL27">
        <f>QJ27/(1-QK27)</f>
      </c>
      <c r="QM27">
        <f>QK27*QL27</f>
      </c>
      <c r="QN27" t="n" s="11074">
        <v>0.15000000596046448</v>
      </c>
      <c r="QO27">
        <f>QN27*QL27</f>
      </c>
      <c r="QP27">
        <f>QK27-QN27</f>
      </c>
      <c r="QQ27">
        <f>QM27-QO27</f>
      </c>
      <c r="QR27" t="n" s="11078">
        <v>0.03999999910593033</v>
      </c>
      <c r="QS27">
        <f>QR27*QL27</f>
      </c>
      <c r="QT27">
        <f>QL27*(1+QR27)</f>
      </c>
      <c r="QU27" t="n" s="11081">
        <v>0.029999999329447746</v>
      </c>
      <c r="QV27">
        <f>QU27*QT27</f>
      </c>
      <c r="QW27">
        <f>QT27+QV27</f>
      </c>
      <c r="QX27" t="n" s="11084">
        <v>0.10000000149011612</v>
      </c>
      <c r="QY27">
        <f>QW27/(1-QX27)</f>
      </c>
      <c r="QZ27">
        <f>QX27*QY27</f>
      </c>
      <c r="RA27" t="n" s="11087">
        <v>0.10000000149011612</v>
      </c>
      <c r="RB27">
        <f>RA27*QY27</f>
      </c>
      <c r="RC27">
        <f>QX27-RA27</f>
      </c>
      <c r="RD27">
        <f>QZ27-RB27</f>
      </c>
      <c r="RE27">
        <f>QY27</f>
      </c>
      <c r="RF27">
        <f>BV27+EA27+GF27+IK27+KP27+MU27+OZ27+RE27</f>
      </c>
    </row>
    <row r="28">
      <c r="A28" t="s">
        <v>97</v>
      </c>
      <c r="B28" t="s">
        <v>106</v>
      </c>
      <c r="C28" t="s">
        <v>107</v>
      </c>
      <c r="D28" t="s">
        <v>52</v>
      </c>
      <c r="F28" t="s">
        <v>108</v>
      </c>
      <c r="G28" t="s">
        <v>54</v>
      </c>
      <c r="H28" t="s">
        <v>104</v>
      </c>
      <c r="I28" t="s">
        <v>105</v>
      </c>
      <c r="J28" t="n">
        <v>0.0</v>
      </c>
      <c r="K28" t="n">
        <v>42815.0</v>
      </c>
      <c r="L28" t="n">
        <v>42424.0</v>
      </c>
      <c r="M28" t="s">
        <v>57</v>
      </c>
      <c r="N28" t="n">
        <v>-1.0</v>
      </c>
      <c r="O28" t="n">
        <v>4400.0</v>
      </c>
      <c r="P28" t="n">
        <v>-391.0</v>
      </c>
      <c r="Q28" t="n">
        <v>0.0</v>
      </c>
      <c r="R28" t="s" s="11092">
        <v>58</v>
      </c>
      <c r="S28" t="s" s="11093">
        <v>59</v>
      </c>
      <c r="T28" t="s" s="11094">
        <v>60</v>
      </c>
      <c r="U28" t="s" s="11095">
        <v>61</v>
      </c>
      <c r="V28" t="s" s="11096">
        <v>57</v>
      </c>
      <c r="W28" t="s" s="11097">
        <v>62</v>
      </c>
      <c r="X28" t="s" s="11098">
        <v>63</v>
      </c>
      <c r="Z28" t="n" s="11099">
        <v>500000.0</v>
      </c>
      <c r="AA28" t="n" s="11100">
        <v>1822.1199951171875</v>
      </c>
      <c r="AB28" t="n" s="11101">
        <v>0.0</v>
      </c>
      <c r="AC28">
        <f>AA28*(1+AB28)</f>
      </c>
      <c r="AD28" t="n" s="11103">
        <v>0.25</v>
      </c>
      <c r="AE28">
        <f>AC28/(1-AD28)</f>
      </c>
      <c r="AF28">
        <f>AD28*AE28</f>
      </c>
      <c r="AG28" t="n" s="11106">
        <v>0.15000000596046448</v>
      </c>
      <c r="AH28">
        <f>AG28*AE28</f>
      </c>
      <c r="AI28">
        <f>AD28-AG28</f>
      </c>
      <c r="AJ28">
        <f>AF28-AH28</f>
      </c>
      <c r="AK28" t="n" s="11110">
        <v>0.03999999910593033</v>
      </c>
      <c r="AL28">
        <f>AK28*AE28</f>
      </c>
      <c r="AM28">
        <f>AE28*(1+AK28)</f>
      </c>
      <c r="AN28" t="n" s="11113">
        <v>0.029999999329447746</v>
      </c>
      <c r="AO28">
        <f>AN28*AM28</f>
      </c>
      <c r="AP28">
        <f>AM28+AO28</f>
      </c>
      <c r="AQ28" t="n" s="11116">
        <v>0.10000000149011612</v>
      </c>
      <c r="AR28">
        <f>AP28/(1-AQ28)</f>
      </c>
      <c r="AS28">
        <f>AQ28*AR28</f>
      </c>
      <c r="AT28" t="n" s="11119">
        <v>0.10000000149011612</v>
      </c>
      <c r="AU28">
        <f>AT28*AR28</f>
      </c>
      <c r="AV28">
        <f>AQ28-AT28</f>
      </c>
      <c r="AW28">
        <f>AS28-AU28</f>
      </c>
      <c r="AX28">
        <f>AR28</f>
      </c>
      <c r="AY28">
        <f>AA28/12*$Q$28</f>
      </c>
      <c r="AZ28">
        <f>AB28/12*$Q$28</f>
      </c>
      <c r="BA28">
        <f>AC28/12*$Q$28</f>
      </c>
      <c r="BB28">
        <f>AD28/12*$Q$28</f>
      </c>
      <c r="BC28">
        <f>AE28/12*$Q$28</f>
      </c>
      <c r="BD28">
        <f>AF28/12*$Q$28</f>
      </c>
      <c r="BE28">
        <f>AG28/12*$Q$28</f>
      </c>
      <c r="BF28">
        <f>AH28/12*$Q$28</f>
      </c>
      <c r="BG28">
        <f>AI28/12*$Q$28</f>
      </c>
      <c r="BH28">
        <f>AJ28/12*$Q$28</f>
      </c>
      <c r="BI28">
        <f>AK28/12*$Q$28</f>
      </c>
      <c r="BJ28">
        <f>AL28/12*$Q$28</f>
      </c>
      <c r="BK28">
        <f>AM28/12*$Q$28</f>
      </c>
      <c r="BL28">
        <f>AN28/12*$Q$28</f>
      </c>
      <c r="BM28">
        <f>AO28/12*$Q$28</f>
      </c>
      <c r="BN28">
        <f>AP28/12*$Q$28</f>
      </c>
      <c r="BO28">
        <f>AQ28/12*$Q$28</f>
      </c>
      <c r="BP28">
        <f>AR28/12*$Q$28</f>
      </c>
      <c r="BQ28">
        <f>AS28/12*$Q$28</f>
      </c>
      <c r="BR28">
        <f>AT28/12*$Q$28</f>
      </c>
      <c r="BS28">
        <f>AU28/12*$Q$28</f>
      </c>
      <c r="BT28">
        <f>AV28/12*$Q$28</f>
      </c>
      <c r="BU28">
        <f>AW28/12*$Q$28</f>
      </c>
      <c r="BV28">
        <f>AX28/12*$Q$28</f>
      </c>
      <c r="BW28" t="s" s="11152">
        <v>64</v>
      </c>
      <c r="BX28" t="s" s="11153">
        <v>59</v>
      </c>
      <c r="BY28" t="s" s="11154">
        <v>60</v>
      </c>
      <c r="BZ28" t="s" s="11155">
        <v>61</v>
      </c>
      <c r="CA28" t="s" s="11156">
        <v>57</v>
      </c>
      <c r="CB28" t="s" s="11157">
        <v>62</v>
      </c>
      <c r="CC28" t="s" s="11158">
        <v>63</v>
      </c>
      <c r="CE28" t="n" s="11159">
        <v>500000.0</v>
      </c>
      <c r="CF28" t="n" s="11160">
        <v>0.0</v>
      </c>
      <c r="CG28" t="n" s="11161">
        <v>0.0</v>
      </c>
      <c r="CH28">
        <f>CF28*(1+CG28)</f>
      </c>
      <c r="CI28" t="n" s="11163">
        <v>0.25</v>
      </c>
      <c r="CJ28">
        <f>CH28/(1-CI28)</f>
      </c>
      <c r="CK28">
        <f>CI28*CJ28</f>
      </c>
      <c r="CL28" t="n" s="11166">
        <v>0.15000000596046448</v>
      </c>
      <c r="CM28">
        <f>CL28*CJ28</f>
      </c>
      <c r="CN28">
        <f>CI28-CL28</f>
      </c>
      <c r="CO28">
        <f>CK28-CM28</f>
      </c>
      <c r="CP28" t="n" s="11170">
        <v>0.03999999910593033</v>
      </c>
      <c r="CQ28">
        <f>CP28*CJ28</f>
      </c>
      <c r="CR28">
        <f>CJ28*(1+CP28)</f>
      </c>
      <c r="CS28" t="n" s="11173">
        <v>0.029999999329447746</v>
      </c>
      <c r="CT28">
        <f>CS28*CR28</f>
      </c>
      <c r="CU28">
        <f>CR28+CT28</f>
      </c>
      <c r="CV28" t="n" s="11176">
        <v>0.10000000149011612</v>
      </c>
      <c r="CW28">
        <f>CU28/(1-CV28)</f>
      </c>
      <c r="CX28">
        <f>CV28*CW28</f>
      </c>
      <c r="CY28" t="n" s="11179">
        <v>0.10000000149011612</v>
      </c>
      <c r="CZ28">
        <f>CY28*CW28</f>
      </c>
      <c r="DA28">
        <f>CV28-CY28</f>
      </c>
      <c r="DB28">
        <f>CX28-CZ28</f>
      </c>
      <c r="DC28">
        <f>CW28</f>
      </c>
      <c r="DD28">
        <f>CF28/12*$Q$28</f>
      </c>
      <c r="DE28">
        <f>CG28/12*$Q$28</f>
      </c>
      <c r="DF28">
        <f>CH28/12*$Q$28</f>
      </c>
      <c r="DG28">
        <f>CI28/12*$Q$28</f>
      </c>
      <c r="DH28">
        <f>CJ28/12*$Q$28</f>
      </c>
      <c r="DI28">
        <f>CK28/12*$Q$28</f>
      </c>
      <c r="DJ28">
        <f>CL28/12*$Q$28</f>
      </c>
      <c r="DK28">
        <f>CM28/12*$Q$28</f>
      </c>
      <c r="DL28">
        <f>CN28/12*$Q$28</f>
      </c>
      <c r="DM28">
        <f>CO28/12*$Q$28</f>
      </c>
      <c r="DN28">
        <f>CP28/12*$Q$28</f>
      </c>
      <c r="DO28">
        <f>CQ28/12*$Q$28</f>
      </c>
      <c r="DP28">
        <f>CR28/12*$Q$28</f>
      </c>
      <c r="DQ28">
        <f>CS28/12*$Q$28</f>
      </c>
      <c r="DR28">
        <f>CT28/12*$Q$28</f>
      </c>
      <c r="DS28">
        <f>CU28/12*$Q$28</f>
      </c>
      <c r="DT28">
        <f>CV28/12*$Q$28</f>
      </c>
      <c r="DU28">
        <f>CW28/12*$Q$28</f>
      </c>
      <c r="DV28">
        <f>CX28/12*$Q$28</f>
      </c>
      <c r="DW28">
        <f>CY28/12*$Q$28</f>
      </c>
      <c r="DX28">
        <f>CZ28/12*$Q$28</f>
      </c>
      <c r="DY28">
        <f>DA28/12*$Q$28</f>
      </c>
      <c r="DZ28">
        <f>DB28/12*$Q$28</f>
      </c>
      <c r="EA28">
        <f>DC28/12*$Q$28</f>
      </c>
      <c r="EB28" t="s" s="11212">
        <v>65</v>
      </c>
      <c r="EC28" t="s" s="11213">
        <v>66</v>
      </c>
      <c r="ED28" t="s" s="11214">
        <v>109</v>
      </c>
      <c r="EE28" t="n" s="11215">
        <v>240322.0</v>
      </c>
      <c r="EF28" t="s" s="11216">
        <v>57</v>
      </c>
      <c r="EG28" t="s" s="11217">
        <v>68</v>
      </c>
      <c r="EH28" t="n" s="11218">
        <v>0.9704899787902832</v>
      </c>
      <c r="EI28" t="n" s="11219">
        <v>3.0</v>
      </c>
      <c r="EJ28">
        <f>EI28*$O$28*12</f>
      </c>
      <c r="EK28">
        <f>EH28*EJ28</f>
      </c>
      <c r="EL28" t="n" s="11222">
        <v>0.0</v>
      </c>
      <c r="EM28">
        <f>EK28*(1+EL28)</f>
      </c>
      <c r="EN28" t="n" s="11224">
        <v>0.25</v>
      </c>
      <c r="EO28">
        <f>EM28/(1-EN28)</f>
      </c>
      <c r="EP28">
        <f>EN28*EO28</f>
      </c>
      <c r="EQ28" t="n" s="11227">
        <v>0.15000000596046448</v>
      </c>
      <c r="ER28">
        <f>EQ28*EO28</f>
      </c>
      <c r="ES28">
        <f>EN28-EQ28</f>
      </c>
      <c r="ET28">
        <f>EP28-ER28</f>
      </c>
      <c r="EU28" t="n" s="11231">
        <v>0.03999999910593033</v>
      </c>
      <c r="EV28">
        <f>EU28*EO28</f>
      </c>
      <c r="EW28">
        <f>EO28*(1+EU28)</f>
      </c>
      <c r="EX28" t="n" s="11234">
        <v>0.029999999329447746</v>
      </c>
      <c r="EY28">
        <f>EX28*EW28</f>
      </c>
      <c r="EZ28">
        <f>EW28+EY28</f>
      </c>
      <c r="FA28" t="n" s="11237">
        <v>0.10000000149011612</v>
      </c>
      <c r="FB28">
        <f>EZ28/(1-FA28)</f>
      </c>
      <c r="FC28">
        <f>FA28*FB28</f>
      </c>
      <c r="FD28" t="n" s="11240">
        <v>0.10000000149011612</v>
      </c>
      <c r="FE28">
        <f>FD28*FB28</f>
      </c>
      <c r="FF28">
        <f>FA28-FD28</f>
      </c>
      <c r="FG28">
        <f>FC28-FE28</f>
      </c>
      <c r="FH28">
        <f>FB28</f>
      </c>
      <c r="FI28">
        <f>EH28*EJ28/3628*$P$28</f>
      </c>
      <c r="FJ28" t="n" s="11246">
        <v>0.0</v>
      </c>
      <c r="FK28">
        <f>FI28*(1+FJ28)</f>
      </c>
      <c r="FL28" t="n" s="11248">
        <v>0.25</v>
      </c>
      <c r="FM28">
        <f>FK28/(1-FL28)</f>
      </c>
      <c r="FN28">
        <f>FL28*FM28</f>
      </c>
      <c r="FO28" t="n" s="11251">
        <v>0.15000000596046448</v>
      </c>
      <c r="FP28">
        <f>FO28*FM28</f>
      </c>
      <c r="FQ28">
        <f>FL28-FO28</f>
      </c>
      <c r="FR28">
        <f>FN28-FP28</f>
      </c>
      <c r="FS28" t="n" s="11255">
        <v>0.03999999910593033</v>
      </c>
      <c r="FT28">
        <f>FS28*FM28</f>
      </c>
      <c r="FU28">
        <f>FM28*(1+FS28)</f>
      </c>
      <c r="FV28" t="n" s="11258">
        <v>0.029999999329447746</v>
      </c>
      <c r="FW28">
        <f>FV28*FU28</f>
      </c>
      <c r="FX28">
        <f>FU28+FW28</f>
      </c>
      <c r="FY28" t="n" s="11261">
        <v>0.10000000149011612</v>
      </c>
      <c r="FZ28">
        <f>FX28/(1-FY28)</f>
      </c>
      <c r="GA28">
        <f>FY28*FZ28</f>
      </c>
      <c r="GB28" t="n" s="11264">
        <v>0.10000000149011612</v>
      </c>
      <c r="GC28">
        <f>GB28*FZ28</f>
      </c>
      <c r="GD28">
        <f>FY28-GB28</f>
      </c>
      <c r="GE28">
        <f>GA28-GC28</f>
      </c>
      <c r="GF28">
        <f>FZ28</f>
      </c>
      <c r="RF28">
        <f>BV28+EA28+GF28</f>
      </c>
    </row>
    <row r="29">
      <c r="A29" t="s">
        <v>97</v>
      </c>
      <c r="B29" t="s">
        <v>106</v>
      </c>
      <c r="C29" t="s">
        <v>107</v>
      </c>
      <c r="D29" t="s">
        <v>52</v>
      </c>
      <c r="F29" t="s">
        <v>53</v>
      </c>
      <c r="G29" t="s">
        <v>54</v>
      </c>
      <c r="H29" t="s">
        <v>104</v>
      </c>
      <c r="I29" t="s">
        <v>105</v>
      </c>
      <c r="J29" t="n">
        <v>0.0</v>
      </c>
      <c r="K29" t="n">
        <v>42815.0</v>
      </c>
      <c r="L29" t="n">
        <v>42460.0</v>
      </c>
      <c r="M29" t="s">
        <v>57</v>
      </c>
      <c r="N29" t="n">
        <v>0.0</v>
      </c>
      <c r="O29" t="n">
        <v>5000.0</v>
      </c>
      <c r="P29" t="n">
        <v>-355.0</v>
      </c>
      <c r="Q29" t="n">
        <v>1.0</v>
      </c>
      <c r="R29" t="s" s="11269">
        <v>58</v>
      </c>
      <c r="S29" t="s" s="11270">
        <v>59</v>
      </c>
      <c r="T29" t="s" s="11271">
        <v>60</v>
      </c>
      <c r="U29" t="s" s="11272">
        <v>61</v>
      </c>
      <c r="V29" t="s" s="11273">
        <v>57</v>
      </c>
      <c r="W29" t="s" s="11274">
        <v>62</v>
      </c>
      <c r="X29" t="s" s="11275">
        <v>63</v>
      </c>
      <c r="Z29" t="n" s="11276">
        <v>500000.0</v>
      </c>
      <c r="AA29" t="n" s="11277">
        <v>1822.1199951171875</v>
      </c>
      <c r="AB29" t="n" s="11278">
        <v>0.0</v>
      </c>
      <c r="AC29">
        <f>AA29*(1+AB29)</f>
      </c>
      <c r="AD29" t="n" s="11280">
        <v>0.25</v>
      </c>
      <c r="AE29">
        <f>AC29/(1-AD29)</f>
      </c>
      <c r="AF29">
        <f>AD29*AE29</f>
      </c>
      <c r="AG29" t="n" s="11283">
        <v>0.15000000596046448</v>
      </c>
      <c r="AH29">
        <f>AG29*AE29</f>
      </c>
      <c r="AI29">
        <f>AD29-AG29</f>
      </c>
      <c r="AJ29">
        <f>AF29-AH29</f>
      </c>
      <c r="AK29" t="n" s="11287">
        <v>0.03999999910593033</v>
      </c>
      <c r="AL29">
        <f>AK29*AE29</f>
      </c>
      <c r="AM29">
        <f>AE29*(1+AK29)</f>
      </c>
      <c r="AN29" t="n" s="11290">
        <v>0.029999999329447746</v>
      </c>
      <c r="AO29">
        <f>AN29*AM29</f>
      </c>
      <c r="AP29">
        <f>AM29+AO29</f>
      </c>
      <c r="AQ29" t="n" s="11293">
        <v>0.10000000149011612</v>
      </c>
      <c r="AR29">
        <f>AP29/(1-AQ29)</f>
      </c>
      <c r="AS29">
        <f>AQ29*AR29</f>
      </c>
      <c r="AT29" t="n" s="11296">
        <v>0.10000000149011612</v>
      </c>
      <c r="AU29">
        <f>AT29*AR29</f>
      </c>
      <c r="AV29">
        <f>AQ29-AT29</f>
      </c>
      <c r="AW29">
        <f>AS29-AU29</f>
      </c>
      <c r="AX29">
        <f>AR29</f>
      </c>
      <c r="AY29">
        <f>AA29/12*$Q$29</f>
      </c>
      <c r="AZ29">
        <f>AB29/12*$Q$29</f>
      </c>
      <c r="BA29">
        <f>AC29/12*$Q$29</f>
      </c>
      <c r="BB29">
        <f>AD29/12*$Q$29</f>
      </c>
      <c r="BC29">
        <f>AE29/12*$Q$29</f>
      </c>
      <c r="BD29">
        <f>AF29/12*$Q$29</f>
      </c>
      <c r="BE29">
        <f>AG29/12*$Q$29</f>
      </c>
      <c r="BF29">
        <f>AH29/12*$Q$29</f>
      </c>
      <c r="BG29">
        <f>AI29/12*$Q$29</f>
      </c>
      <c r="BH29">
        <f>AJ29/12*$Q$29</f>
      </c>
      <c r="BI29">
        <f>AK29/12*$Q$29</f>
      </c>
      <c r="BJ29">
        <f>AL29/12*$Q$29</f>
      </c>
      <c r="BK29">
        <f>AM29/12*$Q$29</f>
      </c>
      <c r="BL29">
        <f>AN29/12*$Q$29</f>
      </c>
      <c r="BM29">
        <f>AO29/12*$Q$29</f>
      </c>
      <c r="BN29">
        <f>AP29/12*$Q$29</f>
      </c>
      <c r="BO29">
        <f>AQ29/12*$Q$29</f>
      </c>
      <c r="BP29">
        <f>AR29/12*$Q$29</f>
      </c>
      <c r="BQ29">
        <f>AS29/12*$Q$29</f>
      </c>
      <c r="BR29">
        <f>AT29/12*$Q$29</f>
      </c>
      <c r="BS29">
        <f>AU29/12*$Q$29</f>
      </c>
      <c r="BT29">
        <f>AV29/12*$Q$29</f>
      </c>
      <c r="BU29">
        <f>AW29/12*$Q$29</f>
      </c>
      <c r="BV29">
        <f>AX29/12*$Q$29</f>
      </c>
      <c r="BW29" t="s" s="11329">
        <v>64</v>
      </c>
      <c r="BX29" t="s" s="11330">
        <v>59</v>
      </c>
      <c r="BY29" t="s" s="11331">
        <v>60</v>
      </c>
      <c r="BZ29" t="s" s="11332">
        <v>61</v>
      </c>
      <c r="CA29" t="s" s="11333">
        <v>57</v>
      </c>
      <c r="CB29" t="s" s="11334">
        <v>62</v>
      </c>
      <c r="CC29" t="s" s="11335">
        <v>63</v>
      </c>
      <c r="CE29" t="n" s="11336">
        <v>500000.0</v>
      </c>
      <c r="CF29" t="n" s="11337">
        <v>0.0</v>
      </c>
      <c r="CG29" t="n" s="11338">
        <v>0.0</v>
      </c>
      <c r="CH29">
        <f>CF29*(1+CG29)</f>
      </c>
      <c r="CI29" t="n" s="11340">
        <v>0.25</v>
      </c>
      <c r="CJ29">
        <f>CH29/(1-CI29)</f>
      </c>
      <c r="CK29">
        <f>CI29*CJ29</f>
      </c>
      <c r="CL29" t="n" s="11343">
        <v>0.15000000596046448</v>
      </c>
      <c r="CM29">
        <f>CL29*CJ29</f>
      </c>
      <c r="CN29">
        <f>CI29-CL29</f>
      </c>
      <c r="CO29">
        <f>CK29-CM29</f>
      </c>
      <c r="CP29" t="n" s="11347">
        <v>0.03999999910593033</v>
      </c>
      <c r="CQ29">
        <f>CP29*CJ29</f>
      </c>
      <c r="CR29">
        <f>CJ29*(1+CP29)</f>
      </c>
      <c r="CS29" t="n" s="11350">
        <v>0.029999999329447746</v>
      </c>
      <c r="CT29">
        <f>CS29*CR29</f>
      </c>
      <c r="CU29">
        <f>CR29+CT29</f>
      </c>
      <c r="CV29" t="n" s="11353">
        <v>0.10000000149011612</v>
      </c>
      <c r="CW29">
        <f>CU29/(1-CV29)</f>
      </c>
      <c r="CX29">
        <f>CV29*CW29</f>
      </c>
      <c r="CY29" t="n" s="11356">
        <v>0.10000000149011612</v>
      </c>
      <c r="CZ29">
        <f>CY29*CW29</f>
      </c>
      <c r="DA29">
        <f>CV29-CY29</f>
      </c>
      <c r="DB29">
        <f>CX29-CZ29</f>
      </c>
      <c r="DC29">
        <f>CW29</f>
      </c>
      <c r="DD29">
        <f>CF29/12*$Q$29</f>
      </c>
      <c r="DE29">
        <f>CG29/12*$Q$29</f>
      </c>
      <c r="DF29">
        <f>CH29/12*$Q$29</f>
      </c>
      <c r="DG29">
        <f>CI29/12*$Q$29</f>
      </c>
      <c r="DH29">
        <f>CJ29/12*$Q$29</f>
      </c>
      <c r="DI29">
        <f>CK29/12*$Q$29</f>
      </c>
      <c r="DJ29">
        <f>CL29/12*$Q$29</f>
      </c>
      <c r="DK29">
        <f>CM29/12*$Q$29</f>
      </c>
      <c r="DL29">
        <f>CN29/12*$Q$29</f>
      </c>
      <c r="DM29">
        <f>CO29/12*$Q$29</f>
      </c>
      <c r="DN29">
        <f>CP29/12*$Q$29</f>
      </c>
      <c r="DO29">
        <f>CQ29/12*$Q$29</f>
      </c>
      <c r="DP29">
        <f>CR29/12*$Q$29</f>
      </c>
      <c r="DQ29">
        <f>CS29/12*$Q$29</f>
      </c>
      <c r="DR29">
        <f>CT29/12*$Q$29</f>
      </c>
      <c r="DS29">
        <f>CU29/12*$Q$29</f>
      </c>
      <c r="DT29">
        <f>CV29/12*$Q$29</f>
      </c>
      <c r="DU29">
        <f>CW29/12*$Q$29</f>
      </c>
      <c r="DV29">
        <f>CX29/12*$Q$29</f>
      </c>
      <c r="DW29">
        <f>CY29/12*$Q$29</f>
      </c>
      <c r="DX29">
        <f>CZ29/12*$Q$29</f>
      </c>
      <c r="DY29">
        <f>DA29/12*$Q$29</f>
      </c>
      <c r="DZ29">
        <f>DB29/12*$Q$29</f>
      </c>
      <c r="EA29">
        <f>DC29/12*$Q$29</f>
      </c>
      <c r="EB29" t="s" s="11389">
        <v>65</v>
      </c>
      <c r="EC29" t="s" s="11390">
        <v>66</v>
      </c>
      <c r="ED29" t="s" s="11391">
        <v>67</v>
      </c>
      <c r="EE29" t="n" s="11392">
        <v>240322.0</v>
      </c>
      <c r="EF29" t="s" s="11393">
        <v>57</v>
      </c>
      <c r="EG29" t="s" s="11394">
        <v>68</v>
      </c>
      <c r="EH29" t="n" s="11395">
        <v>0.5009999871253967</v>
      </c>
      <c r="EI29" t="n" s="11396">
        <v>3.0</v>
      </c>
      <c r="EJ29">
        <f>EI29*$O$29*12</f>
      </c>
      <c r="EK29">
        <f>EH29*EJ29</f>
      </c>
      <c r="EL29" t="n" s="11399">
        <v>0.0</v>
      </c>
      <c r="EM29">
        <f>EK29*(1+EL29)</f>
      </c>
      <c r="EN29" t="n" s="11401">
        <v>0.25</v>
      </c>
      <c r="EO29">
        <f>EM29/(1-EN29)</f>
      </c>
      <c r="EP29">
        <f>EN29*EO29</f>
      </c>
      <c r="EQ29" t="n" s="11404">
        <v>0.15000000596046448</v>
      </c>
      <c r="ER29">
        <f>EQ29*EO29</f>
      </c>
      <c r="ES29">
        <f>EN29-EQ29</f>
      </c>
      <c r="ET29">
        <f>EP29-ER29</f>
      </c>
      <c r="EU29" t="n" s="11408">
        <v>0.03999999910593033</v>
      </c>
      <c r="EV29">
        <f>EU29*EO29</f>
      </c>
      <c r="EW29">
        <f>EO29*(1+EU29)</f>
      </c>
      <c r="EX29" t="n" s="11411">
        <v>0.029999999329447746</v>
      </c>
      <c r="EY29">
        <f>EX29*EW29</f>
      </c>
      <c r="EZ29">
        <f>EW29+EY29</f>
      </c>
      <c r="FA29" t="n" s="11414">
        <v>0.10000000149011612</v>
      </c>
      <c r="FB29">
        <f>EZ29/(1-FA29)</f>
      </c>
      <c r="FC29">
        <f>FA29*FB29</f>
      </c>
      <c r="FD29" t="n" s="11417">
        <v>0.10000000149011612</v>
      </c>
      <c r="FE29">
        <f>FD29*FB29</f>
      </c>
      <c r="FF29">
        <f>FA29-FD29</f>
      </c>
      <c r="FG29">
        <f>FC29-FE29</f>
      </c>
      <c r="FH29">
        <f>FB29</f>
      </c>
      <c r="FI29">
        <f>EH29*EJ29/3629*$P$29</f>
      </c>
      <c r="FJ29" t="n" s="11423">
        <v>0.0</v>
      </c>
      <c r="FK29">
        <f>FI29*(1+FJ29)</f>
      </c>
      <c r="FL29" t="n" s="11425">
        <v>0.25</v>
      </c>
      <c r="FM29">
        <f>FK29/(1-FL29)</f>
      </c>
      <c r="FN29">
        <f>FL29*FM29</f>
      </c>
      <c r="FO29" t="n" s="11428">
        <v>0.15000000596046448</v>
      </c>
      <c r="FP29">
        <f>FO29*FM29</f>
      </c>
      <c r="FQ29">
        <f>FL29-FO29</f>
      </c>
      <c r="FR29">
        <f>FN29-FP29</f>
      </c>
      <c r="FS29" t="n" s="11432">
        <v>0.03999999910593033</v>
      </c>
      <c r="FT29">
        <f>FS29*FM29</f>
      </c>
      <c r="FU29">
        <f>FM29*(1+FS29)</f>
      </c>
      <c r="FV29" t="n" s="11435">
        <v>0.029999999329447746</v>
      </c>
      <c r="FW29">
        <f>FV29*FU29</f>
      </c>
      <c r="FX29">
        <f>FU29+FW29</f>
      </c>
      <c r="FY29" t="n" s="11438">
        <v>0.10000000149011612</v>
      </c>
      <c r="FZ29">
        <f>FX29/(1-FY29)</f>
      </c>
      <c r="GA29">
        <f>FY29*FZ29</f>
      </c>
      <c r="GB29" t="n" s="11441">
        <v>0.10000000149011612</v>
      </c>
      <c r="GC29">
        <f>GB29*FZ29</f>
      </c>
      <c r="GD29">
        <f>FY29-GB29</f>
      </c>
      <c r="GE29">
        <f>GA29-GC29</f>
      </c>
      <c r="GF29">
        <f>FZ29</f>
      </c>
      <c r="GG29" t="s" s="11446">
        <v>69</v>
      </c>
      <c r="GH29" t="s" s="11447">
        <v>66</v>
      </c>
      <c r="GI29" t="s" s="11448">
        <v>67</v>
      </c>
      <c r="GJ29" t="n" s="11449">
        <v>240322.0</v>
      </c>
      <c r="GK29" t="s" s="11450">
        <v>57</v>
      </c>
      <c r="GL29" t="s" s="11451">
        <v>68</v>
      </c>
      <c r="GM29" t="n" s="11452">
        <v>0.12530000507831573</v>
      </c>
      <c r="GN29" t="n" s="11453">
        <v>3.0</v>
      </c>
      <c r="GO29">
        <f>GN29*$O$29*12</f>
      </c>
      <c r="GP29">
        <f>GM29*GO29</f>
      </c>
      <c r="GQ29" t="n" s="11456">
        <v>0.0</v>
      </c>
      <c r="GR29">
        <f>GP29*(1+GQ29)</f>
      </c>
      <c r="GS29" t="n" s="11458">
        <v>0.25</v>
      </c>
      <c r="GT29">
        <f>GR29/(1-GS29)</f>
      </c>
      <c r="GU29">
        <f>GS29*GT29</f>
      </c>
      <c r="GV29" t="n" s="11461">
        <v>0.15000000596046448</v>
      </c>
      <c r="GW29">
        <f>GV29*GT29</f>
      </c>
      <c r="GX29">
        <f>GS29-GV29</f>
      </c>
      <c r="GY29">
        <f>GU29-GW29</f>
      </c>
      <c r="GZ29" t="n" s="11465">
        <v>0.03999999910593033</v>
      </c>
      <c r="HA29">
        <f>GZ29*GT29</f>
      </c>
      <c r="HB29">
        <f>GT29*(1+GZ29)</f>
      </c>
      <c r="HC29" t="n" s="11468">
        <v>0.029999999329447746</v>
      </c>
      <c r="HD29">
        <f>HC29*HB29</f>
      </c>
      <c r="HE29">
        <f>HB29+HD29</f>
      </c>
      <c r="HF29" t="n" s="11471">
        <v>0.10000000149011612</v>
      </c>
      <c r="HG29">
        <f>HE29/(1-HF29)</f>
      </c>
      <c r="HH29">
        <f>HF29*HG29</f>
      </c>
      <c r="HI29" t="n" s="11474">
        <v>0.10000000149011612</v>
      </c>
      <c r="HJ29">
        <f>HI29*HG29</f>
      </c>
      <c r="HK29">
        <f>HF29-HI29</f>
      </c>
      <c r="HL29">
        <f>HH29-HJ29</f>
      </c>
      <c r="HM29">
        <f>HG29</f>
      </c>
      <c r="HN29">
        <f>GM29*GO29/3629*$P$29</f>
      </c>
      <c r="HO29" t="n" s="11480">
        <v>0.0</v>
      </c>
      <c r="HP29">
        <f>HN29*(1+HO29)</f>
      </c>
      <c r="HQ29" t="n" s="11482">
        <v>0.25</v>
      </c>
      <c r="HR29">
        <f>HP29/(1-HQ29)</f>
      </c>
      <c r="HS29">
        <f>HQ29*HR29</f>
      </c>
      <c r="HT29" t="n" s="11485">
        <v>0.15000000596046448</v>
      </c>
      <c r="HU29">
        <f>HT29*HR29</f>
      </c>
      <c r="HV29">
        <f>HQ29-HT29</f>
      </c>
      <c r="HW29">
        <f>HS29-HU29</f>
      </c>
      <c r="HX29" t="n" s="11489">
        <v>0.03999999910593033</v>
      </c>
      <c r="HY29">
        <f>HX29*HR29</f>
      </c>
      <c r="HZ29">
        <f>HR29*(1+HX29)</f>
      </c>
      <c r="IA29" t="n" s="11492">
        <v>0.029999999329447746</v>
      </c>
      <c r="IB29">
        <f>IA29*HZ29</f>
      </c>
      <c r="IC29">
        <f>HZ29+IB29</f>
      </c>
      <c r="ID29" t="n" s="11495">
        <v>0.10000000149011612</v>
      </c>
      <c r="IE29">
        <f>IC29/(1-ID29)</f>
      </c>
      <c r="IF29">
        <f>ID29*IE29</f>
      </c>
      <c r="IG29" t="n" s="11498">
        <v>0.10000000149011612</v>
      </c>
      <c r="IH29">
        <f>IG29*IE29</f>
      </c>
      <c r="II29">
        <f>ID29-IG29</f>
      </c>
      <c r="IJ29">
        <f>IF29-IH29</f>
      </c>
      <c r="IK29">
        <f>IE29</f>
      </c>
      <c r="IL29" t="s" s="11503">
        <v>70</v>
      </c>
      <c r="IM29" t="s" s="11504">
        <v>66</v>
      </c>
      <c r="IN29" t="s" s="11505">
        <v>67</v>
      </c>
      <c r="IO29" t="n" s="11506">
        <v>240322.0</v>
      </c>
      <c r="IP29" t="s" s="11507">
        <v>57</v>
      </c>
      <c r="IQ29" t="s" s="11508">
        <v>68</v>
      </c>
      <c r="IR29" t="n" s="11509">
        <v>0.061900001019239426</v>
      </c>
      <c r="IS29" t="n" s="11510">
        <v>3.0</v>
      </c>
      <c r="IT29">
        <f>IS29*$O$29*12</f>
      </c>
      <c r="IU29">
        <f>IR29*IT29</f>
      </c>
      <c r="IV29" t="n" s="11513">
        <v>0.0</v>
      </c>
      <c r="IW29">
        <f>IU29*(1+IV29)</f>
      </c>
      <c r="IX29" t="n" s="11515">
        <v>0.25</v>
      </c>
      <c r="IY29">
        <f>IW29/(1-IX29)</f>
      </c>
      <c r="IZ29">
        <f>IX29*IY29</f>
      </c>
      <c r="JA29" t="n" s="11518">
        <v>0.15000000596046448</v>
      </c>
      <c r="JB29">
        <f>JA29*IY29</f>
      </c>
      <c r="JC29">
        <f>IX29-JA29</f>
      </c>
      <c r="JD29">
        <f>IZ29-JB29</f>
      </c>
      <c r="JE29" t="n" s="11522">
        <v>0.03999999910593033</v>
      </c>
      <c r="JF29">
        <f>JE29*IY29</f>
      </c>
      <c r="JG29">
        <f>IY29*(1+JE29)</f>
      </c>
      <c r="JH29" t="n" s="11525">
        <v>0.029999999329447746</v>
      </c>
      <c r="JI29">
        <f>JH29*JG29</f>
      </c>
      <c r="JJ29">
        <f>JG29+JI29</f>
      </c>
      <c r="JK29" t="n" s="11528">
        <v>0.10000000149011612</v>
      </c>
      <c r="JL29">
        <f>JJ29/(1-JK29)</f>
      </c>
      <c r="JM29">
        <f>JK29*JL29</f>
      </c>
      <c r="JN29" t="n" s="11531">
        <v>0.10000000149011612</v>
      </c>
      <c r="JO29">
        <f>JN29*JL29</f>
      </c>
      <c r="JP29">
        <f>JK29-JN29</f>
      </c>
      <c r="JQ29">
        <f>JM29-JO29</f>
      </c>
      <c r="JR29">
        <f>JL29</f>
      </c>
      <c r="JS29">
        <f>IR29*IT29/3629*$P$29</f>
      </c>
      <c r="JT29" t="n" s="11537">
        <v>0.0</v>
      </c>
      <c r="JU29">
        <f>JS29*(1+JT29)</f>
      </c>
      <c r="JV29" t="n" s="11539">
        <v>0.25</v>
      </c>
      <c r="JW29">
        <f>JU29/(1-JV29)</f>
      </c>
      <c r="JX29">
        <f>JV29*JW29</f>
      </c>
      <c r="JY29" t="n" s="11542">
        <v>0.15000000596046448</v>
      </c>
      <c r="JZ29">
        <f>JY29*JW29</f>
      </c>
      <c r="KA29">
        <f>JV29-JY29</f>
      </c>
      <c r="KB29">
        <f>JX29-JZ29</f>
      </c>
      <c r="KC29" t="n" s="11546">
        <v>0.03999999910593033</v>
      </c>
      <c r="KD29">
        <f>KC29*JW29</f>
      </c>
      <c r="KE29">
        <f>JW29*(1+KC29)</f>
      </c>
      <c r="KF29" t="n" s="11549">
        <v>0.029999999329447746</v>
      </c>
      <c r="KG29">
        <f>KF29*KE29</f>
      </c>
      <c r="KH29">
        <f>KE29+KG29</f>
      </c>
      <c r="KI29" t="n" s="11552">
        <v>0.10000000149011612</v>
      </c>
      <c r="KJ29">
        <f>KH29/(1-KI29)</f>
      </c>
      <c r="KK29">
        <f>KI29*KJ29</f>
      </c>
      <c r="KL29" t="n" s="11555">
        <v>0.10000000149011612</v>
      </c>
      <c r="KM29">
        <f>KL29*KJ29</f>
      </c>
      <c r="KN29">
        <f>KI29-KL29</f>
      </c>
      <c r="KO29">
        <f>KK29-KM29</f>
      </c>
      <c r="KP29">
        <f>KJ29</f>
      </c>
      <c r="KQ29" t="s" s="11560">
        <v>71</v>
      </c>
      <c r="KR29" t="s" s="11561">
        <v>66</v>
      </c>
      <c r="KS29" t="s" s="11562">
        <v>67</v>
      </c>
      <c r="KT29" t="n" s="11563">
        <v>240322.0</v>
      </c>
      <c r="KU29" t="s" s="11564">
        <v>57</v>
      </c>
      <c r="KV29" t="s" s="11565">
        <v>68</v>
      </c>
      <c r="KW29" t="n" s="11566">
        <v>0.21080000698566437</v>
      </c>
      <c r="KX29" t="n" s="11567">
        <v>3.0</v>
      </c>
      <c r="KY29">
        <f>KX29*$O$29*12</f>
      </c>
      <c r="KZ29">
        <f>KW29*KY29</f>
      </c>
      <c r="LA29" t="n" s="11570">
        <v>0.0</v>
      </c>
      <c r="LB29">
        <f>KZ29*(1+LA29)</f>
      </c>
      <c r="LC29" t="n" s="11572">
        <v>0.25</v>
      </c>
      <c r="LD29">
        <f>LB29/(1-LC29)</f>
      </c>
      <c r="LE29">
        <f>LC29*LD29</f>
      </c>
      <c r="LF29" t="n" s="11575">
        <v>0.15000000596046448</v>
      </c>
      <c r="LG29">
        <f>LF29*LD29</f>
      </c>
      <c r="LH29">
        <f>LC29-LF29</f>
      </c>
      <c r="LI29">
        <f>LE29-LG29</f>
      </c>
      <c r="LJ29" t="n" s="11579">
        <v>0.03999999910593033</v>
      </c>
      <c r="LK29">
        <f>LJ29*LD29</f>
      </c>
      <c r="LL29">
        <f>LD29*(1+LJ29)</f>
      </c>
      <c r="LM29" t="n" s="11582">
        <v>0.029999999329447746</v>
      </c>
      <c r="LN29">
        <f>LM29*LL29</f>
      </c>
      <c r="LO29">
        <f>LL29+LN29</f>
      </c>
      <c r="LP29" t="n" s="11585">
        <v>0.10000000149011612</v>
      </c>
      <c r="LQ29">
        <f>LO29/(1-LP29)</f>
      </c>
      <c r="LR29">
        <f>LP29*LQ29</f>
      </c>
      <c r="LS29" t="n" s="11588">
        <v>0.10000000149011612</v>
      </c>
      <c r="LT29">
        <f>LS29*LQ29</f>
      </c>
      <c r="LU29">
        <f>LP29-LS29</f>
      </c>
      <c r="LV29">
        <f>LR29-LT29</f>
      </c>
      <c r="LW29">
        <f>LQ29</f>
      </c>
      <c r="LX29">
        <f>KW29*KY29/3629*$P$29</f>
      </c>
      <c r="LY29" t="n" s="11594">
        <v>0.0</v>
      </c>
      <c r="LZ29">
        <f>LX29*(1+LY29)</f>
      </c>
      <c r="MA29" t="n" s="11596">
        <v>0.25</v>
      </c>
      <c r="MB29">
        <f>LZ29/(1-MA29)</f>
      </c>
      <c r="MC29">
        <f>MA29*MB29</f>
      </c>
      <c r="MD29" t="n" s="11599">
        <v>0.15000000596046448</v>
      </c>
      <c r="ME29">
        <f>MD29*MB29</f>
      </c>
      <c r="MF29">
        <f>MA29-MD29</f>
      </c>
      <c r="MG29">
        <f>MC29-ME29</f>
      </c>
      <c r="MH29" t="n" s="11603">
        <v>0.03999999910593033</v>
      </c>
      <c r="MI29">
        <f>MH29*MB29</f>
      </c>
      <c r="MJ29">
        <f>MB29*(1+MH29)</f>
      </c>
      <c r="MK29" t="n" s="11606">
        <v>0.029999999329447746</v>
      </c>
      <c r="ML29">
        <f>MK29*MJ29</f>
      </c>
      <c r="MM29">
        <f>MJ29+ML29</f>
      </c>
      <c r="MN29" t="n" s="11609">
        <v>0.10000000149011612</v>
      </c>
      <c r="MO29">
        <f>MM29/(1-MN29)</f>
      </c>
      <c r="MP29">
        <f>MN29*MO29</f>
      </c>
      <c r="MQ29" t="n" s="11612">
        <v>0.10000000149011612</v>
      </c>
      <c r="MR29">
        <f>MQ29*MO29</f>
      </c>
      <c r="MS29">
        <f>MN29-MQ29</f>
      </c>
      <c r="MT29">
        <f>MP29-MR29</f>
      </c>
      <c r="MU29">
        <f>MO29</f>
      </c>
      <c r="MV29" t="s" s="11617">
        <v>72</v>
      </c>
      <c r="MW29" t="s" s="11618">
        <v>66</v>
      </c>
      <c r="MX29" t="s" s="11619">
        <v>67</v>
      </c>
      <c r="MY29" t="n" s="11620">
        <v>240322.0</v>
      </c>
      <c r="MZ29" t="s" s="11621">
        <v>57</v>
      </c>
      <c r="NA29" t="s" s="11622">
        <v>68</v>
      </c>
      <c r="NB29" t="n" s="11623">
        <v>0.45249998569488525</v>
      </c>
      <c r="NC29" t="n" s="11624">
        <v>1.0</v>
      </c>
      <c r="ND29">
        <f>NC29*$O$29*12</f>
      </c>
      <c r="NE29">
        <f>NB29*ND29</f>
      </c>
      <c r="NF29" t="n" s="11627">
        <v>0.0</v>
      </c>
      <c r="NG29">
        <f>NE29*(1+NF29)</f>
      </c>
      <c r="NH29" t="n" s="11629">
        <v>0.25</v>
      </c>
      <c r="NI29">
        <f>NG29/(1-NH29)</f>
      </c>
      <c r="NJ29">
        <f>NH29*NI29</f>
      </c>
      <c r="NK29" t="n" s="11632">
        <v>0.15000000596046448</v>
      </c>
      <c r="NL29">
        <f>NK29*NI29</f>
      </c>
      <c r="NM29">
        <f>NH29-NK29</f>
      </c>
      <c r="NN29">
        <f>NJ29-NL29</f>
      </c>
      <c r="NO29" t="n" s="11636">
        <v>0.03999999910593033</v>
      </c>
      <c r="NP29">
        <f>NO29*NI29</f>
      </c>
      <c r="NQ29">
        <f>NI29*(1+NO29)</f>
      </c>
      <c r="NR29" t="n" s="11639">
        <v>0.029999999329447746</v>
      </c>
      <c r="NS29">
        <f>NR29*NQ29</f>
      </c>
      <c r="NT29">
        <f>NQ29+NS29</f>
      </c>
      <c r="NU29" t="n" s="11642">
        <v>0.10000000149011612</v>
      </c>
      <c r="NV29">
        <f>NT29/(1-NU29)</f>
      </c>
      <c r="NW29">
        <f>NU29*NV29</f>
      </c>
      <c r="NX29" t="n" s="11645">
        <v>0.10000000149011612</v>
      </c>
      <c r="NY29">
        <f>NX29*NV29</f>
      </c>
      <c r="NZ29">
        <f>NU29-NX29</f>
      </c>
      <c r="OA29">
        <f>NW29-NY29</f>
      </c>
      <c r="OB29">
        <f>NV29</f>
      </c>
      <c r="OC29">
        <f>NB29*ND29/3629*$P$29</f>
      </c>
      <c r="OD29" t="n" s="11651">
        <v>0.0</v>
      </c>
      <c r="OE29">
        <f>OC29*(1+OD29)</f>
      </c>
      <c r="OF29" t="n" s="11653">
        <v>0.25</v>
      </c>
      <c r="OG29">
        <f>OE29/(1-OF29)</f>
      </c>
      <c r="OH29">
        <f>OF29*OG29</f>
      </c>
      <c r="OI29" t="n" s="11656">
        <v>0.15000000596046448</v>
      </c>
      <c r="OJ29">
        <f>OI29*OG29</f>
      </c>
      <c r="OK29">
        <f>OF29-OI29</f>
      </c>
      <c r="OL29">
        <f>OH29-OJ29</f>
      </c>
      <c r="OM29" t="n" s="11660">
        <v>0.03999999910593033</v>
      </c>
      <c r="ON29">
        <f>OM29*OG29</f>
      </c>
      <c r="OO29">
        <f>OG29*(1+OM29)</f>
      </c>
      <c r="OP29" t="n" s="11663">
        <v>0.029999999329447746</v>
      </c>
      <c r="OQ29">
        <f>OP29*OO29</f>
      </c>
      <c r="OR29">
        <f>OO29+OQ29</f>
      </c>
      <c r="OS29" t="n" s="11666">
        <v>0.10000000149011612</v>
      </c>
      <c r="OT29">
        <f>OR29/(1-OS29)</f>
      </c>
      <c r="OU29">
        <f>OS29*OT29</f>
      </c>
      <c r="OV29" t="n" s="11669">
        <v>0.10000000149011612</v>
      </c>
      <c r="OW29">
        <f>OV29*OT29</f>
      </c>
      <c r="OX29">
        <f>OS29-OV29</f>
      </c>
      <c r="OY29">
        <f>OU29-OW29</f>
      </c>
      <c r="OZ29">
        <f>OT29</f>
      </c>
      <c r="PA29" t="s" s="11674">
        <v>73</v>
      </c>
      <c r="PB29" t="s" s="11675">
        <v>66</v>
      </c>
      <c r="PC29" t="s" s="11676">
        <v>67</v>
      </c>
      <c r="PD29" t="n" s="11677">
        <v>240322.0</v>
      </c>
      <c r="PE29" t="s" s="11678">
        <v>57</v>
      </c>
      <c r="PF29" t="s" s="11679">
        <v>68</v>
      </c>
      <c r="PG29" t="n" s="11680">
        <v>0.9043999910354614</v>
      </c>
      <c r="PH29" t="n" s="11681">
        <v>1.0</v>
      </c>
      <c r="PI29">
        <f>PH29*$O$29*12</f>
      </c>
      <c r="PJ29">
        <f>PG29*PI29</f>
      </c>
      <c r="PK29" t="n" s="11684">
        <v>0.0</v>
      </c>
      <c r="PL29">
        <f>PJ29*(1+PK29)</f>
      </c>
      <c r="PM29" t="n" s="11686">
        <v>0.25</v>
      </c>
      <c r="PN29">
        <f>PL29/(1-PM29)</f>
      </c>
      <c r="PO29">
        <f>PM29*PN29</f>
      </c>
      <c r="PP29" t="n" s="11689">
        <v>0.15000000596046448</v>
      </c>
      <c r="PQ29">
        <f>PP29*PN29</f>
      </c>
      <c r="PR29">
        <f>PM29-PP29</f>
      </c>
      <c r="PS29">
        <f>PO29-PQ29</f>
      </c>
      <c r="PT29" t="n" s="11693">
        <v>0.03999999910593033</v>
      </c>
      <c r="PU29">
        <f>PT29*PN29</f>
      </c>
      <c r="PV29">
        <f>PN29*(1+PT29)</f>
      </c>
      <c r="PW29" t="n" s="11696">
        <v>0.029999999329447746</v>
      </c>
      <c r="PX29">
        <f>PW29*PV29</f>
      </c>
      <c r="PY29">
        <f>PV29+PX29</f>
      </c>
      <c r="PZ29" t="n" s="11699">
        <v>0.10000000149011612</v>
      </c>
      <c r="QA29">
        <f>PY29/(1-PZ29)</f>
      </c>
      <c r="QB29">
        <f>PZ29*QA29</f>
      </c>
      <c r="QC29" t="n" s="11702">
        <v>0.10000000149011612</v>
      </c>
      <c r="QD29">
        <f>QC29*QA29</f>
      </c>
      <c r="QE29">
        <f>PZ29-QC29</f>
      </c>
      <c r="QF29">
        <f>QB29-QD29</f>
      </c>
      <c r="QG29">
        <f>QA29</f>
      </c>
      <c r="QH29">
        <f>PG29*PI29/3629*$P$29</f>
      </c>
      <c r="QI29" t="n" s="11708">
        <v>0.0</v>
      </c>
      <c r="QJ29">
        <f>QH29*(1+QI29)</f>
      </c>
      <c r="QK29" t="n" s="11710">
        <v>0.25</v>
      </c>
      <c r="QL29">
        <f>QJ29/(1-QK29)</f>
      </c>
      <c r="QM29">
        <f>QK29*QL29</f>
      </c>
      <c r="QN29" t="n" s="11713">
        <v>0.15000000596046448</v>
      </c>
      <c r="QO29">
        <f>QN29*QL29</f>
      </c>
      <c r="QP29">
        <f>QK29-QN29</f>
      </c>
      <c r="QQ29">
        <f>QM29-QO29</f>
      </c>
      <c r="QR29" t="n" s="11717">
        <v>0.03999999910593033</v>
      </c>
      <c r="QS29">
        <f>QR29*QL29</f>
      </c>
      <c r="QT29">
        <f>QL29*(1+QR29)</f>
      </c>
      <c r="QU29" t="n" s="11720">
        <v>0.029999999329447746</v>
      </c>
      <c r="QV29">
        <f>QU29*QT29</f>
      </c>
      <c r="QW29">
        <f>QT29+QV29</f>
      </c>
      <c r="QX29" t="n" s="11723">
        <v>0.10000000149011612</v>
      </c>
      <c r="QY29">
        <f>QW29/(1-QX29)</f>
      </c>
      <c r="QZ29">
        <f>QX29*QY29</f>
      </c>
      <c r="RA29" t="n" s="11726">
        <v>0.10000000149011612</v>
      </c>
      <c r="RB29">
        <f>RA29*QY29</f>
      </c>
      <c r="RC29">
        <f>QX29-RA29</f>
      </c>
      <c r="RD29">
        <f>QZ29-RB29</f>
      </c>
      <c r="RE29">
        <f>QY29</f>
      </c>
      <c r="RF29">
        <f>BV29+EA29+GF29+IK29+KP29+MU29+OZ29+RE29</f>
      </c>
    </row>
    <row r="30">
      <c r="A30" t="s">
        <v>97</v>
      </c>
      <c r="B30" t="s">
        <v>106</v>
      </c>
      <c r="C30" t="s">
        <v>107</v>
      </c>
      <c r="D30" t="s">
        <v>52</v>
      </c>
      <c r="F30" t="s">
        <v>53</v>
      </c>
      <c r="G30" t="s">
        <v>54</v>
      </c>
      <c r="H30" t="s">
        <v>104</v>
      </c>
      <c r="I30" t="s">
        <v>105</v>
      </c>
      <c r="J30" t="n">
        <v>0.0</v>
      </c>
      <c r="K30" t="n">
        <v>42815.0</v>
      </c>
      <c r="L30" t="n">
        <v>42675.0</v>
      </c>
      <c r="M30" t="s">
        <v>57</v>
      </c>
      <c r="N30" t="n">
        <v>8.0</v>
      </c>
      <c r="O30" t="n">
        <v>2500.0</v>
      </c>
      <c r="P30" t="n">
        <v>-140.0</v>
      </c>
      <c r="Q30" t="n">
        <v>8.0</v>
      </c>
      <c r="R30" t="s" s="11731">
        <v>58</v>
      </c>
      <c r="S30" t="s" s="11732">
        <v>59</v>
      </c>
      <c r="T30" t="s" s="11733">
        <v>84</v>
      </c>
      <c r="U30" t="s" s="11734">
        <v>61</v>
      </c>
      <c r="V30" t="s" s="11735">
        <v>57</v>
      </c>
      <c r="W30" t="s" s="11736">
        <v>62</v>
      </c>
      <c r="X30" t="s" s="11737">
        <v>63</v>
      </c>
      <c r="Z30" t="n" s="11738">
        <v>500000.0</v>
      </c>
      <c r="AA30" t="n" s="11739">
        <v>0.0</v>
      </c>
      <c r="AB30" t="n" s="11740">
        <v>0.0</v>
      </c>
      <c r="AC30">
        <f>AA30*(1+AB30)</f>
      </c>
      <c r="AD30" t="n" s="11742">
        <v>0.25</v>
      </c>
      <c r="AE30">
        <f>AC30/(1-AD30)</f>
      </c>
      <c r="AF30">
        <f>AD30*AE30</f>
      </c>
      <c r="AG30" t="n" s="11745">
        <v>0.15000000596046448</v>
      </c>
      <c r="AH30">
        <f>AG30*AE30</f>
      </c>
      <c r="AI30">
        <f>AD30-AG30</f>
      </c>
      <c r="AJ30">
        <f>AF30-AH30</f>
      </c>
      <c r="AK30" t="n" s="11749">
        <v>0.03999999910593033</v>
      </c>
      <c r="AL30">
        <f>AK30*AE30</f>
      </c>
      <c r="AM30">
        <f>AE30*(1+AK30)</f>
      </c>
      <c r="AN30" t="n" s="11752">
        <v>0.029999999329447746</v>
      </c>
      <c r="AO30">
        <f>AN30*AM30</f>
      </c>
      <c r="AP30">
        <f>AM30+AO30</f>
      </c>
      <c r="AQ30" t="n" s="11755">
        <v>0.10000000149011612</v>
      </c>
      <c r="AR30">
        <f>AP30/(1-AQ30)</f>
      </c>
      <c r="AS30">
        <f>AQ30*AR30</f>
      </c>
      <c r="AT30" t="n" s="11758">
        <v>0.10000000149011612</v>
      </c>
      <c r="AU30">
        <f>AT30*AR30</f>
      </c>
      <c r="AV30">
        <f>AQ30-AT30</f>
      </c>
      <c r="AW30">
        <f>AS30-AU30</f>
      </c>
      <c r="AX30">
        <f>AR30</f>
      </c>
      <c r="AY30">
        <f>AA30/12*$Q$30</f>
      </c>
      <c r="AZ30">
        <f>AB30/12*$Q$30</f>
      </c>
      <c r="BA30">
        <f>AC30/12*$Q$30</f>
      </c>
      <c r="BB30">
        <f>AD30/12*$Q$30</f>
      </c>
      <c r="BC30">
        <f>AE30/12*$Q$30</f>
      </c>
      <c r="BD30">
        <f>AF30/12*$Q$30</f>
      </c>
      <c r="BE30">
        <f>AG30/12*$Q$30</f>
      </c>
      <c r="BF30">
        <f>AH30/12*$Q$30</f>
      </c>
      <c r="BG30">
        <f>AI30/12*$Q$30</f>
      </c>
      <c r="BH30">
        <f>AJ30/12*$Q$30</f>
      </c>
      <c r="BI30">
        <f>AK30/12*$Q$30</f>
      </c>
      <c r="BJ30">
        <f>AL30/12*$Q$30</f>
      </c>
      <c r="BK30">
        <f>AM30/12*$Q$30</f>
      </c>
      <c r="BL30">
        <f>AN30/12*$Q$30</f>
      </c>
      <c r="BM30">
        <f>AO30/12*$Q$30</f>
      </c>
      <c r="BN30">
        <f>AP30/12*$Q$30</f>
      </c>
      <c r="BO30">
        <f>AQ30/12*$Q$30</f>
      </c>
      <c r="BP30">
        <f>AR30/12*$Q$30</f>
      </c>
      <c r="BQ30">
        <f>AS30/12*$Q$30</f>
      </c>
      <c r="BR30">
        <f>AT30/12*$Q$30</f>
      </c>
      <c r="BS30">
        <f>AU30/12*$Q$30</f>
      </c>
      <c r="BT30">
        <f>AV30/12*$Q$30</f>
      </c>
      <c r="BU30">
        <f>AW30/12*$Q$30</f>
      </c>
      <c r="BV30">
        <f>AX30/12*$Q$30</f>
      </c>
      <c r="BW30" t="s" s="11791">
        <v>64</v>
      </c>
      <c r="BX30" t="s" s="11792">
        <v>59</v>
      </c>
      <c r="BY30" t="s" s="11793">
        <v>84</v>
      </c>
      <c r="BZ30" t="s" s="11794">
        <v>61</v>
      </c>
      <c r="CA30" t="s" s="11795">
        <v>57</v>
      </c>
      <c r="CB30" t="s" s="11796">
        <v>62</v>
      </c>
      <c r="CC30" t="s" s="11797">
        <v>63</v>
      </c>
      <c r="CE30" t="n" s="11798">
        <v>500000.0</v>
      </c>
      <c r="CF30" t="n" s="11799">
        <v>0.0</v>
      </c>
      <c r="CG30" t="n" s="11800">
        <v>0.0</v>
      </c>
      <c r="CH30">
        <f>CF30*(1+CG30)</f>
      </c>
      <c r="CI30" t="n" s="11802">
        <v>0.25</v>
      </c>
      <c r="CJ30">
        <f>CH30/(1-CI30)</f>
      </c>
      <c r="CK30">
        <f>CI30*CJ30</f>
      </c>
      <c r="CL30" t="n" s="11805">
        <v>0.15000000596046448</v>
      </c>
      <c r="CM30">
        <f>CL30*CJ30</f>
      </c>
      <c r="CN30">
        <f>CI30-CL30</f>
      </c>
      <c r="CO30">
        <f>CK30-CM30</f>
      </c>
      <c r="CP30" t="n" s="11809">
        <v>0.03999999910593033</v>
      </c>
      <c r="CQ30">
        <f>CP30*CJ30</f>
      </c>
      <c r="CR30">
        <f>CJ30*(1+CP30)</f>
      </c>
      <c r="CS30" t="n" s="11812">
        <v>0.029999999329447746</v>
      </c>
      <c r="CT30">
        <f>CS30*CR30</f>
      </c>
      <c r="CU30">
        <f>CR30+CT30</f>
      </c>
      <c r="CV30" t="n" s="11815">
        <v>0.10000000149011612</v>
      </c>
      <c r="CW30">
        <f>CU30/(1-CV30)</f>
      </c>
      <c r="CX30">
        <f>CV30*CW30</f>
      </c>
      <c r="CY30" t="n" s="11818">
        <v>0.10000000149011612</v>
      </c>
      <c r="CZ30">
        <f>CY30*CW30</f>
      </c>
      <c r="DA30">
        <f>CV30-CY30</f>
      </c>
      <c r="DB30">
        <f>CX30-CZ30</f>
      </c>
      <c r="DC30">
        <f>CW30</f>
      </c>
      <c r="DD30">
        <f>CF30/12*$Q$30</f>
      </c>
      <c r="DE30">
        <f>CG30/12*$Q$30</f>
      </c>
      <c r="DF30">
        <f>CH30/12*$Q$30</f>
      </c>
      <c r="DG30">
        <f>CI30/12*$Q$30</f>
      </c>
      <c r="DH30">
        <f>CJ30/12*$Q$30</f>
      </c>
      <c r="DI30">
        <f>CK30/12*$Q$30</f>
      </c>
      <c r="DJ30">
        <f>CL30/12*$Q$30</f>
      </c>
      <c r="DK30">
        <f>CM30/12*$Q$30</f>
      </c>
      <c r="DL30">
        <f>CN30/12*$Q$30</f>
      </c>
      <c r="DM30">
        <f>CO30/12*$Q$30</f>
      </c>
      <c r="DN30">
        <f>CP30/12*$Q$30</f>
      </c>
      <c r="DO30">
        <f>CQ30/12*$Q$30</f>
      </c>
      <c r="DP30">
        <f>CR30/12*$Q$30</f>
      </c>
      <c r="DQ30">
        <f>CS30/12*$Q$30</f>
      </c>
      <c r="DR30">
        <f>CT30/12*$Q$30</f>
      </c>
      <c r="DS30">
        <f>CU30/12*$Q$30</f>
      </c>
      <c r="DT30">
        <f>CV30/12*$Q$30</f>
      </c>
      <c r="DU30">
        <f>CW30/12*$Q$30</f>
      </c>
      <c r="DV30">
        <f>CX30/12*$Q$30</f>
      </c>
      <c r="DW30">
        <f>CY30/12*$Q$30</f>
      </c>
      <c r="DX30">
        <f>CZ30/12*$Q$30</f>
      </c>
      <c r="DY30">
        <f>DA30/12*$Q$30</f>
      </c>
      <c r="DZ30">
        <f>DB30/12*$Q$30</f>
      </c>
      <c r="EA30">
        <f>DC30/12*$Q$30</f>
      </c>
      <c r="EB30" t="s" s="11851">
        <v>65</v>
      </c>
      <c r="EC30" t="s" s="11852">
        <v>66</v>
      </c>
      <c r="ED30" t="s" s="11853">
        <v>67</v>
      </c>
      <c r="EE30" t="n" s="11854">
        <v>240322.0</v>
      </c>
      <c r="EF30" t="s" s="11855">
        <v>57</v>
      </c>
      <c r="EG30" t="s" s="11856">
        <v>68</v>
      </c>
      <c r="EH30" t="n" s="11857">
        <v>0.5009999871253967</v>
      </c>
      <c r="EI30" t="n" s="11858">
        <v>3.0</v>
      </c>
      <c r="EJ30">
        <f>EI30*$O$30*12</f>
      </c>
      <c r="EK30">
        <f>EH30*EJ30</f>
      </c>
      <c r="EL30" t="n" s="11861">
        <v>0.0</v>
      </c>
      <c r="EM30">
        <f>EK30*(1+EL30)</f>
      </c>
      <c r="EN30" t="n" s="11863">
        <v>0.25</v>
      </c>
      <c r="EO30">
        <f>EM30/(1-EN30)</f>
      </c>
      <c r="EP30">
        <f>EN30*EO30</f>
      </c>
      <c r="EQ30" t="n" s="11866">
        <v>0.15000000596046448</v>
      </c>
      <c r="ER30">
        <f>EQ30*EO30</f>
      </c>
      <c r="ES30">
        <f>EN30-EQ30</f>
      </c>
      <c r="ET30">
        <f>EP30-ER30</f>
      </c>
      <c r="EU30" t="n" s="11870">
        <v>0.03999999910593033</v>
      </c>
      <c r="EV30">
        <f>EU30*EO30</f>
      </c>
      <c r="EW30">
        <f>EO30*(1+EU30)</f>
      </c>
      <c r="EX30" t="n" s="11873">
        <v>0.029999999329447746</v>
      </c>
      <c r="EY30">
        <f>EX30*EW30</f>
      </c>
      <c r="EZ30">
        <f>EW30+EY30</f>
      </c>
      <c r="FA30" t="n" s="11876">
        <v>0.10000000149011612</v>
      </c>
      <c r="FB30">
        <f>EZ30/(1-FA30)</f>
      </c>
      <c r="FC30">
        <f>FA30*FB30</f>
      </c>
      <c r="FD30" t="n" s="11879">
        <v>0.10000000149011612</v>
      </c>
      <c r="FE30">
        <f>FD30*FB30</f>
      </c>
      <c r="FF30">
        <f>FA30-FD30</f>
      </c>
      <c r="FG30">
        <f>FC30-FE30</f>
      </c>
      <c r="FH30">
        <f>FB30</f>
      </c>
      <c r="FI30">
        <f>EH30*EJ30/3630*$P$30</f>
      </c>
      <c r="FJ30" t="n" s="11885">
        <v>0.0</v>
      </c>
      <c r="FK30">
        <f>FI30*(1+FJ30)</f>
      </c>
      <c r="FL30" t="n" s="11887">
        <v>0.25</v>
      </c>
      <c r="FM30">
        <f>FK30/(1-FL30)</f>
      </c>
      <c r="FN30">
        <f>FL30*FM30</f>
      </c>
      <c r="FO30" t="n" s="11890">
        <v>0.15000000596046448</v>
      </c>
      <c r="FP30">
        <f>FO30*FM30</f>
      </c>
      <c r="FQ30">
        <f>FL30-FO30</f>
      </c>
      <c r="FR30">
        <f>FN30-FP30</f>
      </c>
      <c r="FS30" t="n" s="11894">
        <v>0.03999999910593033</v>
      </c>
      <c r="FT30">
        <f>FS30*FM30</f>
      </c>
      <c r="FU30">
        <f>FM30*(1+FS30)</f>
      </c>
      <c r="FV30" t="n" s="11897">
        <v>0.029999999329447746</v>
      </c>
      <c r="FW30">
        <f>FV30*FU30</f>
      </c>
      <c r="FX30">
        <f>FU30+FW30</f>
      </c>
      <c r="FY30" t="n" s="11900">
        <v>0.10000000149011612</v>
      </c>
      <c r="FZ30">
        <f>FX30/(1-FY30)</f>
      </c>
      <c r="GA30">
        <f>FY30*FZ30</f>
      </c>
      <c r="GB30" t="n" s="11903">
        <v>0.10000000149011612</v>
      </c>
      <c r="GC30">
        <f>GB30*FZ30</f>
      </c>
      <c r="GD30">
        <f>FY30-GB30</f>
      </c>
      <c r="GE30">
        <f>GA30-GC30</f>
      </c>
      <c r="GF30">
        <f>FZ30</f>
      </c>
      <c r="GG30" t="s" s="11908">
        <v>69</v>
      </c>
      <c r="GH30" t="s" s="11909">
        <v>66</v>
      </c>
      <c r="GI30" t="s" s="11910">
        <v>67</v>
      </c>
      <c r="GJ30" t="n" s="11911">
        <v>240322.0</v>
      </c>
      <c r="GK30" t="s" s="11912">
        <v>57</v>
      </c>
      <c r="GL30" t="s" s="11913">
        <v>68</v>
      </c>
      <c r="GM30" t="n" s="11914">
        <v>0.12530000507831573</v>
      </c>
      <c r="GN30" t="n" s="11915">
        <v>3.0</v>
      </c>
      <c r="GO30">
        <f>GN30*$O$30*12</f>
      </c>
      <c r="GP30">
        <f>GM30*GO30</f>
      </c>
      <c r="GQ30" t="n" s="11918">
        <v>0.0</v>
      </c>
      <c r="GR30">
        <f>GP30*(1+GQ30)</f>
      </c>
      <c r="GS30" t="n" s="11920">
        <v>0.25</v>
      </c>
      <c r="GT30">
        <f>GR30/(1-GS30)</f>
      </c>
      <c r="GU30">
        <f>GS30*GT30</f>
      </c>
      <c r="GV30" t="n" s="11923">
        <v>0.15000000596046448</v>
      </c>
      <c r="GW30">
        <f>GV30*GT30</f>
      </c>
      <c r="GX30">
        <f>GS30-GV30</f>
      </c>
      <c r="GY30">
        <f>GU30-GW30</f>
      </c>
      <c r="GZ30" t="n" s="11927">
        <v>0.03999999910593033</v>
      </c>
      <c r="HA30">
        <f>GZ30*GT30</f>
      </c>
      <c r="HB30">
        <f>GT30*(1+GZ30)</f>
      </c>
      <c r="HC30" t="n" s="11930">
        <v>0.029999999329447746</v>
      </c>
      <c r="HD30">
        <f>HC30*HB30</f>
      </c>
      <c r="HE30">
        <f>HB30+HD30</f>
      </c>
      <c r="HF30" t="n" s="11933">
        <v>0.10000000149011612</v>
      </c>
      <c r="HG30">
        <f>HE30/(1-HF30)</f>
      </c>
      <c r="HH30">
        <f>HF30*HG30</f>
      </c>
      <c r="HI30" t="n" s="11936">
        <v>0.10000000149011612</v>
      </c>
      <c r="HJ30">
        <f>HI30*HG30</f>
      </c>
      <c r="HK30">
        <f>HF30-HI30</f>
      </c>
      <c r="HL30">
        <f>HH30-HJ30</f>
      </c>
      <c r="HM30">
        <f>HG30</f>
      </c>
      <c r="HN30">
        <f>GM30*GO30/3630*$P$30</f>
      </c>
      <c r="HO30" t="n" s="11942">
        <v>0.0</v>
      </c>
      <c r="HP30">
        <f>HN30*(1+HO30)</f>
      </c>
      <c r="HQ30" t="n" s="11944">
        <v>0.25</v>
      </c>
      <c r="HR30">
        <f>HP30/(1-HQ30)</f>
      </c>
      <c r="HS30">
        <f>HQ30*HR30</f>
      </c>
      <c r="HT30" t="n" s="11947">
        <v>0.15000000596046448</v>
      </c>
      <c r="HU30">
        <f>HT30*HR30</f>
      </c>
      <c r="HV30">
        <f>HQ30-HT30</f>
      </c>
      <c r="HW30">
        <f>HS30-HU30</f>
      </c>
      <c r="HX30" t="n" s="11951">
        <v>0.03999999910593033</v>
      </c>
      <c r="HY30">
        <f>HX30*HR30</f>
      </c>
      <c r="HZ30">
        <f>HR30*(1+HX30)</f>
      </c>
      <c r="IA30" t="n" s="11954">
        <v>0.029999999329447746</v>
      </c>
      <c r="IB30">
        <f>IA30*HZ30</f>
      </c>
      <c r="IC30">
        <f>HZ30+IB30</f>
      </c>
      <c r="ID30" t="n" s="11957">
        <v>0.10000000149011612</v>
      </c>
      <c r="IE30">
        <f>IC30/(1-ID30)</f>
      </c>
      <c r="IF30">
        <f>ID30*IE30</f>
      </c>
      <c r="IG30" t="n" s="11960">
        <v>0.10000000149011612</v>
      </c>
      <c r="IH30">
        <f>IG30*IE30</f>
      </c>
      <c r="II30">
        <f>ID30-IG30</f>
      </c>
      <c r="IJ30">
        <f>IF30-IH30</f>
      </c>
      <c r="IK30">
        <f>IE30</f>
      </c>
      <c r="IL30" t="s" s="11965">
        <v>70</v>
      </c>
      <c r="IM30" t="s" s="11966">
        <v>66</v>
      </c>
      <c r="IN30" t="s" s="11967">
        <v>67</v>
      </c>
      <c r="IO30" t="n" s="11968">
        <v>240322.0</v>
      </c>
      <c r="IP30" t="s" s="11969">
        <v>57</v>
      </c>
      <c r="IQ30" t="s" s="11970">
        <v>68</v>
      </c>
      <c r="IR30" t="n" s="11971">
        <v>0.061900001019239426</v>
      </c>
      <c r="IS30" t="n" s="11972">
        <v>3.0</v>
      </c>
      <c r="IT30">
        <f>IS30*$O$30*12</f>
      </c>
      <c r="IU30">
        <f>IR30*IT30</f>
      </c>
      <c r="IV30" t="n" s="11975">
        <v>0.0</v>
      </c>
      <c r="IW30">
        <f>IU30*(1+IV30)</f>
      </c>
      <c r="IX30" t="n" s="11977">
        <v>0.25</v>
      </c>
      <c r="IY30">
        <f>IW30/(1-IX30)</f>
      </c>
      <c r="IZ30">
        <f>IX30*IY30</f>
      </c>
      <c r="JA30" t="n" s="11980">
        <v>0.15000000596046448</v>
      </c>
      <c r="JB30">
        <f>JA30*IY30</f>
      </c>
      <c r="JC30">
        <f>IX30-JA30</f>
      </c>
      <c r="JD30">
        <f>IZ30-JB30</f>
      </c>
      <c r="JE30" t="n" s="11984">
        <v>0.03999999910593033</v>
      </c>
      <c r="JF30">
        <f>JE30*IY30</f>
      </c>
      <c r="JG30">
        <f>IY30*(1+JE30)</f>
      </c>
      <c r="JH30" t="n" s="11987">
        <v>0.029999999329447746</v>
      </c>
      <c r="JI30">
        <f>JH30*JG30</f>
      </c>
      <c r="JJ30">
        <f>JG30+JI30</f>
      </c>
      <c r="JK30" t="n" s="11990">
        <v>0.10000000149011612</v>
      </c>
      <c r="JL30">
        <f>JJ30/(1-JK30)</f>
      </c>
      <c r="JM30">
        <f>JK30*JL30</f>
      </c>
      <c r="JN30" t="n" s="11993">
        <v>0.10000000149011612</v>
      </c>
      <c r="JO30">
        <f>JN30*JL30</f>
      </c>
      <c r="JP30">
        <f>JK30-JN30</f>
      </c>
      <c r="JQ30">
        <f>JM30-JO30</f>
      </c>
      <c r="JR30">
        <f>JL30</f>
      </c>
      <c r="JS30">
        <f>IR30*IT30/3630*$P$30</f>
      </c>
      <c r="JT30" t="n" s="11999">
        <v>0.0</v>
      </c>
      <c r="JU30">
        <f>JS30*(1+JT30)</f>
      </c>
      <c r="JV30" t="n" s="12001">
        <v>0.25</v>
      </c>
      <c r="JW30">
        <f>JU30/(1-JV30)</f>
      </c>
      <c r="JX30">
        <f>JV30*JW30</f>
      </c>
      <c r="JY30" t="n" s="12004">
        <v>0.15000000596046448</v>
      </c>
      <c r="JZ30">
        <f>JY30*JW30</f>
      </c>
      <c r="KA30">
        <f>JV30-JY30</f>
      </c>
      <c r="KB30">
        <f>JX30-JZ30</f>
      </c>
      <c r="KC30" t="n" s="12008">
        <v>0.03999999910593033</v>
      </c>
      <c r="KD30">
        <f>KC30*JW30</f>
      </c>
      <c r="KE30">
        <f>JW30*(1+KC30)</f>
      </c>
      <c r="KF30" t="n" s="12011">
        <v>0.029999999329447746</v>
      </c>
      <c r="KG30">
        <f>KF30*KE30</f>
      </c>
      <c r="KH30">
        <f>KE30+KG30</f>
      </c>
      <c r="KI30" t="n" s="12014">
        <v>0.10000000149011612</v>
      </c>
      <c r="KJ30">
        <f>KH30/(1-KI30)</f>
      </c>
      <c r="KK30">
        <f>KI30*KJ30</f>
      </c>
      <c r="KL30" t="n" s="12017">
        <v>0.10000000149011612</v>
      </c>
      <c r="KM30">
        <f>KL30*KJ30</f>
      </c>
      <c r="KN30">
        <f>KI30-KL30</f>
      </c>
      <c r="KO30">
        <f>KK30-KM30</f>
      </c>
      <c r="KP30">
        <f>KJ30</f>
      </c>
      <c r="KQ30" t="s" s="12022">
        <v>71</v>
      </c>
      <c r="KR30" t="s" s="12023">
        <v>66</v>
      </c>
      <c r="KS30" t="s" s="12024">
        <v>67</v>
      </c>
      <c r="KT30" t="n" s="12025">
        <v>240322.0</v>
      </c>
      <c r="KU30" t="s" s="12026">
        <v>57</v>
      </c>
      <c r="KV30" t="s" s="12027">
        <v>68</v>
      </c>
      <c r="KW30" t="n" s="12028">
        <v>0.21080000698566437</v>
      </c>
      <c r="KX30" t="n" s="12029">
        <v>3.0</v>
      </c>
      <c r="KY30">
        <f>KX30*$O$30*12</f>
      </c>
      <c r="KZ30">
        <f>KW30*KY30</f>
      </c>
      <c r="LA30" t="n" s="12032">
        <v>0.0</v>
      </c>
      <c r="LB30">
        <f>KZ30*(1+LA30)</f>
      </c>
      <c r="LC30" t="n" s="12034">
        <v>0.25</v>
      </c>
      <c r="LD30">
        <f>LB30/(1-LC30)</f>
      </c>
      <c r="LE30">
        <f>LC30*LD30</f>
      </c>
      <c r="LF30" t="n" s="12037">
        <v>0.15000000596046448</v>
      </c>
      <c r="LG30">
        <f>LF30*LD30</f>
      </c>
      <c r="LH30">
        <f>LC30-LF30</f>
      </c>
      <c r="LI30">
        <f>LE30-LG30</f>
      </c>
      <c r="LJ30" t="n" s="12041">
        <v>0.03999999910593033</v>
      </c>
      <c r="LK30">
        <f>LJ30*LD30</f>
      </c>
      <c r="LL30">
        <f>LD30*(1+LJ30)</f>
      </c>
      <c r="LM30" t="n" s="12044">
        <v>0.029999999329447746</v>
      </c>
      <c r="LN30">
        <f>LM30*LL30</f>
      </c>
      <c r="LO30">
        <f>LL30+LN30</f>
      </c>
      <c r="LP30" t="n" s="12047">
        <v>0.10000000149011612</v>
      </c>
      <c r="LQ30">
        <f>LO30/(1-LP30)</f>
      </c>
      <c r="LR30">
        <f>LP30*LQ30</f>
      </c>
      <c r="LS30" t="n" s="12050">
        <v>0.10000000149011612</v>
      </c>
      <c r="LT30">
        <f>LS30*LQ30</f>
      </c>
      <c r="LU30">
        <f>LP30-LS30</f>
      </c>
      <c r="LV30">
        <f>LR30-LT30</f>
      </c>
      <c r="LW30">
        <f>LQ30</f>
      </c>
      <c r="LX30">
        <f>KW30*KY30/3630*$P$30</f>
      </c>
      <c r="LY30" t="n" s="12056">
        <v>0.0</v>
      </c>
      <c r="LZ30">
        <f>LX30*(1+LY30)</f>
      </c>
      <c r="MA30" t="n" s="12058">
        <v>0.25</v>
      </c>
      <c r="MB30">
        <f>LZ30/(1-MA30)</f>
      </c>
      <c r="MC30">
        <f>MA30*MB30</f>
      </c>
      <c r="MD30" t="n" s="12061">
        <v>0.15000000596046448</v>
      </c>
      <c r="ME30">
        <f>MD30*MB30</f>
      </c>
      <c r="MF30">
        <f>MA30-MD30</f>
      </c>
      <c r="MG30">
        <f>MC30-ME30</f>
      </c>
      <c r="MH30" t="n" s="12065">
        <v>0.03999999910593033</v>
      </c>
      <c r="MI30">
        <f>MH30*MB30</f>
      </c>
      <c r="MJ30">
        <f>MB30*(1+MH30)</f>
      </c>
      <c r="MK30" t="n" s="12068">
        <v>0.029999999329447746</v>
      </c>
      <c r="ML30">
        <f>MK30*MJ30</f>
      </c>
      <c r="MM30">
        <f>MJ30+ML30</f>
      </c>
      <c r="MN30" t="n" s="12071">
        <v>0.10000000149011612</v>
      </c>
      <c r="MO30">
        <f>MM30/(1-MN30)</f>
      </c>
      <c r="MP30">
        <f>MN30*MO30</f>
      </c>
      <c r="MQ30" t="n" s="12074">
        <v>0.10000000149011612</v>
      </c>
      <c r="MR30">
        <f>MQ30*MO30</f>
      </c>
      <c r="MS30">
        <f>MN30-MQ30</f>
      </c>
      <c r="MT30">
        <f>MP30-MR30</f>
      </c>
      <c r="MU30">
        <f>MO30</f>
      </c>
      <c r="MV30" t="s" s="12079">
        <v>72</v>
      </c>
      <c r="MW30" t="s" s="12080">
        <v>66</v>
      </c>
      <c r="MX30" t="s" s="12081">
        <v>67</v>
      </c>
      <c r="MY30" t="n" s="12082">
        <v>240322.0</v>
      </c>
      <c r="MZ30" t="s" s="12083">
        <v>57</v>
      </c>
      <c r="NA30" t="s" s="12084">
        <v>68</v>
      </c>
      <c r="NB30" t="n" s="12085">
        <v>0.45249998569488525</v>
      </c>
      <c r="NC30" t="n" s="12086">
        <v>1.0</v>
      </c>
      <c r="ND30">
        <f>NC30*$O$30*12</f>
      </c>
      <c r="NE30">
        <f>NB30*ND30</f>
      </c>
      <c r="NF30" t="n" s="12089">
        <v>0.0</v>
      </c>
      <c r="NG30">
        <f>NE30*(1+NF30)</f>
      </c>
      <c r="NH30" t="n" s="12091">
        <v>0.25</v>
      </c>
      <c r="NI30">
        <f>NG30/(1-NH30)</f>
      </c>
      <c r="NJ30">
        <f>NH30*NI30</f>
      </c>
      <c r="NK30" t="n" s="12094">
        <v>0.15000000596046448</v>
      </c>
      <c r="NL30">
        <f>NK30*NI30</f>
      </c>
      <c r="NM30">
        <f>NH30-NK30</f>
      </c>
      <c r="NN30">
        <f>NJ30-NL30</f>
      </c>
      <c r="NO30" t="n" s="12098">
        <v>0.03999999910593033</v>
      </c>
      <c r="NP30">
        <f>NO30*NI30</f>
      </c>
      <c r="NQ30">
        <f>NI30*(1+NO30)</f>
      </c>
      <c r="NR30" t="n" s="12101">
        <v>0.029999999329447746</v>
      </c>
      <c r="NS30">
        <f>NR30*NQ30</f>
      </c>
      <c r="NT30">
        <f>NQ30+NS30</f>
      </c>
      <c r="NU30" t="n" s="12104">
        <v>0.10000000149011612</v>
      </c>
      <c r="NV30">
        <f>NT30/(1-NU30)</f>
      </c>
      <c r="NW30">
        <f>NU30*NV30</f>
      </c>
      <c r="NX30" t="n" s="12107">
        <v>0.10000000149011612</v>
      </c>
      <c r="NY30">
        <f>NX30*NV30</f>
      </c>
      <c r="NZ30">
        <f>NU30-NX30</f>
      </c>
      <c r="OA30">
        <f>NW30-NY30</f>
      </c>
      <c r="OB30">
        <f>NV30</f>
      </c>
      <c r="OC30">
        <f>NB30*ND30/3630*$P$30</f>
      </c>
      <c r="OD30" t="n" s="12113">
        <v>0.0</v>
      </c>
      <c r="OE30">
        <f>OC30*(1+OD30)</f>
      </c>
      <c r="OF30" t="n" s="12115">
        <v>0.25</v>
      </c>
      <c r="OG30">
        <f>OE30/(1-OF30)</f>
      </c>
      <c r="OH30">
        <f>OF30*OG30</f>
      </c>
      <c r="OI30" t="n" s="12118">
        <v>0.15000000596046448</v>
      </c>
      <c r="OJ30">
        <f>OI30*OG30</f>
      </c>
      <c r="OK30">
        <f>OF30-OI30</f>
      </c>
      <c r="OL30">
        <f>OH30-OJ30</f>
      </c>
      <c r="OM30" t="n" s="12122">
        <v>0.03999999910593033</v>
      </c>
      <c r="ON30">
        <f>OM30*OG30</f>
      </c>
      <c r="OO30">
        <f>OG30*(1+OM30)</f>
      </c>
      <c r="OP30" t="n" s="12125">
        <v>0.029999999329447746</v>
      </c>
      <c r="OQ30">
        <f>OP30*OO30</f>
      </c>
      <c r="OR30">
        <f>OO30+OQ30</f>
      </c>
      <c r="OS30" t="n" s="12128">
        <v>0.10000000149011612</v>
      </c>
      <c r="OT30">
        <f>OR30/(1-OS30)</f>
      </c>
      <c r="OU30">
        <f>OS30*OT30</f>
      </c>
      <c r="OV30" t="n" s="12131">
        <v>0.10000000149011612</v>
      </c>
      <c r="OW30">
        <f>OV30*OT30</f>
      </c>
      <c r="OX30">
        <f>OS30-OV30</f>
      </c>
      <c r="OY30">
        <f>OU30-OW30</f>
      </c>
      <c r="OZ30">
        <f>OT30</f>
      </c>
      <c r="PA30" t="s" s="12136">
        <v>73</v>
      </c>
      <c r="PB30" t="s" s="12137">
        <v>66</v>
      </c>
      <c r="PC30" t="s" s="12138">
        <v>67</v>
      </c>
      <c r="PD30" t="n" s="12139">
        <v>240322.0</v>
      </c>
      <c r="PE30" t="s" s="12140">
        <v>57</v>
      </c>
      <c r="PF30" t="s" s="12141">
        <v>68</v>
      </c>
      <c r="PG30" t="n" s="12142">
        <v>0.9043999910354614</v>
      </c>
      <c r="PH30" t="n" s="12143">
        <v>1.0</v>
      </c>
      <c r="PI30">
        <f>PH30*$O$30*12</f>
      </c>
      <c r="PJ30">
        <f>PG30*PI30</f>
      </c>
      <c r="PK30" t="n" s="12146">
        <v>0.0</v>
      </c>
      <c r="PL30">
        <f>PJ30*(1+PK30)</f>
      </c>
      <c r="PM30" t="n" s="12148">
        <v>0.25</v>
      </c>
      <c r="PN30">
        <f>PL30/(1-PM30)</f>
      </c>
      <c r="PO30">
        <f>PM30*PN30</f>
      </c>
      <c r="PP30" t="n" s="12151">
        <v>0.15000000596046448</v>
      </c>
      <c r="PQ30">
        <f>PP30*PN30</f>
      </c>
      <c r="PR30">
        <f>PM30-PP30</f>
      </c>
      <c r="PS30">
        <f>PO30-PQ30</f>
      </c>
      <c r="PT30" t="n" s="12155">
        <v>0.03999999910593033</v>
      </c>
      <c r="PU30">
        <f>PT30*PN30</f>
      </c>
      <c r="PV30">
        <f>PN30*(1+PT30)</f>
      </c>
      <c r="PW30" t="n" s="12158">
        <v>0.029999999329447746</v>
      </c>
      <c r="PX30">
        <f>PW30*PV30</f>
      </c>
      <c r="PY30">
        <f>PV30+PX30</f>
      </c>
      <c r="PZ30" t="n" s="12161">
        <v>0.10000000149011612</v>
      </c>
      <c r="QA30">
        <f>PY30/(1-PZ30)</f>
      </c>
      <c r="QB30">
        <f>PZ30*QA30</f>
      </c>
      <c r="QC30" t="n" s="12164">
        <v>0.10000000149011612</v>
      </c>
      <c r="QD30">
        <f>QC30*QA30</f>
      </c>
      <c r="QE30">
        <f>PZ30-QC30</f>
      </c>
      <c r="QF30">
        <f>QB30-QD30</f>
      </c>
      <c r="QG30">
        <f>QA30</f>
      </c>
      <c r="QH30">
        <f>PG30*PI30/3630*$P$30</f>
      </c>
      <c r="QI30" t="n" s="12170">
        <v>0.0</v>
      </c>
      <c r="QJ30">
        <f>QH30*(1+QI30)</f>
      </c>
      <c r="QK30" t="n" s="12172">
        <v>0.25</v>
      </c>
      <c r="QL30">
        <f>QJ30/(1-QK30)</f>
      </c>
      <c r="QM30">
        <f>QK30*QL30</f>
      </c>
      <c r="QN30" t="n" s="12175">
        <v>0.15000000596046448</v>
      </c>
      <c r="QO30">
        <f>QN30*QL30</f>
      </c>
      <c r="QP30">
        <f>QK30-QN30</f>
      </c>
      <c r="QQ30">
        <f>QM30-QO30</f>
      </c>
      <c r="QR30" t="n" s="12179">
        <v>0.03999999910593033</v>
      </c>
      <c r="QS30">
        <f>QR30*QL30</f>
      </c>
      <c r="QT30">
        <f>QL30*(1+QR30)</f>
      </c>
      <c r="QU30" t="n" s="12182">
        <v>0.029999999329447746</v>
      </c>
      <c r="QV30">
        <f>QU30*QT30</f>
      </c>
      <c r="QW30">
        <f>QT30+QV30</f>
      </c>
      <c r="QX30" t="n" s="12185">
        <v>0.10000000149011612</v>
      </c>
      <c r="QY30">
        <f>QW30/(1-QX30)</f>
      </c>
      <c r="QZ30">
        <f>QX30*QY30</f>
      </c>
      <c r="RA30" t="n" s="12188">
        <v>0.10000000149011612</v>
      </c>
      <c r="RB30">
        <f>RA30*QY30</f>
      </c>
      <c r="RC30">
        <f>QX30-RA30</f>
      </c>
      <c r="RD30">
        <f>QZ30-RB30</f>
      </c>
      <c r="RE30">
        <f>QY30</f>
      </c>
      <c r="RF30">
        <f>BV30+EA30+GF30+IK30+KP30+MU30+OZ30+RE30</f>
      </c>
    </row>
    <row r="31">
      <c r="A31" t="s">
        <v>110</v>
      </c>
      <c r="B31" t="s">
        <v>111</v>
      </c>
      <c r="C31" t="s">
        <v>112</v>
      </c>
      <c r="D31" t="s">
        <v>52</v>
      </c>
      <c r="F31" t="s">
        <v>108</v>
      </c>
      <c r="G31" t="s">
        <v>54</v>
      </c>
      <c r="H31" t="s">
        <v>104</v>
      </c>
      <c r="I31" t="s">
        <v>105</v>
      </c>
      <c r="J31" t="n">
        <v>0.0</v>
      </c>
      <c r="K31" t="n">
        <v>42815.0</v>
      </c>
      <c r="L31" t="n">
        <v>42424.0</v>
      </c>
      <c r="M31" t="s">
        <v>57</v>
      </c>
      <c r="N31" t="n">
        <v>-1.0</v>
      </c>
      <c r="O31" t="n">
        <v>8000.0</v>
      </c>
      <c r="P31" t="n">
        <v>-391.0</v>
      </c>
      <c r="Q31" t="n">
        <v>0.0</v>
      </c>
      <c r="R31" t="s" s="12193">
        <v>58</v>
      </c>
      <c r="S31" t="s" s="12194">
        <v>59</v>
      </c>
      <c r="T31" t="s" s="12195">
        <v>60</v>
      </c>
      <c r="U31" t="s" s="12196">
        <v>61</v>
      </c>
      <c r="V31" t="s" s="12197">
        <v>57</v>
      </c>
      <c r="W31" t="s" s="12198">
        <v>62</v>
      </c>
      <c r="X31" t="s" s="12199">
        <v>63</v>
      </c>
      <c r="Z31" t="n" s="12200">
        <v>500000.0</v>
      </c>
      <c r="AA31" t="n" s="12201">
        <v>1822.1199951171875</v>
      </c>
      <c r="AB31" t="n" s="12202">
        <v>0.0</v>
      </c>
      <c r="AC31">
        <f>AA31*(1+AB31)</f>
      </c>
      <c r="AD31" t="n" s="12204">
        <v>0.25</v>
      </c>
      <c r="AE31">
        <f>AC31/(1-AD31)</f>
      </c>
      <c r="AF31">
        <f>AD31*AE31</f>
      </c>
      <c r="AG31" t="n" s="12207">
        <v>0.15000000596046448</v>
      </c>
      <c r="AH31">
        <f>AG31*AE31</f>
      </c>
      <c r="AI31">
        <f>AD31-AG31</f>
      </c>
      <c r="AJ31">
        <f>AF31-AH31</f>
      </c>
      <c r="AK31" t="n" s="12211">
        <v>0.03999999910593033</v>
      </c>
      <c r="AL31">
        <f>AK31*AE31</f>
      </c>
      <c r="AM31">
        <f>AE31*(1+AK31)</f>
      </c>
      <c r="AN31" t="n" s="12214">
        <v>0.029999999329447746</v>
      </c>
      <c r="AO31">
        <f>AN31*AM31</f>
      </c>
      <c r="AP31">
        <f>AM31+AO31</f>
      </c>
      <c r="AQ31" t="n" s="12217">
        <v>0.10000000149011612</v>
      </c>
      <c r="AR31">
        <f>AP31/(1-AQ31)</f>
      </c>
      <c r="AS31">
        <f>AQ31*AR31</f>
      </c>
      <c r="AT31" t="n" s="12220">
        <v>0.10000000149011612</v>
      </c>
      <c r="AU31">
        <f>AT31*AR31</f>
      </c>
      <c r="AV31">
        <f>AQ31-AT31</f>
      </c>
      <c r="AW31">
        <f>AS31-AU31</f>
      </c>
      <c r="AX31">
        <f>AR31</f>
      </c>
      <c r="AY31">
        <f>AA31/12*$Q$31</f>
      </c>
      <c r="AZ31">
        <f>AB31/12*$Q$31</f>
      </c>
      <c r="BA31">
        <f>AC31/12*$Q$31</f>
      </c>
      <c r="BB31">
        <f>AD31/12*$Q$31</f>
      </c>
      <c r="BC31">
        <f>AE31/12*$Q$31</f>
      </c>
      <c r="BD31">
        <f>AF31/12*$Q$31</f>
      </c>
      <c r="BE31">
        <f>AG31/12*$Q$31</f>
      </c>
      <c r="BF31">
        <f>AH31/12*$Q$31</f>
      </c>
      <c r="BG31">
        <f>AI31/12*$Q$31</f>
      </c>
      <c r="BH31">
        <f>AJ31/12*$Q$31</f>
      </c>
      <c r="BI31">
        <f>AK31/12*$Q$31</f>
      </c>
      <c r="BJ31">
        <f>AL31/12*$Q$31</f>
      </c>
      <c r="BK31">
        <f>AM31/12*$Q$31</f>
      </c>
      <c r="BL31">
        <f>AN31/12*$Q$31</f>
      </c>
      <c r="BM31">
        <f>AO31/12*$Q$31</f>
      </c>
      <c r="BN31">
        <f>AP31/12*$Q$31</f>
      </c>
      <c r="BO31">
        <f>AQ31/12*$Q$31</f>
      </c>
      <c r="BP31">
        <f>AR31/12*$Q$31</f>
      </c>
      <c r="BQ31">
        <f>AS31/12*$Q$31</f>
      </c>
      <c r="BR31">
        <f>AT31/12*$Q$31</f>
      </c>
      <c r="BS31">
        <f>AU31/12*$Q$31</f>
      </c>
      <c r="BT31">
        <f>AV31/12*$Q$31</f>
      </c>
      <c r="BU31">
        <f>AW31/12*$Q$31</f>
      </c>
      <c r="BV31">
        <f>AX31/12*$Q$31</f>
      </c>
      <c r="BW31" t="s" s="12253">
        <v>64</v>
      </c>
      <c r="BX31" t="s" s="12254">
        <v>59</v>
      </c>
      <c r="BY31" t="s" s="12255">
        <v>60</v>
      </c>
      <c r="BZ31" t="s" s="12256">
        <v>61</v>
      </c>
      <c r="CA31" t="s" s="12257">
        <v>57</v>
      </c>
      <c r="CB31" t="s" s="12258">
        <v>62</v>
      </c>
      <c r="CC31" t="s" s="12259">
        <v>63</v>
      </c>
      <c r="CE31" t="n" s="12260">
        <v>500000.0</v>
      </c>
      <c r="CF31" t="n" s="12261">
        <v>0.0</v>
      </c>
      <c r="CG31" t="n" s="12262">
        <v>0.0</v>
      </c>
      <c r="CH31">
        <f>CF31*(1+CG31)</f>
      </c>
      <c r="CI31" t="n" s="12264">
        <v>0.25</v>
      </c>
      <c r="CJ31">
        <f>CH31/(1-CI31)</f>
      </c>
      <c r="CK31">
        <f>CI31*CJ31</f>
      </c>
      <c r="CL31" t="n" s="12267">
        <v>0.15000000596046448</v>
      </c>
      <c r="CM31">
        <f>CL31*CJ31</f>
      </c>
      <c r="CN31">
        <f>CI31-CL31</f>
      </c>
      <c r="CO31">
        <f>CK31-CM31</f>
      </c>
      <c r="CP31" t="n" s="12271">
        <v>0.03999999910593033</v>
      </c>
      <c r="CQ31">
        <f>CP31*CJ31</f>
      </c>
      <c r="CR31">
        <f>CJ31*(1+CP31)</f>
      </c>
      <c r="CS31" t="n" s="12274">
        <v>0.029999999329447746</v>
      </c>
      <c r="CT31">
        <f>CS31*CR31</f>
      </c>
      <c r="CU31">
        <f>CR31+CT31</f>
      </c>
      <c r="CV31" t="n" s="12277">
        <v>0.10000000149011612</v>
      </c>
      <c r="CW31">
        <f>CU31/(1-CV31)</f>
      </c>
      <c r="CX31">
        <f>CV31*CW31</f>
      </c>
      <c r="CY31" t="n" s="12280">
        <v>0.10000000149011612</v>
      </c>
      <c r="CZ31">
        <f>CY31*CW31</f>
      </c>
      <c r="DA31">
        <f>CV31-CY31</f>
      </c>
      <c r="DB31">
        <f>CX31-CZ31</f>
      </c>
      <c r="DC31">
        <f>CW31</f>
      </c>
      <c r="DD31">
        <f>CF31/12*$Q$31</f>
      </c>
      <c r="DE31">
        <f>CG31/12*$Q$31</f>
      </c>
      <c r="DF31">
        <f>CH31/12*$Q$31</f>
      </c>
      <c r="DG31">
        <f>CI31/12*$Q$31</f>
      </c>
      <c r="DH31">
        <f>CJ31/12*$Q$31</f>
      </c>
      <c r="DI31">
        <f>CK31/12*$Q$31</f>
      </c>
      <c r="DJ31">
        <f>CL31/12*$Q$31</f>
      </c>
      <c r="DK31">
        <f>CM31/12*$Q$31</f>
      </c>
      <c r="DL31">
        <f>CN31/12*$Q$31</f>
      </c>
      <c r="DM31">
        <f>CO31/12*$Q$31</f>
      </c>
      <c r="DN31">
        <f>CP31/12*$Q$31</f>
      </c>
      <c r="DO31">
        <f>CQ31/12*$Q$31</f>
      </c>
      <c r="DP31">
        <f>CR31/12*$Q$31</f>
      </c>
      <c r="DQ31">
        <f>CS31/12*$Q$31</f>
      </c>
      <c r="DR31">
        <f>CT31/12*$Q$31</f>
      </c>
      <c r="DS31">
        <f>CU31/12*$Q$31</f>
      </c>
      <c r="DT31">
        <f>CV31/12*$Q$31</f>
      </c>
      <c r="DU31">
        <f>CW31/12*$Q$31</f>
      </c>
      <c r="DV31">
        <f>CX31/12*$Q$31</f>
      </c>
      <c r="DW31">
        <f>CY31/12*$Q$31</f>
      </c>
      <c r="DX31">
        <f>CZ31/12*$Q$31</f>
      </c>
      <c r="DY31">
        <f>DA31/12*$Q$31</f>
      </c>
      <c r="DZ31">
        <f>DB31/12*$Q$31</f>
      </c>
      <c r="EA31">
        <f>DC31/12*$Q$31</f>
      </c>
      <c r="EB31" t="s" s="12313">
        <v>65</v>
      </c>
      <c r="EC31" t="s" s="12314">
        <v>66</v>
      </c>
      <c r="ED31" t="s" s="12315">
        <v>109</v>
      </c>
      <c r="EE31" t="n" s="12316">
        <v>240322.0</v>
      </c>
      <c r="EF31" t="s" s="12317">
        <v>57</v>
      </c>
      <c r="EG31" t="s" s="12318">
        <v>68</v>
      </c>
      <c r="EH31" t="n" s="12319">
        <v>0.9704899787902832</v>
      </c>
      <c r="EI31" t="n" s="12320">
        <v>3.0</v>
      </c>
      <c r="EJ31">
        <f>EI31*$O$31*12</f>
      </c>
      <c r="EK31">
        <f>EH31*EJ31</f>
      </c>
      <c r="EL31" t="n" s="12323">
        <v>0.0</v>
      </c>
      <c r="EM31">
        <f>EK31*(1+EL31)</f>
      </c>
      <c r="EN31" t="n" s="12325">
        <v>0.25</v>
      </c>
      <c r="EO31">
        <f>EM31/(1-EN31)</f>
      </c>
      <c r="EP31">
        <f>EN31*EO31</f>
      </c>
      <c r="EQ31" t="n" s="12328">
        <v>0.15000000596046448</v>
      </c>
      <c r="ER31">
        <f>EQ31*EO31</f>
      </c>
      <c r="ES31">
        <f>EN31-EQ31</f>
      </c>
      <c r="ET31">
        <f>EP31-ER31</f>
      </c>
      <c r="EU31" t="n" s="12332">
        <v>0.03999999910593033</v>
      </c>
      <c r="EV31">
        <f>EU31*EO31</f>
      </c>
      <c r="EW31">
        <f>EO31*(1+EU31)</f>
      </c>
      <c r="EX31" t="n" s="12335">
        <v>0.029999999329447746</v>
      </c>
      <c r="EY31">
        <f>EX31*EW31</f>
      </c>
      <c r="EZ31">
        <f>EW31+EY31</f>
      </c>
      <c r="FA31" t="n" s="12338">
        <v>0.10000000149011612</v>
      </c>
      <c r="FB31">
        <f>EZ31/(1-FA31)</f>
      </c>
      <c r="FC31">
        <f>FA31*FB31</f>
      </c>
      <c r="FD31" t="n" s="12341">
        <v>0.10000000149011612</v>
      </c>
      <c r="FE31">
        <f>FD31*FB31</f>
      </c>
      <c r="FF31">
        <f>FA31-FD31</f>
      </c>
      <c r="FG31">
        <f>FC31-FE31</f>
      </c>
      <c r="FH31">
        <f>FB31</f>
      </c>
      <c r="FI31">
        <f>EH31*EJ31/3631*$P$31</f>
      </c>
      <c r="FJ31" t="n" s="12347">
        <v>0.0</v>
      </c>
      <c r="FK31">
        <f>FI31*(1+FJ31)</f>
      </c>
      <c r="FL31" t="n" s="12349">
        <v>0.25</v>
      </c>
      <c r="FM31">
        <f>FK31/(1-FL31)</f>
      </c>
      <c r="FN31">
        <f>FL31*FM31</f>
      </c>
      <c r="FO31" t="n" s="12352">
        <v>0.15000000596046448</v>
      </c>
      <c r="FP31">
        <f>FO31*FM31</f>
      </c>
      <c r="FQ31">
        <f>FL31-FO31</f>
      </c>
      <c r="FR31">
        <f>FN31-FP31</f>
      </c>
      <c r="FS31" t="n" s="12356">
        <v>0.03999999910593033</v>
      </c>
      <c r="FT31">
        <f>FS31*FM31</f>
      </c>
      <c r="FU31">
        <f>FM31*(1+FS31)</f>
      </c>
      <c r="FV31" t="n" s="12359">
        <v>0.029999999329447746</v>
      </c>
      <c r="FW31">
        <f>FV31*FU31</f>
      </c>
      <c r="FX31">
        <f>FU31+FW31</f>
      </c>
      <c r="FY31" t="n" s="12362">
        <v>0.10000000149011612</v>
      </c>
      <c r="FZ31">
        <f>FX31/(1-FY31)</f>
      </c>
      <c r="GA31">
        <f>FY31*FZ31</f>
      </c>
      <c r="GB31" t="n" s="12365">
        <v>0.10000000149011612</v>
      </c>
      <c r="GC31">
        <f>GB31*FZ31</f>
      </c>
      <c r="GD31">
        <f>FY31-GB31</f>
      </c>
      <c r="GE31">
        <f>GA31-GC31</f>
      </c>
      <c r="GF31">
        <f>FZ31</f>
      </c>
      <c r="RF31">
        <f>BV31+EA31+GF31</f>
      </c>
    </row>
    <row r="32">
      <c r="A32" t="s">
        <v>110</v>
      </c>
      <c r="B32" t="s">
        <v>111</v>
      </c>
      <c r="C32" t="s">
        <v>112</v>
      </c>
      <c r="D32" t="s">
        <v>52</v>
      </c>
      <c r="F32" t="s">
        <v>53</v>
      </c>
      <c r="G32" t="s">
        <v>54</v>
      </c>
      <c r="H32" t="s">
        <v>104</v>
      </c>
      <c r="I32" t="s">
        <v>105</v>
      </c>
      <c r="J32" t="n">
        <v>0.0</v>
      </c>
      <c r="K32" t="n">
        <v>42815.0</v>
      </c>
      <c r="L32" t="n">
        <v>42460.0</v>
      </c>
      <c r="M32" t="s">
        <v>57</v>
      </c>
      <c r="N32" t="n">
        <v>0.0</v>
      </c>
      <c r="O32" t="n">
        <v>10000.0</v>
      </c>
      <c r="P32" t="n">
        <v>-355.0</v>
      </c>
      <c r="Q32" t="n">
        <v>0.0</v>
      </c>
      <c r="R32" t="s" s="12370">
        <v>58</v>
      </c>
      <c r="S32" t="s" s="12371">
        <v>59</v>
      </c>
      <c r="T32" t="s" s="12372">
        <v>60</v>
      </c>
      <c r="U32" t="s" s="12373">
        <v>61</v>
      </c>
      <c r="V32" t="s" s="12374">
        <v>57</v>
      </c>
      <c r="W32" t="s" s="12375">
        <v>62</v>
      </c>
      <c r="X32" t="s" s="12376">
        <v>63</v>
      </c>
      <c r="Z32" t="n" s="12377">
        <v>500000.0</v>
      </c>
      <c r="AA32" t="n" s="12378">
        <v>1822.1199951171875</v>
      </c>
      <c r="AB32" t="n" s="12379">
        <v>0.0</v>
      </c>
      <c r="AC32">
        <f>AA32*(1+AB32)</f>
      </c>
      <c r="AD32" t="n" s="12381">
        <v>0.25</v>
      </c>
      <c r="AE32">
        <f>AC32/(1-AD32)</f>
      </c>
      <c r="AF32">
        <f>AD32*AE32</f>
      </c>
      <c r="AG32" t="n" s="12384">
        <v>0.15000000596046448</v>
      </c>
      <c r="AH32">
        <f>AG32*AE32</f>
      </c>
      <c r="AI32">
        <f>AD32-AG32</f>
      </c>
      <c r="AJ32">
        <f>AF32-AH32</f>
      </c>
      <c r="AK32" t="n" s="12388">
        <v>0.03999999910593033</v>
      </c>
      <c r="AL32">
        <f>AK32*AE32</f>
      </c>
      <c r="AM32">
        <f>AE32*(1+AK32)</f>
      </c>
      <c r="AN32" t="n" s="12391">
        <v>0.029999999329447746</v>
      </c>
      <c r="AO32">
        <f>AN32*AM32</f>
      </c>
      <c r="AP32">
        <f>AM32+AO32</f>
      </c>
      <c r="AQ32" t="n" s="12394">
        <v>0.10000000149011612</v>
      </c>
      <c r="AR32">
        <f>AP32/(1-AQ32)</f>
      </c>
      <c r="AS32">
        <f>AQ32*AR32</f>
      </c>
      <c r="AT32" t="n" s="12397">
        <v>0.10000000149011612</v>
      </c>
      <c r="AU32">
        <f>AT32*AR32</f>
      </c>
      <c r="AV32">
        <f>AQ32-AT32</f>
      </c>
      <c r="AW32">
        <f>AS32-AU32</f>
      </c>
      <c r="AX32">
        <f>AR32</f>
      </c>
      <c r="AY32">
        <f>AA32/12*$Q$32</f>
      </c>
      <c r="AZ32">
        <f>AB32/12*$Q$32</f>
      </c>
      <c r="BA32">
        <f>AC32/12*$Q$32</f>
      </c>
      <c r="BB32">
        <f>AD32/12*$Q$32</f>
      </c>
      <c r="BC32">
        <f>AE32/12*$Q$32</f>
      </c>
      <c r="BD32">
        <f>AF32/12*$Q$32</f>
      </c>
      <c r="BE32">
        <f>AG32/12*$Q$32</f>
      </c>
      <c r="BF32">
        <f>AH32/12*$Q$32</f>
      </c>
      <c r="BG32">
        <f>AI32/12*$Q$32</f>
      </c>
      <c r="BH32">
        <f>AJ32/12*$Q$32</f>
      </c>
      <c r="BI32">
        <f>AK32/12*$Q$32</f>
      </c>
      <c r="BJ32">
        <f>AL32/12*$Q$32</f>
      </c>
      <c r="BK32">
        <f>AM32/12*$Q$32</f>
      </c>
      <c r="BL32">
        <f>AN32/12*$Q$32</f>
      </c>
      <c r="BM32">
        <f>AO32/12*$Q$32</f>
      </c>
      <c r="BN32">
        <f>AP32/12*$Q$32</f>
      </c>
      <c r="BO32">
        <f>AQ32/12*$Q$32</f>
      </c>
      <c r="BP32">
        <f>AR32/12*$Q$32</f>
      </c>
      <c r="BQ32">
        <f>AS32/12*$Q$32</f>
      </c>
      <c r="BR32">
        <f>AT32/12*$Q$32</f>
      </c>
      <c r="BS32">
        <f>AU32/12*$Q$32</f>
      </c>
      <c r="BT32">
        <f>AV32/12*$Q$32</f>
      </c>
      <c r="BU32">
        <f>AW32/12*$Q$32</f>
      </c>
      <c r="BV32">
        <f>AX32/12*$Q$32</f>
      </c>
      <c r="BW32" t="s" s="12430">
        <v>64</v>
      </c>
      <c r="BX32" t="s" s="12431">
        <v>59</v>
      </c>
      <c r="BY32" t="s" s="12432">
        <v>60</v>
      </c>
      <c r="BZ32" t="s" s="12433">
        <v>61</v>
      </c>
      <c r="CA32" t="s" s="12434">
        <v>57</v>
      </c>
      <c r="CB32" t="s" s="12435">
        <v>62</v>
      </c>
      <c r="CC32" t="s" s="12436">
        <v>63</v>
      </c>
      <c r="CE32" t="n" s="12437">
        <v>500000.0</v>
      </c>
      <c r="CF32" t="n" s="12438">
        <v>0.0</v>
      </c>
      <c r="CG32" t="n" s="12439">
        <v>0.0</v>
      </c>
      <c r="CH32">
        <f>CF32*(1+CG32)</f>
      </c>
      <c r="CI32" t="n" s="12441">
        <v>0.25</v>
      </c>
      <c r="CJ32">
        <f>CH32/(1-CI32)</f>
      </c>
      <c r="CK32">
        <f>CI32*CJ32</f>
      </c>
      <c r="CL32" t="n" s="12444">
        <v>0.15000000596046448</v>
      </c>
      <c r="CM32">
        <f>CL32*CJ32</f>
      </c>
      <c r="CN32">
        <f>CI32-CL32</f>
      </c>
      <c r="CO32">
        <f>CK32-CM32</f>
      </c>
      <c r="CP32" t="n" s="12448">
        <v>0.03999999910593033</v>
      </c>
      <c r="CQ32">
        <f>CP32*CJ32</f>
      </c>
      <c r="CR32">
        <f>CJ32*(1+CP32)</f>
      </c>
      <c r="CS32" t="n" s="12451">
        <v>0.029999999329447746</v>
      </c>
      <c r="CT32">
        <f>CS32*CR32</f>
      </c>
      <c r="CU32">
        <f>CR32+CT32</f>
      </c>
      <c r="CV32" t="n" s="12454">
        <v>0.10000000149011612</v>
      </c>
      <c r="CW32">
        <f>CU32/(1-CV32)</f>
      </c>
      <c r="CX32">
        <f>CV32*CW32</f>
      </c>
      <c r="CY32" t="n" s="12457">
        <v>0.10000000149011612</v>
      </c>
      <c r="CZ32">
        <f>CY32*CW32</f>
      </c>
      <c r="DA32">
        <f>CV32-CY32</f>
      </c>
      <c r="DB32">
        <f>CX32-CZ32</f>
      </c>
      <c r="DC32">
        <f>CW32</f>
      </c>
      <c r="DD32">
        <f>CF32/12*$Q$32</f>
      </c>
      <c r="DE32">
        <f>CG32/12*$Q$32</f>
      </c>
      <c r="DF32">
        <f>CH32/12*$Q$32</f>
      </c>
      <c r="DG32">
        <f>CI32/12*$Q$32</f>
      </c>
      <c r="DH32">
        <f>CJ32/12*$Q$32</f>
      </c>
      <c r="DI32">
        <f>CK32/12*$Q$32</f>
      </c>
      <c r="DJ32">
        <f>CL32/12*$Q$32</f>
      </c>
      <c r="DK32">
        <f>CM32/12*$Q$32</f>
      </c>
      <c r="DL32">
        <f>CN32/12*$Q$32</f>
      </c>
      <c r="DM32">
        <f>CO32/12*$Q$32</f>
      </c>
      <c r="DN32">
        <f>CP32/12*$Q$32</f>
      </c>
      <c r="DO32">
        <f>CQ32/12*$Q$32</f>
      </c>
      <c r="DP32">
        <f>CR32/12*$Q$32</f>
      </c>
      <c r="DQ32">
        <f>CS32/12*$Q$32</f>
      </c>
      <c r="DR32">
        <f>CT32/12*$Q$32</f>
      </c>
      <c r="DS32">
        <f>CU32/12*$Q$32</f>
      </c>
      <c r="DT32">
        <f>CV32/12*$Q$32</f>
      </c>
      <c r="DU32">
        <f>CW32/12*$Q$32</f>
      </c>
      <c r="DV32">
        <f>CX32/12*$Q$32</f>
      </c>
      <c r="DW32">
        <f>CY32/12*$Q$32</f>
      </c>
      <c r="DX32">
        <f>CZ32/12*$Q$32</f>
      </c>
      <c r="DY32">
        <f>DA32/12*$Q$32</f>
      </c>
      <c r="DZ32">
        <f>DB32/12*$Q$32</f>
      </c>
      <c r="EA32">
        <f>DC32/12*$Q$32</f>
      </c>
      <c r="EB32" t="s" s="12490">
        <v>65</v>
      </c>
      <c r="EC32" t="s" s="12491">
        <v>66</v>
      </c>
      <c r="ED32" t="s" s="12492">
        <v>67</v>
      </c>
      <c r="EE32" t="n" s="12493">
        <v>240322.0</v>
      </c>
      <c r="EF32" t="s" s="12494">
        <v>57</v>
      </c>
      <c r="EG32" t="s" s="12495">
        <v>68</v>
      </c>
      <c r="EH32" t="n" s="12496">
        <v>0.5009999871253967</v>
      </c>
      <c r="EI32" t="n" s="12497">
        <v>3.0</v>
      </c>
      <c r="EJ32">
        <f>EI32*$O$32*12</f>
      </c>
      <c r="EK32">
        <f>EH32*EJ32</f>
      </c>
      <c r="EL32" t="n" s="12500">
        <v>0.0</v>
      </c>
      <c r="EM32">
        <f>EK32*(1+EL32)</f>
      </c>
      <c r="EN32" t="n" s="12502">
        <v>0.25</v>
      </c>
      <c r="EO32">
        <f>EM32/(1-EN32)</f>
      </c>
      <c r="EP32">
        <f>EN32*EO32</f>
      </c>
      <c r="EQ32" t="n" s="12505">
        <v>0.15000000596046448</v>
      </c>
      <c r="ER32">
        <f>EQ32*EO32</f>
      </c>
      <c r="ES32">
        <f>EN32-EQ32</f>
      </c>
      <c r="ET32">
        <f>EP32-ER32</f>
      </c>
      <c r="EU32" t="n" s="12509">
        <v>0.03999999910593033</v>
      </c>
      <c r="EV32">
        <f>EU32*EO32</f>
      </c>
      <c r="EW32">
        <f>EO32*(1+EU32)</f>
      </c>
      <c r="EX32" t="n" s="12512">
        <v>0.029999999329447746</v>
      </c>
      <c r="EY32">
        <f>EX32*EW32</f>
      </c>
      <c r="EZ32">
        <f>EW32+EY32</f>
      </c>
      <c r="FA32" t="n" s="12515">
        <v>0.10000000149011612</v>
      </c>
      <c r="FB32">
        <f>EZ32/(1-FA32)</f>
      </c>
      <c r="FC32">
        <f>FA32*FB32</f>
      </c>
      <c r="FD32" t="n" s="12518">
        <v>0.10000000149011612</v>
      </c>
      <c r="FE32">
        <f>FD32*FB32</f>
      </c>
      <c r="FF32">
        <f>FA32-FD32</f>
      </c>
      <c r="FG32">
        <f>FC32-FE32</f>
      </c>
      <c r="FH32">
        <f>FB32</f>
      </c>
      <c r="FI32">
        <f>EH32*EJ32/3632*$P$32</f>
      </c>
      <c r="FJ32" t="n" s="12524">
        <v>0.0</v>
      </c>
      <c r="FK32">
        <f>FI32*(1+FJ32)</f>
      </c>
      <c r="FL32" t="n" s="12526">
        <v>0.25</v>
      </c>
      <c r="FM32">
        <f>FK32/(1-FL32)</f>
      </c>
      <c r="FN32">
        <f>FL32*FM32</f>
      </c>
      <c r="FO32" t="n" s="12529">
        <v>0.15000000596046448</v>
      </c>
      <c r="FP32">
        <f>FO32*FM32</f>
      </c>
      <c r="FQ32">
        <f>FL32-FO32</f>
      </c>
      <c r="FR32">
        <f>FN32-FP32</f>
      </c>
      <c r="FS32" t="n" s="12533">
        <v>0.03999999910593033</v>
      </c>
      <c r="FT32">
        <f>FS32*FM32</f>
      </c>
      <c r="FU32">
        <f>FM32*(1+FS32)</f>
      </c>
      <c r="FV32" t="n" s="12536">
        <v>0.029999999329447746</v>
      </c>
      <c r="FW32">
        <f>FV32*FU32</f>
      </c>
      <c r="FX32">
        <f>FU32+FW32</f>
      </c>
      <c r="FY32" t="n" s="12539">
        <v>0.10000000149011612</v>
      </c>
      <c r="FZ32">
        <f>FX32/(1-FY32)</f>
      </c>
      <c r="GA32">
        <f>FY32*FZ32</f>
      </c>
      <c r="GB32" t="n" s="12542">
        <v>0.10000000149011612</v>
      </c>
      <c r="GC32">
        <f>GB32*FZ32</f>
      </c>
      <c r="GD32">
        <f>FY32-GB32</f>
      </c>
      <c r="GE32">
        <f>GA32-GC32</f>
      </c>
      <c r="GF32">
        <f>FZ32</f>
      </c>
      <c r="GG32" t="s" s="12547">
        <v>69</v>
      </c>
      <c r="GH32" t="s" s="12548">
        <v>66</v>
      </c>
      <c r="GI32" t="s" s="12549">
        <v>67</v>
      </c>
      <c r="GJ32" t="n" s="12550">
        <v>240322.0</v>
      </c>
      <c r="GK32" t="s" s="12551">
        <v>57</v>
      </c>
      <c r="GL32" t="s" s="12552">
        <v>68</v>
      </c>
      <c r="GM32" t="n" s="12553">
        <v>0.12530000507831573</v>
      </c>
      <c r="GN32" t="n" s="12554">
        <v>3.0</v>
      </c>
      <c r="GO32">
        <f>GN32*$O$32*12</f>
      </c>
      <c r="GP32">
        <f>GM32*GO32</f>
      </c>
      <c r="GQ32" t="n" s="12557">
        <v>0.0</v>
      </c>
      <c r="GR32">
        <f>GP32*(1+GQ32)</f>
      </c>
      <c r="GS32" t="n" s="12559">
        <v>0.25</v>
      </c>
      <c r="GT32">
        <f>GR32/(1-GS32)</f>
      </c>
      <c r="GU32">
        <f>GS32*GT32</f>
      </c>
      <c r="GV32" t="n" s="12562">
        <v>0.15000000596046448</v>
      </c>
      <c r="GW32">
        <f>GV32*GT32</f>
      </c>
      <c r="GX32">
        <f>GS32-GV32</f>
      </c>
      <c r="GY32">
        <f>GU32-GW32</f>
      </c>
      <c r="GZ32" t="n" s="12566">
        <v>0.03999999910593033</v>
      </c>
      <c r="HA32">
        <f>GZ32*GT32</f>
      </c>
      <c r="HB32">
        <f>GT32*(1+GZ32)</f>
      </c>
      <c r="HC32" t="n" s="12569">
        <v>0.029999999329447746</v>
      </c>
      <c r="HD32">
        <f>HC32*HB32</f>
      </c>
      <c r="HE32">
        <f>HB32+HD32</f>
      </c>
      <c r="HF32" t="n" s="12572">
        <v>0.10000000149011612</v>
      </c>
      <c r="HG32">
        <f>HE32/(1-HF32)</f>
      </c>
      <c r="HH32">
        <f>HF32*HG32</f>
      </c>
      <c r="HI32" t="n" s="12575">
        <v>0.10000000149011612</v>
      </c>
      <c r="HJ32">
        <f>HI32*HG32</f>
      </c>
      <c r="HK32">
        <f>HF32-HI32</f>
      </c>
      <c r="HL32">
        <f>HH32-HJ32</f>
      </c>
      <c r="HM32">
        <f>HG32</f>
      </c>
      <c r="HN32">
        <f>GM32*GO32/3632*$P$32</f>
      </c>
      <c r="HO32" t="n" s="12581">
        <v>0.0</v>
      </c>
      <c r="HP32">
        <f>HN32*(1+HO32)</f>
      </c>
      <c r="HQ32" t="n" s="12583">
        <v>0.25</v>
      </c>
      <c r="HR32">
        <f>HP32/(1-HQ32)</f>
      </c>
      <c r="HS32">
        <f>HQ32*HR32</f>
      </c>
      <c r="HT32" t="n" s="12586">
        <v>0.15000000596046448</v>
      </c>
      <c r="HU32">
        <f>HT32*HR32</f>
      </c>
      <c r="HV32">
        <f>HQ32-HT32</f>
      </c>
      <c r="HW32">
        <f>HS32-HU32</f>
      </c>
      <c r="HX32" t="n" s="12590">
        <v>0.03999999910593033</v>
      </c>
      <c r="HY32">
        <f>HX32*HR32</f>
      </c>
      <c r="HZ32">
        <f>HR32*(1+HX32)</f>
      </c>
      <c r="IA32" t="n" s="12593">
        <v>0.029999999329447746</v>
      </c>
      <c r="IB32">
        <f>IA32*HZ32</f>
      </c>
      <c r="IC32">
        <f>HZ32+IB32</f>
      </c>
      <c r="ID32" t="n" s="12596">
        <v>0.10000000149011612</v>
      </c>
      <c r="IE32">
        <f>IC32/(1-ID32)</f>
      </c>
      <c r="IF32">
        <f>ID32*IE32</f>
      </c>
      <c r="IG32" t="n" s="12599">
        <v>0.10000000149011612</v>
      </c>
      <c r="IH32">
        <f>IG32*IE32</f>
      </c>
      <c r="II32">
        <f>ID32-IG32</f>
      </c>
      <c r="IJ32">
        <f>IF32-IH32</f>
      </c>
      <c r="IK32">
        <f>IE32</f>
      </c>
      <c r="IL32" t="s" s="12604">
        <v>70</v>
      </c>
      <c r="IM32" t="s" s="12605">
        <v>66</v>
      </c>
      <c r="IN32" t="s" s="12606">
        <v>67</v>
      </c>
      <c r="IO32" t="n" s="12607">
        <v>240322.0</v>
      </c>
      <c r="IP32" t="s" s="12608">
        <v>57</v>
      </c>
      <c r="IQ32" t="s" s="12609">
        <v>68</v>
      </c>
      <c r="IR32" t="n" s="12610">
        <v>0.061900001019239426</v>
      </c>
      <c r="IS32" t="n" s="12611">
        <v>3.0</v>
      </c>
      <c r="IT32">
        <f>IS32*$O$32*12</f>
      </c>
      <c r="IU32">
        <f>IR32*IT32</f>
      </c>
      <c r="IV32" t="n" s="12614">
        <v>0.0</v>
      </c>
      <c r="IW32">
        <f>IU32*(1+IV32)</f>
      </c>
      <c r="IX32" t="n" s="12616">
        <v>0.25</v>
      </c>
      <c r="IY32">
        <f>IW32/(1-IX32)</f>
      </c>
      <c r="IZ32">
        <f>IX32*IY32</f>
      </c>
      <c r="JA32" t="n" s="12619">
        <v>0.15000000596046448</v>
      </c>
      <c r="JB32">
        <f>JA32*IY32</f>
      </c>
      <c r="JC32">
        <f>IX32-JA32</f>
      </c>
      <c r="JD32">
        <f>IZ32-JB32</f>
      </c>
      <c r="JE32" t="n" s="12623">
        <v>0.03999999910593033</v>
      </c>
      <c r="JF32">
        <f>JE32*IY32</f>
      </c>
      <c r="JG32">
        <f>IY32*(1+JE32)</f>
      </c>
      <c r="JH32" t="n" s="12626">
        <v>0.029999999329447746</v>
      </c>
      <c r="JI32">
        <f>JH32*JG32</f>
      </c>
      <c r="JJ32">
        <f>JG32+JI32</f>
      </c>
      <c r="JK32" t="n" s="12629">
        <v>0.10000000149011612</v>
      </c>
      <c r="JL32">
        <f>JJ32/(1-JK32)</f>
      </c>
      <c r="JM32">
        <f>JK32*JL32</f>
      </c>
      <c r="JN32" t="n" s="12632">
        <v>0.10000000149011612</v>
      </c>
      <c r="JO32">
        <f>JN32*JL32</f>
      </c>
      <c r="JP32">
        <f>JK32-JN32</f>
      </c>
      <c r="JQ32">
        <f>JM32-JO32</f>
      </c>
      <c r="JR32">
        <f>JL32</f>
      </c>
      <c r="JS32">
        <f>IR32*IT32/3632*$P$32</f>
      </c>
      <c r="JT32" t="n" s="12638">
        <v>0.0</v>
      </c>
      <c r="JU32">
        <f>JS32*(1+JT32)</f>
      </c>
      <c r="JV32" t="n" s="12640">
        <v>0.25</v>
      </c>
      <c r="JW32">
        <f>JU32/(1-JV32)</f>
      </c>
      <c r="JX32">
        <f>JV32*JW32</f>
      </c>
      <c r="JY32" t="n" s="12643">
        <v>0.15000000596046448</v>
      </c>
      <c r="JZ32">
        <f>JY32*JW32</f>
      </c>
      <c r="KA32">
        <f>JV32-JY32</f>
      </c>
      <c r="KB32">
        <f>JX32-JZ32</f>
      </c>
      <c r="KC32" t="n" s="12647">
        <v>0.03999999910593033</v>
      </c>
      <c r="KD32">
        <f>KC32*JW32</f>
      </c>
      <c r="KE32">
        <f>JW32*(1+KC32)</f>
      </c>
      <c r="KF32" t="n" s="12650">
        <v>0.029999999329447746</v>
      </c>
      <c r="KG32">
        <f>KF32*KE32</f>
      </c>
      <c r="KH32">
        <f>KE32+KG32</f>
      </c>
      <c r="KI32" t="n" s="12653">
        <v>0.10000000149011612</v>
      </c>
      <c r="KJ32">
        <f>KH32/(1-KI32)</f>
      </c>
      <c r="KK32">
        <f>KI32*KJ32</f>
      </c>
      <c r="KL32" t="n" s="12656">
        <v>0.10000000149011612</v>
      </c>
      <c r="KM32">
        <f>KL32*KJ32</f>
      </c>
      <c r="KN32">
        <f>KI32-KL32</f>
      </c>
      <c r="KO32">
        <f>KK32-KM32</f>
      </c>
      <c r="KP32">
        <f>KJ32</f>
      </c>
      <c r="KQ32" t="s" s="12661">
        <v>71</v>
      </c>
      <c r="KR32" t="s" s="12662">
        <v>66</v>
      </c>
      <c r="KS32" t="s" s="12663">
        <v>67</v>
      </c>
      <c r="KT32" t="n" s="12664">
        <v>240322.0</v>
      </c>
      <c r="KU32" t="s" s="12665">
        <v>57</v>
      </c>
      <c r="KV32" t="s" s="12666">
        <v>68</v>
      </c>
      <c r="KW32" t="n" s="12667">
        <v>0.21080000698566437</v>
      </c>
      <c r="KX32" t="n" s="12668">
        <v>3.0</v>
      </c>
      <c r="KY32">
        <f>KX32*$O$32*12</f>
      </c>
      <c r="KZ32">
        <f>KW32*KY32</f>
      </c>
      <c r="LA32" t="n" s="12671">
        <v>0.0</v>
      </c>
      <c r="LB32">
        <f>KZ32*(1+LA32)</f>
      </c>
      <c r="LC32" t="n" s="12673">
        <v>0.25</v>
      </c>
      <c r="LD32">
        <f>LB32/(1-LC32)</f>
      </c>
      <c r="LE32">
        <f>LC32*LD32</f>
      </c>
      <c r="LF32" t="n" s="12676">
        <v>0.15000000596046448</v>
      </c>
      <c r="LG32">
        <f>LF32*LD32</f>
      </c>
      <c r="LH32">
        <f>LC32-LF32</f>
      </c>
      <c r="LI32">
        <f>LE32-LG32</f>
      </c>
      <c r="LJ32" t="n" s="12680">
        <v>0.03999999910593033</v>
      </c>
      <c r="LK32">
        <f>LJ32*LD32</f>
      </c>
      <c r="LL32">
        <f>LD32*(1+LJ32)</f>
      </c>
      <c r="LM32" t="n" s="12683">
        <v>0.029999999329447746</v>
      </c>
      <c r="LN32">
        <f>LM32*LL32</f>
      </c>
      <c r="LO32">
        <f>LL32+LN32</f>
      </c>
      <c r="LP32" t="n" s="12686">
        <v>0.10000000149011612</v>
      </c>
      <c r="LQ32">
        <f>LO32/(1-LP32)</f>
      </c>
      <c r="LR32">
        <f>LP32*LQ32</f>
      </c>
      <c r="LS32" t="n" s="12689">
        <v>0.10000000149011612</v>
      </c>
      <c r="LT32">
        <f>LS32*LQ32</f>
      </c>
      <c r="LU32">
        <f>LP32-LS32</f>
      </c>
      <c r="LV32">
        <f>LR32-LT32</f>
      </c>
      <c r="LW32">
        <f>LQ32</f>
      </c>
      <c r="LX32">
        <f>KW32*KY32/3632*$P$32</f>
      </c>
      <c r="LY32" t="n" s="12695">
        <v>0.0</v>
      </c>
      <c r="LZ32">
        <f>LX32*(1+LY32)</f>
      </c>
      <c r="MA32" t="n" s="12697">
        <v>0.25</v>
      </c>
      <c r="MB32">
        <f>LZ32/(1-MA32)</f>
      </c>
      <c r="MC32">
        <f>MA32*MB32</f>
      </c>
      <c r="MD32" t="n" s="12700">
        <v>0.15000000596046448</v>
      </c>
      <c r="ME32">
        <f>MD32*MB32</f>
      </c>
      <c r="MF32">
        <f>MA32-MD32</f>
      </c>
      <c r="MG32">
        <f>MC32-ME32</f>
      </c>
      <c r="MH32" t="n" s="12704">
        <v>0.03999999910593033</v>
      </c>
      <c r="MI32">
        <f>MH32*MB32</f>
      </c>
      <c r="MJ32">
        <f>MB32*(1+MH32)</f>
      </c>
      <c r="MK32" t="n" s="12707">
        <v>0.029999999329447746</v>
      </c>
      <c r="ML32">
        <f>MK32*MJ32</f>
      </c>
      <c r="MM32">
        <f>MJ32+ML32</f>
      </c>
      <c r="MN32" t="n" s="12710">
        <v>0.10000000149011612</v>
      </c>
      <c r="MO32">
        <f>MM32/(1-MN32)</f>
      </c>
      <c r="MP32">
        <f>MN32*MO32</f>
      </c>
      <c r="MQ32" t="n" s="12713">
        <v>0.10000000149011612</v>
      </c>
      <c r="MR32">
        <f>MQ32*MO32</f>
      </c>
      <c r="MS32">
        <f>MN32-MQ32</f>
      </c>
      <c r="MT32">
        <f>MP32-MR32</f>
      </c>
      <c r="MU32">
        <f>MO32</f>
      </c>
      <c r="MV32" t="s" s="12718">
        <v>72</v>
      </c>
      <c r="MW32" t="s" s="12719">
        <v>66</v>
      </c>
      <c r="MX32" t="s" s="12720">
        <v>67</v>
      </c>
      <c r="MY32" t="n" s="12721">
        <v>240322.0</v>
      </c>
      <c r="MZ32" t="s" s="12722">
        <v>57</v>
      </c>
      <c r="NA32" t="s" s="12723">
        <v>68</v>
      </c>
      <c r="NB32" t="n" s="12724">
        <v>0.45249998569488525</v>
      </c>
      <c r="NC32" t="n" s="12725">
        <v>1.0</v>
      </c>
      <c r="ND32">
        <f>NC32*$O$32*12</f>
      </c>
      <c r="NE32">
        <f>NB32*ND32</f>
      </c>
      <c r="NF32" t="n" s="12728">
        <v>0.0</v>
      </c>
      <c r="NG32">
        <f>NE32*(1+NF32)</f>
      </c>
      <c r="NH32" t="n" s="12730">
        <v>0.25</v>
      </c>
      <c r="NI32">
        <f>NG32/(1-NH32)</f>
      </c>
      <c r="NJ32">
        <f>NH32*NI32</f>
      </c>
      <c r="NK32" t="n" s="12733">
        <v>0.15000000596046448</v>
      </c>
      <c r="NL32">
        <f>NK32*NI32</f>
      </c>
      <c r="NM32">
        <f>NH32-NK32</f>
      </c>
      <c r="NN32">
        <f>NJ32-NL32</f>
      </c>
      <c r="NO32" t="n" s="12737">
        <v>0.03999999910593033</v>
      </c>
      <c r="NP32">
        <f>NO32*NI32</f>
      </c>
      <c r="NQ32">
        <f>NI32*(1+NO32)</f>
      </c>
      <c r="NR32" t="n" s="12740">
        <v>0.029999999329447746</v>
      </c>
      <c r="NS32">
        <f>NR32*NQ32</f>
      </c>
      <c r="NT32">
        <f>NQ32+NS32</f>
      </c>
      <c r="NU32" t="n" s="12743">
        <v>0.10000000149011612</v>
      </c>
      <c r="NV32">
        <f>NT32/(1-NU32)</f>
      </c>
      <c r="NW32">
        <f>NU32*NV32</f>
      </c>
      <c r="NX32" t="n" s="12746">
        <v>0.10000000149011612</v>
      </c>
      <c r="NY32">
        <f>NX32*NV32</f>
      </c>
      <c r="NZ32">
        <f>NU32-NX32</f>
      </c>
      <c r="OA32">
        <f>NW32-NY32</f>
      </c>
      <c r="OB32">
        <f>NV32</f>
      </c>
      <c r="OC32">
        <f>NB32*ND32/3632*$P$32</f>
      </c>
      <c r="OD32" t="n" s="12752">
        <v>0.0</v>
      </c>
      <c r="OE32">
        <f>OC32*(1+OD32)</f>
      </c>
      <c r="OF32" t="n" s="12754">
        <v>0.25</v>
      </c>
      <c r="OG32">
        <f>OE32/(1-OF32)</f>
      </c>
      <c r="OH32">
        <f>OF32*OG32</f>
      </c>
      <c r="OI32" t="n" s="12757">
        <v>0.15000000596046448</v>
      </c>
      <c r="OJ32">
        <f>OI32*OG32</f>
      </c>
      <c r="OK32">
        <f>OF32-OI32</f>
      </c>
      <c r="OL32">
        <f>OH32-OJ32</f>
      </c>
      <c r="OM32" t="n" s="12761">
        <v>0.03999999910593033</v>
      </c>
      <c r="ON32">
        <f>OM32*OG32</f>
      </c>
      <c r="OO32">
        <f>OG32*(1+OM32)</f>
      </c>
      <c r="OP32" t="n" s="12764">
        <v>0.029999999329447746</v>
      </c>
      <c r="OQ32">
        <f>OP32*OO32</f>
      </c>
      <c r="OR32">
        <f>OO32+OQ32</f>
      </c>
      <c r="OS32" t="n" s="12767">
        <v>0.10000000149011612</v>
      </c>
      <c r="OT32">
        <f>OR32/(1-OS32)</f>
      </c>
      <c r="OU32">
        <f>OS32*OT32</f>
      </c>
      <c r="OV32" t="n" s="12770">
        <v>0.10000000149011612</v>
      </c>
      <c r="OW32">
        <f>OV32*OT32</f>
      </c>
      <c r="OX32">
        <f>OS32-OV32</f>
      </c>
      <c r="OY32">
        <f>OU32-OW32</f>
      </c>
      <c r="OZ32">
        <f>OT32</f>
      </c>
      <c r="PA32" t="s" s="12775">
        <v>73</v>
      </c>
      <c r="PB32" t="s" s="12776">
        <v>66</v>
      </c>
      <c r="PC32" t="s" s="12777">
        <v>67</v>
      </c>
      <c r="PD32" t="n" s="12778">
        <v>240322.0</v>
      </c>
      <c r="PE32" t="s" s="12779">
        <v>57</v>
      </c>
      <c r="PF32" t="s" s="12780">
        <v>68</v>
      </c>
      <c r="PG32" t="n" s="12781">
        <v>0.9043999910354614</v>
      </c>
      <c r="PH32" t="n" s="12782">
        <v>1.0</v>
      </c>
      <c r="PI32">
        <f>PH32*$O$32*12</f>
      </c>
      <c r="PJ32">
        <f>PG32*PI32</f>
      </c>
      <c r="PK32" t="n" s="12785">
        <v>0.0</v>
      </c>
      <c r="PL32">
        <f>PJ32*(1+PK32)</f>
      </c>
      <c r="PM32" t="n" s="12787">
        <v>0.25</v>
      </c>
      <c r="PN32">
        <f>PL32/(1-PM32)</f>
      </c>
      <c r="PO32">
        <f>PM32*PN32</f>
      </c>
      <c r="PP32" t="n" s="12790">
        <v>0.15000000596046448</v>
      </c>
      <c r="PQ32">
        <f>PP32*PN32</f>
      </c>
      <c r="PR32">
        <f>PM32-PP32</f>
      </c>
      <c r="PS32">
        <f>PO32-PQ32</f>
      </c>
      <c r="PT32" t="n" s="12794">
        <v>0.03999999910593033</v>
      </c>
      <c r="PU32">
        <f>PT32*PN32</f>
      </c>
      <c r="PV32">
        <f>PN32*(1+PT32)</f>
      </c>
      <c r="PW32" t="n" s="12797">
        <v>0.029999999329447746</v>
      </c>
      <c r="PX32">
        <f>PW32*PV32</f>
      </c>
      <c r="PY32">
        <f>PV32+PX32</f>
      </c>
      <c r="PZ32" t="n" s="12800">
        <v>0.10000000149011612</v>
      </c>
      <c r="QA32">
        <f>PY32/(1-PZ32)</f>
      </c>
      <c r="QB32">
        <f>PZ32*QA32</f>
      </c>
      <c r="QC32" t="n" s="12803">
        <v>0.10000000149011612</v>
      </c>
      <c r="QD32">
        <f>QC32*QA32</f>
      </c>
      <c r="QE32">
        <f>PZ32-QC32</f>
      </c>
      <c r="QF32">
        <f>QB32-QD32</f>
      </c>
      <c r="QG32">
        <f>QA32</f>
      </c>
      <c r="QH32">
        <f>PG32*PI32/3632*$P$32</f>
      </c>
      <c r="QI32" t="n" s="12809">
        <v>0.0</v>
      </c>
      <c r="QJ32">
        <f>QH32*(1+QI32)</f>
      </c>
      <c r="QK32" t="n" s="12811">
        <v>0.25</v>
      </c>
      <c r="QL32">
        <f>QJ32/(1-QK32)</f>
      </c>
      <c r="QM32">
        <f>QK32*QL32</f>
      </c>
      <c r="QN32" t="n" s="12814">
        <v>0.15000000596046448</v>
      </c>
      <c r="QO32">
        <f>QN32*QL32</f>
      </c>
      <c r="QP32">
        <f>QK32-QN32</f>
      </c>
      <c r="QQ32">
        <f>QM32-QO32</f>
      </c>
      <c r="QR32" t="n" s="12818">
        <v>0.03999999910593033</v>
      </c>
      <c r="QS32">
        <f>QR32*QL32</f>
      </c>
      <c r="QT32">
        <f>QL32*(1+QR32)</f>
      </c>
      <c r="QU32" t="n" s="12821">
        <v>0.029999999329447746</v>
      </c>
      <c r="QV32">
        <f>QU32*QT32</f>
      </c>
      <c r="QW32">
        <f>QT32+QV32</f>
      </c>
      <c r="QX32" t="n" s="12824">
        <v>0.10000000149011612</v>
      </c>
      <c r="QY32">
        <f>QW32/(1-QX32)</f>
      </c>
      <c r="QZ32">
        <f>QX32*QY32</f>
      </c>
      <c r="RA32" t="n" s="12827">
        <v>0.10000000149011612</v>
      </c>
      <c r="RB32">
        <f>RA32*QY32</f>
      </c>
      <c r="RC32">
        <f>QX32-RA32</f>
      </c>
      <c r="RD32">
        <f>QZ32-RB32</f>
      </c>
      <c r="RE32">
        <f>QY32</f>
      </c>
      <c r="RF32">
        <f>BV32+EA32+GF32+IK32+KP32+MU32+OZ32+RE32</f>
      </c>
    </row>
    <row r="33">
      <c r="A33" t="s">
        <v>81</v>
      </c>
      <c r="B33" t="s">
        <v>113</v>
      </c>
      <c r="C33" t="s">
        <v>114</v>
      </c>
      <c r="D33" t="s">
        <v>52</v>
      </c>
      <c r="F33" t="s">
        <v>108</v>
      </c>
      <c r="G33" t="s">
        <v>54</v>
      </c>
      <c r="H33" t="s">
        <v>104</v>
      </c>
      <c r="I33" t="s">
        <v>105</v>
      </c>
      <c r="J33" t="n">
        <v>0.0</v>
      </c>
      <c r="K33" t="n">
        <v>42815.0</v>
      </c>
      <c r="L33" t="n">
        <v>42425.0</v>
      </c>
      <c r="M33" t="s">
        <v>57</v>
      </c>
      <c r="N33" t="n">
        <v>-1.0</v>
      </c>
      <c r="O33" t="n">
        <v>5000.0</v>
      </c>
      <c r="P33" t="n">
        <v>-390.0</v>
      </c>
      <c r="Q33" t="n">
        <v>0.0</v>
      </c>
      <c r="R33" t="s" s="12832">
        <v>58</v>
      </c>
      <c r="S33" t="s" s="12833">
        <v>59</v>
      </c>
      <c r="T33" t="s" s="12834">
        <v>60</v>
      </c>
      <c r="U33" t="s" s="12835">
        <v>61</v>
      </c>
      <c r="V33" t="s" s="12836">
        <v>57</v>
      </c>
      <c r="W33" t="s" s="12837">
        <v>62</v>
      </c>
      <c r="X33" t="s" s="12838">
        <v>63</v>
      </c>
      <c r="Z33" t="n" s="12839">
        <v>500000.0</v>
      </c>
      <c r="AA33" t="n" s="12840">
        <v>1822.1199951171875</v>
      </c>
      <c r="AB33" t="n" s="12841">
        <v>0.0</v>
      </c>
      <c r="AC33">
        <f>AA33*(1+AB33)</f>
      </c>
      <c r="AD33" t="n" s="12843">
        <v>0.25</v>
      </c>
      <c r="AE33">
        <f>AC33/(1-AD33)</f>
      </c>
      <c r="AF33">
        <f>AD33*AE33</f>
      </c>
      <c r="AG33" t="n" s="12846">
        <v>0.15000000596046448</v>
      </c>
      <c r="AH33">
        <f>AG33*AE33</f>
      </c>
      <c r="AI33">
        <f>AD33-AG33</f>
      </c>
      <c r="AJ33">
        <f>AF33-AH33</f>
      </c>
      <c r="AK33" t="n" s="12850">
        <v>0.03999999910593033</v>
      </c>
      <c r="AL33">
        <f>AK33*AE33</f>
      </c>
      <c r="AM33">
        <f>AE33*(1+AK33)</f>
      </c>
      <c r="AN33" t="n" s="12853">
        <v>0.029999999329447746</v>
      </c>
      <c r="AO33">
        <f>AN33*AM33</f>
      </c>
      <c r="AP33">
        <f>AM33+AO33</f>
      </c>
      <c r="AQ33" t="n" s="12856">
        <v>0.10000000149011612</v>
      </c>
      <c r="AR33">
        <f>AP33/(1-AQ33)</f>
      </c>
      <c r="AS33">
        <f>AQ33*AR33</f>
      </c>
      <c r="AT33" t="n" s="12859">
        <v>0.10000000149011612</v>
      </c>
      <c r="AU33">
        <f>AT33*AR33</f>
      </c>
      <c r="AV33">
        <f>AQ33-AT33</f>
      </c>
      <c r="AW33">
        <f>AS33-AU33</f>
      </c>
      <c r="AX33">
        <f>AR33</f>
      </c>
      <c r="AY33">
        <f>AA33/12*$Q$33</f>
      </c>
      <c r="AZ33">
        <f>AB33/12*$Q$33</f>
      </c>
      <c r="BA33">
        <f>AC33/12*$Q$33</f>
      </c>
      <c r="BB33">
        <f>AD33/12*$Q$33</f>
      </c>
      <c r="BC33">
        <f>AE33/12*$Q$33</f>
      </c>
      <c r="BD33">
        <f>AF33/12*$Q$33</f>
      </c>
      <c r="BE33">
        <f>AG33/12*$Q$33</f>
      </c>
      <c r="BF33">
        <f>AH33/12*$Q$33</f>
      </c>
      <c r="BG33">
        <f>AI33/12*$Q$33</f>
      </c>
      <c r="BH33">
        <f>AJ33/12*$Q$33</f>
      </c>
      <c r="BI33">
        <f>AK33/12*$Q$33</f>
      </c>
      <c r="BJ33">
        <f>AL33/12*$Q$33</f>
      </c>
      <c r="BK33">
        <f>AM33/12*$Q$33</f>
      </c>
      <c r="BL33">
        <f>AN33/12*$Q$33</f>
      </c>
      <c r="BM33">
        <f>AO33/12*$Q$33</f>
      </c>
      <c r="BN33">
        <f>AP33/12*$Q$33</f>
      </c>
      <c r="BO33">
        <f>AQ33/12*$Q$33</f>
      </c>
      <c r="BP33">
        <f>AR33/12*$Q$33</f>
      </c>
      <c r="BQ33">
        <f>AS33/12*$Q$33</f>
      </c>
      <c r="BR33">
        <f>AT33/12*$Q$33</f>
      </c>
      <c r="BS33">
        <f>AU33/12*$Q$33</f>
      </c>
      <c r="BT33">
        <f>AV33/12*$Q$33</f>
      </c>
      <c r="BU33">
        <f>AW33/12*$Q$33</f>
      </c>
      <c r="BV33">
        <f>AX33/12*$Q$33</f>
      </c>
      <c r="BW33" t="s" s="12892">
        <v>64</v>
      </c>
      <c r="BX33" t="s" s="12893">
        <v>59</v>
      </c>
      <c r="BY33" t="s" s="12894">
        <v>60</v>
      </c>
      <c r="BZ33" t="s" s="12895">
        <v>61</v>
      </c>
      <c r="CA33" t="s" s="12896">
        <v>57</v>
      </c>
      <c r="CB33" t="s" s="12897">
        <v>62</v>
      </c>
      <c r="CC33" t="s" s="12898">
        <v>63</v>
      </c>
      <c r="CE33" t="n" s="12899">
        <v>500000.0</v>
      </c>
      <c r="CF33" t="n" s="12900">
        <v>0.0</v>
      </c>
      <c r="CG33" t="n" s="12901">
        <v>0.0</v>
      </c>
      <c r="CH33">
        <f>CF33*(1+CG33)</f>
      </c>
      <c r="CI33" t="n" s="12903">
        <v>0.25</v>
      </c>
      <c r="CJ33">
        <f>CH33/(1-CI33)</f>
      </c>
      <c r="CK33">
        <f>CI33*CJ33</f>
      </c>
      <c r="CL33" t="n" s="12906">
        <v>0.15000000596046448</v>
      </c>
      <c r="CM33">
        <f>CL33*CJ33</f>
      </c>
      <c r="CN33">
        <f>CI33-CL33</f>
      </c>
      <c r="CO33">
        <f>CK33-CM33</f>
      </c>
      <c r="CP33" t="n" s="12910">
        <v>0.03999999910593033</v>
      </c>
      <c r="CQ33">
        <f>CP33*CJ33</f>
      </c>
      <c r="CR33">
        <f>CJ33*(1+CP33)</f>
      </c>
      <c r="CS33" t="n" s="12913">
        <v>0.029999999329447746</v>
      </c>
      <c r="CT33">
        <f>CS33*CR33</f>
      </c>
      <c r="CU33">
        <f>CR33+CT33</f>
      </c>
      <c r="CV33" t="n" s="12916">
        <v>0.10000000149011612</v>
      </c>
      <c r="CW33">
        <f>CU33/(1-CV33)</f>
      </c>
      <c r="CX33">
        <f>CV33*CW33</f>
      </c>
      <c r="CY33" t="n" s="12919">
        <v>0.10000000149011612</v>
      </c>
      <c r="CZ33">
        <f>CY33*CW33</f>
      </c>
      <c r="DA33">
        <f>CV33-CY33</f>
      </c>
      <c r="DB33">
        <f>CX33-CZ33</f>
      </c>
      <c r="DC33">
        <f>CW33</f>
      </c>
      <c r="DD33">
        <f>CF33/12*$Q$33</f>
      </c>
      <c r="DE33">
        <f>CG33/12*$Q$33</f>
      </c>
      <c r="DF33">
        <f>CH33/12*$Q$33</f>
      </c>
      <c r="DG33">
        <f>CI33/12*$Q$33</f>
      </c>
      <c r="DH33">
        <f>CJ33/12*$Q$33</f>
      </c>
      <c r="DI33">
        <f>CK33/12*$Q$33</f>
      </c>
      <c r="DJ33">
        <f>CL33/12*$Q$33</f>
      </c>
      <c r="DK33">
        <f>CM33/12*$Q$33</f>
      </c>
      <c r="DL33">
        <f>CN33/12*$Q$33</f>
      </c>
      <c r="DM33">
        <f>CO33/12*$Q$33</f>
      </c>
      <c r="DN33">
        <f>CP33/12*$Q$33</f>
      </c>
      <c r="DO33">
        <f>CQ33/12*$Q$33</f>
      </c>
      <c r="DP33">
        <f>CR33/12*$Q$33</f>
      </c>
      <c r="DQ33">
        <f>CS33/12*$Q$33</f>
      </c>
      <c r="DR33">
        <f>CT33/12*$Q$33</f>
      </c>
      <c r="DS33">
        <f>CU33/12*$Q$33</f>
      </c>
      <c r="DT33">
        <f>CV33/12*$Q$33</f>
      </c>
      <c r="DU33">
        <f>CW33/12*$Q$33</f>
      </c>
      <c r="DV33">
        <f>CX33/12*$Q$33</f>
      </c>
      <c r="DW33">
        <f>CY33/12*$Q$33</f>
      </c>
      <c r="DX33">
        <f>CZ33/12*$Q$33</f>
      </c>
      <c r="DY33">
        <f>DA33/12*$Q$33</f>
      </c>
      <c r="DZ33">
        <f>DB33/12*$Q$33</f>
      </c>
      <c r="EA33">
        <f>DC33/12*$Q$33</f>
      </c>
      <c r="EB33" t="s" s="12952">
        <v>65</v>
      </c>
      <c r="EC33" t="s" s="12953">
        <v>66</v>
      </c>
      <c r="ED33" t="s" s="12954">
        <v>109</v>
      </c>
      <c r="EE33" t="n" s="12955">
        <v>240322.0</v>
      </c>
      <c r="EF33" t="s" s="12956">
        <v>57</v>
      </c>
      <c r="EG33" t="s" s="12957">
        <v>68</v>
      </c>
      <c r="EH33" t="n" s="12958">
        <v>0.9704899787902832</v>
      </c>
      <c r="EI33" t="n" s="12959">
        <v>3.0</v>
      </c>
      <c r="EJ33">
        <f>EI33*$O$33*12</f>
      </c>
      <c r="EK33">
        <f>EH33*EJ33</f>
      </c>
      <c r="EL33" t="n" s="12962">
        <v>0.0</v>
      </c>
      <c r="EM33">
        <f>EK33*(1+EL33)</f>
      </c>
      <c r="EN33" t="n" s="12964">
        <v>0.25</v>
      </c>
      <c r="EO33">
        <f>EM33/(1-EN33)</f>
      </c>
      <c r="EP33">
        <f>EN33*EO33</f>
      </c>
      <c r="EQ33" t="n" s="12967">
        <v>0.15000000596046448</v>
      </c>
      <c r="ER33">
        <f>EQ33*EO33</f>
      </c>
      <c r="ES33">
        <f>EN33-EQ33</f>
      </c>
      <c r="ET33">
        <f>EP33-ER33</f>
      </c>
      <c r="EU33" t="n" s="12971">
        <v>0.03999999910593033</v>
      </c>
      <c r="EV33">
        <f>EU33*EO33</f>
      </c>
      <c r="EW33">
        <f>EO33*(1+EU33)</f>
      </c>
      <c r="EX33" t="n" s="12974">
        <v>0.029999999329447746</v>
      </c>
      <c r="EY33">
        <f>EX33*EW33</f>
      </c>
      <c r="EZ33">
        <f>EW33+EY33</f>
      </c>
      <c r="FA33" t="n" s="12977">
        <v>0.10000000149011612</v>
      </c>
      <c r="FB33">
        <f>EZ33/(1-FA33)</f>
      </c>
      <c r="FC33">
        <f>FA33*FB33</f>
      </c>
      <c r="FD33" t="n" s="12980">
        <v>0.10000000149011612</v>
      </c>
      <c r="FE33">
        <f>FD33*FB33</f>
      </c>
      <c r="FF33">
        <f>FA33-FD33</f>
      </c>
      <c r="FG33">
        <f>FC33-FE33</f>
      </c>
      <c r="FH33">
        <f>FB33</f>
      </c>
      <c r="FI33">
        <f>EH33*EJ33/3633*$P$33</f>
      </c>
      <c r="FJ33" t="n" s="12986">
        <v>0.0</v>
      </c>
      <c r="FK33">
        <f>FI33*(1+FJ33)</f>
      </c>
      <c r="FL33" t="n" s="12988">
        <v>0.25</v>
      </c>
      <c r="FM33">
        <f>FK33/(1-FL33)</f>
      </c>
      <c r="FN33">
        <f>FL33*FM33</f>
      </c>
      <c r="FO33" t="n" s="12991">
        <v>0.15000000596046448</v>
      </c>
      <c r="FP33">
        <f>FO33*FM33</f>
      </c>
      <c r="FQ33">
        <f>FL33-FO33</f>
      </c>
      <c r="FR33">
        <f>FN33-FP33</f>
      </c>
      <c r="FS33" t="n" s="12995">
        <v>0.03999999910593033</v>
      </c>
      <c r="FT33">
        <f>FS33*FM33</f>
      </c>
      <c r="FU33">
        <f>FM33*(1+FS33)</f>
      </c>
      <c r="FV33" t="n" s="12998">
        <v>0.029999999329447746</v>
      </c>
      <c r="FW33">
        <f>FV33*FU33</f>
      </c>
      <c r="FX33">
        <f>FU33+FW33</f>
      </c>
      <c r="FY33" t="n" s="13001">
        <v>0.10000000149011612</v>
      </c>
      <c r="FZ33">
        <f>FX33/(1-FY33)</f>
      </c>
      <c r="GA33">
        <f>FY33*FZ33</f>
      </c>
      <c r="GB33" t="n" s="13004">
        <v>0.10000000149011612</v>
      </c>
      <c r="GC33">
        <f>GB33*FZ33</f>
      </c>
      <c r="GD33">
        <f>FY33-GB33</f>
      </c>
      <c r="GE33">
        <f>GA33-GC33</f>
      </c>
      <c r="GF33">
        <f>FZ33</f>
      </c>
      <c r="RF33">
        <f>BV33+EA33+GF33</f>
      </c>
    </row>
    <row r="34">
      <c r="A34" t="s">
        <v>49</v>
      </c>
      <c r="B34" t="s">
        <v>115</v>
      </c>
      <c r="C34" t="s">
        <v>116</v>
      </c>
      <c r="D34" t="s">
        <v>52</v>
      </c>
      <c r="F34" t="s">
        <v>108</v>
      </c>
      <c r="G34" t="s">
        <v>54</v>
      </c>
      <c r="H34" t="s">
        <v>117</v>
      </c>
      <c r="I34" t="s">
        <v>118</v>
      </c>
      <c r="J34" t="n">
        <v>0.0</v>
      </c>
      <c r="K34" t="n">
        <v>42815.0</v>
      </c>
      <c r="L34" t="n">
        <v>42425.0</v>
      </c>
      <c r="M34" t="s">
        <v>57</v>
      </c>
      <c r="N34" t="n">
        <v>-1.0</v>
      </c>
      <c r="O34" t="n">
        <v>18000.0</v>
      </c>
      <c r="P34" t="n">
        <v>-390.0</v>
      </c>
      <c r="Q34" t="n">
        <v>0.0</v>
      </c>
      <c r="R34" t="s" s="13009">
        <v>58</v>
      </c>
      <c r="S34" t="s" s="13010">
        <v>59</v>
      </c>
      <c r="T34" t="s" s="13011">
        <v>60</v>
      </c>
      <c r="U34" t="s" s="13012">
        <v>61</v>
      </c>
      <c r="V34" t="s" s="13013">
        <v>57</v>
      </c>
      <c r="W34" t="s" s="13014">
        <v>62</v>
      </c>
      <c r="X34" t="s" s="13015">
        <v>63</v>
      </c>
      <c r="Z34" t="n" s="13016">
        <v>500000.0</v>
      </c>
      <c r="AA34" t="n" s="13017">
        <v>1822.1199951171875</v>
      </c>
      <c r="AB34" t="n" s="13018">
        <v>0.0</v>
      </c>
      <c r="AC34">
        <f>AA34*(1+AB34)</f>
      </c>
      <c r="AD34" t="n" s="13020">
        <v>0.25</v>
      </c>
      <c r="AE34">
        <f>AC34/(1-AD34)</f>
      </c>
      <c r="AF34">
        <f>AD34*AE34</f>
      </c>
      <c r="AG34" t="n" s="13023">
        <v>0.15000000596046448</v>
      </c>
      <c r="AH34">
        <f>AG34*AE34</f>
      </c>
      <c r="AI34">
        <f>AD34-AG34</f>
      </c>
      <c r="AJ34">
        <f>AF34-AH34</f>
      </c>
      <c r="AK34" t="n" s="13027">
        <v>0.03999999910593033</v>
      </c>
      <c r="AL34">
        <f>AK34*AE34</f>
      </c>
      <c r="AM34">
        <f>AE34*(1+AK34)</f>
      </c>
      <c r="AN34" t="n" s="13030">
        <v>0.029999999329447746</v>
      </c>
      <c r="AO34">
        <f>AN34*AM34</f>
      </c>
      <c r="AP34">
        <f>AM34+AO34</f>
      </c>
      <c r="AQ34" t="n" s="13033">
        <v>0.10000000149011612</v>
      </c>
      <c r="AR34">
        <f>AP34/(1-AQ34)</f>
      </c>
      <c r="AS34">
        <f>AQ34*AR34</f>
      </c>
      <c r="AT34" t="n" s="13036">
        <v>0.10000000149011612</v>
      </c>
      <c r="AU34">
        <f>AT34*AR34</f>
      </c>
      <c r="AV34">
        <f>AQ34-AT34</f>
      </c>
      <c r="AW34">
        <f>AS34-AU34</f>
      </c>
      <c r="AX34">
        <f>AR34</f>
      </c>
      <c r="AY34">
        <f>AA34/12*$Q$34</f>
      </c>
      <c r="AZ34">
        <f>AB34/12*$Q$34</f>
      </c>
      <c r="BA34">
        <f>AC34/12*$Q$34</f>
      </c>
      <c r="BB34">
        <f>AD34/12*$Q$34</f>
      </c>
      <c r="BC34">
        <f>AE34/12*$Q$34</f>
      </c>
      <c r="BD34">
        <f>AF34/12*$Q$34</f>
      </c>
      <c r="BE34">
        <f>AG34/12*$Q$34</f>
      </c>
      <c r="BF34">
        <f>AH34/12*$Q$34</f>
      </c>
      <c r="BG34">
        <f>AI34/12*$Q$34</f>
      </c>
      <c r="BH34">
        <f>AJ34/12*$Q$34</f>
      </c>
      <c r="BI34">
        <f>AK34/12*$Q$34</f>
      </c>
      <c r="BJ34">
        <f>AL34/12*$Q$34</f>
      </c>
      <c r="BK34">
        <f>AM34/12*$Q$34</f>
      </c>
      <c r="BL34">
        <f>AN34/12*$Q$34</f>
      </c>
      <c r="BM34">
        <f>AO34/12*$Q$34</f>
      </c>
      <c r="BN34">
        <f>AP34/12*$Q$34</f>
      </c>
      <c r="BO34">
        <f>AQ34/12*$Q$34</f>
      </c>
      <c r="BP34">
        <f>AR34/12*$Q$34</f>
      </c>
      <c r="BQ34">
        <f>AS34/12*$Q$34</f>
      </c>
      <c r="BR34">
        <f>AT34/12*$Q$34</f>
      </c>
      <c r="BS34">
        <f>AU34/12*$Q$34</f>
      </c>
      <c r="BT34">
        <f>AV34/12*$Q$34</f>
      </c>
      <c r="BU34">
        <f>AW34/12*$Q$34</f>
      </c>
      <c r="BV34">
        <f>AX34/12*$Q$34</f>
      </c>
      <c r="BW34" t="s" s="13069">
        <v>64</v>
      </c>
      <c r="BX34" t="s" s="13070">
        <v>59</v>
      </c>
      <c r="BY34" t="s" s="13071">
        <v>60</v>
      </c>
      <c r="BZ34" t="s" s="13072">
        <v>61</v>
      </c>
      <c r="CA34" t="s" s="13073">
        <v>57</v>
      </c>
      <c r="CB34" t="s" s="13074">
        <v>62</v>
      </c>
      <c r="CC34" t="s" s="13075">
        <v>63</v>
      </c>
      <c r="CE34" t="n" s="13076">
        <v>500000.0</v>
      </c>
      <c r="CF34" t="n" s="13077">
        <v>0.0</v>
      </c>
      <c r="CG34" t="n" s="13078">
        <v>0.0</v>
      </c>
      <c r="CH34">
        <f>CF34*(1+CG34)</f>
      </c>
      <c r="CI34" t="n" s="13080">
        <v>0.25</v>
      </c>
      <c r="CJ34">
        <f>CH34/(1-CI34)</f>
      </c>
      <c r="CK34">
        <f>CI34*CJ34</f>
      </c>
      <c r="CL34" t="n" s="13083">
        <v>0.15000000596046448</v>
      </c>
      <c r="CM34">
        <f>CL34*CJ34</f>
      </c>
      <c r="CN34">
        <f>CI34-CL34</f>
      </c>
      <c r="CO34">
        <f>CK34-CM34</f>
      </c>
      <c r="CP34" t="n" s="13087">
        <v>0.03999999910593033</v>
      </c>
      <c r="CQ34">
        <f>CP34*CJ34</f>
      </c>
      <c r="CR34">
        <f>CJ34*(1+CP34)</f>
      </c>
      <c r="CS34" t="n" s="13090">
        <v>0.029999999329447746</v>
      </c>
      <c r="CT34">
        <f>CS34*CR34</f>
      </c>
      <c r="CU34">
        <f>CR34+CT34</f>
      </c>
      <c r="CV34" t="n" s="13093">
        <v>0.10000000149011612</v>
      </c>
      <c r="CW34">
        <f>CU34/(1-CV34)</f>
      </c>
      <c r="CX34">
        <f>CV34*CW34</f>
      </c>
      <c r="CY34" t="n" s="13096">
        <v>0.10000000149011612</v>
      </c>
      <c r="CZ34">
        <f>CY34*CW34</f>
      </c>
      <c r="DA34">
        <f>CV34-CY34</f>
      </c>
      <c r="DB34">
        <f>CX34-CZ34</f>
      </c>
      <c r="DC34">
        <f>CW34</f>
      </c>
      <c r="DD34">
        <f>CF34/12*$Q$34</f>
      </c>
      <c r="DE34">
        <f>CG34/12*$Q$34</f>
      </c>
      <c r="DF34">
        <f>CH34/12*$Q$34</f>
      </c>
      <c r="DG34">
        <f>CI34/12*$Q$34</f>
      </c>
      <c r="DH34">
        <f>CJ34/12*$Q$34</f>
      </c>
      <c r="DI34">
        <f>CK34/12*$Q$34</f>
      </c>
      <c r="DJ34">
        <f>CL34/12*$Q$34</f>
      </c>
      <c r="DK34">
        <f>CM34/12*$Q$34</f>
      </c>
      <c r="DL34">
        <f>CN34/12*$Q$34</f>
      </c>
      <c r="DM34">
        <f>CO34/12*$Q$34</f>
      </c>
      <c r="DN34">
        <f>CP34/12*$Q$34</f>
      </c>
      <c r="DO34">
        <f>CQ34/12*$Q$34</f>
      </c>
      <c r="DP34">
        <f>CR34/12*$Q$34</f>
      </c>
      <c r="DQ34">
        <f>CS34/12*$Q$34</f>
      </c>
      <c r="DR34">
        <f>CT34/12*$Q$34</f>
      </c>
      <c r="DS34">
        <f>CU34/12*$Q$34</f>
      </c>
      <c r="DT34">
        <f>CV34/12*$Q$34</f>
      </c>
      <c r="DU34">
        <f>CW34/12*$Q$34</f>
      </c>
      <c r="DV34">
        <f>CX34/12*$Q$34</f>
      </c>
      <c r="DW34">
        <f>CY34/12*$Q$34</f>
      </c>
      <c r="DX34">
        <f>CZ34/12*$Q$34</f>
      </c>
      <c r="DY34">
        <f>DA34/12*$Q$34</f>
      </c>
      <c r="DZ34">
        <f>DB34/12*$Q$34</f>
      </c>
      <c r="EA34">
        <f>DC34/12*$Q$34</f>
      </c>
      <c r="EB34" t="s" s="13129">
        <v>65</v>
      </c>
      <c r="EC34" t="s" s="13130">
        <v>66</v>
      </c>
      <c r="ED34" t="s" s="13131">
        <v>109</v>
      </c>
      <c r="EE34" t="n" s="13132">
        <v>240322.0</v>
      </c>
      <c r="EF34" t="s" s="13133">
        <v>57</v>
      </c>
      <c r="EG34" t="s" s="13134">
        <v>68</v>
      </c>
      <c r="EH34" t="n" s="13135">
        <v>0.9704899787902832</v>
      </c>
      <c r="EI34" t="n" s="13136">
        <v>3.0</v>
      </c>
      <c r="EJ34">
        <f>EI34*$O$34*12</f>
      </c>
      <c r="EK34">
        <f>EH34*EJ34</f>
      </c>
      <c r="EL34" t="n" s="13139">
        <v>0.0</v>
      </c>
      <c r="EM34">
        <f>EK34*(1+EL34)</f>
      </c>
      <c r="EN34" t="n" s="13141">
        <v>0.25</v>
      </c>
      <c r="EO34">
        <f>EM34/(1-EN34)</f>
      </c>
      <c r="EP34">
        <f>EN34*EO34</f>
      </c>
      <c r="EQ34" t="n" s="13144">
        <v>0.15000000596046448</v>
      </c>
      <c r="ER34">
        <f>EQ34*EO34</f>
      </c>
      <c r="ES34">
        <f>EN34-EQ34</f>
      </c>
      <c r="ET34">
        <f>EP34-ER34</f>
      </c>
      <c r="EU34" t="n" s="13148">
        <v>0.03999999910593033</v>
      </c>
      <c r="EV34">
        <f>EU34*EO34</f>
      </c>
      <c r="EW34">
        <f>EO34*(1+EU34)</f>
      </c>
      <c r="EX34" t="n" s="13151">
        <v>0.029999999329447746</v>
      </c>
      <c r="EY34">
        <f>EX34*EW34</f>
      </c>
      <c r="EZ34">
        <f>EW34+EY34</f>
      </c>
      <c r="FA34" t="n" s="13154">
        <v>0.10000000149011612</v>
      </c>
      <c r="FB34">
        <f>EZ34/(1-FA34)</f>
      </c>
      <c r="FC34">
        <f>FA34*FB34</f>
      </c>
      <c r="FD34" t="n" s="13157">
        <v>0.10000000149011612</v>
      </c>
      <c r="FE34">
        <f>FD34*FB34</f>
      </c>
      <c r="FF34">
        <f>FA34-FD34</f>
      </c>
      <c r="FG34">
        <f>FC34-FE34</f>
      </c>
      <c r="FH34">
        <f>FB34</f>
      </c>
      <c r="FI34">
        <f>EH34*EJ34/3634*$P$34</f>
      </c>
      <c r="FJ34" t="n" s="13163">
        <v>0.0</v>
      </c>
      <c r="FK34">
        <f>FI34*(1+FJ34)</f>
      </c>
      <c r="FL34" t="n" s="13165">
        <v>0.25</v>
      </c>
      <c r="FM34">
        <f>FK34/(1-FL34)</f>
      </c>
      <c r="FN34">
        <f>FL34*FM34</f>
      </c>
      <c r="FO34" t="n" s="13168">
        <v>0.15000000596046448</v>
      </c>
      <c r="FP34">
        <f>FO34*FM34</f>
      </c>
      <c r="FQ34">
        <f>FL34-FO34</f>
      </c>
      <c r="FR34">
        <f>FN34-FP34</f>
      </c>
      <c r="FS34" t="n" s="13172">
        <v>0.03999999910593033</v>
      </c>
      <c r="FT34">
        <f>FS34*FM34</f>
      </c>
      <c r="FU34">
        <f>FM34*(1+FS34)</f>
      </c>
      <c r="FV34" t="n" s="13175">
        <v>0.029999999329447746</v>
      </c>
      <c r="FW34">
        <f>FV34*FU34</f>
      </c>
      <c r="FX34">
        <f>FU34+FW34</f>
      </c>
      <c r="FY34" t="n" s="13178">
        <v>0.10000000149011612</v>
      </c>
      <c r="FZ34">
        <f>FX34/(1-FY34)</f>
      </c>
      <c r="GA34">
        <f>FY34*FZ34</f>
      </c>
      <c r="GB34" t="n" s="13181">
        <v>0.10000000149011612</v>
      </c>
      <c r="GC34">
        <f>GB34*FZ34</f>
      </c>
      <c r="GD34">
        <f>FY34-GB34</f>
      </c>
      <c r="GE34">
        <f>GA34-GC34</f>
      </c>
      <c r="GF34">
        <f>FZ34</f>
      </c>
      <c r="RF34">
        <f>BV34+EA34+GF34</f>
      </c>
    </row>
    <row r="35">
      <c r="A35" t="s">
        <v>81</v>
      </c>
      <c r="B35" t="s">
        <v>119</v>
      </c>
      <c r="C35" t="s">
        <v>120</v>
      </c>
      <c r="D35" t="s">
        <v>52</v>
      </c>
      <c r="F35" t="s">
        <v>108</v>
      </c>
      <c r="G35" t="s">
        <v>54</v>
      </c>
      <c r="H35" t="s">
        <v>104</v>
      </c>
      <c r="I35" t="s">
        <v>105</v>
      </c>
      <c r="J35" t="n">
        <v>0.0</v>
      </c>
      <c r="K35" t="n">
        <v>42815.0</v>
      </c>
      <c r="L35" t="n">
        <v>42425.0</v>
      </c>
      <c r="M35" t="s">
        <v>57</v>
      </c>
      <c r="N35" t="n">
        <v>-1.0</v>
      </c>
      <c r="O35" t="n">
        <v>4400.0</v>
      </c>
      <c r="P35" t="n">
        <v>-390.0</v>
      </c>
      <c r="Q35" t="n">
        <v>0.0</v>
      </c>
      <c r="R35" t="s" s="13186">
        <v>58</v>
      </c>
      <c r="S35" t="s" s="13187">
        <v>59</v>
      </c>
      <c r="T35" t="s" s="13188">
        <v>60</v>
      </c>
      <c r="U35" t="s" s="13189">
        <v>61</v>
      </c>
      <c r="V35" t="s" s="13190">
        <v>57</v>
      </c>
      <c r="W35" t="s" s="13191">
        <v>62</v>
      </c>
      <c r="X35" t="s" s="13192">
        <v>63</v>
      </c>
      <c r="Z35" t="n" s="13193">
        <v>500000.0</v>
      </c>
      <c r="AA35" t="n" s="13194">
        <v>1822.1199951171875</v>
      </c>
      <c r="AB35" t="n" s="13195">
        <v>0.0</v>
      </c>
      <c r="AC35">
        <f>AA35*(1+AB35)</f>
      </c>
      <c r="AD35" t="n" s="13197">
        <v>0.25</v>
      </c>
      <c r="AE35">
        <f>AC35/(1-AD35)</f>
      </c>
      <c r="AF35">
        <f>AD35*AE35</f>
      </c>
      <c r="AG35" t="n" s="13200">
        <v>0.15000000596046448</v>
      </c>
      <c r="AH35">
        <f>AG35*AE35</f>
      </c>
      <c r="AI35">
        <f>AD35-AG35</f>
      </c>
      <c r="AJ35">
        <f>AF35-AH35</f>
      </c>
      <c r="AK35" t="n" s="13204">
        <v>0.03999999910593033</v>
      </c>
      <c r="AL35">
        <f>AK35*AE35</f>
      </c>
      <c r="AM35">
        <f>AE35*(1+AK35)</f>
      </c>
      <c r="AN35" t="n" s="13207">
        <v>0.029999999329447746</v>
      </c>
      <c r="AO35">
        <f>AN35*AM35</f>
      </c>
      <c r="AP35">
        <f>AM35+AO35</f>
      </c>
      <c r="AQ35" t="n" s="13210">
        <v>0.10000000149011612</v>
      </c>
      <c r="AR35">
        <f>AP35/(1-AQ35)</f>
      </c>
      <c r="AS35">
        <f>AQ35*AR35</f>
      </c>
      <c r="AT35" t="n" s="13213">
        <v>0.10000000149011612</v>
      </c>
      <c r="AU35">
        <f>AT35*AR35</f>
      </c>
      <c r="AV35">
        <f>AQ35-AT35</f>
      </c>
      <c r="AW35">
        <f>AS35-AU35</f>
      </c>
      <c r="AX35">
        <f>AR35</f>
      </c>
      <c r="AY35">
        <f>AA35/12*$Q$35</f>
      </c>
      <c r="AZ35">
        <f>AB35/12*$Q$35</f>
      </c>
      <c r="BA35">
        <f>AC35/12*$Q$35</f>
      </c>
      <c r="BB35">
        <f>AD35/12*$Q$35</f>
      </c>
      <c r="BC35">
        <f>AE35/12*$Q$35</f>
      </c>
      <c r="BD35">
        <f>AF35/12*$Q$35</f>
      </c>
      <c r="BE35">
        <f>AG35/12*$Q$35</f>
      </c>
      <c r="BF35">
        <f>AH35/12*$Q$35</f>
      </c>
      <c r="BG35">
        <f>AI35/12*$Q$35</f>
      </c>
      <c r="BH35">
        <f>AJ35/12*$Q$35</f>
      </c>
      <c r="BI35">
        <f>AK35/12*$Q$35</f>
      </c>
      <c r="BJ35">
        <f>AL35/12*$Q$35</f>
      </c>
      <c r="BK35">
        <f>AM35/12*$Q$35</f>
      </c>
      <c r="BL35">
        <f>AN35/12*$Q$35</f>
      </c>
      <c r="BM35">
        <f>AO35/12*$Q$35</f>
      </c>
      <c r="BN35">
        <f>AP35/12*$Q$35</f>
      </c>
      <c r="BO35">
        <f>AQ35/12*$Q$35</f>
      </c>
      <c r="BP35">
        <f>AR35/12*$Q$35</f>
      </c>
      <c r="BQ35">
        <f>AS35/12*$Q$35</f>
      </c>
      <c r="BR35">
        <f>AT35/12*$Q$35</f>
      </c>
      <c r="BS35">
        <f>AU35/12*$Q$35</f>
      </c>
      <c r="BT35">
        <f>AV35/12*$Q$35</f>
      </c>
      <c r="BU35">
        <f>AW35/12*$Q$35</f>
      </c>
      <c r="BV35">
        <f>AX35/12*$Q$35</f>
      </c>
      <c r="BW35" t="s" s="13246">
        <v>64</v>
      </c>
      <c r="BX35" t="s" s="13247">
        <v>59</v>
      </c>
      <c r="BY35" t="s" s="13248">
        <v>60</v>
      </c>
      <c r="BZ35" t="s" s="13249">
        <v>61</v>
      </c>
      <c r="CA35" t="s" s="13250">
        <v>57</v>
      </c>
      <c r="CB35" t="s" s="13251">
        <v>62</v>
      </c>
      <c r="CC35" t="s" s="13252">
        <v>63</v>
      </c>
      <c r="CE35" t="n" s="13253">
        <v>500000.0</v>
      </c>
      <c r="CF35" t="n" s="13254">
        <v>0.0</v>
      </c>
      <c r="CG35" t="n" s="13255">
        <v>0.0</v>
      </c>
      <c r="CH35">
        <f>CF35*(1+CG35)</f>
      </c>
      <c r="CI35" t="n" s="13257">
        <v>0.25</v>
      </c>
      <c r="CJ35">
        <f>CH35/(1-CI35)</f>
      </c>
      <c r="CK35">
        <f>CI35*CJ35</f>
      </c>
      <c r="CL35" t="n" s="13260">
        <v>0.15000000596046448</v>
      </c>
      <c r="CM35">
        <f>CL35*CJ35</f>
      </c>
      <c r="CN35">
        <f>CI35-CL35</f>
      </c>
      <c r="CO35">
        <f>CK35-CM35</f>
      </c>
      <c r="CP35" t="n" s="13264">
        <v>0.03999999910593033</v>
      </c>
      <c r="CQ35">
        <f>CP35*CJ35</f>
      </c>
      <c r="CR35">
        <f>CJ35*(1+CP35)</f>
      </c>
      <c r="CS35" t="n" s="13267">
        <v>0.029999999329447746</v>
      </c>
      <c r="CT35">
        <f>CS35*CR35</f>
      </c>
      <c r="CU35">
        <f>CR35+CT35</f>
      </c>
      <c r="CV35" t="n" s="13270">
        <v>0.10000000149011612</v>
      </c>
      <c r="CW35">
        <f>CU35/(1-CV35)</f>
      </c>
      <c r="CX35">
        <f>CV35*CW35</f>
      </c>
      <c r="CY35" t="n" s="13273">
        <v>0.10000000149011612</v>
      </c>
      <c r="CZ35">
        <f>CY35*CW35</f>
      </c>
      <c r="DA35">
        <f>CV35-CY35</f>
      </c>
      <c r="DB35">
        <f>CX35-CZ35</f>
      </c>
      <c r="DC35">
        <f>CW35</f>
      </c>
      <c r="DD35">
        <f>CF35/12*$Q$35</f>
      </c>
      <c r="DE35">
        <f>CG35/12*$Q$35</f>
      </c>
      <c r="DF35">
        <f>CH35/12*$Q$35</f>
      </c>
      <c r="DG35">
        <f>CI35/12*$Q$35</f>
      </c>
      <c r="DH35">
        <f>CJ35/12*$Q$35</f>
      </c>
      <c r="DI35">
        <f>CK35/12*$Q$35</f>
      </c>
      <c r="DJ35">
        <f>CL35/12*$Q$35</f>
      </c>
      <c r="DK35">
        <f>CM35/12*$Q$35</f>
      </c>
      <c r="DL35">
        <f>CN35/12*$Q$35</f>
      </c>
      <c r="DM35">
        <f>CO35/12*$Q$35</f>
      </c>
      <c r="DN35">
        <f>CP35/12*$Q$35</f>
      </c>
      <c r="DO35">
        <f>CQ35/12*$Q$35</f>
      </c>
      <c r="DP35">
        <f>CR35/12*$Q$35</f>
      </c>
      <c r="DQ35">
        <f>CS35/12*$Q$35</f>
      </c>
      <c r="DR35">
        <f>CT35/12*$Q$35</f>
      </c>
      <c r="DS35">
        <f>CU35/12*$Q$35</f>
      </c>
      <c r="DT35">
        <f>CV35/12*$Q$35</f>
      </c>
      <c r="DU35">
        <f>CW35/12*$Q$35</f>
      </c>
      <c r="DV35">
        <f>CX35/12*$Q$35</f>
      </c>
      <c r="DW35">
        <f>CY35/12*$Q$35</f>
      </c>
      <c r="DX35">
        <f>CZ35/12*$Q$35</f>
      </c>
      <c r="DY35">
        <f>DA35/12*$Q$35</f>
      </c>
      <c r="DZ35">
        <f>DB35/12*$Q$35</f>
      </c>
      <c r="EA35">
        <f>DC35/12*$Q$35</f>
      </c>
      <c r="EB35" t="s" s="13306">
        <v>65</v>
      </c>
      <c r="EC35" t="s" s="13307">
        <v>66</v>
      </c>
      <c r="ED35" t="s" s="13308">
        <v>109</v>
      </c>
      <c r="EE35" t="n" s="13309">
        <v>240322.0</v>
      </c>
      <c r="EF35" t="s" s="13310">
        <v>57</v>
      </c>
      <c r="EG35" t="s" s="13311">
        <v>68</v>
      </c>
      <c r="EH35" t="n" s="13312">
        <v>0.9704899787902832</v>
      </c>
      <c r="EI35" t="n" s="13313">
        <v>3.0</v>
      </c>
      <c r="EJ35">
        <f>EI35*$O$35*12</f>
      </c>
      <c r="EK35">
        <f>EH35*EJ35</f>
      </c>
      <c r="EL35" t="n" s="13316">
        <v>0.0</v>
      </c>
      <c r="EM35">
        <f>EK35*(1+EL35)</f>
      </c>
      <c r="EN35" t="n" s="13318">
        <v>0.25</v>
      </c>
      <c r="EO35">
        <f>EM35/(1-EN35)</f>
      </c>
      <c r="EP35">
        <f>EN35*EO35</f>
      </c>
      <c r="EQ35" t="n" s="13321">
        <v>0.15000000596046448</v>
      </c>
      <c r="ER35">
        <f>EQ35*EO35</f>
      </c>
      <c r="ES35">
        <f>EN35-EQ35</f>
      </c>
      <c r="ET35">
        <f>EP35-ER35</f>
      </c>
      <c r="EU35" t="n" s="13325">
        <v>0.03999999910593033</v>
      </c>
      <c r="EV35">
        <f>EU35*EO35</f>
      </c>
      <c r="EW35">
        <f>EO35*(1+EU35)</f>
      </c>
      <c r="EX35" t="n" s="13328">
        <v>0.029999999329447746</v>
      </c>
      <c r="EY35">
        <f>EX35*EW35</f>
      </c>
      <c r="EZ35">
        <f>EW35+EY35</f>
      </c>
      <c r="FA35" t="n" s="13331">
        <v>0.10000000149011612</v>
      </c>
      <c r="FB35">
        <f>EZ35/(1-FA35)</f>
      </c>
      <c r="FC35">
        <f>FA35*FB35</f>
      </c>
      <c r="FD35" t="n" s="13334">
        <v>0.10000000149011612</v>
      </c>
      <c r="FE35">
        <f>FD35*FB35</f>
      </c>
      <c r="FF35">
        <f>FA35-FD35</f>
      </c>
      <c r="FG35">
        <f>FC35-FE35</f>
      </c>
      <c r="FH35">
        <f>FB35</f>
      </c>
      <c r="FI35">
        <f>EH35*EJ35/3635*$P$35</f>
      </c>
      <c r="FJ35" t="n" s="13340">
        <v>0.0</v>
      </c>
      <c r="FK35">
        <f>FI35*(1+FJ35)</f>
      </c>
      <c r="FL35" t="n" s="13342">
        <v>0.25</v>
      </c>
      <c r="FM35">
        <f>FK35/(1-FL35)</f>
      </c>
      <c r="FN35">
        <f>FL35*FM35</f>
      </c>
      <c r="FO35" t="n" s="13345">
        <v>0.15000000596046448</v>
      </c>
      <c r="FP35">
        <f>FO35*FM35</f>
      </c>
      <c r="FQ35">
        <f>FL35-FO35</f>
      </c>
      <c r="FR35">
        <f>FN35-FP35</f>
      </c>
      <c r="FS35" t="n" s="13349">
        <v>0.03999999910593033</v>
      </c>
      <c r="FT35">
        <f>FS35*FM35</f>
      </c>
      <c r="FU35">
        <f>FM35*(1+FS35)</f>
      </c>
      <c r="FV35" t="n" s="13352">
        <v>0.029999999329447746</v>
      </c>
      <c r="FW35">
        <f>FV35*FU35</f>
      </c>
      <c r="FX35">
        <f>FU35+FW35</f>
      </c>
      <c r="FY35" t="n" s="13355">
        <v>0.10000000149011612</v>
      </c>
      <c r="FZ35">
        <f>FX35/(1-FY35)</f>
      </c>
      <c r="GA35">
        <f>FY35*FZ35</f>
      </c>
      <c r="GB35" t="n" s="13358">
        <v>0.10000000149011612</v>
      </c>
      <c r="GC35">
        <f>GB35*FZ35</f>
      </c>
      <c r="GD35">
        <f>FY35-GB35</f>
      </c>
      <c r="GE35">
        <f>GA35-GC35</f>
      </c>
      <c r="GF35">
        <f>FZ35</f>
      </c>
      <c r="RF35">
        <f>BV35+EA35+GF35</f>
      </c>
    </row>
    <row r="36">
      <c r="A36" t="s">
        <v>121</v>
      </c>
      <c r="B36" t="s">
        <v>122</v>
      </c>
      <c r="C36" t="s">
        <v>123</v>
      </c>
      <c r="D36" t="s">
        <v>52</v>
      </c>
      <c r="F36" t="s">
        <v>108</v>
      </c>
      <c r="G36" t="s">
        <v>54</v>
      </c>
      <c r="H36" t="s">
        <v>104</v>
      </c>
      <c r="I36" t="s">
        <v>105</v>
      </c>
      <c r="J36" t="n">
        <v>0.0</v>
      </c>
      <c r="K36" t="n">
        <v>42815.0</v>
      </c>
      <c r="L36" t="n">
        <v>42425.0</v>
      </c>
      <c r="M36" t="s">
        <v>57</v>
      </c>
      <c r="N36" t="n">
        <v>-1.0</v>
      </c>
      <c r="O36" t="n">
        <v>8000.0</v>
      </c>
      <c r="P36" t="n">
        <v>-390.0</v>
      </c>
      <c r="Q36" t="n">
        <v>0.0</v>
      </c>
      <c r="R36" t="s" s="13363">
        <v>58</v>
      </c>
      <c r="S36" t="s" s="13364">
        <v>59</v>
      </c>
      <c r="T36" t="s" s="13365">
        <v>60</v>
      </c>
      <c r="U36" t="s" s="13366">
        <v>61</v>
      </c>
      <c r="V36" t="s" s="13367">
        <v>57</v>
      </c>
      <c r="W36" t="s" s="13368">
        <v>62</v>
      </c>
      <c r="X36" t="s" s="13369">
        <v>63</v>
      </c>
      <c r="Z36" t="n" s="13370">
        <v>500000.0</v>
      </c>
      <c r="AA36" t="n" s="13371">
        <v>1822.1199951171875</v>
      </c>
      <c r="AB36" t="n" s="13372">
        <v>0.0</v>
      </c>
      <c r="AC36">
        <f>AA36*(1+AB36)</f>
      </c>
      <c r="AD36" t="n" s="13374">
        <v>0.25</v>
      </c>
      <c r="AE36">
        <f>AC36/(1-AD36)</f>
      </c>
      <c r="AF36">
        <f>AD36*AE36</f>
      </c>
      <c r="AG36" t="n" s="13377">
        <v>0.15000000596046448</v>
      </c>
      <c r="AH36">
        <f>AG36*AE36</f>
      </c>
      <c r="AI36">
        <f>AD36-AG36</f>
      </c>
      <c r="AJ36">
        <f>AF36-AH36</f>
      </c>
      <c r="AK36" t="n" s="13381">
        <v>0.03999999910593033</v>
      </c>
      <c r="AL36">
        <f>AK36*AE36</f>
      </c>
      <c r="AM36">
        <f>AE36*(1+AK36)</f>
      </c>
      <c r="AN36" t="n" s="13384">
        <v>0.029999999329447746</v>
      </c>
      <c r="AO36">
        <f>AN36*AM36</f>
      </c>
      <c r="AP36">
        <f>AM36+AO36</f>
      </c>
      <c r="AQ36" t="n" s="13387">
        <v>0.10000000149011612</v>
      </c>
      <c r="AR36">
        <f>AP36/(1-AQ36)</f>
      </c>
      <c r="AS36">
        <f>AQ36*AR36</f>
      </c>
      <c r="AT36" t="n" s="13390">
        <v>0.10000000149011612</v>
      </c>
      <c r="AU36">
        <f>AT36*AR36</f>
      </c>
      <c r="AV36">
        <f>AQ36-AT36</f>
      </c>
      <c r="AW36">
        <f>AS36-AU36</f>
      </c>
      <c r="AX36">
        <f>AR36</f>
      </c>
      <c r="AY36">
        <f>AA36/12*$Q$36</f>
      </c>
      <c r="AZ36">
        <f>AB36/12*$Q$36</f>
      </c>
      <c r="BA36">
        <f>AC36/12*$Q$36</f>
      </c>
      <c r="BB36">
        <f>AD36/12*$Q$36</f>
      </c>
      <c r="BC36">
        <f>AE36/12*$Q$36</f>
      </c>
      <c r="BD36">
        <f>AF36/12*$Q$36</f>
      </c>
      <c r="BE36">
        <f>AG36/12*$Q$36</f>
      </c>
      <c r="BF36">
        <f>AH36/12*$Q$36</f>
      </c>
      <c r="BG36">
        <f>AI36/12*$Q$36</f>
      </c>
      <c r="BH36">
        <f>AJ36/12*$Q$36</f>
      </c>
      <c r="BI36">
        <f>AK36/12*$Q$36</f>
      </c>
      <c r="BJ36">
        <f>AL36/12*$Q$36</f>
      </c>
      <c r="BK36">
        <f>AM36/12*$Q$36</f>
      </c>
      <c r="BL36">
        <f>AN36/12*$Q$36</f>
      </c>
      <c r="BM36">
        <f>AO36/12*$Q$36</f>
      </c>
      <c r="BN36">
        <f>AP36/12*$Q$36</f>
      </c>
      <c r="BO36">
        <f>AQ36/12*$Q$36</f>
      </c>
      <c r="BP36">
        <f>AR36/12*$Q$36</f>
      </c>
      <c r="BQ36">
        <f>AS36/12*$Q$36</f>
      </c>
      <c r="BR36">
        <f>AT36/12*$Q$36</f>
      </c>
      <c r="BS36">
        <f>AU36/12*$Q$36</f>
      </c>
      <c r="BT36">
        <f>AV36/12*$Q$36</f>
      </c>
      <c r="BU36">
        <f>AW36/12*$Q$36</f>
      </c>
      <c r="BV36">
        <f>AX36/12*$Q$36</f>
      </c>
      <c r="BW36" t="s" s="13423">
        <v>64</v>
      </c>
      <c r="BX36" t="s" s="13424">
        <v>59</v>
      </c>
      <c r="BY36" t="s" s="13425">
        <v>60</v>
      </c>
      <c r="BZ36" t="s" s="13426">
        <v>61</v>
      </c>
      <c r="CA36" t="s" s="13427">
        <v>57</v>
      </c>
      <c r="CB36" t="s" s="13428">
        <v>62</v>
      </c>
      <c r="CC36" t="s" s="13429">
        <v>63</v>
      </c>
      <c r="CE36" t="n" s="13430">
        <v>500000.0</v>
      </c>
      <c r="CF36" t="n" s="13431">
        <v>0.0</v>
      </c>
      <c r="CG36" t="n" s="13432">
        <v>0.0</v>
      </c>
      <c r="CH36">
        <f>CF36*(1+CG36)</f>
      </c>
      <c r="CI36" t="n" s="13434">
        <v>0.25</v>
      </c>
      <c r="CJ36">
        <f>CH36/(1-CI36)</f>
      </c>
      <c r="CK36">
        <f>CI36*CJ36</f>
      </c>
      <c r="CL36" t="n" s="13437">
        <v>0.15000000596046448</v>
      </c>
      <c r="CM36">
        <f>CL36*CJ36</f>
      </c>
      <c r="CN36">
        <f>CI36-CL36</f>
      </c>
      <c r="CO36">
        <f>CK36-CM36</f>
      </c>
      <c r="CP36" t="n" s="13441">
        <v>0.03999999910593033</v>
      </c>
      <c r="CQ36">
        <f>CP36*CJ36</f>
      </c>
      <c r="CR36">
        <f>CJ36*(1+CP36)</f>
      </c>
      <c r="CS36" t="n" s="13444">
        <v>0.029999999329447746</v>
      </c>
      <c r="CT36">
        <f>CS36*CR36</f>
      </c>
      <c r="CU36">
        <f>CR36+CT36</f>
      </c>
      <c r="CV36" t="n" s="13447">
        <v>0.10000000149011612</v>
      </c>
      <c r="CW36">
        <f>CU36/(1-CV36)</f>
      </c>
      <c r="CX36">
        <f>CV36*CW36</f>
      </c>
      <c r="CY36" t="n" s="13450">
        <v>0.10000000149011612</v>
      </c>
      <c r="CZ36">
        <f>CY36*CW36</f>
      </c>
      <c r="DA36">
        <f>CV36-CY36</f>
      </c>
      <c r="DB36">
        <f>CX36-CZ36</f>
      </c>
      <c r="DC36">
        <f>CW36</f>
      </c>
      <c r="DD36">
        <f>CF36/12*$Q$36</f>
      </c>
      <c r="DE36">
        <f>CG36/12*$Q$36</f>
      </c>
      <c r="DF36">
        <f>CH36/12*$Q$36</f>
      </c>
      <c r="DG36">
        <f>CI36/12*$Q$36</f>
      </c>
      <c r="DH36">
        <f>CJ36/12*$Q$36</f>
      </c>
      <c r="DI36">
        <f>CK36/12*$Q$36</f>
      </c>
      <c r="DJ36">
        <f>CL36/12*$Q$36</f>
      </c>
      <c r="DK36">
        <f>CM36/12*$Q$36</f>
      </c>
      <c r="DL36">
        <f>CN36/12*$Q$36</f>
      </c>
      <c r="DM36">
        <f>CO36/12*$Q$36</f>
      </c>
      <c r="DN36">
        <f>CP36/12*$Q$36</f>
      </c>
      <c r="DO36">
        <f>CQ36/12*$Q$36</f>
      </c>
      <c r="DP36">
        <f>CR36/12*$Q$36</f>
      </c>
      <c r="DQ36">
        <f>CS36/12*$Q$36</f>
      </c>
      <c r="DR36">
        <f>CT36/12*$Q$36</f>
      </c>
      <c r="DS36">
        <f>CU36/12*$Q$36</f>
      </c>
      <c r="DT36">
        <f>CV36/12*$Q$36</f>
      </c>
      <c r="DU36">
        <f>CW36/12*$Q$36</f>
      </c>
      <c r="DV36">
        <f>CX36/12*$Q$36</f>
      </c>
      <c r="DW36">
        <f>CY36/12*$Q$36</f>
      </c>
      <c r="DX36">
        <f>CZ36/12*$Q$36</f>
      </c>
      <c r="DY36">
        <f>DA36/12*$Q$36</f>
      </c>
      <c r="DZ36">
        <f>DB36/12*$Q$36</f>
      </c>
      <c r="EA36">
        <f>DC36/12*$Q$36</f>
      </c>
      <c r="EB36" t="s" s="13483">
        <v>65</v>
      </c>
      <c r="EC36" t="s" s="13484">
        <v>66</v>
      </c>
      <c r="ED36" t="s" s="13485">
        <v>109</v>
      </c>
      <c r="EE36" t="n" s="13486">
        <v>240322.0</v>
      </c>
      <c r="EF36" t="s" s="13487">
        <v>57</v>
      </c>
      <c r="EG36" t="s" s="13488">
        <v>68</v>
      </c>
      <c r="EH36" t="n" s="13489">
        <v>0.9704899787902832</v>
      </c>
      <c r="EI36" t="n" s="13490">
        <v>3.0</v>
      </c>
      <c r="EJ36">
        <f>EI36*$O$36*12</f>
      </c>
      <c r="EK36">
        <f>EH36*EJ36</f>
      </c>
      <c r="EL36" t="n" s="13493">
        <v>0.0</v>
      </c>
      <c r="EM36">
        <f>EK36*(1+EL36)</f>
      </c>
      <c r="EN36" t="n" s="13495">
        <v>0.25</v>
      </c>
      <c r="EO36">
        <f>EM36/(1-EN36)</f>
      </c>
      <c r="EP36">
        <f>EN36*EO36</f>
      </c>
      <c r="EQ36" t="n" s="13498">
        <v>0.15000000596046448</v>
      </c>
      <c r="ER36">
        <f>EQ36*EO36</f>
      </c>
      <c r="ES36">
        <f>EN36-EQ36</f>
      </c>
      <c r="ET36">
        <f>EP36-ER36</f>
      </c>
      <c r="EU36" t="n" s="13502">
        <v>0.03999999910593033</v>
      </c>
      <c r="EV36">
        <f>EU36*EO36</f>
      </c>
      <c r="EW36">
        <f>EO36*(1+EU36)</f>
      </c>
      <c r="EX36" t="n" s="13505">
        <v>0.029999999329447746</v>
      </c>
      <c r="EY36">
        <f>EX36*EW36</f>
      </c>
      <c r="EZ36">
        <f>EW36+EY36</f>
      </c>
      <c r="FA36" t="n" s="13508">
        <v>0.10000000149011612</v>
      </c>
      <c r="FB36">
        <f>EZ36/(1-FA36)</f>
      </c>
      <c r="FC36">
        <f>FA36*FB36</f>
      </c>
      <c r="FD36" t="n" s="13511">
        <v>0.10000000149011612</v>
      </c>
      <c r="FE36">
        <f>FD36*FB36</f>
      </c>
      <c r="FF36">
        <f>FA36-FD36</f>
      </c>
      <c r="FG36">
        <f>FC36-FE36</f>
      </c>
      <c r="FH36">
        <f>FB36</f>
      </c>
      <c r="FI36">
        <f>EH36*EJ36/3636*$P$36</f>
      </c>
      <c r="FJ36" t="n" s="13517">
        <v>0.0</v>
      </c>
      <c r="FK36">
        <f>FI36*(1+FJ36)</f>
      </c>
      <c r="FL36" t="n" s="13519">
        <v>0.25</v>
      </c>
      <c r="FM36">
        <f>FK36/(1-FL36)</f>
      </c>
      <c r="FN36">
        <f>FL36*FM36</f>
      </c>
      <c r="FO36" t="n" s="13522">
        <v>0.15000000596046448</v>
      </c>
      <c r="FP36">
        <f>FO36*FM36</f>
      </c>
      <c r="FQ36">
        <f>FL36-FO36</f>
      </c>
      <c r="FR36">
        <f>FN36-FP36</f>
      </c>
      <c r="FS36" t="n" s="13526">
        <v>0.03999999910593033</v>
      </c>
      <c r="FT36">
        <f>FS36*FM36</f>
      </c>
      <c r="FU36">
        <f>FM36*(1+FS36)</f>
      </c>
      <c r="FV36" t="n" s="13529">
        <v>0.029999999329447746</v>
      </c>
      <c r="FW36">
        <f>FV36*FU36</f>
      </c>
      <c r="FX36">
        <f>FU36+FW36</f>
      </c>
      <c r="FY36" t="n" s="13532">
        <v>0.10000000149011612</v>
      </c>
      <c r="FZ36">
        <f>FX36/(1-FY36)</f>
      </c>
      <c r="GA36">
        <f>FY36*FZ36</f>
      </c>
      <c r="GB36" t="n" s="13535">
        <v>0.10000000149011612</v>
      </c>
      <c r="GC36">
        <f>GB36*FZ36</f>
      </c>
      <c r="GD36">
        <f>FY36-GB36</f>
      </c>
      <c r="GE36">
        <f>GA36-GC36</f>
      </c>
      <c r="GF36">
        <f>FZ36</f>
      </c>
      <c r="RF36">
        <f>BV36+EA36+GF36</f>
      </c>
    </row>
    <row r="37">
      <c r="A37" t="s">
        <v>97</v>
      </c>
      <c r="B37" t="s">
        <v>124</v>
      </c>
      <c r="C37" t="s">
        <v>125</v>
      </c>
      <c r="D37" t="s">
        <v>52</v>
      </c>
      <c r="F37" t="s">
        <v>108</v>
      </c>
      <c r="G37" t="s">
        <v>54</v>
      </c>
      <c r="H37" t="s">
        <v>104</v>
      </c>
      <c r="I37" t="s">
        <v>105</v>
      </c>
      <c r="J37" t="n">
        <v>0.0</v>
      </c>
      <c r="K37" t="n">
        <v>42815.0</v>
      </c>
      <c r="L37" t="n">
        <v>42424.0</v>
      </c>
      <c r="M37" t="s">
        <v>57</v>
      </c>
      <c r="N37" t="n">
        <v>-1.0</v>
      </c>
      <c r="O37" t="n">
        <v>4400.0</v>
      </c>
      <c r="P37" t="n">
        <v>-391.0</v>
      </c>
      <c r="Q37" t="n">
        <v>0.0</v>
      </c>
      <c r="R37" t="s" s="13540">
        <v>58</v>
      </c>
      <c r="S37" t="s" s="13541">
        <v>59</v>
      </c>
      <c r="T37" t="s" s="13542">
        <v>60</v>
      </c>
      <c r="U37" t="s" s="13543">
        <v>61</v>
      </c>
      <c r="V37" t="s" s="13544">
        <v>57</v>
      </c>
      <c r="W37" t="s" s="13545">
        <v>62</v>
      </c>
      <c r="X37" t="s" s="13546">
        <v>63</v>
      </c>
      <c r="Z37" t="n" s="13547">
        <v>500000.0</v>
      </c>
      <c r="AA37" t="n" s="13548">
        <v>1822.1199951171875</v>
      </c>
      <c r="AB37" t="n" s="13549">
        <v>0.0</v>
      </c>
      <c r="AC37">
        <f>AA37*(1+AB37)</f>
      </c>
      <c r="AD37" t="n" s="13551">
        <v>0.25</v>
      </c>
      <c r="AE37">
        <f>AC37/(1-AD37)</f>
      </c>
      <c r="AF37">
        <f>AD37*AE37</f>
      </c>
      <c r="AG37" t="n" s="13554">
        <v>0.15000000596046448</v>
      </c>
      <c r="AH37">
        <f>AG37*AE37</f>
      </c>
      <c r="AI37">
        <f>AD37-AG37</f>
      </c>
      <c r="AJ37">
        <f>AF37-AH37</f>
      </c>
      <c r="AK37" t="n" s="13558">
        <v>0.03999999910593033</v>
      </c>
      <c r="AL37">
        <f>AK37*AE37</f>
      </c>
      <c r="AM37">
        <f>AE37*(1+AK37)</f>
      </c>
      <c r="AN37" t="n" s="13561">
        <v>0.029999999329447746</v>
      </c>
      <c r="AO37">
        <f>AN37*AM37</f>
      </c>
      <c r="AP37">
        <f>AM37+AO37</f>
      </c>
      <c r="AQ37" t="n" s="13564">
        <v>0.10000000149011612</v>
      </c>
      <c r="AR37">
        <f>AP37/(1-AQ37)</f>
      </c>
      <c r="AS37">
        <f>AQ37*AR37</f>
      </c>
      <c r="AT37" t="n" s="13567">
        <v>0.10000000149011612</v>
      </c>
      <c r="AU37">
        <f>AT37*AR37</f>
      </c>
      <c r="AV37">
        <f>AQ37-AT37</f>
      </c>
      <c r="AW37">
        <f>AS37-AU37</f>
      </c>
      <c r="AX37">
        <f>AR37</f>
      </c>
      <c r="AY37">
        <f>AA37/12*$Q$37</f>
      </c>
      <c r="AZ37">
        <f>AB37/12*$Q$37</f>
      </c>
      <c r="BA37">
        <f>AC37/12*$Q$37</f>
      </c>
      <c r="BB37">
        <f>AD37/12*$Q$37</f>
      </c>
      <c r="BC37">
        <f>AE37/12*$Q$37</f>
      </c>
      <c r="BD37">
        <f>AF37/12*$Q$37</f>
      </c>
      <c r="BE37">
        <f>AG37/12*$Q$37</f>
      </c>
      <c r="BF37">
        <f>AH37/12*$Q$37</f>
      </c>
      <c r="BG37">
        <f>AI37/12*$Q$37</f>
      </c>
      <c r="BH37">
        <f>AJ37/12*$Q$37</f>
      </c>
      <c r="BI37">
        <f>AK37/12*$Q$37</f>
      </c>
      <c r="BJ37">
        <f>AL37/12*$Q$37</f>
      </c>
      <c r="BK37">
        <f>AM37/12*$Q$37</f>
      </c>
      <c r="BL37">
        <f>AN37/12*$Q$37</f>
      </c>
      <c r="BM37">
        <f>AO37/12*$Q$37</f>
      </c>
      <c r="BN37">
        <f>AP37/12*$Q$37</f>
      </c>
      <c r="BO37">
        <f>AQ37/12*$Q$37</f>
      </c>
      <c r="BP37">
        <f>AR37/12*$Q$37</f>
      </c>
      <c r="BQ37">
        <f>AS37/12*$Q$37</f>
      </c>
      <c r="BR37">
        <f>AT37/12*$Q$37</f>
      </c>
      <c r="BS37">
        <f>AU37/12*$Q$37</f>
      </c>
      <c r="BT37">
        <f>AV37/12*$Q$37</f>
      </c>
      <c r="BU37">
        <f>AW37/12*$Q$37</f>
      </c>
      <c r="BV37">
        <f>AX37/12*$Q$37</f>
      </c>
      <c r="BW37" t="s" s="13600">
        <v>64</v>
      </c>
      <c r="BX37" t="s" s="13601">
        <v>59</v>
      </c>
      <c r="BY37" t="s" s="13602">
        <v>60</v>
      </c>
      <c r="BZ37" t="s" s="13603">
        <v>61</v>
      </c>
      <c r="CA37" t="s" s="13604">
        <v>57</v>
      </c>
      <c r="CB37" t="s" s="13605">
        <v>62</v>
      </c>
      <c r="CC37" t="s" s="13606">
        <v>63</v>
      </c>
      <c r="CE37" t="n" s="13607">
        <v>500000.0</v>
      </c>
      <c r="CF37" t="n" s="13608">
        <v>0.0</v>
      </c>
      <c r="CG37" t="n" s="13609">
        <v>0.0</v>
      </c>
      <c r="CH37">
        <f>CF37*(1+CG37)</f>
      </c>
      <c r="CI37" t="n" s="13611">
        <v>0.25</v>
      </c>
      <c r="CJ37">
        <f>CH37/(1-CI37)</f>
      </c>
      <c r="CK37">
        <f>CI37*CJ37</f>
      </c>
      <c r="CL37" t="n" s="13614">
        <v>0.15000000596046448</v>
      </c>
      <c r="CM37">
        <f>CL37*CJ37</f>
      </c>
      <c r="CN37">
        <f>CI37-CL37</f>
      </c>
      <c r="CO37">
        <f>CK37-CM37</f>
      </c>
      <c r="CP37" t="n" s="13618">
        <v>0.03999999910593033</v>
      </c>
      <c r="CQ37">
        <f>CP37*CJ37</f>
      </c>
      <c r="CR37">
        <f>CJ37*(1+CP37)</f>
      </c>
      <c r="CS37" t="n" s="13621">
        <v>0.029999999329447746</v>
      </c>
      <c r="CT37">
        <f>CS37*CR37</f>
      </c>
      <c r="CU37">
        <f>CR37+CT37</f>
      </c>
      <c r="CV37" t="n" s="13624">
        <v>0.10000000149011612</v>
      </c>
      <c r="CW37">
        <f>CU37/(1-CV37)</f>
      </c>
      <c r="CX37">
        <f>CV37*CW37</f>
      </c>
      <c r="CY37" t="n" s="13627">
        <v>0.10000000149011612</v>
      </c>
      <c r="CZ37">
        <f>CY37*CW37</f>
      </c>
      <c r="DA37">
        <f>CV37-CY37</f>
      </c>
      <c r="DB37">
        <f>CX37-CZ37</f>
      </c>
      <c r="DC37">
        <f>CW37</f>
      </c>
      <c r="DD37">
        <f>CF37/12*$Q$37</f>
      </c>
      <c r="DE37">
        <f>CG37/12*$Q$37</f>
      </c>
      <c r="DF37">
        <f>CH37/12*$Q$37</f>
      </c>
      <c r="DG37">
        <f>CI37/12*$Q$37</f>
      </c>
      <c r="DH37">
        <f>CJ37/12*$Q$37</f>
      </c>
      <c r="DI37">
        <f>CK37/12*$Q$37</f>
      </c>
      <c r="DJ37">
        <f>CL37/12*$Q$37</f>
      </c>
      <c r="DK37">
        <f>CM37/12*$Q$37</f>
      </c>
      <c r="DL37">
        <f>CN37/12*$Q$37</f>
      </c>
      <c r="DM37">
        <f>CO37/12*$Q$37</f>
      </c>
      <c r="DN37">
        <f>CP37/12*$Q$37</f>
      </c>
      <c r="DO37">
        <f>CQ37/12*$Q$37</f>
      </c>
      <c r="DP37">
        <f>CR37/12*$Q$37</f>
      </c>
      <c r="DQ37">
        <f>CS37/12*$Q$37</f>
      </c>
      <c r="DR37">
        <f>CT37/12*$Q$37</f>
      </c>
      <c r="DS37">
        <f>CU37/12*$Q$37</f>
      </c>
      <c r="DT37">
        <f>CV37/12*$Q$37</f>
      </c>
      <c r="DU37">
        <f>CW37/12*$Q$37</f>
      </c>
      <c r="DV37">
        <f>CX37/12*$Q$37</f>
      </c>
      <c r="DW37">
        <f>CY37/12*$Q$37</f>
      </c>
      <c r="DX37">
        <f>CZ37/12*$Q$37</f>
      </c>
      <c r="DY37">
        <f>DA37/12*$Q$37</f>
      </c>
      <c r="DZ37">
        <f>DB37/12*$Q$37</f>
      </c>
      <c r="EA37">
        <f>DC37/12*$Q$37</f>
      </c>
      <c r="EB37" t="s" s="13660">
        <v>65</v>
      </c>
      <c r="EC37" t="s" s="13661">
        <v>66</v>
      </c>
      <c r="ED37" t="s" s="13662">
        <v>109</v>
      </c>
      <c r="EE37" t="n" s="13663">
        <v>240322.0</v>
      </c>
      <c r="EF37" t="s" s="13664">
        <v>57</v>
      </c>
      <c r="EG37" t="s" s="13665">
        <v>68</v>
      </c>
      <c r="EH37" t="n" s="13666">
        <v>0.9704899787902832</v>
      </c>
      <c r="EI37" t="n" s="13667">
        <v>3.0</v>
      </c>
      <c r="EJ37">
        <f>EI37*$O$37*12</f>
      </c>
      <c r="EK37">
        <f>EH37*EJ37</f>
      </c>
      <c r="EL37" t="n" s="13670">
        <v>0.0</v>
      </c>
      <c r="EM37">
        <f>EK37*(1+EL37)</f>
      </c>
      <c r="EN37" t="n" s="13672">
        <v>0.25</v>
      </c>
      <c r="EO37">
        <f>EM37/(1-EN37)</f>
      </c>
      <c r="EP37">
        <f>EN37*EO37</f>
      </c>
      <c r="EQ37" t="n" s="13675">
        <v>0.15000000596046448</v>
      </c>
      <c r="ER37">
        <f>EQ37*EO37</f>
      </c>
      <c r="ES37">
        <f>EN37-EQ37</f>
      </c>
      <c r="ET37">
        <f>EP37-ER37</f>
      </c>
      <c r="EU37" t="n" s="13679">
        <v>0.03999999910593033</v>
      </c>
      <c r="EV37">
        <f>EU37*EO37</f>
      </c>
      <c r="EW37">
        <f>EO37*(1+EU37)</f>
      </c>
      <c r="EX37" t="n" s="13682">
        <v>0.029999999329447746</v>
      </c>
      <c r="EY37">
        <f>EX37*EW37</f>
      </c>
      <c r="EZ37">
        <f>EW37+EY37</f>
      </c>
      <c r="FA37" t="n" s="13685">
        <v>0.10000000149011612</v>
      </c>
      <c r="FB37">
        <f>EZ37/(1-FA37)</f>
      </c>
      <c r="FC37">
        <f>FA37*FB37</f>
      </c>
      <c r="FD37" t="n" s="13688">
        <v>0.10000000149011612</v>
      </c>
      <c r="FE37">
        <f>FD37*FB37</f>
      </c>
      <c r="FF37">
        <f>FA37-FD37</f>
      </c>
      <c r="FG37">
        <f>FC37-FE37</f>
      </c>
      <c r="FH37">
        <f>FB37</f>
      </c>
      <c r="FI37">
        <f>EH37*EJ37/3637*$P$37</f>
      </c>
      <c r="FJ37" t="n" s="13694">
        <v>0.0</v>
      </c>
      <c r="FK37">
        <f>FI37*(1+FJ37)</f>
      </c>
      <c r="FL37" t="n" s="13696">
        <v>0.25</v>
      </c>
      <c r="FM37">
        <f>FK37/(1-FL37)</f>
      </c>
      <c r="FN37">
        <f>FL37*FM37</f>
      </c>
      <c r="FO37" t="n" s="13699">
        <v>0.15000000596046448</v>
      </c>
      <c r="FP37">
        <f>FO37*FM37</f>
      </c>
      <c r="FQ37">
        <f>FL37-FO37</f>
      </c>
      <c r="FR37">
        <f>FN37-FP37</f>
      </c>
      <c r="FS37" t="n" s="13703">
        <v>0.03999999910593033</v>
      </c>
      <c r="FT37">
        <f>FS37*FM37</f>
      </c>
      <c r="FU37">
        <f>FM37*(1+FS37)</f>
      </c>
      <c r="FV37" t="n" s="13706">
        <v>0.029999999329447746</v>
      </c>
      <c r="FW37">
        <f>FV37*FU37</f>
      </c>
      <c r="FX37">
        <f>FU37+FW37</f>
      </c>
      <c r="FY37" t="n" s="13709">
        <v>0.10000000149011612</v>
      </c>
      <c r="FZ37">
        <f>FX37/(1-FY37)</f>
      </c>
      <c r="GA37">
        <f>FY37*FZ37</f>
      </c>
      <c r="GB37" t="n" s="13712">
        <v>0.10000000149011612</v>
      </c>
      <c r="GC37">
        <f>GB37*FZ37</f>
      </c>
      <c r="GD37">
        <f>FY37-GB37</f>
      </c>
      <c r="GE37">
        <f>GA37-GC37</f>
      </c>
      <c r="GF37">
        <f>FZ37</f>
      </c>
      <c r="RF37">
        <f>BV37+EA37+GF37</f>
      </c>
    </row>
    <row r="38">
      <c r="A38" t="s">
        <v>97</v>
      </c>
      <c r="B38" t="s">
        <v>124</v>
      </c>
      <c r="C38" t="s">
        <v>125</v>
      </c>
      <c r="D38" t="s">
        <v>52</v>
      </c>
      <c r="F38" t="s">
        <v>53</v>
      </c>
      <c r="G38" t="s">
        <v>54</v>
      </c>
      <c r="H38" t="s">
        <v>104</v>
      </c>
      <c r="I38" t="s">
        <v>105</v>
      </c>
      <c r="J38" t="n">
        <v>0.0</v>
      </c>
      <c r="K38" t="n">
        <v>42815.0</v>
      </c>
      <c r="L38" t="n">
        <v>42478.0</v>
      </c>
      <c r="M38" t="s">
        <v>57</v>
      </c>
      <c r="N38" t="n">
        <v>1.0</v>
      </c>
      <c r="O38" t="n">
        <v>4400.0</v>
      </c>
      <c r="P38" t="n">
        <v>-337.0</v>
      </c>
      <c r="Q38" t="n">
        <v>1.0</v>
      </c>
      <c r="R38" t="s" s="13717">
        <v>58</v>
      </c>
      <c r="S38" t="s" s="13718">
        <v>59</v>
      </c>
      <c r="T38" t="s" s="13719">
        <v>60</v>
      </c>
      <c r="U38" t="s" s="13720">
        <v>61</v>
      </c>
      <c r="V38" t="s" s="13721">
        <v>57</v>
      </c>
      <c r="W38" t="s" s="13722">
        <v>62</v>
      </c>
      <c r="X38" t="s" s="13723">
        <v>63</v>
      </c>
      <c r="Z38" t="n" s="13724">
        <v>500000.0</v>
      </c>
      <c r="AA38" t="n" s="13725">
        <v>1822.1199951171875</v>
      </c>
      <c r="AB38" t="n" s="13726">
        <v>0.0</v>
      </c>
      <c r="AC38">
        <f>AA38*(1+AB38)</f>
      </c>
      <c r="AD38" t="n" s="13728">
        <v>0.25</v>
      </c>
      <c r="AE38">
        <f>AC38/(1-AD38)</f>
      </c>
      <c r="AF38">
        <f>AD38*AE38</f>
      </c>
      <c r="AG38" t="n" s="13731">
        <v>0.15000000596046448</v>
      </c>
      <c r="AH38">
        <f>AG38*AE38</f>
      </c>
      <c r="AI38">
        <f>AD38-AG38</f>
      </c>
      <c r="AJ38">
        <f>AF38-AH38</f>
      </c>
      <c r="AK38" t="n" s="13735">
        <v>0.03999999910593033</v>
      </c>
      <c r="AL38">
        <f>AK38*AE38</f>
      </c>
      <c r="AM38">
        <f>AE38*(1+AK38)</f>
      </c>
      <c r="AN38" t="n" s="13738">
        <v>0.029999999329447746</v>
      </c>
      <c r="AO38">
        <f>AN38*AM38</f>
      </c>
      <c r="AP38">
        <f>AM38+AO38</f>
      </c>
      <c r="AQ38" t="n" s="13741">
        <v>0.10000000149011612</v>
      </c>
      <c r="AR38">
        <f>AP38/(1-AQ38)</f>
      </c>
      <c r="AS38">
        <f>AQ38*AR38</f>
      </c>
      <c r="AT38" t="n" s="13744">
        <v>0.10000000149011612</v>
      </c>
      <c r="AU38">
        <f>AT38*AR38</f>
      </c>
      <c r="AV38">
        <f>AQ38-AT38</f>
      </c>
      <c r="AW38">
        <f>AS38-AU38</f>
      </c>
      <c r="AX38">
        <f>AR38</f>
      </c>
      <c r="AY38">
        <f>AA38/12*$Q$38</f>
      </c>
      <c r="AZ38">
        <f>AB38/12*$Q$38</f>
      </c>
      <c r="BA38">
        <f>AC38/12*$Q$38</f>
      </c>
      <c r="BB38">
        <f>AD38/12*$Q$38</f>
      </c>
      <c r="BC38">
        <f>AE38/12*$Q$38</f>
      </c>
      <c r="BD38">
        <f>AF38/12*$Q$38</f>
      </c>
      <c r="BE38">
        <f>AG38/12*$Q$38</f>
      </c>
      <c r="BF38">
        <f>AH38/12*$Q$38</f>
      </c>
      <c r="BG38">
        <f>AI38/12*$Q$38</f>
      </c>
      <c r="BH38">
        <f>AJ38/12*$Q$38</f>
      </c>
      <c r="BI38">
        <f>AK38/12*$Q$38</f>
      </c>
      <c r="BJ38">
        <f>AL38/12*$Q$38</f>
      </c>
      <c r="BK38">
        <f>AM38/12*$Q$38</f>
      </c>
      <c r="BL38">
        <f>AN38/12*$Q$38</f>
      </c>
      <c r="BM38">
        <f>AO38/12*$Q$38</f>
      </c>
      <c r="BN38">
        <f>AP38/12*$Q$38</f>
      </c>
      <c r="BO38">
        <f>AQ38/12*$Q$38</f>
      </c>
      <c r="BP38">
        <f>AR38/12*$Q$38</f>
      </c>
      <c r="BQ38">
        <f>AS38/12*$Q$38</f>
      </c>
      <c r="BR38">
        <f>AT38/12*$Q$38</f>
      </c>
      <c r="BS38">
        <f>AU38/12*$Q$38</f>
      </c>
      <c r="BT38">
        <f>AV38/12*$Q$38</f>
      </c>
      <c r="BU38">
        <f>AW38/12*$Q$38</f>
      </c>
      <c r="BV38">
        <f>AX38/12*$Q$38</f>
      </c>
      <c r="BW38" t="s" s="13777">
        <v>64</v>
      </c>
      <c r="BX38" t="s" s="13778">
        <v>59</v>
      </c>
      <c r="BY38" t="s" s="13779">
        <v>60</v>
      </c>
      <c r="BZ38" t="s" s="13780">
        <v>61</v>
      </c>
      <c r="CA38" t="s" s="13781">
        <v>57</v>
      </c>
      <c r="CB38" t="s" s="13782">
        <v>62</v>
      </c>
      <c r="CC38" t="s" s="13783">
        <v>63</v>
      </c>
      <c r="CE38" t="n" s="13784">
        <v>500000.0</v>
      </c>
      <c r="CF38" t="n" s="13785">
        <v>0.0</v>
      </c>
      <c r="CG38" t="n" s="13786">
        <v>0.0</v>
      </c>
      <c r="CH38">
        <f>CF38*(1+CG38)</f>
      </c>
      <c r="CI38" t="n" s="13788">
        <v>0.25</v>
      </c>
      <c r="CJ38">
        <f>CH38/(1-CI38)</f>
      </c>
      <c r="CK38">
        <f>CI38*CJ38</f>
      </c>
      <c r="CL38" t="n" s="13791">
        <v>0.15000000596046448</v>
      </c>
      <c r="CM38">
        <f>CL38*CJ38</f>
      </c>
      <c r="CN38">
        <f>CI38-CL38</f>
      </c>
      <c r="CO38">
        <f>CK38-CM38</f>
      </c>
      <c r="CP38" t="n" s="13795">
        <v>0.03999999910593033</v>
      </c>
      <c r="CQ38">
        <f>CP38*CJ38</f>
      </c>
      <c r="CR38">
        <f>CJ38*(1+CP38)</f>
      </c>
      <c r="CS38" t="n" s="13798">
        <v>0.029999999329447746</v>
      </c>
      <c r="CT38">
        <f>CS38*CR38</f>
      </c>
      <c r="CU38">
        <f>CR38+CT38</f>
      </c>
      <c r="CV38" t="n" s="13801">
        <v>0.10000000149011612</v>
      </c>
      <c r="CW38">
        <f>CU38/(1-CV38)</f>
      </c>
      <c r="CX38">
        <f>CV38*CW38</f>
      </c>
      <c r="CY38" t="n" s="13804">
        <v>0.10000000149011612</v>
      </c>
      <c r="CZ38">
        <f>CY38*CW38</f>
      </c>
      <c r="DA38">
        <f>CV38-CY38</f>
      </c>
      <c r="DB38">
        <f>CX38-CZ38</f>
      </c>
      <c r="DC38">
        <f>CW38</f>
      </c>
      <c r="DD38">
        <f>CF38/12*$Q$38</f>
      </c>
      <c r="DE38">
        <f>CG38/12*$Q$38</f>
      </c>
      <c r="DF38">
        <f>CH38/12*$Q$38</f>
      </c>
      <c r="DG38">
        <f>CI38/12*$Q$38</f>
      </c>
      <c r="DH38">
        <f>CJ38/12*$Q$38</f>
      </c>
      <c r="DI38">
        <f>CK38/12*$Q$38</f>
      </c>
      <c r="DJ38">
        <f>CL38/12*$Q$38</f>
      </c>
      <c r="DK38">
        <f>CM38/12*$Q$38</f>
      </c>
      <c r="DL38">
        <f>CN38/12*$Q$38</f>
      </c>
      <c r="DM38">
        <f>CO38/12*$Q$38</f>
      </c>
      <c r="DN38">
        <f>CP38/12*$Q$38</f>
      </c>
      <c r="DO38">
        <f>CQ38/12*$Q$38</f>
      </c>
      <c r="DP38">
        <f>CR38/12*$Q$38</f>
      </c>
      <c r="DQ38">
        <f>CS38/12*$Q$38</f>
      </c>
      <c r="DR38">
        <f>CT38/12*$Q$38</f>
      </c>
      <c r="DS38">
        <f>CU38/12*$Q$38</f>
      </c>
      <c r="DT38">
        <f>CV38/12*$Q$38</f>
      </c>
      <c r="DU38">
        <f>CW38/12*$Q$38</f>
      </c>
      <c r="DV38">
        <f>CX38/12*$Q$38</f>
      </c>
      <c r="DW38">
        <f>CY38/12*$Q$38</f>
      </c>
      <c r="DX38">
        <f>CZ38/12*$Q$38</f>
      </c>
      <c r="DY38">
        <f>DA38/12*$Q$38</f>
      </c>
      <c r="DZ38">
        <f>DB38/12*$Q$38</f>
      </c>
      <c r="EA38">
        <f>DC38/12*$Q$38</f>
      </c>
      <c r="EB38" t="s" s="13837">
        <v>65</v>
      </c>
      <c r="EC38" t="s" s="13838">
        <v>66</v>
      </c>
      <c r="ED38" t="s" s="13839">
        <v>67</v>
      </c>
      <c r="EE38" t="n" s="13840">
        <v>240322.0</v>
      </c>
      <c r="EF38" t="s" s="13841">
        <v>57</v>
      </c>
      <c r="EG38" t="s" s="13842">
        <v>68</v>
      </c>
      <c r="EH38" t="n" s="13843">
        <v>0.5009999871253967</v>
      </c>
      <c r="EI38" t="n" s="13844">
        <v>3.0</v>
      </c>
      <c r="EJ38">
        <f>EI38*$O$38*12</f>
      </c>
      <c r="EK38">
        <f>EH38*EJ38</f>
      </c>
      <c r="EL38" t="n" s="13847">
        <v>0.0</v>
      </c>
      <c r="EM38">
        <f>EK38*(1+EL38)</f>
      </c>
      <c r="EN38" t="n" s="13849">
        <v>0.25</v>
      </c>
      <c r="EO38">
        <f>EM38/(1-EN38)</f>
      </c>
      <c r="EP38">
        <f>EN38*EO38</f>
      </c>
      <c r="EQ38" t="n" s="13852">
        <v>0.15000000596046448</v>
      </c>
      <c r="ER38">
        <f>EQ38*EO38</f>
      </c>
      <c r="ES38">
        <f>EN38-EQ38</f>
      </c>
      <c r="ET38">
        <f>EP38-ER38</f>
      </c>
      <c r="EU38" t="n" s="13856">
        <v>0.03999999910593033</v>
      </c>
      <c r="EV38">
        <f>EU38*EO38</f>
      </c>
      <c r="EW38">
        <f>EO38*(1+EU38)</f>
      </c>
      <c r="EX38" t="n" s="13859">
        <v>0.029999999329447746</v>
      </c>
      <c r="EY38">
        <f>EX38*EW38</f>
      </c>
      <c r="EZ38">
        <f>EW38+EY38</f>
      </c>
      <c r="FA38" t="n" s="13862">
        <v>0.10000000149011612</v>
      </c>
      <c r="FB38">
        <f>EZ38/(1-FA38)</f>
      </c>
      <c r="FC38">
        <f>FA38*FB38</f>
      </c>
      <c r="FD38" t="n" s="13865">
        <v>0.10000000149011612</v>
      </c>
      <c r="FE38">
        <f>FD38*FB38</f>
      </c>
      <c r="FF38">
        <f>FA38-FD38</f>
      </c>
      <c r="FG38">
        <f>FC38-FE38</f>
      </c>
      <c r="FH38">
        <f>FB38</f>
      </c>
      <c r="FI38">
        <f>EH38*EJ38/3638*$P$38</f>
      </c>
      <c r="FJ38" t="n" s="13871">
        <v>0.0</v>
      </c>
      <c r="FK38">
        <f>FI38*(1+FJ38)</f>
      </c>
      <c r="FL38" t="n" s="13873">
        <v>0.25</v>
      </c>
      <c r="FM38">
        <f>FK38/(1-FL38)</f>
      </c>
      <c r="FN38">
        <f>FL38*FM38</f>
      </c>
      <c r="FO38" t="n" s="13876">
        <v>0.15000000596046448</v>
      </c>
      <c r="FP38">
        <f>FO38*FM38</f>
      </c>
      <c r="FQ38">
        <f>FL38-FO38</f>
      </c>
      <c r="FR38">
        <f>FN38-FP38</f>
      </c>
      <c r="FS38" t="n" s="13880">
        <v>0.03999999910593033</v>
      </c>
      <c r="FT38">
        <f>FS38*FM38</f>
      </c>
      <c r="FU38">
        <f>FM38*(1+FS38)</f>
      </c>
      <c r="FV38" t="n" s="13883">
        <v>0.029999999329447746</v>
      </c>
      <c r="FW38">
        <f>FV38*FU38</f>
      </c>
      <c r="FX38">
        <f>FU38+FW38</f>
      </c>
      <c r="FY38" t="n" s="13886">
        <v>0.10000000149011612</v>
      </c>
      <c r="FZ38">
        <f>FX38/(1-FY38)</f>
      </c>
      <c r="GA38">
        <f>FY38*FZ38</f>
      </c>
      <c r="GB38" t="n" s="13889">
        <v>0.10000000149011612</v>
      </c>
      <c r="GC38">
        <f>GB38*FZ38</f>
      </c>
      <c r="GD38">
        <f>FY38-GB38</f>
      </c>
      <c r="GE38">
        <f>GA38-GC38</f>
      </c>
      <c r="GF38">
        <f>FZ38</f>
      </c>
      <c r="GG38" t="s" s="13894">
        <v>69</v>
      </c>
      <c r="GH38" t="s" s="13895">
        <v>66</v>
      </c>
      <c r="GI38" t="s" s="13896">
        <v>67</v>
      </c>
      <c r="GJ38" t="n" s="13897">
        <v>240322.0</v>
      </c>
      <c r="GK38" t="s" s="13898">
        <v>57</v>
      </c>
      <c r="GL38" t="s" s="13899">
        <v>68</v>
      </c>
      <c r="GM38" t="n" s="13900">
        <v>0.12530000507831573</v>
      </c>
      <c r="GN38" t="n" s="13901">
        <v>3.0</v>
      </c>
      <c r="GO38">
        <f>GN38*$O$38*12</f>
      </c>
      <c r="GP38">
        <f>GM38*GO38</f>
      </c>
      <c r="GQ38" t="n" s="13904">
        <v>0.0</v>
      </c>
      <c r="GR38">
        <f>GP38*(1+GQ38)</f>
      </c>
      <c r="GS38" t="n" s="13906">
        <v>0.25</v>
      </c>
      <c r="GT38">
        <f>GR38/(1-GS38)</f>
      </c>
      <c r="GU38">
        <f>GS38*GT38</f>
      </c>
      <c r="GV38" t="n" s="13909">
        <v>0.15000000596046448</v>
      </c>
      <c r="GW38">
        <f>GV38*GT38</f>
      </c>
      <c r="GX38">
        <f>GS38-GV38</f>
      </c>
      <c r="GY38">
        <f>GU38-GW38</f>
      </c>
      <c r="GZ38" t="n" s="13913">
        <v>0.03999999910593033</v>
      </c>
      <c r="HA38">
        <f>GZ38*GT38</f>
      </c>
      <c r="HB38">
        <f>GT38*(1+GZ38)</f>
      </c>
      <c r="HC38" t="n" s="13916">
        <v>0.029999999329447746</v>
      </c>
      <c r="HD38">
        <f>HC38*HB38</f>
      </c>
      <c r="HE38">
        <f>HB38+HD38</f>
      </c>
      <c r="HF38" t="n" s="13919">
        <v>0.10000000149011612</v>
      </c>
      <c r="HG38">
        <f>HE38/(1-HF38)</f>
      </c>
      <c r="HH38">
        <f>HF38*HG38</f>
      </c>
      <c r="HI38" t="n" s="13922">
        <v>0.10000000149011612</v>
      </c>
      <c r="HJ38">
        <f>HI38*HG38</f>
      </c>
      <c r="HK38">
        <f>HF38-HI38</f>
      </c>
      <c r="HL38">
        <f>HH38-HJ38</f>
      </c>
      <c r="HM38">
        <f>HG38</f>
      </c>
      <c r="HN38">
        <f>GM38*GO38/3638*$P$38</f>
      </c>
      <c r="HO38" t="n" s="13928">
        <v>0.0</v>
      </c>
      <c r="HP38">
        <f>HN38*(1+HO38)</f>
      </c>
      <c r="HQ38" t="n" s="13930">
        <v>0.25</v>
      </c>
      <c r="HR38">
        <f>HP38/(1-HQ38)</f>
      </c>
      <c r="HS38">
        <f>HQ38*HR38</f>
      </c>
      <c r="HT38" t="n" s="13933">
        <v>0.15000000596046448</v>
      </c>
      <c r="HU38">
        <f>HT38*HR38</f>
      </c>
      <c r="HV38">
        <f>HQ38-HT38</f>
      </c>
      <c r="HW38">
        <f>HS38-HU38</f>
      </c>
      <c r="HX38" t="n" s="13937">
        <v>0.03999999910593033</v>
      </c>
      <c r="HY38">
        <f>HX38*HR38</f>
      </c>
      <c r="HZ38">
        <f>HR38*(1+HX38)</f>
      </c>
      <c r="IA38" t="n" s="13940">
        <v>0.029999999329447746</v>
      </c>
      <c r="IB38">
        <f>IA38*HZ38</f>
      </c>
      <c r="IC38">
        <f>HZ38+IB38</f>
      </c>
      <c r="ID38" t="n" s="13943">
        <v>0.10000000149011612</v>
      </c>
      <c r="IE38">
        <f>IC38/(1-ID38)</f>
      </c>
      <c r="IF38">
        <f>ID38*IE38</f>
      </c>
      <c r="IG38" t="n" s="13946">
        <v>0.10000000149011612</v>
      </c>
      <c r="IH38">
        <f>IG38*IE38</f>
      </c>
      <c r="II38">
        <f>ID38-IG38</f>
      </c>
      <c r="IJ38">
        <f>IF38-IH38</f>
      </c>
      <c r="IK38">
        <f>IE38</f>
      </c>
      <c r="IL38" t="s" s="13951">
        <v>70</v>
      </c>
      <c r="IM38" t="s" s="13952">
        <v>66</v>
      </c>
      <c r="IN38" t="s" s="13953">
        <v>67</v>
      </c>
      <c r="IO38" t="n" s="13954">
        <v>240322.0</v>
      </c>
      <c r="IP38" t="s" s="13955">
        <v>57</v>
      </c>
      <c r="IQ38" t="s" s="13956">
        <v>68</v>
      </c>
      <c r="IR38" t="n" s="13957">
        <v>0.061900001019239426</v>
      </c>
      <c r="IS38" t="n" s="13958">
        <v>3.0</v>
      </c>
      <c r="IT38">
        <f>IS38*$O$38*12</f>
      </c>
      <c r="IU38">
        <f>IR38*IT38</f>
      </c>
      <c r="IV38" t="n" s="13961">
        <v>0.0</v>
      </c>
      <c r="IW38">
        <f>IU38*(1+IV38)</f>
      </c>
      <c r="IX38" t="n" s="13963">
        <v>0.25</v>
      </c>
      <c r="IY38">
        <f>IW38/(1-IX38)</f>
      </c>
      <c r="IZ38">
        <f>IX38*IY38</f>
      </c>
      <c r="JA38" t="n" s="13966">
        <v>0.15000000596046448</v>
      </c>
      <c r="JB38">
        <f>JA38*IY38</f>
      </c>
      <c r="JC38">
        <f>IX38-JA38</f>
      </c>
      <c r="JD38">
        <f>IZ38-JB38</f>
      </c>
      <c r="JE38" t="n" s="13970">
        <v>0.03999999910593033</v>
      </c>
      <c r="JF38">
        <f>JE38*IY38</f>
      </c>
      <c r="JG38">
        <f>IY38*(1+JE38)</f>
      </c>
      <c r="JH38" t="n" s="13973">
        <v>0.029999999329447746</v>
      </c>
      <c r="JI38">
        <f>JH38*JG38</f>
      </c>
      <c r="JJ38">
        <f>JG38+JI38</f>
      </c>
      <c r="JK38" t="n" s="13976">
        <v>0.10000000149011612</v>
      </c>
      <c r="JL38">
        <f>JJ38/(1-JK38)</f>
      </c>
      <c r="JM38">
        <f>JK38*JL38</f>
      </c>
      <c r="JN38" t="n" s="13979">
        <v>0.10000000149011612</v>
      </c>
      <c r="JO38">
        <f>JN38*JL38</f>
      </c>
      <c r="JP38">
        <f>JK38-JN38</f>
      </c>
      <c r="JQ38">
        <f>JM38-JO38</f>
      </c>
      <c r="JR38">
        <f>JL38</f>
      </c>
      <c r="JS38">
        <f>IR38*IT38/3638*$P$38</f>
      </c>
      <c r="JT38" t="n" s="13985">
        <v>0.0</v>
      </c>
      <c r="JU38">
        <f>JS38*(1+JT38)</f>
      </c>
      <c r="JV38" t="n" s="13987">
        <v>0.25</v>
      </c>
      <c r="JW38">
        <f>JU38/(1-JV38)</f>
      </c>
      <c r="JX38">
        <f>JV38*JW38</f>
      </c>
      <c r="JY38" t="n" s="13990">
        <v>0.15000000596046448</v>
      </c>
      <c r="JZ38">
        <f>JY38*JW38</f>
      </c>
      <c r="KA38">
        <f>JV38-JY38</f>
      </c>
      <c r="KB38">
        <f>JX38-JZ38</f>
      </c>
      <c r="KC38" t="n" s="13994">
        <v>0.03999999910593033</v>
      </c>
      <c r="KD38">
        <f>KC38*JW38</f>
      </c>
      <c r="KE38">
        <f>JW38*(1+KC38)</f>
      </c>
      <c r="KF38" t="n" s="13997">
        <v>0.029999999329447746</v>
      </c>
      <c r="KG38">
        <f>KF38*KE38</f>
      </c>
      <c r="KH38">
        <f>KE38+KG38</f>
      </c>
      <c r="KI38" t="n" s="14000">
        <v>0.10000000149011612</v>
      </c>
      <c r="KJ38">
        <f>KH38/(1-KI38)</f>
      </c>
      <c r="KK38">
        <f>KI38*KJ38</f>
      </c>
      <c r="KL38" t="n" s="14003">
        <v>0.10000000149011612</v>
      </c>
      <c r="KM38">
        <f>KL38*KJ38</f>
      </c>
      <c r="KN38">
        <f>KI38-KL38</f>
      </c>
      <c r="KO38">
        <f>KK38-KM38</f>
      </c>
      <c r="KP38">
        <f>KJ38</f>
      </c>
      <c r="KQ38" t="s" s="14008">
        <v>71</v>
      </c>
      <c r="KR38" t="s" s="14009">
        <v>66</v>
      </c>
      <c r="KS38" t="s" s="14010">
        <v>67</v>
      </c>
      <c r="KT38" t="n" s="14011">
        <v>240322.0</v>
      </c>
      <c r="KU38" t="s" s="14012">
        <v>57</v>
      </c>
      <c r="KV38" t="s" s="14013">
        <v>68</v>
      </c>
      <c r="KW38" t="n" s="14014">
        <v>0.21080000698566437</v>
      </c>
      <c r="KX38" t="n" s="14015">
        <v>3.0</v>
      </c>
      <c r="KY38">
        <f>KX38*$O$38*12</f>
      </c>
      <c r="KZ38">
        <f>KW38*KY38</f>
      </c>
      <c r="LA38" t="n" s="14018">
        <v>0.0</v>
      </c>
      <c r="LB38">
        <f>KZ38*(1+LA38)</f>
      </c>
      <c r="LC38" t="n" s="14020">
        <v>0.25</v>
      </c>
      <c r="LD38">
        <f>LB38/(1-LC38)</f>
      </c>
      <c r="LE38">
        <f>LC38*LD38</f>
      </c>
      <c r="LF38" t="n" s="14023">
        <v>0.15000000596046448</v>
      </c>
      <c r="LG38">
        <f>LF38*LD38</f>
      </c>
      <c r="LH38">
        <f>LC38-LF38</f>
      </c>
      <c r="LI38">
        <f>LE38-LG38</f>
      </c>
      <c r="LJ38" t="n" s="14027">
        <v>0.03999999910593033</v>
      </c>
      <c r="LK38">
        <f>LJ38*LD38</f>
      </c>
      <c r="LL38">
        <f>LD38*(1+LJ38)</f>
      </c>
      <c r="LM38" t="n" s="14030">
        <v>0.029999999329447746</v>
      </c>
      <c r="LN38">
        <f>LM38*LL38</f>
      </c>
      <c r="LO38">
        <f>LL38+LN38</f>
      </c>
      <c r="LP38" t="n" s="14033">
        <v>0.10000000149011612</v>
      </c>
      <c r="LQ38">
        <f>LO38/(1-LP38)</f>
      </c>
      <c r="LR38">
        <f>LP38*LQ38</f>
      </c>
      <c r="LS38" t="n" s="14036">
        <v>0.10000000149011612</v>
      </c>
      <c r="LT38">
        <f>LS38*LQ38</f>
      </c>
      <c r="LU38">
        <f>LP38-LS38</f>
      </c>
      <c r="LV38">
        <f>LR38-LT38</f>
      </c>
      <c r="LW38">
        <f>LQ38</f>
      </c>
      <c r="LX38">
        <f>KW38*KY38/3638*$P$38</f>
      </c>
      <c r="LY38" t="n" s="14042">
        <v>0.0</v>
      </c>
      <c r="LZ38">
        <f>LX38*(1+LY38)</f>
      </c>
      <c r="MA38" t="n" s="14044">
        <v>0.25</v>
      </c>
      <c r="MB38">
        <f>LZ38/(1-MA38)</f>
      </c>
      <c r="MC38">
        <f>MA38*MB38</f>
      </c>
      <c r="MD38" t="n" s="14047">
        <v>0.15000000596046448</v>
      </c>
      <c r="ME38">
        <f>MD38*MB38</f>
      </c>
      <c r="MF38">
        <f>MA38-MD38</f>
      </c>
      <c r="MG38">
        <f>MC38-ME38</f>
      </c>
      <c r="MH38" t="n" s="14051">
        <v>0.03999999910593033</v>
      </c>
      <c r="MI38">
        <f>MH38*MB38</f>
      </c>
      <c r="MJ38">
        <f>MB38*(1+MH38)</f>
      </c>
      <c r="MK38" t="n" s="14054">
        <v>0.029999999329447746</v>
      </c>
      <c r="ML38">
        <f>MK38*MJ38</f>
      </c>
      <c r="MM38">
        <f>MJ38+ML38</f>
      </c>
      <c r="MN38" t="n" s="14057">
        <v>0.10000000149011612</v>
      </c>
      <c r="MO38">
        <f>MM38/(1-MN38)</f>
      </c>
      <c r="MP38">
        <f>MN38*MO38</f>
      </c>
      <c r="MQ38" t="n" s="14060">
        <v>0.10000000149011612</v>
      </c>
      <c r="MR38">
        <f>MQ38*MO38</f>
      </c>
      <c r="MS38">
        <f>MN38-MQ38</f>
      </c>
      <c r="MT38">
        <f>MP38-MR38</f>
      </c>
      <c r="MU38">
        <f>MO38</f>
      </c>
      <c r="MV38" t="s" s="14065">
        <v>72</v>
      </c>
      <c r="MW38" t="s" s="14066">
        <v>66</v>
      </c>
      <c r="MX38" t="s" s="14067">
        <v>67</v>
      </c>
      <c r="MY38" t="n" s="14068">
        <v>240322.0</v>
      </c>
      <c r="MZ38" t="s" s="14069">
        <v>57</v>
      </c>
      <c r="NA38" t="s" s="14070">
        <v>68</v>
      </c>
      <c r="NB38" t="n" s="14071">
        <v>0.45249998569488525</v>
      </c>
      <c r="NC38" t="n" s="14072">
        <v>1.0</v>
      </c>
      <c r="ND38">
        <f>NC38*$O$38*12</f>
      </c>
      <c r="NE38">
        <f>NB38*ND38</f>
      </c>
      <c r="NF38" t="n" s="14075">
        <v>0.0</v>
      </c>
      <c r="NG38">
        <f>NE38*(1+NF38)</f>
      </c>
      <c r="NH38" t="n" s="14077">
        <v>0.25</v>
      </c>
      <c r="NI38">
        <f>NG38/(1-NH38)</f>
      </c>
      <c r="NJ38">
        <f>NH38*NI38</f>
      </c>
      <c r="NK38" t="n" s="14080">
        <v>0.15000000596046448</v>
      </c>
      <c r="NL38">
        <f>NK38*NI38</f>
      </c>
      <c r="NM38">
        <f>NH38-NK38</f>
      </c>
      <c r="NN38">
        <f>NJ38-NL38</f>
      </c>
      <c r="NO38" t="n" s="14084">
        <v>0.03999999910593033</v>
      </c>
      <c r="NP38">
        <f>NO38*NI38</f>
      </c>
      <c r="NQ38">
        <f>NI38*(1+NO38)</f>
      </c>
      <c r="NR38" t="n" s="14087">
        <v>0.029999999329447746</v>
      </c>
      <c r="NS38">
        <f>NR38*NQ38</f>
      </c>
      <c r="NT38">
        <f>NQ38+NS38</f>
      </c>
      <c r="NU38" t="n" s="14090">
        <v>0.10000000149011612</v>
      </c>
      <c r="NV38">
        <f>NT38/(1-NU38)</f>
      </c>
      <c r="NW38">
        <f>NU38*NV38</f>
      </c>
      <c r="NX38" t="n" s="14093">
        <v>0.10000000149011612</v>
      </c>
      <c r="NY38">
        <f>NX38*NV38</f>
      </c>
      <c r="NZ38">
        <f>NU38-NX38</f>
      </c>
      <c r="OA38">
        <f>NW38-NY38</f>
      </c>
      <c r="OB38">
        <f>NV38</f>
      </c>
      <c r="OC38">
        <f>NB38*ND38/3638*$P$38</f>
      </c>
      <c r="OD38" t="n" s="14099">
        <v>0.0</v>
      </c>
      <c r="OE38">
        <f>OC38*(1+OD38)</f>
      </c>
      <c r="OF38" t="n" s="14101">
        <v>0.25</v>
      </c>
      <c r="OG38">
        <f>OE38/(1-OF38)</f>
      </c>
      <c r="OH38">
        <f>OF38*OG38</f>
      </c>
      <c r="OI38" t="n" s="14104">
        <v>0.15000000596046448</v>
      </c>
      <c r="OJ38">
        <f>OI38*OG38</f>
      </c>
      <c r="OK38">
        <f>OF38-OI38</f>
      </c>
      <c r="OL38">
        <f>OH38-OJ38</f>
      </c>
      <c r="OM38" t="n" s="14108">
        <v>0.03999999910593033</v>
      </c>
      <c r="ON38">
        <f>OM38*OG38</f>
      </c>
      <c r="OO38">
        <f>OG38*(1+OM38)</f>
      </c>
      <c r="OP38" t="n" s="14111">
        <v>0.029999999329447746</v>
      </c>
      <c r="OQ38">
        <f>OP38*OO38</f>
      </c>
      <c r="OR38">
        <f>OO38+OQ38</f>
      </c>
      <c r="OS38" t="n" s="14114">
        <v>0.10000000149011612</v>
      </c>
      <c r="OT38">
        <f>OR38/(1-OS38)</f>
      </c>
      <c r="OU38">
        <f>OS38*OT38</f>
      </c>
      <c r="OV38" t="n" s="14117">
        <v>0.10000000149011612</v>
      </c>
      <c r="OW38">
        <f>OV38*OT38</f>
      </c>
      <c r="OX38">
        <f>OS38-OV38</f>
      </c>
      <c r="OY38">
        <f>OU38-OW38</f>
      </c>
      <c r="OZ38">
        <f>OT38</f>
      </c>
      <c r="PA38" t="s" s="14122">
        <v>73</v>
      </c>
      <c r="PB38" t="s" s="14123">
        <v>66</v>
      </c>
      <c r="PC38" t="s" s="14124">
        <v>67</v>
      </c>
      <c r="PD38" t="n" s="14125">
        <v>240322.0</v>
      </c>
      <c r="PE38" t="s" s="14126">
        <v>57</v>
      </c>
      <c r="PF38" t="s" s="14127">
        <v>68</v>
      </c>
      <c r="PG38" t="n" s="14128">
        <v>0.9043999910354614</v>
      </c>
      <c r="PH38" t="n" s="14129">
        <v>1.0</v>
      </c>
      <c r="PI38">
        <f>PH38*$O$38*12</f>
      </c>
      <c r="PJ38">
        <f>PG38*PI38</f>
      </c>
      <c r="PK38" t="n" s="14132">
        <v>0.0</v>
      </c>
      <c r="PL38">
        <f>PJ38*(1+PK38)</f>
      </c>
      <c r="PM38" t="n" s="14134">
        <v>0.25</v>
      </c>
      <c r="PN38">
        <f>PL38/(1-PM38)</f>
      </c>
      <c r="PO38">
        <f>PM38*PN38</f>
      </c>
      <c r="PP38" t="n" s="14137">
        <v>0.15000000596046448</v>
      </c>
      <c r="PQ38">
        <f>PP38*PN38</f>
      </c>
      <c r="PR38">
        <f>PM38-PP38</f>
      </c>
      <c r="PS38">
        <f>PO38-PQ38</f>
      </c>
      <c r="PT38" t="n" s="14141">
        <v>0.03999999910593033</v>
      </c>
      <c r="PU38">
        <f>PT38*PN38</f>
      </c>
      <c r="PV38">
        <f>PN38*(1+PT38)</f>
      </c>
      <c r="PW38" t="n" s="14144">
        <v>0.029999999329447746</v>
      </c>
      <c r="PX38">
        <f>PW38*PV38</f>
      </c>
      <c r="PY38">
        <f>PV38+PX38</f>
      </c>
      <c r="PZ38" t="n" s="14147">
        <v>0.10000000149011612</v>
      </c>
      <c r="QA38">
        <f>PY38/(1-PZ38)</f>
      </c>
      <c r="QB38">
        <f>PZ38*QA38</f>
      </c>
      <c r="QC38" t="n" s="14150">
        <v>0.10000000149011612</v>
      </c>
      <c r="QD38">
        <f>QC38*QA38</f>
      </c>
      <c r="QE38">
        <f>PZ38-QC38</f>
      </c>
      <c r="QF38">
        <f>QB38-QD38</f>
      </c>
      <c r="QG38">
        <f>QA38</f>
      </c>
      <c r="QH38">
        <f>PG38*PI38/3638*$P$38</f>
      </c>
      <c r="QI38" t="n" s="14156">
        <v>0.0</v>
      </c>
      <c r="QJ38">
        <f>QH38*(1+QI38)</f>
      </c>
      <c r="QK38" t="n" s="14158">
        <v>0.25</v>
      </c>
      <c r="QL38">
        <f>QJ38/(1-QK38)</f>
      </c>
      <c r="QM38">
        <f>QK38*QL38</f>
      </c>
      <c r="QN38" t="n" s="14161">
        <v>0.15000000596046448</v>
      </c>
      <c r="QO38">
        <f>QN38*QL38</f>
      </c>
      <c r="QP38">
        <f>QK38-QN38</f>
      </c>
      <c r="QQ38">
        <f>QM38-QO38</f>
      </c>
      <c r="QR38" t="n" s="14165">
        <v>0.03999999910593033</v>
      </c>
      <c r="QS38">
        <f>QR38*QL38</f>
      </c>
      <c r="QT38">
        <f>QL38*(1+QR38)</f>
      </c>
      <c r="QU38" t="n" s="14168">
        <v>0.029999999329447746</v>
      </c>
      <c r="QV38">
        <f>QU38*QT38</f>
      </c>
      <c r="QW38">
        <f>QT38+QV38</f>
      </c>
      <c r="QX38" t="n" s="14171">
        <v>0.10000000149011612</v>
      </c>
      <c r="QY38">
        <f>QW38/(1-QX38)</f>
      </c>
      <c r="QZ38">
        <f>QX38*QY38</f>
      </c>
      <c r="RA38" t="n" s="14174">
        <v>0.10000000149011612</v>
      </c>
      <c r="RB38">
        <f>RA38*QY38</f>
      </c>
      <c r="RC38">
        <f>QX38-RA38</f>
      </c>
      <c r="RD38">
        <f>QZ38-RB38</f>
      </c>
      <c r="RE38">
        <f>QY38</f>
      </c>
      <c r="RF38">
        <f>BV38+EA38+GF38+IK38+KP38+MU38+OZ38+RE38</f>
      </c>
    </row>
    <row r="39">
      <c r="A39" t="s">
        <v>88</v>
      </c>
      <c r="B39" t="s">
        <v>126</v>
      </c>
      <c r="C39" t="s">
        <v>127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n">
        <v>0.0</v>
      </c>
      <c r="K39" t="n">
        <v>42815.0</v>
      </c>
      <c r="L39" t="n">
        <v>42753.0</v>
      </c>
      <c r="M39" t="s">
        <v>57</v>
      </c>
      <c r="N39" t="n">
        <v>-2.0</v>
      </c>
      <c r="O39" t="n">
        <v>4500.0</v>
      </c>
      <c r="P39" t="n">
        <v>-62.0</v>
      </c>
      <c r="Q39" t="n">
        <v>-1.0</v>
      </c>
      <c r="R39" t="s" s="14179">
        <v>58</v>
      </c>
      <c r="S39" t="s" s="14180">
        <v>59</v>
      </c>
      <c r="T39" t="s" s="14181">
        <v>60</v>
      </c>
      <c r="U39" t="s" s="14182">
        <v>61</v>
      </c>
      <c r="V39" t="s" s="14183">
        <v>57</v>
      </c>
      <c r="W39" t="s" s="14184">
        <v>62</v>
      </c>
      <c r="X39" t="s" s="14185">
        <v>63</v>
      </c>
      <c r="Z39" t="n" s="14186">
        <v>500000.0</v>
      </c>
      <c r="AA39" t="n" s="14187">
        <v>1822.1199951171875</v>
      </c>
      <c r="AB39" t="n" s="14188">
        <v>0.0</v>
      </c>
      <c r="AC39">
        <f>AA39*(1+AB39)</f>
      </c>
      <c r="AD39" t="n" s="14190">
        <v>0.25</v>
      </c>
      <c r="AE39">
        <f>AC39/(1-AD39)</f>
      </c>
      <c r="AF39">
        <f>AD39*AE39</f>
      </c>
      <c r="AG39" t="n" s="14193">
        <v>0.15000000596046448</v>
      </c>
      <c r="AH39">
        <f>AG39*AE39</f>
      </c>
      <c r="AI39">
        <f>AD39-AG39</f>
      </c>
      <c r="AJ39">
        <f>AF39-AH39</f>
      </c>
      <c r="AK39" t="n" s="14197">
        <v>0.03999999910593033</v>
      </c>
      <c r="AL39">
        <f>AK39*AE39</f>
      </c>
      <c r="AM39">
        <f>AE39*(1+AK39)</f>
      </c>
      <c r="AN39" t="n" s="14200">
        <v>0.029999999329447746</v>
      </c>
      <c r="AO39">
        <f>AN39*AM39</f>
      </c>
      <c r="AP39">
        <f>AM39+AO39</f>
      </c>
      <c r="AQ39" t="n" s="14203">
        <v>0.10000000149011612</v>
      </c>
      <c r="AR39">
        <f>AP39/(1-AQ39)</f>
      </c>
      <c r="AS39">
        <f>AQ39*AR39</f>
      </c>
      <c r="AT39" t="n" s="14206">
        <v>0.10000000149011612</v>
      </c>
      <c r="AU39">
        <f>AT39*AR39</f>
      </c>
      <c r="AV39">
        <f>AQ39-AT39</f>
      </c>
      <c r="AW39">
        <f>AS39-AU39</f>
      </c>
      <c r="AX39">
        <f>AR39</f>
      </c>
      <c r="AY39">
        <f>AA39/12*$Q$39</f>
      </c>
      <c r="AZ39">
        <f>AB39/12*$Q$39</f>
      </c>
      <c r="BA39">
        <f>AC39/12*$Q$39</f>
      </c>
      <c r="BB39">
        <f>AD39/12*$Q$39</f>
      </c>
      <c r="BC39">
        <f>AE39/12*$Q$39</f>
      </c>
      <c r="BD39">
        <f>AF39/12*$Q$39</f>
      </c>
      <c r="BE39">
        <f>AG39/12*$Q$39</f>
      </c>
      <c r="BF39">
        <f>AH39/12*$Q$39</f>
      </c>
      <c r="BG39">
        <f>AI39/12*$Q$39</f>
      </c>
      <c r="BH39">
        <f>AJ39/12*$Q$39</f>
      </c>
      <c r="BI39">
        <f>AK39/12*$Q$39</f>
      </c>
      <c r="BJ39">
        <f>AL39/12*$Q$39</f>
      </c>
      <c r="BK39">
        <f>AM39/12*$Q$39</f>
      </c>
      <c r="BL39">
        <f>AN39/12*$Q$39</f>
      </c>
      <c r="BM39">
        <f>AO39/12*$Q$39</f>
      </c>
      <c r="BN39">
        <f>AP39/12*$Q$39</f>
      </c>
      <c r="BO39">
        <f>AQ39/12*$Q$39</f>
      </c>
      <c r="BP39">
        <f>AR39/12*$Q$39</f>
      </c>
      <c r="BQ39">
        <f>AS39/12*$Q$39</f>
      </c>
      <c r="BR39">
        <f>AT39/12*$Q$39</f>
      </c>
      <c r="BS39">
        <f>AU39/12*$Q$39</f>
      </c>
      <c r="BT39">
        <f>AV39/12*$Q$39</f>
      </c>
      <c r="BU39">
        <f>AW39/12*$Q$39</f>
      </c>
      <c r="BV39">
        <f>AX39/12*$Q$39</f>
      </c>
      <c r="BW39" t="s" s="14239">
        <v>64</v>
      </c>
      <c r="BX39" t="s" s="14240">
        <v>59</v>
      </c>
      <c r="BY39" t="s" s="14241">
        <v>60</v>
      </c>
      <c r="BZ39" t="s" s="14242">
        <v>61</v>
      </c>
      <c r="CA39" t="s" s="14243">
        <v>57</v>
      </c>
      <c r="CB39" t="s" s="14244">
        <v>62</v>
      </c>
      <c r="CC39" t="s" s="14245">
        <v>63</v>
      </c>
      <c r="CE39" t="n" s="14246">
        <v>500000.0</v>
      </c>
      <c r="CF39" t="n" s="14247">
        <v>0.0</v>
      </c>
      <c r="CG39" t="n" s="14248">
        <v>0.0</v>
      </c>
      <c r="CH39">
        <f>CF39*(1+CG39)</f>
      </c>
      <c r="CI39" t="n" s="14250">
        <v>0.25</v>
      </c>
      <c r="CJ39">
        <f>CH39/(1-CI39)</f>
      </c>
      <c r="CK39">
        <f>CI39*CJ39</f>
      </c>
      <c r="CL39" t="n" s="14253">
        <v>0.15000000596046448</v>
      </c>
      <c r="CM39">
        <f>CL39*CJ39</f>
      </c>
      <c r="CN39">
        <f>CI39-CL39</f>
      </c>
      <c r="CO39">
        <f>CK39-CM39</f>
      </c>
      <c r="CP39" t="n" s="14257">
        <v>0.03999999910593033</v>
      </c>
      <c r="CQ39">
        <f>CP39*CJ39</f>
      </c>
      <c r="CR39">
        <f>CJ39*(1+CP39)</f>
      </c>
      <c r="CS39" t="n" s="14260">
        <v>0.029999999329447746</v>
      </c>
      <c r="CT39">
        <f>CS39*CR39</f>
      </c>
      <c r="CU39">
        <f>CR39+CT39</f>
      </c>
      <c r="CV39" t="n" s="14263">
        <v>0.10000000149011612</v>
      </c>
      <c r="CW39">
        <f>CU39/(1-CV39)</f>
      </c>
      <c r="CX39">
        <f>CV39*CW39</f>
      </c>
      <c r="CY39" t="n" s="14266">
        <v>0.10000000149011612</v>
      </c>
      <c r="CZ39">
        <f>CY39*CW39</f>
      </c>
      <c r="DA39">
        <f>CV39-CY39</f>
      </c>
      <c r="DB39">
        <f>CX39-CZ39</f>
      </c>
      <c r="DC39">
        <f>CW39</f>
      </c>
      <c r="DD39">
        <f>CF39/12*$Q$39</f>
      </c>
      <c r="DE39">
        <f>CG39/12*$Q$39</f>
      </c>
      <c r="DF39">
        <f>CH39/12*$Q$39</f>
      </c>
      <c r="DG39">
        <f>CI39/12*$Q$39</f>
      </c>
      <c r="DH39">
        <f>CJ39/12*$Q$39</f>
      </c>
      <c r="DI39">
        <f>CK39/12*$Q$39</f>
      </c>
      <c r="DJ39">
        <f>CL39/12*$Q$39</f>
      </c>
      <c r="DK39">
        <f>CM39/12*$Q$39</f>
      </c>
      <c r="DL39">
        <f>CN39/12*$Q$39</f>
      </c>
      <c r="DM39">
        <f>CO39/12*$Q$39</f>
      </c>
      <c r="DN39">
        <f>CP39/12*$Q$39</f>
      </c>
      <c r="DO39">
        <f>CQ39/12*$Q$39</f>
      </c>
      <c r="DP39">
        <f>CR39/12*$Q$39</f>
      </c>
      <c r="DQ39">
        <f>CS39/12*$Q$39</f>
      </c>
      <c r="DR39">
        <f>CT39/12*$Q$39</f>
      </c>
      <c r="DS39">
        <f>CU39/12*$Q$39</f>
      </c>
      <c r="DT39">
        <f>CV39/12*$Q$39</f>
      </c>
      <c r="DU39">
        <f>CW39/12*$Q$39</f>
      </c>
      <c r="DV39">
        <f>CX39/12*$Q$39</f>
      </c>
      <c r="DW39">
        <f>CY39/12*$Q$39</f>
      </c>
      <c r="DX39">
        <f>CZ39/12*$Q$39</f>
      </c>
      <c r="DY39">
        <f>DA39/12*$Q$39</f>
      </c>
      <c r="DZ39">
        <f>DB39/12*$Q$39</f>
      </c>
      <c r="EA39">
        <f>DC39/12*$Q$39</f>
      </c>
      <c r="EB39" t="s" s="14299">
        <v>65</v>
      </c>
      <c r="EC39" t="s" s="14300">
        <v>66</v>
      </c>
      <c r="ED39" t="s" s="14301">
        <v>67</v>
      </c>
      <c r="EE39" t="n" s="14302">
        <v>240322.0</v>
      </c>
      <c r="EF39" t="s" s="14303">
        <v>57</v>
      </c>
      <c r="EG39" t="s" s="14304">
        <v>68</v>
      </c>
      <c r="EH39" t="n" s="14305">
        <v>0.5009999871253967</v>
      </c>
      <c r="EI39" t="n" s="14306">
        <v>3.0</v>
      </c>
      <c r="EJ39">
        <f>EI39*$O$39*12</f>
      </c>
      <c r="EK39">
        <f>EH39*EJ39</f>
      </c>
      <c r="EL39" t="n" s="14309">
        <v>0.0</v>
      </c>
      <c r="EM39">
        <f>EK39*(1+EL39)</f>
      </c>
      <c r="EN39" t="n" s="14311">
        <v>0.25</v>
      </c>
      <c r="EO39">
        <f>EM39/(1-EN39)</f>
      </c>
      <c r="EP39">
        <f>EN39*EO39</f>
      </c>
      <c r="EQ39" t="n" s="14314">
        <v>0.15000000596046448</v>
      </c>
      <c r="ER39">
        <f>EQ39*EO39</f>
      </c>
      <c r="ES39">
        <f>EN39-EQ39</f>
      </c>
      <c r="ET39">
        <f>EP39-ER39</f>
      </c>
      <c r="EU39" t="n" s="14318">
        <v>0.03999999910593033</v>
      </c>
      <c r="EV39">
        <f>EU39*EO39</f>
      </c>
      <c r="EW39">
        <f>EO39*(1+EU39)</f>
      </c>
      <c r="EX39" t="n" s="14321">
        <v>0.029999999329447746</v>
      </c>
      <c r="EY39">
        <f>EX39*EW39</f>
      </c>
      <c r="EZ39">
        <f>EW39+EY39</f>
      </c>
      <c r="FA39" t="n" s="14324">
        <v>0.10000000149011612</v>
      </c>
      <c r="FB39">
        <f>EZ39/(1-FA39)</f>
      </c>
      <c r="FC39">
        <f>FA39*FB39</f>
      </c>
      <c r="FD39" t="n" s="14327">
        <v>0.10000000149011612</v>
      </c>
      <c r="FE39">
        <f>FD39*FB39</f>
      </c>
      <c r="FF39">
        <f>FA39-FD39</f>
      </c>
      <c r="FG39">
        <f>FC39-FE39</f>
      </c>
      <c r="FH39">
        <f>FB39</f>
      </c>
      <c r="FI39">
        <f>EH39*EJ39/3639*$P$39</f>
      </c>
      <c r="FJ39" t="n" s="14333">
        <v>0.0</v>
      </c>
      <c r="FK39">
        <f>FI39*(1+FJ39)</f>
      </c>
      <c r="FL39" t="n" s="14335">
        <v>0.25</v>
      </c>
      <c r="FM39">
        <f>FK39/(1-FL39)</f>
      </c>
      <c r="FN39">
        <f>FL39*FM39</f>
      </c>
      <c r="FO39" t="n" s="14338">
        <v>0.15000000596046448</v>
      </c>
      <c r="FP39">
        <f>FO39*FM39</f>
      </c>
      <c r="FQ39">
        <f>FL39-FO39</f>
      </c>
      <c r="FR39">
        <f>FN39-FP39</f>
      </c>
      <c r="FS39" t="n" s="14342">
        <v>0.03999999910593033</v>
      </c>
      <c r="FT39">
        <f>FS39*FM39</f>
      </c>
      <c r="FU39">
        <f>FM39*(1+FS39)</f>
      </c>
      <c r="FV39" t="n" s="14345">
        <v>0.029999999329447746</v>
      </c>
      <c r="FW39">
        <f>FV39*FU39</f>
      </c>
      <c r="FX39">
        <f>FU39+FW39</f>
      </c>
      <c r="FY39" t="n" s="14348">
        <v>0.10000000149011612</v>
      </c>
      <c r="FZ39">
        <f>FX39/(1-FY39)</f>
      </c>
      <c r="GA39">
        <f>FY39*FZ39</f>
      </c>
      <c r="GB39" t="n" s="14351">
        <v>0.10000000149011612</v>
      </c>
      <c r="GC39">
        <f>GB39*FZ39</f>
      </c>
      <c r="GD39">
        <f>FY39-GB39</f>
      </c>
      <c r="GE39">
        <f>GA39-GC39</f>
      </c>
      <c r="GF39">
        <f>FZ39</f>
      </c>
      <c r="GG39" t="s" s="14356">
        <v>69</v>
      </c>
      <c r="GH39" t="s" s="14357">
        <v>66</v>
      </c>
      <c r="GI39" t="s" s="14358">
        <v>67</v>
      </c>
      <c r="GJ39" t="n" s="14359">
        <v>240322.0</v>
      </c>
      <c r="GK39" t="s" s="14360">
        <v>57</v>
      </c>
      <c r="GL39" t="s" s="14361">
        <v>68</v>
      </c>
      <c r="GM39" t="n" s="14362">
        <v>0.12530000507831573</v>
      </c>
      <c r="GN39" t="n" s="14363">
        <v>3.0</v>
      </c>
      <c r="GO39">
        <f>GN39*$O$39*12</f>
      </c>
      <c r="GP39">
        <f>GM39*GO39</f>
      </c>
      <c r="GQ39" t="n" s="14366">
        <v>0.0</v>
      </c>
      <c r="GR39">
        <f>GP39*(1+GQ39)</f>
      </c>
      <c r="GS39" t="n" s="14368">
        <v>0.25</v>
      </c>
      <c r="GT39">
        <f>GR39/(1-GS39)</f>
      </c>
      <c r="GU39">
        <f>GS39*GT39</f>
      </c>
      <c r="GV39" t="n" s="14371">
        <v>0.15000000596046448</v>
      </c>
      <c r="GW39">
        <f>GV39*GT39</f>
      </c>
      <c r="GX39">
        <f>GS39-GV39</f>
      </c>
      <c r="GY39">
        <f>GU39-GW39</f>
      </c>
      <c r="GZ39" t="n" s="14375">
        <v>0.03999999910593033</v>
      </c>
      <c r="HA39">
        <f>GZ39*GT39</f>
      </c>
      <c r="HB39">
        <f>GT39*(1+GZ39)</f>
      </c>
      <c r="HC39" t="n" s="14378">
        <v>0.029999999329447746</v>
      </c>
      <c r="HD39">
        <f>HC39*HB39</f>
      </c>
      <c r="HE39">
        <f>HB39+HD39</f>
      </c>
      <c r="HF39" t="n" s="14381">
        <v>0.10000000149011612</v>
      </c>
      <c r="HG39">
        <f>HE39/(1-HF39)</f>
      </c>
      <c r="HH39">
        <f>HF39*HG39</f>
      </c>
      <c r="HI39" t="n" s="14384">
        <v>0.10000000149011612</v>
      </c>
      <c r="HJ39">
        <f>HI39*HG39</f>
      </c>
      <c r="HK39">
        <f>HF39-HI39</f>
      </c>
      <c r="HL39">
        <f>HH39-HJ39</f>
      </c>
      <c r="HM39">
        <f>HG39</f>
      </c>
      <c r="HN39">
        <f>GM39*GO39/3639*$P$39</f>
      </c>
      <c r="HO39" t="n" s="14390">
        <v>0.0</v>
      </c>
      <c r="HP39">
        <f>HN39*(1+HO39)</f>
      </c>
      <c r="HQ39" t="n" s="14392">
        <v>0.25</v>
      </c>
      <c r="HR39">
        <f>HP39/(1-HQ39)</f>
      </c>
      <c r="HS39">
        <f>HQ39*HR39</f>
      </c>
      <c r="HT39" t="n" s="14395">
        <v>0.15000000596046448</v>
      </c>
      <c r="HU39">
        <f>HT39*HR39</f>
      </c>
      <c r="HV39">
        <f>HQ39-HT39</f>
      </c>
      <c r="HW39">
        <f>HS39-HU39</f>
      </c>
      <c r="HX39" t="n" s="14399">
        <v>0.03999999910593033</v>
      </c>
      <c r="HY39">
        <f>HX39*HR39</f>
      </c>
      <c r="HZ39">
        <f>HR39*(1+HX39)</f>
      </c>
      <c r="IA39" t="n" s="14402">
        <v>0.029999999329447746</v>
      </c>
      <c r="IB39">
        <f>IA39*HZ39</f>
      </c>
      <c r="IC39">
        <f>HZ39+IB39</f>
      </c>
      <c r="ID39" t="n" s="14405">
        <v>0.10000000149011612</v>
      </c>
      <c r="IE39">
        <f>IC39/(1-ID39)</f>
      </c>
      <c r="IF39">
        <f>ID39*IE39</f>
      </c>
      <c r="IG39" t="n" s="14408">
        <v>0.10000000149011612</v>
      </c>
      <c r="IH39">
        <f>IG39*IE39</f>
      </c>
      <c r="II39">
        <f>ID39-IG39</f>
      </c>
      <c r="IJ39">
        <f>IF39-IH39</f>
      </c>
      <c r="IK39">
        <f>IE39</f>
      </c>
      <c r="IL39" t="s" s="14413">
        <v>70</v>
      </c>
      <c r="IM39" t="s" s="14414">
        <v>66</v>
      </c>
      <c r="IN39" t="s" s="14415">
        <v>67</v>
      </c>
      <c r="IO39" t="n" s="14416">
        <v>240322.0</v>
      </c>
      <c r="IP39" t="s" s="14417">
        <v>57</v>
      </c>
      <c r="IQ39" t="s" s="14418">
        <v>68</v>
      </c>
      <c r="IR39" t="n" s="14419">
        <v>0.061900001019239426</v>
      </c>
      <c r="IS39" t="n" s="14420">
        <v>3.0</v>
      </c>
      <c r="IT39">
        <f>IS39*$O$39*12</f>
      </c>
      <c r="IU39">
        <f>IR39*IT39</f>
      </c>
      <c r="IV39" t="n" s="14423">
        <v>0.0</v>
      </c>
      <c r="IW39">
        <f>IU39*(1+IV39)</f>
      </c>
      <c r="IX39" t="n" s="14425">
        <v>0.25</v>
      </c>
      <c r="IY39">
        <f>IW39/(1-IX39)</f>
      </c>
      <c r="IZ39">
        <f>IX39*IY39</f>
      </c>
      <c r="JA39" t="n" s="14428">
        <v>0.15000000596046448</v>
      </c>
      <c r="JB39">
        <f>JA39*IY39</f>
      </c>
      <c r="JC39">
        <f>IX39-JA39</f>
      </c>
      <c r="JD39">
        <f>IZ39-JB39</f>
      </c>
      <c r="JE39" t="n" s="14432">
        <v>0.03999999910593033</v>
      </c>
      <c r="JF39">
        <f>JE39*IY39</f>
      </c>
      <c r="JG39">
        <f>IY39*(1+JE39)</f>
      </c>
      <c r="JH39" t="n" s="14435">
        <v>0.029999999329447746</v>
      </c>
      <c r="JI39">
        <f>JH39*JG39</f>
      </c>
      <c r="JJ39">
        <f>JG39+JI39</f>
      </c>
      <c r="JK39" t="n" s="14438">
        <v>0.10000000149011612</v>
      </c>
      <c r="JL39">
        <f>JJ39/(1-JK39)</f>
      </c>
      <c r="JM39">
        <f>JK39*JL39</f>
      </c>
      <c r="JN39" t="n" s="14441">
        <v>0.10000000149011612</v>
      </c>
      <c r="JO39">
        <f>JN39*JL39</f>
      </c>
      <c r="JP39">
        <f>JK39-JN39</f>
      </c>
      <c r="JQ39">
        <f>JM39-JO39</f>
      </c>
      <c r="JR39">
        <f>JL39</f>
      </c>
      <c r="JS39">
        <f>IR39*IT39/3639*$P$39</f>
      </c>
      <c r="JT39" t="n" s="14447">
        <v>0.0</v>
      </c>
      <c r="JU39">
        <f>JS39*(1+JT39)</f>
      </c>
      <c r="JV39" t="n" s="14449">
        <v>0.25</v>
      </c>
      <c r="JW39">
        <f>JU39/(1-JV39)</f>
      </c>
      <c r="JX39">
        <f>JV39*JW39</f>
      </c>
      <c r="JY39" t="n" s="14452">
        <v>0.15000000596046448</v>
      </c>
      <c r="JZ39">
        <f>JY39*JW39</f>
      </c>
      <c r="KA39">
        <f>JV39-JY39</f>
      </c>
      <c r="KB39">
        <f>JX39-JZ39</f>
      </c>
      <c r="KC39" t="n" s="14456">
        <v>0.03999999910593033</v>
      </c>
      <c r="KD39">
        <f>KC39*JW39</f>
      </c>
      <c r="KE39">
        <f>JW39*(1+KC39)</f>
      </c>
      <c r="KF39" t="n" s="14459">
        <v>0.029999999329447746</v>
      </c>
      <c r="KG39">
        <f>KF39*KE39</f>
      </c>
      <c r="KH39">
        <f>KE39+KG39</f>
      </c>
      <c r="KI39" t="n" s="14462">
        <v>0.10000000149011612</v>
      </c>
      <c r="KJ39">
        <f>KH39/(1-KI39)</f>
      </c>
      <c r="KK39">
        <f>KI39*KJ39</f>
      </c>
      <c r="KL39" t="n" s="14465">
        <v>0.10000000149011612</v>
      </c>
      <c r="KM39">
        <f>KL39*KJ39</f>
      </c>
      <c r="KN39">
        <f>KI39-KL39</f>
      </c>
      <c r="KO39">
        <f>KK39-KM39</f>
      </c>
      <c r="KP39">
        <f>KJ39</f>
      </c>
      <c r="KQ39" t="s" s="14470">
        <v>71</v>
      </c>
      <c r="KR39" t="s" s="14471">
        <v>66</v>
      </c>
      <c r="KS39" t="s" s="14472">
        <v>67</v>
      </c>
      <c r="KT39" t="n" s="14473">
        <v>240322.0</v>
      </c>
      <c r="KU39" t="s" s="14474">
        <v>57</v>
      </c>
      <c r="KV39" t="s" s="14475">
        <v>68</v>
      </c>
      <c r="KW39" t="n" s="14476">
        <v>0.21080000698566437</v>
      </c>
      <c r="KX39" t="n" s="14477">
        <v>3.0</v>
      </c>
      <c r="KY39">
        <f>KX39*$O$39*12</f>
      </c>
      <c r="KZ39">
        <f>KW39*KY39</f>
      </c>
      <c r="LA39" t="n" s="14480">
        <v>0.0</v>
      </c>
      <c r="LB39">
        <f>KZ39*(1+LA39)</f>
      </c>
      <c r="LC39" t="n" s="14482">
        <v>0.25</v>
      </c>
      <c r="LD39">
        <f>LB39/(1-LC39)</f>
      </c>
      <c r="LE39">
        <f>LC39*LD39</f>
      </c>
      <c r="LF39" t="n" s="14485">
        <v>0.15000000596046448</v>
      </c>
      <c r="LG39">
        <f>LF39*LD39</f>
      </c>
      <c r="LH39">
        <f>LC39-LF39</f>
      </c>
      <c r="LI39">
        <f>LE39-LG39</f>
      </c>
      <c r="LJ39" t="n" s="14489">
        <v>0.03999999910593033</v>
      </c>
      <c r="LK39">
        <f>LJ39*LD39</f>
      </c>
      <c r="LL39">
        <f>LD39*(1+LJ39)</f>
      </c>
      <c r="LM39" t="n" s="14492">
        <v>0.029999999329447746</v>
      </c>
      <c r="LN39">
        <f>LM39*LL39</f>
      </c>
      <c r="LO39">
        <f>LL39+LN39</f>
      </c>
      <c r="LP39" t="n" s="14495">
        <v>0.10000000149011612</v>
      </c>
      <c r="LQ39">
        <f>LO39/(1-LP39)</f>
      </c>
      <c r="LR39">
        <f>LP39*LQ39</f>
      </c>
      <c r="LS39" t="n" s="14498">
        <v>0.10000000149011612</v>
      </c>
      <c r="LT39">
        <f>LS39*LQ39</f>
      </c>
      <c r="LU39">
        <f>LP39-LS39</f>
      </c>
      <c r="LV39">
        <f>LR39-LT39</f>
      </c>
      <c r="LW39">
        <f>LQ39</f>
      </c>
      <c r="LX39">
        <f>KW39*KY39/3639*$P$39</f>
      </c>
      <c r="LY39" t="n" s="14504">
        <v>0.0</v>
      </c>
      <c r="LZ39">
        <f>LX39*(1+LY39)</f>
      </c>
      <c r="MA39" t="n" s="14506">
        <v>0.25</v>
      </c>
      <c r="MB39">
        <f>LZ39/(1-MA39)</f>
      </c>
      <c r="MC39">
        <f>MA39*MB39</f>
      </c>
      <c r="MD39" t="n" s="14509">
        <v>0.15000000596046448</v>
      </c>
      <c r="ME39">
        <f>MD39*MB39</f>
      </c>
      <c r="MF39">
        <f>MA39-MD39</f>
      </c>
      <c r="MG39">
        <f>MC39-ME39</f>
      </c>
      <c r="MH39" t="n" s="14513">
        <v>0.03999999910593033</v>
      </c>
      <c r="MI39">
        <f>MH39*MB39</f>
      </c>
      <c r="MJ39">
        <f>MB39*(1+MH39)</f>
      </c>
      <c r="MK39" t="n" s="14516">
        <v>0.029999999329447746</v>
      </c>
      <c r="ML39">
        <f>MK39*MJ39</f>
      </c>
      <c r="MM39">
        <f>MJ39+ML39</f>
      </c>
      <c r="MN39" t="n" s="14519">
        <v>0.10000000149011612</v>
      </c>
      <c r="MO39">
        <f>MM39/(1-MN39)</f>
      </c>
      <c r="MP39">
        <f>MN39*MO39</f>
      </c>
      <c r="MQ39" t="n" s="14522">
        <v>0.10000000149011612</v>
      </c>
      <c r="MR39">
        <f>MQ39*MO39</f>
      </c>
      <c r="MS39">
        <f>MN39-MQ39</f>
      </c>
      <c r="MT39">
        <f>MP39-MR39</f>
      </c>
      <c r="MU39">
        <f>MO39</f>
      </c>
      <c r="MV39" t="s" s="14527">
        <v>72</v>
      </c>
      <c r="MW39" t="s" s="14528">
        <v>66</v>
      </c>
      <c r="MX39" t="s" s="14529">
        <v>67</v>
      </c>
      <c r="MY39" t="n" s="14530">
        <v>240322.0</v>
      </c>
      <c r="MZ39" t="s" s="14531">
        <v>57</v>
      </c>
      <c r="NA39" t="s" s="14532">
        <v>68</v>
      </c>
      <c r="NB39" t="n" s="14533">
        <v>0.45249998569488525</v>
      </c>
      <c r="NC39" t="n" s="14534">
        <v>1.0</v>
      </c>
      <c r="ND39">
        <f>NC39*$O$39*12</f>
      </c>
      <c r="NE39">
        <f>NB39*ND39</f>
      </c>
      <c r="NF39" t="n" s="14537">
        <v>0.0</v>
      </c>
      <c r="NG39">
        <f>NE39*(1+NF39)</f>
      </c>
      <c r="NH39" t="n" s="14539">
        <v>0.25</v>
      </c>
      <c r="NI39">
        <f>NG39/(1-NH39)</f>
      </c>
      <c r="NJ39">
        <f>NH39*NI39</f>
      </c>
      <c r="NK39" t="n" s="14542">
        <v>0.15000000596046448</v>
      </c>
      <c r="NL39">
        <f>NK39*NI39</f>
      </c>
      <c r="NM39">
        <f>NH39-NK39</f>
      </c>
      <c r="NN39">
        <f>NJ39-NL39</f>
      </c>
      <c r="NO39" t="n" s="14546">
        <v>0.03999999910593033</v>
      </c>
      <c r="NP39">
        <f>NO39*NI39</f>
      </c>
      <c r="NQ39">
        <f>NI39*(1+NO39)</f>
      </c>
      <c r="NR39" t="n" s="14549">
        <v>0.029999999329447746</v>
      </c>
      <c r="NS39">
        <f>NR39*NQ39</f>
      </c>
      <c r="NT39">
        <f>NQ39+NS39</f>
      </c>
      <c r="NU39" t="n" s="14552">
        <v>0.10000000149011612</v>
      </c>
      <c r="NV39">
        <f>NT39/(1-NU39)</f>
      </c>
      <c r="NW39">
        <f>NU39*NV39</f>
      </c>
      <c r="NX39" t="n" s="14555">
        <v>0.10000000149011612</v>
      </c>
      <c r="NY39">
        <f>NX39*NV39</f>
      </c>
      <c r="NZ39">
        <f>NU39-NX39</f>
      </c>
      <c r="OA39">
        <f>NW39-NY39</f>
      </c>
      <c r="OB39">
        <f>NV39</f>
      </c>
      <c r="OC39">
        <f>NB39*ND39/3639*$P$39</f>
      </c>
      <c r="OD39" t="n" s="14561">
        <v>0.0</v>
      </c>
      <c r="OE39">
        <f>OC39*(1+OD39)</f>
      </c>
      <c r="OF39" t="n" s="14563">
        <v>0.25</v>
      </c>
      <c r="OG39">
        <f>OE39/(1-OF39)</f>
      </c>
      <c r="OH39">
        <f>OF39*OG39</f>
      </c>
      <c r="OI39" t="n" s="14566">
        <v>0.15000000596046448</v>
      </c>
      <c r="OJ39">
        <f>OI39*OG39</f>
      </c>
      <c r="OK39">
        <f>OF39-OI39</f>
      </c>
      <c r="OL39">
        <f>OH39-OJ39</f>
      </c>
      <c r="OM39" t="n" s="14570">
        <v>0.03999999910593033</v>
      </c>
      <c r="ON39">
        <f>OM39*OG39</f>
      </c>
      <c r="OO39">
        <f>OG39*(1+OM39)</f>
      </c>
      <c r="OP39" t="n" s="14573">
        <v>0.029999999329447746</v>
      </c>
      <c r="OQ39">
        <f>OP39*OO39</f>
      </c>
      <c r="OR39">
        <f>OO39+OQ39</f>
      </c>
      <c r="OS39" t="n" s="14576">
        <v>0.10000000149011612</v>
      </c>
      <c r="OT39">
        <f>OR39/(1-OS39)</f>
      </c>
      <c r="OU39">
        <f>OS39*OT39</f>
      </c>
      <c r="OV39" t="n" s="14579">
        <v>0.10000000149011612</v>
      </c>
      <c r="OW39">
        <f>OV39*OT39</f>
      </c>
      <c r="OX39">
        <f>OS39-OV39</f>
      </c>
      <c r="OY39">
        <f>OU39-OW39</f>
      </c>
      <c r="OZ39">
        <f>OT39</f>
      </c>
      <c r="PA39" t="s" s="14584">
        <v>73</v>
      </c>
      <c r="PB39" t="s" s="14585">
        <v>66</v>
      </c>
      <c r="PC39" t="s" s="14586">
        <v>67</v>
      </c>
      <c r="PD39" t="n" s="14587">
        <v>240322.0</v>
      </c>
      <c r="PE39" t="s" s="14588">
        <v>57</v>
      </c>
      <c r="PF39" t="s" s="14589">
        <v>68</v>
      </c>
      <c r="PG39" t="n" s="14590">
        <v>0.9043999910354614</v>
      </c>
      <c r="PH39" t="n" s="14591">
        <v>1.0</v>
      </c>
      <c r="PI39">
        <f>PH39*$O$39*12</f>
      </c>
      <c r="PJ39">
        <f>PG39*PI39</f>
      </c>
      <c r="PK39" t="n" s="14594">
        <v>0.0</v>
      </c>
      <c r="PL39">
        <f>PJ39*(1+PK39)</f>
      </c>
      <c r="PM39" t="n" s="14596">
        <v>0.25</v>
      </c>
      <c r="PN39">
        <f>PL39/(1-PM39)</f>
      </c>
      <c r="PO39">
        <f>PM39*PN39</f>
      </c>
      <c r="PP39" t="n" s="14599">
        <v>0.15000000596046448</v>
      </c>
      <c r="PQ39">
        <f>PP39*PN39</f>
      </c>
      <c r="PR39">
        <f>PM39-PP39</f>
      </c>
      <c r="PS39">
        <f>PO39-PQ39</f>
      </c>
      <c r="PT39" t="n" s="14603">
        <v>0.03999999910593033</v>
      </c>
      <c r="PU39">
        <f>PT39*PN39</f>
      </c>
      <c r="PV39">
        <f>PN39*(1+PT39)</f>
      </c>
      <c r="PW39" t="n" s="14606">
        <v>0.029999999329447746</v>
      </c>
      <c r="PX39">
        <f>PW39*PV39</f>
      </c>
      <c r="PY39">
        <f>PV39+PX39</f>
      </c>
      <c r="PZ39" t="n" s="14609">
        <v>0.10000000149011612</v>
      </c>
      <c r="QA39">
        <f>PY39/(1-PZ39)</f>
      </c>
      <c r="QB39">
        <f>PZ39*QA39</f>
      </c>
      <c r="QC39" t="n" s="14612">
        <v>0.10000000149011612</v>
      </c>
      <c r="QD39">
        <f>QC39*QA39</f>
      </c>
      <c r="QE39">
        <f>PZ39-QC39</f>
      </c>
      <c r="QF39">
        <f>QB39-QD39</f>
      </c>
      <c r="QG39">
        <f>QA39</f>
      </c>
      <c r="QH39">
        <f>PG39*PI39/3639*$P$39</f>
      </c>
      <c r="QI39" t="n" s="14618">
        <v>0.0</v>
      </c>
      <c r="QJ39">
        <f>QH39*(1+QI39)</f>
      </c>
      <c r="QK39" t="n" s="14620">
        <v>0.25</v>
      </c>
      <c r="QL39">
        <f>QJ39/(1-QK39)</f>
      </c>
      <c r="QM39">
        <f>QK39*QL39</f>
      </c>
      <c r="QN39" t="n" s="14623">
        <v>0.15000000596046448</v>
      </c>
      <c r="QO39">
        <f>QN39*QL39</f>
      </c>
      <c r="QP39">
        <f>QK39-QN39</f>
      </c>
      <c r="QQ39">
        <f>QM39-QO39</f>
      </c>
      <c r="QR39" t="n" s="14627">
        <v>0.03999999910593033</v>
      </c>
      <c r="QS39">
        <f>QR39*QL39</f>
      </c>
      <c r="QT39">
        <f>QL39*(1+QR39)</f>
      </c>
      <c r="QU39" t="n" s="14630">
        <v>0.029999999329447746</v>
      </c>
      <c r="QV39">
        <f>QU39*QT39</f>
      </c>
      <c r="QW39">
        <f>QT39+QV39</f>
      </c>
      <c r="QX39" t="n" s="14633">
        <v>0.10000000149011612</v>
      </c>
      <c r="QY39">
        <f>QW39/(1-QX39)</f>
      </c>
      <c r="QZ39">
        <f>QX39*QY39</f>
      </c>
      <c r="RA39" t="n" s="14636">
        <v>0.10000000149011612</v>
      </c>
      <c r="RB39">
        <f>RA39*QY39</f>
      </c>
      <c r="RC39">
        <f>QX39-RA39</f>
      </c>
      <c r="RD39">
        <f>QZ39-RB39</f>
      </c>
      <c r="RE39">
        <f>QY39</f>
      </c>
      <c r="RF39">
        <f>BV39+EA39+GF39+IK39+KP39+MU39+OZ39+RE39</f>
      </c>
    </row>
    <row r="40">
      <c r="A40" t="s">
        <v>110</v>
      </c>
      <c r="B40" t="s">
        <v>128</v>
      </c>
      <c r="C40" t="s">
        <v>129</v>
      </c>
      <c r="D40" t="s">
        <v>52</v>
      </c>
      <c r="F40" t="s">
        <v>53</v>
      </c>
      <c r="G40" t="s">
        <v>54</v>
      </c>
      <c r="H40" t="s">
        <v>104</v>
      </c>
      <c r="I40" t="s">
        <v>105</v>
      </c>
      <c r="J40" t="n">
        <v>0.0</v>
      </c>
      <c r="K40" t="n">
        <v>42815.0</v>
      </c>
      <c r="L40" t="n">
        <v>42675.0</v>
      </c>
      <c r="M40" t="s">
        <v>57</v>
      </c>
      <c r="N40" t="n">
        <v>8.0</v>
      </c>
      <c r="O40" t="n">
        <v>4500.0</v>
      </c>
      <c r="P40" t="n">
        <v>-140.0</v>
      </c>
      <c r="Q40" t="n">
        <v>9.0</v>
      </c>
      <c r="R40" t="s" s="14641">
        <v>58</v>
      </c>
      <c r="S40" t="s" s="14642">
        <v>59</v>
      </c>
      <c r="T40" t="s" s="14643">
        <v>84</v>
      </c>
      <c r="U40" t="s" s="14644">
        <v>61</v>
      </c>
      <c r="V40" t="s" s="14645">
        <v>57</v>
      </c>
      <c r="W40" t="s" s="14646">
        <v>62</v>
      </c>
      <c r="X40" t="s" s="14647">
        <v>63</v>
      </c>
      <c r="Z40" t="n" s="14648">
        <v>500000.0</v>
      </c>
      <c r="AA40" t="n" s="14649">
        <v>0.0</v>
      </c>
      <c r="AB40" t="n" s="14650">
        <v>0.0</v>
      </c>
      <c r="AC40">
        <f>AA40*(1+AB40)</f>
      </c>
      <c r="AD40" t="n" s="14652">
        <v>0.25</v>
      </c>
      <c r="AE40">
        <f>AC40/(1-AD40)</f>
      </c>
      <c r="AF40">
        <f>AD40*AE40</f>
      </c>
      <c r="AG40" t="n" s="14655">
        <v>0.15000000596046448</v>
      </c>
      <c r="AH40">
        <f>AG40*AE40</f>
      </c>
      <c r="AI40">
        <f>AD40-AG40</f>
      </c>
      <c r="AJ40">
        <f>AF40-AH40</f>
      </c>
      <c r="AK40" t="n" s="14659">
        <v>0.03999999910593033</v>
      </c>
      <c r="AL40">
        <f>AK40*AE40</f>
      </c>
      <c r="AM40">
        <f>AE40*(1+AK40)</f>
      </c>
      <c r="AN40" t="n" s="14662">
        <v>0.029999999329447746</v>
      </c>
      <c r="AO40">
        <f>AN40*AM40</f>
      </c>
      <c r="AP40">
        <f>AM40+AO40</f>
      </c>
      <c r="AQ40" t="n" s="14665">
        <v>0.10000000149011612</v>
      </c>
      <c r="AR40">
        <f>AP40/(1-AQ40)</f>
      </c>
      <c r="AS40">
        <f>AQ40*AR40</f>
      </c>
      <c r="AT40" t="n" s="14668">
        <v>0.10000000149011612</v>
      </c>
      <c r="AU40">
        <f>AT40*AR40</f>
      </c>
      <c r="AV40">
        <f>AQ40-AT40</f>
      </c>
      <c r="AW40">
        <f>AS40-AU40</f>
      </c>
      <c r="AX40">
        <f>AR40</f>
      </c>
      <c r="AY40">
        <f>AA40/12*$Q$40</f>
      </c>
      <c r="AZ40">
        <f>AB40/12*$Q$40</f>
      </c>
      <c r="BA40">
        <f>AC40/12*$Q$40</f>
      </c>
      <c r="BB40">
        <f>AD40/12*$Q$40</f>
      </c>
      <c r="BC40">
        <f>AE40/12*$Q$40</f>
      </c>
      <c r="BD40">
        <f>AF40/12*$Q$40</f>
      </c>
      <c r="BE40">
        <f>AG40/12*$Q$40</f>
      </c>
      <c r="BF40">
        <f>AH40/12*$Q$40</f>
      </c>
      <c r="BG40">
        <f>AI40/12*$Q$40</f>
      </c>
      <c r="BH40">
        <f>AJ40/12*$Q$40</f>
      </c>
      <c r="BI40">
        <f>AK40/12*$Q$40</f>
      </c>
      <c r="BJ40">
        <f>AL40/12*$Q$40</f>
      </c>
      <c r="BK40">
        <f>AM40/12*$Q$40</f>
      </c>
      <c r="BL40">
        <f>AN40/12*$Q$40</f>
      </c>
      <c r="BM40">
        <f>AO40/12*$Q$40</f>
      </c>
      <c r="BN40">
        <f>AP40/12*$Q$40</f>
      </c>
      <c r="BO40">
        <f>AQ40/12*$Q$40</f>
      </c>
      <c r="BP40">
        <f>AR40/12*$Q$40</f>
      </c>
      <c r="BQ40">
        <f>AS40/12*$Q$40</f>
      </c>
      <c r="BR40">
        <f>AT40/12*$Q$40</f>
      </c>
      <c r="BS40">
        <f>AU40/12*$Q$40</f>
      </c>
      <c r="BT40">
        <f>AV40/12*$Q$40</f>
      </c>
      <c r="BU40">
        <f>AW40/12*$Q$40</f>
      </c>
      <c r="BV40">
        <f>AX40/12*$Q$40</f>
      </c>
      <c r="BW40" t="s" s="14701">
        <v>64</v>
      </c>
      <c r="BX40" t="s" s="14702">
        <v>59</v>
      </c>
      <c r="BY40" t="s" s="14703">
        <v>84</v>
      </c>
      <c r="BZ40" t="s" s="14704">
        <v>61</v>
      </c>
      <c r="CA40" t="s" s="14705">
        <v>57</v>
      </c>
      <c r="CB40" t="s" s="14706">
        <v>62</v>
      </c>
      <c r="CC40" t="s" s="14707">
        <v>63</v>
      </c>
      <c r="CE40" t="n" s="14708">
        <v>500000.0</v>
      </c>
      <c r="CF40" t="n" s="14709">
        <v>0.0</v>
      </c>
      <c r="CG40" t="n" s="14710">
        <v>0.0</v>
      </c>
      <c r="CH40">
        <f>CF40*(1+CG40)</f>
      </c>
      <c r="CI40" t="n" s="14712">
        <v>0.25</v>
      </c>
      <c r="CJ40">
        <f>CH40/(1-CI40)</f>
      </c>
      <c r="CK40">
        <f>CI40*CJ40</f>
      </c>
      <c r="CL40" t="n" s="14715">
        <v>0.15000000596046448</v>
      </c>
      <c r="CM40">
        <f>CL40*CJ40</f>
      </c>
      <c r="CN40">
        <f>CI40-CL40</f>
      </c>
      <c r="CO40">
        <f>CK40-CM40</f>
      </c>
      <c r="CP40" t="n" s="14719">
        <v>0.03999999910593033</v>
      </c>
      <c r="CQ40">
        <f>CP40*CJ40</f>
      </c>
      <c r="CR40">
        <f>CJ40*(1+CP40)</f>
      </c>
      <c r="CS40" t="n" s="14722">
        <v>0.029999999329447746</v>
      </c>
      <c r="CT40">
        <f>CS40*CR40</f>
      </c>
      <c r="CU40">
        <f>CR40+CT40</f>
      </c>
      <c r="CV40" t="n" s="14725">
        <v>0.10000000149011612</v>
      </c>
      <c r="CW40">
        <f>CU40/(1-CV40)</f>
      </c>
      <c r="CX40">
        <f>CV40*CW40</f>
      </c>
      <c r="CY40" t="n" s="14728">
        <v>0.10000000149011612</v>
      </c>
      <c r="CZ40">
        <f>CY40*CW40</f>
      </c>
      <c r="DA40">
        <f>CV40-CY40</f>
      </c>
      <c r="DB40">
        <f>CX40-CZ40</f>
      </c>
      <c r="DC40">
        <f>CW40</f>
      </c>
      <c r="DD40">
        <f>CF40/12*$Q$40</f>
      </c>
      <c r="DE40">
        <f>CG40/12*$Q$40</f>
      </c>
      <c r="DF40">
        <f>CH40/12*$Q$40</f>
      </c>
      <c r="DG40">
        <f>CI40/12*$Q$40</f>
      </c>
      <c r="DH40">
        <f>CJ40/12*$Q$40</f>
      </c>
      <c r="DI40">
        <f>CK40/12*$Q$40</f>
      </c>
      <c r="DJ40">
        <f>CL40/12*$Q$40</f>
      </c>
      <c r="DK40">
        <f>CM40/12*$Q$40</f>
      </c>
      <c r="DL40">
        <f>CN40/12*$Q$40</f>
      </c>
      <c r="DM40">
        <f>CO40/12*$Q$40</f>
      </c>
      <c r="DN40">
        <f>CP40/12*$Q$40</f>
      </c>
      <c r="DO40">
        <f>CQ40/12*$Q$40</f>
      </c>
      <c r="DP40">
        <f>CR40/12*$Q$40</f>
      </c>
      <c r="DQ40">
        <f>CS40/12*$Q$40</f>
      </c>
      <c r="DR40">
        <f>CT40/12*$Q$40</f>
      </c>
      <c r="DS40">
        <f>CU40/12*$Q$40</f>
      </c>
      <c r="DT40">
        <f>CV40/12*$Q$40</f>
      </c>
      <c r="DU40">
        <f>CW40/12*$Q$40</f>
      </c>
      <c r="DV40">
        <f>CX40/12*$Q$40</f>
      </c>
      <c r="DW40">
        <f>CY40/12*$Q$40</f>
      </c>
      <c r="DX40">
        <f>CZ40/12*$Q$40</f>
      </c>
      <c r="DY40">
        <f>DA40/12*$Q$40</f>
      </c>
      <c r="DZ40">
        <f>DB40/12*$Q$40</f>
      </c>
      <c r="EA40">
        <f>DC40/12*$Q$40</f>
      </c>
      <c r="EB40" t="s" s="14761">
        <v>65</v>
      </c>
      <c r="EC40" t="s" s="14762">
        <v>66</v>
      </c>
      <c r="ED40" t="s" s="14763">
        <v>67</v>
      </c>
      <c r="EE40" t="n" s="14764">
        <v>240322.0</v>
      </c>
      <c r="EF40" t="s" s="14765">
        <v>57</v>
      </c>
      <c r="EG40" t="s" s="14766">
        <v>68</v>
      </c>
      <c r="EH40" t="n" s="14767">
        <v>0.5009999871253967</v>
      </c>
      <c r="EI40" t="n" s="14768">
        <v>3.0</v>
      </c>
      <c r="EJ40">
        <f>EI40*$O$40*12</f>
      </c>
      <c r="EK40">
        <f>EH40*EJ40</f>
      </c>
      <c r="EL40" t="n" s="14771">
        <v>0.0</v>
      </c>
      <c r="EM40">
        <f>EK40*(1+EL40)</f>
      </c>
      <c r="EN40" t="n" s="14773">
        <v>0.25</v>
      </c>
      <c r="EO40">
        <f>EM40/(1-EN40)</f>
      </c>
      <c r="EP40">
        <f>EN40*EO40</f>
      </c>
      <c r="EQ40" t="n" s="14776">
        <v>0.15000000596046448</v>
      </c>
      <c r="ER40">
        <f>EQ40*EO40</f>
      </c>
      <c r="ES40">
        <f>EN40-EQ40</f>
      </c>
      <c r="ET40">
        <f>EP40-ER40</f>
      </c>
      <c r="EU40" t="n" s="14780">
        <v>0.03999999910593033</v>
      </c>
      <c r="EV40">
        <f>EU40*EO40</f>
      </c>
      <c r="EW40">
        <f>EO40*(1+EU40)</f>
      </c>
      <c r="EX40" t="n" s="14783">
        <v>0.029999999329447746</v>
      </c>
      <c r="EY40">
        <f>EX40*EW40</f>
      </c>
      <c r="EZ40">
        <f>EW40+EY40</f>
      </c>
      <c r="FA40" t="n" s="14786">
        <v>0.10000000149011612</v>
      </c>
      <c r="FB40">
        <f>EZ40/(1-FA40)</f>
      </c>
      <c r="FC40">
        <f>FA40*FB40</f>
      </c>
      <c r="FD40" t="n" s="14789">
        <v>0.10000000149011612</v>
      </c>
      <c r="FE40">
        <f>FD40*FB40</f>
      </c>
      <c r="FF40">
        <f>FA40-FD40</f>
      </c>
      <c r="FG40">
        <f>FC40-FE40</f>
      </c>
      <c r="FH40">
        <f>FB40</f>
      </c>
      <c r="FI40">
        <f>EH40*EJ40/3640*$P$40</f>
      </c>
      <c r="FJ40" t="n" s="14795">
        <v>0.0</v>
      </c>
      <c r="FK40">
        <f>FI40*(1+FJ40)</f>
      </c>
      <c r="FL40" t="n" s="14797">
        <v>0.25</v>
      </c>
      <c r="FM40">
        <f>FK40/(1-FL40)</f>
      </c>
      <c r="FN40">
        <f>FL40*FM40</f>
      </c>
      <c r="FO40" t="n" s="14800">
        <v>0.15000000596046448</v>
      </c>
      <c r="FP40">
        <f>FO40*FM40</f>
      </c>
      <c r="FQ40">
        <f>FL40-FO40</f>
      </c>
      <c r="FR40">
        <f>FN40-FP40</f>
      </c>
      <c r="FS40" t="n" s="14804">
        <v>0.03999999910593033</v>
      </c>
      <c r="FT40">
        <f>FS40*FM40</f>
      </c>
      <c r="FU40">
        <f>FM40*(1+FS40)</f>
      </c>
      <c r="FV40" t="n" s="14807">
        <v>0.029999999329447746</v>
      </c>
      <c r="FW40">
        <f>FV40*FU40</f>
      </c>
      <c r="FX40">
        <f>FU40+FW40</f>
      </c>
      <c r="FY40" t="n" s="14810">
        <v>0.10000000149011612</v>
      </c>
      <c r="FZ40">
        <f>FX40/(1-FY40)</f>
      </c>
      <c r="GA40">
        <f>FY40*FZ40</f>
      </c>
      <c r="GB40" t="n" s="14813">
        <v>0.10000000149011612</v>
      </c>
      <c r="GC40">
        <f>GB40*FZ40</f>
      </c>
      <c r="GD40">
        <f>FY40-GB40</f>
      </c>
      <c r="GE40">
        <f>GA40-GC40</f>
      </c>
      <c r="GF40">
        <f>FZ40</f>
      </c>
      <c r="GG40" t="s" s="14818">
        <v>69</v>
      </c>
      <c r="GH40" t="s" s="14819">
        <v>66</v>
      </c>
      <c r="GI40" t="s" s="14820">
        <v>67</v>
      </c>
      <c r="GJ40" t="n" s="14821">
        <v>240322.0</v>
      </c>
      <c r="GK40" t="s" s="14822">
        <v>57</v>
      </c>
      <c r="GL40" t="s" s="14823">
        <v>68</v>
      </c>
      <c r="GM40" t="n" s="14824">
        <v>0.12530000507831573</v>
      </c>
      <c r="GN40" t="n" s="14825">
        <v>3.0</v>
      </c>
      <c r="GO40">
        <f>GN40*$O$40*12</f>
      </c>
      <c r="GP40">
        <f>GM40*GO40</f>
      </c>
      <c r="GQ40" t="n" s="14828">
        <v>0.0</v>
      </c>
      <c r="GR40">
        <f>GP40*(1+GQ40)</f>
      </c>
      <c r="GS40" t="n" s="14830">
        <v>0.25</v>
      </c>
      <c r="GT40">
        <f>GR40/(1-GS40)</f>
      </c>
      <c r="GU40">
        <f>GS40*GT40</f>
      </c>
      <c r="GV40" t="n" s="14833">
        <v>0.15000000596046448</v>
      </c>
      <c r="GW40">
        <f>GV40*GT40</f>
      </c>
      <c r="GX40">
        <f>GS40-GV40</f>
      </c>
      <c r="GY40">
        <f>GU40-GW40</f>
      </c>
      <c r="GZ40" t="n" s="14837">
        <v>0.03999999910593033</v>
      </c>
      <c r="HA40">
        <f>GZ40*GT40</f>
      </c>
      <c r="HB40">
        <f>GT40*(1+GZ40)</f>
      </c>
      <c r="HC40" t="n" s="14840">
        <v>0.029999999329447746</v>
      </c>
      <c r="HD40">
        <f>HC40*HB40</f>
      </c>
      <c r="HE40">
        <f>HB40+HD40</f>
      </c>
      <c r="HF40" t="n" s="14843">
        <v>0.10000000149011612</v>
      </c>
      <c r="HG40">
        <f>HE40/(1-HF40)</f>
      </c>
      <c r="HH40">
        <f>HF40*HG40</f>
      </c>
      <c r="HI40" t="n" s="14846">
        <v>0.10000000149011612</v>
      </c>
      <c r="HJ40">
        <f>HI40*HG40</f>
      </c>
      <c r="HK40">
        <f>HF40-HI40</f>
      </c>
      <c r="HL40">
        <f>HH40-HJ40</f>
      </c>
      <c r="HM40">
        <f>HG40</f>
      </c>
      <c r="HN40">
        <f>GM40*GO40/3640*$P$40</f>
      </c>
      <c r="HO40" t="n" s="14852">
        <v>0.0</v>
      </c>
      <c r="HP40">
        <f>HN40*(1+HO40)</f>
      </c>
      <c r="HQ40" t="n" s="14854">
        <v>0.25</v>
      </c>
      <c r="HR40">
        <f>HP40/(1-HQ40)</f>
      </c>
      <c r="HS40">
        <f>HQ40*HR40</f>
      </c>
      <c r="HT40" t="n" s="14857">
        <v>0.15000000596046448</v>
      </c>
      <c r="HU40">
        <f>HT40*HR40</f>
      </c>
      <c r="HV40">
        <f>HQ40-HT40</f>
      </c>
      <c r="HW40">
        <f>HS40-HU40</f>
      </c>
      <c r="HX40" t="n" s="14861">
        <v>0.03999999910593033</v>
      </c>
      <c r="HY40">
        <f>HX40*HR40</f>
      </c>
      <c r="HZ40">
        <f>HR40*(1+HX40)</f>
      </c>
      <c r="IA40" t="n" s="14864">
        <v>0.029999999329447746</v>
      </c>
      <c r="IB40">
        <f>IA40*HZ40</f>
      </c>
      <c r="IC40">
        <f>HZ40+IB40</f>
      </c>
      <c r="ID40" t="n" s="14867">
        <v>0.10000000149011612</v>
      </c>
      <c r="IE40">
        <f>IC40/(1-ID40)</f>
      </c>
      <c r="IF40">
        <f>ID40*IE40</f>
      </c>
      <c r="IG40" t="n" s="14870">
        <v>0.10000000149011612</v>
      </c>
      <c r="IH40">
        <f>IG40*IE40</f>
      </c>
      <c r="II40">
        <f>ID40-IG40</f>
      </c>
      <c r="IJ40">
        <f>IF40-IH40</f>
      </c>
      <c r="IK40">
        <f>IE40</f>
      </c>
      <c r="IL40" t="s" s="14875">
        <v>70</v>
      </c>
      <c r="IM40" t="s" s="14876">
        <v>66</v>
      </c>
      <c r="IN40" t="s" s="14877">
        <v>67</v>
      </c>
      <c r="IO40" t="n" s="14878">
        <v>240322.0</v>
      </c>
      <c r="IP40" t="s" s="14879">
        <v>57</v>
      </c>
      <c r="IQ40" t="s" s="14880">
        <v>68</v>
      </c>
      <c r="IR40" t="n" s="14881">
        <v>0.061900001019239426</v>
      </c>
      <c r="IS40" t="n" s="14882">
        <v>3.0</v>
      </c>
      <c r="IT40">
        <f>IS40*$O$40*12</f>
      </c>
      <c r="IU40">
        <f>IR40*IT40</f>
      </c>
      <c r="IV40" t="n" s="14885">
        <v>0.0</v>
      </c>
      <c r="IW40">
        <f>IU40*(1+IV40)</f>
      </c>
      <c r="IX40" t="n" s="14887">
        <v>0.25</v>
      </c>
      <c r="IY40">
        <f>IW40/(1-IX40)</f>
      </c>
      <c r="IZ40">
        <f>IX40*IY40</f>
      </c>
      <c r="JA40" t="n" s="14890">
        <v>0.15000000596046448</v>
      </c>
      <c r="JB40">
        <f>JA40*IY40</f>
      </c>
      <c r="JC40">
        <f>IX40-JA40</f>
      </c>
      <c r="JD40">
        <f>IZ40-JB40</f>
      </c>
      <c r="JE40" t="n" s="14894">
        <v>0.03999999910593033</v>
      </c>
      <c r="JF40">
        <f>JE40*IY40</f>
      </c>
      <c r="JG40">
        <f>IY40*(1+JE40)</f>
      </c>
      <c r="JH40" t="n" s="14897">
        <v>0.029999999329447746</v>
      </c>
      <c r="JI40">
        <f>JH40*JG40</f>
      </c>
      <c r="JJ40">
        <f>JG40+JI40</f>
      </c>
      <c r="JK40" t="n" s="14900">
        <v>0.10000000149011612</v>
      </c>
      <c r="JL40">
        <f>JJ40/(1-JK40)</f>
      </c>
      <c r="JM40">
        <f>JK40*JL40</f>
      </c>
      <c r="JN40" t="n" s="14903">
        <v>0.10000000149011612</v>
      </c>
      <c r="JO40">
        <f>JN40*JL40</f>
      </c>
      <c r="JP40">
        <f>JK40-JN40</f>
      </c>
      <c r="JQ40">
        <f>JM40-JO40</f>
      </c>
      <c r="JR40">
        <f>JL40</f>
      </c>
      <c r="JS40">
        <f>IR40*IT40/3640*$P$40</f>
      </c>
      <c r="JT40" t="n" s="14909">
        <v>0.0</v>
      </c>
      <c r="JU40">
        <f>JS40*(1+JT40)</f>
      </c>
      <c r="JV40" t="n" s="14911">
        <v>0.25</v>
      </c>
      <c r="JW40">
        <f>JU40/(1-JV40)</f>
      </c>
      <c r="JX40">
        <f>JV40*JW40</f>
      </c>
      <c r="JY40" t="n" s="14914">
        <v>0.15000000596046448</v>
      </c>
      <c r="JZ40">
        <f>JY40*JW40</f>
      </c>
      <c r="KA40">
        <f>JV40-JY40</f>
      </c>
      <c r="KB40">
        <f>JX40-JZ40</f>
      </c>
      <c r="KC40" t="n" s="14918">
        <v>0.03999999910593033</v>
      </c>
      <c r="KD40">
        <f>KC40*JW40</f>
      </c>
      <c r="KE40">
        <f>JW40*(1+KC40)</f>
      </c>
      <c r="KF40" t="n" s="14921">
        <v>0.029999999329447746</v>
      </c>
      <c r="KG40">
        <f>KF40*KE40</f>
      </c>
      <c r="KH40">
        <f>KE40+KG40</f>
      </c>
      <c r="KI40" t="n" s="14924">
        <v>0.10000000149011612</v>
      </c>
      <c r="KJ40">
        <f>KH40/(1-KI40)</f>
      </c>
      <c r="KK40">
        <f>KI40*KJ40</f>
      </c>
      <c r="KL40" t="n" s="14927">
        <v>0.10000000149011612</v>
      </c>
      <c r="KM40">
        <f>KL40*KJ40</f>
      </c>
      <c r="KN40">
        <f>KI40-KL40</f>
      </c>
      <c r="KO40">
        <f>KK40-KM40</f>
      </c>
      <c r="KP40">
        <f>KJ40</f>
      </c>
      <c r="KQ40" t="s" s="14932">
        <v>71</v>
      </c>
      <c r="KR40" t="s" s="14933">
        <v>66</v>
      </c>
      <c r="KS40" t="s" s="14934">
        <v>67</v>
      </c>
      <c r="KT40" t="n" s="14935">
        <v>240322.0</v>
      </c>
      <c r="KU40" t="s" s="14936">
        <v>57</v>
      </c>
      <c r="KV40" t="s" s="14937">
        <v>68</v>
      </c>
      <c r="KW40" t="n" s="14938">
        <v>0.21080000698566437</v>
      </c>
      <c r="KX40" t="n" s="14939">
        <v>3.0</v>
      </c>
      <c r="KY40">
        <f>KX40*$O$40*12</f>
      </c>
      <c r="KZ40">
        <f>KW40*KY40</f>
      </c>
      <c r="LA40" t="n" s="14942">
        <v>0.0</v>
      </c>
      <c r="LB40">
        <f>KZ40*(1+LA40)</f>
      </c>
      <c r="LC40" t="n" s="14944">
        <v>0.25</v>
      </c>
      <c r="LD40">
        <f>LB40/(1-LC40)</f>
      </c>
      <c r="LE40">
        <f>LC40*LD40</f>
      </c>
      <c r="LF40" t="n" s="14947">
        <v>0.15000000596046448</v>
      </c>
      <c r="LG40">
        <f>LF40*LD40</f>
      </c>
      <c r="LH40">
        <f>LC40-LF40</f>
      </c>
      <c r="LI40">
        <f>LE40-LG40</f>
      </c>
      <c r="LJ40" t="n" s="14951">
        <v>0.03999999910593033</v>
      </c>
      <c r="LK40">
        <f>LJ40*LD40</f>
      </c>
      <c r="LL40">
        <f>LD40*(1+LJ40)</f>
      </c>
      <c r="LM40" t="n" s="14954">
        <v>0.029999999329447746</v>
      </c>
      <c r="LN40">
        <f>LM40*LL40</f>
      </c>
      <c r="LO40">
        <f>LL40+LN40</f>
      </c>
      <c r="LP40" t="n" s="14957">
        <v>0.10000000149011612</v>
      </c>
      <c r="LQ40">
        <f>LO40/(1-LP40)</f>
      </c>
      <c r="LR40">
        <f>LP40*LQ40</f>
      </c>
      <c r="LS40" t="n" s="14960">
        <v>0.10000000149011612</v>
      </c>
      <c r="LT40">
        <f>LS40*LQ40</f>
      </c>
      <c r="LU40">
        <f>LP40-LS40</f>
      </c>
      <c r="LV40">
        <f>LR40-LT40</f>
      </c>
      <c r="LW40">
        <f>LQ40</f>
      </c>
      <c r="LX40">
        <f>KW40*KY40/3640*$P$40</f>
      </c>
      <c r="LY40" t="n" s="14966">
        <v>0.0</v>
      </c>
      <c r="LZ40">
        <f>LX40*(1+LY40)</f>
      </c>
      <c r="MA40" t="n" s="14968">
        <v>0.25</v>
      </c>
      <c r="MB40">
        <f>LZ40/(1-MA40)</f>
      </c>
      <c r="MC40">
        <f>MA40*MB40</f>
      </c>
      <c r="MD40" t="n" s="14971">
        <v>0.15000000596046448</v>
      </c>
      <c r="ME40">
        <f>MD40*MB40</f>
      </c>
      <c r="MF40">
        <f>MA40-MD40</f>
      </c>
      <c r="MG40">
        <f>MC40-ME40</f>
      </c>
      <c r="MH40" t="n" s="14975">
        <v>0.03999999910593033</v>
      </c>
      <c r="MI40">
        <f>MH40*MB40</f>
      </c>
      <c r="MJ40">
        <f>MB40*(1+MH40)</f>
      </c>
      <c r="MK40" t="n" s="14978">
        <v>0.029999999329447746</v>
      </c>
      <c r="ML40">
        <f>MK40*MJ40</f>
      </c>
      <c r="MM40">
        <f>MJ40+ML40</f>
      </c>
      <c r="MN40" t="n" s="14981">
        <v>0.10000000149011612</v>
      </c>
      <c r="MO40">
        <f>MM40/(1-MN40)</f>
      </c>
      <c r="MP40">
        <f>MN40*MO40</f>
      </c>
      <c r="MQ40" t="n" s="14984">
        <v>0.10000000149011612</v>
      </c>
      <c r="MR40">
        <f>MQ40*MO40</f>
      </c>
      <c r="MS40">
        <f>MN40-MQ40</f>
      </c>
      <c r="MT40">
        <f>MP40-MR40</f>
      </c>
      <c r="MU40">
        <f>MO40</f>
      </c>
      <c r="MV40" t="s" s="14989">
        <v>72</v>
      </c>
      <c r="MW40" t="s" s="14990">
        <v>66</v>
      </c>
      <c r="MX40" t="s" s="14991">
        <v>67</v>
      </c>
      <c r="MY40" t="n" s="14992">
        <v>240322.0</v>
      </c>
      <c r="MZ40" t="s" s="14993">
        <v>57</v>
      </c>
      <c r="NA40" t="s" s="14994">
        <v>68</v>
      </c>
      <c r="NB40" t="n" s="14995">
        <v>0.45249998569488525</v>
      </c>
      <c r="NC40" t="n" s="14996">
        <v>1.0</v>
      </c>
      <c r="ND40">
        <f>NC40*$O$40*12</f>
      </c>
      <c r="NE40">
        <f>NB40*ND40</f>
      </c>
      <c r="NF40" t="n" s="14999">
        <v>0.0</v>
      </c>
      <c r="NG40">
        <f>NE40*(1+NF40)</f>
      </c>
      <c r="NH40" t="n" s="15001">
        <v>0.25</v>
      </c>
      <c r="NI40">
        <f>NG40/(1-NH40)</f>
      </c>
      <c r="NJ40">
        <f>NH40*NI40</f>
      </c>
      <c r="NK40" t="n" s="15004">
        <v>0.15000000596046448</v>
      </c>
      <c r="NL40">
        <f>NK40*NI40</f>
      </c>
      <c r="NM40">
        <f>NH40-NK40</f>
      </c>
      <c r="NN40">
        <f>NJ40-NL40</f>
      </c>
      <c r="NO40" t="n" s="15008">
        <v>0.03999999910593033</v>
      </c>
      <c r="NP40">
        <f>NO40*NI40</f>
      </c>
      <c r="NQ40">
        <f>NI40*(1+NO40)</f>
      </c>
      <c r="NR40" t="n" s="15011">
        <v>0.029999999329447746</v>
      </c>
      <c r="NS40">
        <f>NR40*NQ40</f>
      </c>
      <c r="NT40">
        <f>NQ40+NS40</f>
      </c>
      <c r="NU40" t="n" s="15014">
        <v>0.10000000149011612</v>
      </c>
      <c r="NV40">
        <f>NT40/(1-NU40)</f>
      </c>
      <c r="NW40">
        <f>NU40*NV40</f>
      </c>
      <c r="NX40" t="n" s="15017">
        <v>0.10000000149011612</v>
      </c>
      <c r="NY40">
        <f>NX40*NV40</f>
      </c>
      <c r="NZ40">
        <f>NU40-NX40</f>
      </c>
      <c r="OA40">
        <f>NW40-NY40</f>
      </c>
      <c r="OB40">
        <f>NV40</f>
      </c>
      <c r="OC40">
        <f>NB40*ND40/3640*$P$40</f>
      </c>
      <c r="OD40" t="n" s="15023">
        <v>0.0</v>
      </c>
      <c r="OE40">
        <f>OC40*(1+OD40)</f>
      </c>
      <c r="OF40" t="n" s="15025">
        <v>0.25</v>
      </c>
      <c r="OG40">
        <f>OE40/(1-OF40)</f>
      </c>
      <c r="OH40">
        <f>OF40*OG40</f>
      </c>
      <c r="OI40" t="n" s="15028">
        <v>0.15000000596046448</v>
      </c>
      <c r="OJ40">
        <f>OI40*OG40</f>
      </c>
      <c r="OK40">
        <f>OF40-OI40</f>
      </c>
      <c r="OL40">
        <f>OH40-OJ40</f>
      </c>
      <c r="OM40" t="n" s="15032">
        <v>0.03999999910593033</v>
      </c>
      <c r="ON40">
        <f>OM40*OG40</f>
      </c>
      <c r="OO40">
        <f>OG40*(1+OM40)</f>
      </c>
      <c r="OP40" t="n" s="15035">
        <v>0.029999999329447746</v>
      </c>
      <c r="OQ40">
        <f>OP40*OO40</f>
      </c>
      <c r="OR40">
        <f>OO40+OQ40</f>
      </c>
      <c r="OS40" t="n" s="15038">
        <v>0.10000000149011612</v>
      </c>
      <c r="OT40">
        <f>OR40/(1-OS40)</f>
      </c>
      <c r="OU40">
        <f>OS40*OT40</f>
      </c>
      <c r="OV40" t="n" s="15041">
        <v>0.10000000149011612</v>
      </c>
      <c r="OW40">
        <f>OV40*OT40</f>
      </c>
      <c r="OX40">
        <f>OS40-OV40</f>
      </c>
      <c r="OY40">
        <f>OU40-OW40</f>
      </c>
      <c r="OZ40">
        <f>OT40</f>
      </c>
      <c r="PA40" t="s" s="15046">
        <v>73</v>
      </c>
      <c r="PB40" t="s" s="15047">
        <v>66</v>
      </c>
      <c r="PC40" t="s" s="15048">
        <v>67</v>
      </c>
      <c r="PD40" t="n" s="15049">
        <v>240322.0</v>
      </c>
      <c r="PE40" t="s" s="15050">
        <v>57</v>
      </c>
      <c r="PF40" t="s" s="15051">
        <v>68</v>
      </c>
      <c r="PG40" t="n" s="15052">
        <v>0.9043999910354614</v>
      </c>
      <c r="PH40" t="n" s="15053">
        <v>1.0</v>
      </c>
      <c r="PI40">
        <f>PH40*$O$40*12</f>
      </c>
      <c r="PJ40">
        <f>PG40*PI40</f>
      </c>
      <c r="PK40" t="n" s="15056">
        <v>0.0</v>
      </c>
      <c r="PL40">
        <f>PJ40*(1+PK40)</f>
      </c>
      <c r="PM40" t="n" s="15058">
        <v>0.25</v>
      </c>
      <c r="PN40">
        <f>PL40/(1-PM40)</f>
      </c>
      <c r="PO40">
        <f>PM40*PN40</f>
      </c>
      <c r="PP40" t="n" s="15061">
        <v>0.15000000596046448</v>
      </c>
      <c r="PQ40">
        <f>PP40*PN40</f>
      </c>
      <c r="PR40">
        <f>PM40-PP40</f>
      </c>
      <c r="PS40">
        <f>PO40-PQ40</f>
      </c>
      <c r="PT40" t="n" s="15065">
        <v>0.03999999910593033</v>
      </c>
      <c r="PU40">
        <f>PT40*PN40</f>
      </c>
      <c r="PV40">
        <f>PN40*(1+PT40)</f>
      </c>
      <c r="PW40" t="n" s="15068">
        <v>0.029999999329447746</v>
      </c>
      <c r="PX40">
        <f>PW40*PV40</f>
      </c>
      <c r="PY40">
        <f>PV40+PX40</f>
      </c>
      <c r="PZ40" t="n" s="15071">
        <v>0.10000000149011612</v>
      </c>
      <c r="QA40">
        <f>PY40/(1-PZ40)</f>
      </c>
      <c r="QB40">
        <f>PZ40*QA40</f>
      </c>
      <c r="QC40" t="n" s="15074">
        <v>0.10000000149011612</v>
      </c>
      <c r="QD40">
        <f>QC40*QA40</f>
      </c>
      <c r="QE40">
        <f>PZ40-QC40</f>
      </c>
      <c r="QF40">
        <f>QB40-QD40</f>
      </c>
      <c r="QG40">
        <f>QA40</f>
      </c>
      <c r="QH40">
        <f>PG40*PI40/3640*$P$40</f>
      </c>
      <c r="QI40" t="n" s="15080">
        <v>0.0</v>
      </c>
      <c r="QJ40">
        <f>QH40*(1+QI40)</f>
      </c>
      <c r="QK40" t="n" s="15082">
        <v>0.25</v>
      </c>
      <c r="QL40">
        <f>QJ40/(1-QK40)</f>
      </c>
      <c r="QM40">
        <f>QK40*QL40</f>
      </c>
      <c r="QN40" t="n" s="15085">
        <v>0.15000000596046448</v>
      </c>
      <c r="QO40">
        <f>QN40*QL40</f>
      </c>
      <c r="QP40">
        <f>QK40-QN40</f>
      </c>
      <c r="QQ40">
        <f>QM40-QO40</f>
      </c>
      <c r="QR40" t="n" s="15089">
        <v>0.03999999910593033</v>
      </c>
      <c r="QS40">
        <f>QR40*QL40</f>
      </c>
      <c r="QT40">
        <f>QL40*(1+QR40)</f>
      </c>
      <c r="QU40" t="n" s="15092">
        <v>0.029999999329447746</v>
      </c>
      <c r="QV40">
        <f>QU40*QT40</f>
      </c>
      <c r="QW40">
        <f>QT40+QV40</f>
      </c>
      <c r="QX40" t="n" s="15095">
        <v>0.10000000149011612</v>
      </c>
      <c r="QY40">
        <f>QW40/(1-QX40)</f>
      </c>
      <c r="QZ40">
        <f>QX40*QY40</f>
      </c>
      <c r="RA40" t="n" s="15098">
        <v>0.10000000149011612</v>
      </c>
      <c r="RB40">
        <f>RA40*QY40</f>
      </c>
      <c r="RC40">
        <f>QX40-RA40</f>
      </c>
      <c r="RD40">
        <f>QZ40-RB40</f>
      </c>
      <c r="RE40">
        <f>QY40</f>
      </c>
      <c r="RF40">
        <f>BV40+EA40+GF40+IK40+KP40+MU40+OZ40+RE40</f>
      </c>
    </row>
    <row r="41">
      <c r="A41" t="s">
        <v>97</v>
      </c>
      <c r="B41" t="s">
        <v>130</v>
      </c>
      <c r="C41" t="s">
        <v>131</v>
      </c>
      <c r="D41" t="s">
        <v>52</v>
      </c>
      <c r="F41" t="s">
        <v>53</v>
      </c>
      <c r="G41" t="s">
        <v>54</v>
      </c>
      <c r="H41" t="s">
        <v>104</v>
      </c>
      <c r="I41" t="s">
        <v>105</v>
      </c>
      <c r="J41" t="n">
        <v>0.0</v>
      </c>
      <c r="K41" t="n">
        <v>42815.0</v>
      </c>
      <c r="L41" t="n">
        <v>42753.0</v>
      </c>
      <c r="M41" t="s">
        <v>57</v>
      </c>
      <c r="N41" t="n">
        <v>-2.0</v>
      </c>
      <c r="O41" t="n">
        <v>2200.0</v>
      </c>
      <c r="P41" t="n">
        <v>-62.0</v>
      </c>
      <c r="Q41" t="n">
        <v>-1.0</v>
      </c>
      <c r="R41" t="s" s="15103">
        <v>58</v>
      </c>
      <c r="S41" t="s" s="15104">
        <v>59</v>
      </c>
      <c r="T41" t="s" s="15105">
        <v>84</v>
      </c>
      <c r="U41" t="s" s="15106">
        <v>61</v>
      </c>
      <c r="V41" t="s" s="15107">
        <v>57</v>
      </c>
      <c r="W41" t="s" s="15108">
        <v>62</v>
      </c>
      <c r="X41" t="s" s="15109">
        <v>63</v>
      </c>
      <c r="Z41" t="n" s="15110">
        <v>500000.0</v>
      </c>
      <c r="AA41" t="n" s="15111">
        <v>0.0</v>
      </c>
      <c r="AB41" t="n" s="15112">
        <v>0.0</v>
      </c>
      <c r="AC41">
        <f>AA41*(1+AB41)</f>
      </c>
      <c r="AD41" t="n" s="15114">
        <v>0.25</v>
      </c>
      <c r="AE41">
        <f>AC41/(1-AD41)</f>
      </c>
      <c r="AF41">
        <f>AD41*AE41</f>
      </c>
      <c r="AG41" t="n" s="15117">
        <v>0.15000000596046448</v>
      </c>
      <c r="AH41">
        <f>AG41*AE41</f>
      </c>
      <c r="AI41">
        <f>AD41-AG41</f>
      </c>
      <c r="AJ41">
        <f>AF41-AH41</f>
      </c>
      <c r="AK41" t="n" s="15121">
        <v>0.03999999910593033</v>
      </c>
      <c r="AL41">
        <f>AK41*AE41</f>
      </c>
      <c r="AM41">
        <f>AE41*(1+AK41)</f>
      </c>
      <c r="AN41" t="n" s="15124">
        <v>0.029999999329447746</v>
      </c>
      <c r="AO41">
        <f>AN41*AM41</f>
      </c>
      <c r="AP41">
        <f>AM41+AO41</f>
      </c>
      <c r="AQ41" t="n" s="15127">
        <v>0.10000000149011612</v>
      </c>
      <c r="AR41">
        <f>AP41/(1-AQ41)</f>
      </c>
      <c r="AS41">
        <f>AQ41*AR41</f>
      </c>
      <c r="AT41" t="n" s="15130">
        <v>0.10000000149011612</v>
      </c>
      <c r="AU41">
        <f>AT41*AR41</f>
      </c>
      <c r="AV41">
        <f>AQ41-AT41</f>
      </c>
      <c r="AW41">
        <f>AS41-AU41</f>
      </c>
      <c r="AX41">
        <f>AR41</f>
      </c>
      <c r="AY41">
        <f>AA41/12*$Q$41</f>
      </c>
      <c r="AZ41">
        <f>AB41/12*$Q$41</f>
      </c>
      <c r="BA41">
        <f>AC41/12*$Q$41</f>
      </c>
      <c r="BB41">
        <f>AD41/12*$Q$41</f>
      </c>
      <c r="BC41">
        <f>AE41/12*$Q$41</f>
      </c>
      <c r="BD41">
        <f>AF41/12*$Q$41</f>
      </c>
      <c r="BE41">
        <f>AG41/12*$Q$41</f>
      </c>
      <c r="BF41">
        <f>AH41/12*$Q$41</f>
      </c>
      <c r="BG41">
        <f>AI41/12*$Q$41</f>
      </c>
      <c r="BH41">
        <f>AJ41/12*$Q$41</f>
      </c>
      <c r="BI41">
        <f>AK41/12*$Q$41</f>
      </c>
      <c r="BJ41">
        <f>AL41/12*$Q$41</f>
      </c>
      <c r="BK41">
        <f>AM41/12*$Q$41</f>
      </c>
      <c r="BL41">
        <f>AN41/12*$Q$41</f>
      </c>
      <c r="BM41">
        <f>AO41/12*$Q$41</f>
      </c>
      <c r="BN41">
        <f>AP41/12*$Q$41</f>
      </c>
      <c r="BO41">
        <f>AQ41/12*$Q$41</f>
      </c>
      <c r="BP41">
        <f>AR41/12*$Q$41</f>
      </c>
      <c r="BQ41">
        <f>AS41/12*$Q$41</f>
      </c>
      <c r="BR41">
        <f>AT41/12*$Q$41</f>
      </c>
      <c r="BS41">
        <f>AU41/12*$Q$41</f>
      </c>
      <c r="BT41">
        <f>AV41/12*$Q$41</f>
      </c>
      <c r="BU41">
        <f>AW41/12*$Q$41</f>
      </c>
      <c r="BV41">
        <f>AX41/12*$Q$41</f>
      </c>
      <c r="BW41" t="s" s="15163">
        <v>64</v>
      </c>
      <c r="BX41" t="s" s="15164">
        <v>59</v>
      </c>
      <c r="BY41" t="s" s="15165">
        <v>84</v>
      </c>
      <c r="BZ41" t="s" s="15166">
        <v>61</v>
      </c>
      <c r="CA41" t="s" s="15167">
        <v>57</v>
      </c>
      <c r="CB41" t="s" s="15168">
        <v>62</v>
      </c>
      <c r="CC41" t="s" s="15169">
        <v>63</v>
      </c>
      <c r="CE41" t="n" s="15170">
        <v>500000.0</v>
      </c>
      <c r="CF41" t="n" s="15171">
        <v>0.0</v>
      </c>
      <c r="CG41" t="n" s="15172">
        <v>0.0</v>
      </c>
      <c r="CH41">
        <f>CF41*(1+CG41)</f>
      </c>
      <c r="CI41" t="n" s="15174">
        <v>0.25</v>
      </c>
      <c r="CJ41">
        <f>CH41/(1-CI41)</f>
      </c>
      <c r="CK41">
        <f>CI41*CJ41</f>
      </c>
      <c r="CL41" t="n" s="15177">
        <v>0.15000000596046448</v>
      </c>
      <c r="CM41">
        <f>CL41*CJ41</f>
      </c>
      <c r="CN41">
        <f>CI41-CL41</f>
      </c>
      <c r="CO41">
        <f>CK41-CM41</f>
      </c>
      <c r="CP41" t="n" s="15181">
        <v>0.03999999910593033</v>
      </c>
      <c r="CQ41">
        <f>CP41*CJ41</f>
      </c>
      <c r="CR41">
        <f>CJ41*(1+CP41)</f>
      </c>
      <c r="CS41" t="n" s="15184">
        <v>0.029999999329447746</v>
      </c>
      <c r="CT41">
        <f>CS41*CR41</f>
      </c>
      <c r="CU41">
        <f>CR41+CT41</f>
      </c>
      <c r="CV41" t="n" s="15187">
        <v>0.10000000149011612</v>
      </c>
      <c r="CW41">
        <f>CU41/(1-CV41)</f>
      </c>
      <c r="CX41">
        <f>CV41*CW41</f>
      </c>
      <c r="CY41" t="n" s="15190">
        <v>0.10000000149011612</v>
      </c>
      <c r="CZ41">
        <f>CY41*CW41</f>
      </c>
      <c r="DA41">
        <f>CV41-CY41</f>
      </c>
      <c r="DB41">
        <f>CX41-CZ41</f>
      </c>
      <c r="DC41">
        <f>CW41</f>
      </c>
      <c r="DD41">
        <f>CF41/12*$Q$41</f>
      </c>
      <c r="DE41">
        <f>CG41/12*$Q$41</f>
      </c>
      <c r="DF41">
        <f>CH41/12*$Q$41</f>
      </c>
      <c r="DG41">
        <f>CI41/12*$Q$41</f>
      </c>
      <c r="DH41">
        <f>CJ41/12*$Q$41</f>
      </c>
      <c r="DI41">
        <f>CK41/12*$Q$41</f>
      </c>
      <c r="DJ41">
        <f>CL41/12*$Q$41</f>
      </c>
      <c r="DK41">
        <f>CM41/12*$Q$41</f>
      </c>
      <c r="DL41">
        <f>CN41/12*$Q$41</f>
      </c>
      <c r="DM41">
        <f>CO41/12*$Q$41</f>
      </c>
      <c r="DN41">
        <f>CP41/12*$Q$41</f>
      </c>
      <c r="DO41">
        <f>CQ41/12*$Q$41</f>
      </c>
      <c r="DP41">
        <f>CR41/12*$Q$41</f>
      </c>
      <c r="DQ41">
        <f>CS41/12*$Q$41</f>
      </c>
      <c r="DR41">
        <f>CT41/12*$Q$41</f>
      </c>
      <c r="DS41">
        <f>CU41/12*$Q$41</f>
      </c>
      <c r="DT41">
        <f>CV41/12*$Q$41</f>
      </c>
      <c r="DU41">
        <f>CW41/12*$Q$41</f>
      </c>
      <c r="DV41">
        <f>CX41/12*$Q$41</f>
      </c>
      <c r="DW41">
        <f>CY41/12*$Q$41</f>
      </c>
      <c r="DX41">
        <f>CZ41/12*$Q$41</f>
      </c>
      <c r="DY41">
        <f>DA41/12*$Q$41</f>
      </c>
      <c r="DZ41">
        <f>DB41/12*$Q$41</f>
      </c>
      <c r="EA41">
        <f>DC41/12*$Q$41</f>
      </c>
      <c r="EB41" t="s" s="15223">
        <v>65</v>
      </c>
      <c r="EC41" t="s" s="15224">
        <v>66</v>
      </c>
      <c r="ED41" t="s" s="15225">
        <v>67</v>
      </c>
      <c r="EE41" t="n" s="15226">
        <v>240322.0</v>
      </c>
      <c r="EF41" t="s" s="15227">
        <v>57</v>
      </c>
      <c r="EG41" t="s" s="15228">
        <v>68</v>
      </c>
      <c r="EH41" t="n" s="15229">
        <v>0.5009999871253967</v>
      </c>
      <c r="EI41" t="n" s="15230">
        <v>3.0</v>
      </c>
      <c r="EJ41">
        <f>EI41*$O$41*12</f>
      </c>
      <c r="EK41">
        <f>EH41*EJ41</f>
      </c>
      <c r="EL41" t="n" s="15233">
        <v>0.0</v>
      </c>
      <c r="EM41">
        <f>EK41*(1+EL41)</f>
      </c>
      <c r="EN41" t="n" s="15235">
        <v>0.25</v>
      </c>
      <c r="EO41">
        <f>EM41/(1-EN41)</f>
      </c>
      <c r="EP41">
        <f>EN41*EO41</f>
      </c>
      <c r="EQ41" t="n" s="15238">
        <v>0.15000000596046448</v>
      </c>
      <c r="ER41">
        <f>EQ41*EO41</f>
      </c>
      <c r="ES41">
        <f>EN41-EQ41</f>
      </c>
      <c r="ET41">
        <f>EP41-ER41</f>
      </c>
      <c r="EU41" t="n" s="15242">
        <v>0.03999999910593033</v>
      </c>
      <c r="EV41">
        <f>EU41*EO41</f>
      </c>
      <c r="EW41">
        <f>EO41*(1+EU41)</f>
      </c>
      <c r="EX41" t="n" s="15245">
        <v>0.029999999329447746</v>
      </c>
      <c r="EY41">
        <f>EX41*EW41</f>
      </c>
      <c r="EZ41">
        <f>EW41+EY41</f>
      </c>
      <c r="FA41" t="n" s="15248">
        <v>0.10000000149011612</v>
      </c>
      <c r="FB41">
        <f>EZ41/(1-FA41)</f>
      </c>
      <c r="FC41">
        <f>FA41*FB41</f>
      </c>
      <c r="FD41" t="n" s="15251">
        <v>0.10000000149011612</v>
      </c>
      <c r="FE41">
        <f>FD41*FB41</f>
      </c>
      <c r="FF41">
        <f>FA41-FD41</f>
      </c>
      <c r="FG41">
        <f>FC41-FE41</f>
      </c>
      <c r="FH41">
        <f>FB41</f>
      </c>
      <c r="FI41">
        <f>EH41*EJ41/3641*$P$41</f>
      </c>
      <c r="FJ41" t="n" s="15257">
        <v>0.0</v>
      </c>
      <c r="FK41">
        <f>FI41*(1+FJ41)</f>
      </c>
      <c r="FL41" t="n" s="15259">
        <v>0.25</v>
      </c>
      <c r="FM41">
        <f>FK41/(1-FL41)</f>
      </c>
      <c r="FN41">
        <f>FL41*FM41</f>
      </c>
      <c r="FO41" t="n" s="15262">
        <v>0.15000000596046448</v>
      </c>
      <c r="FP41">
        <f>FO41*FM41</f>
      </c>
      <c r="FQ41">
        <f>FL41-FO41</f>
      </c>
      <c r="FR41">
        <f>FN41-FP41</f>
      </c>
      <c r="FS41" t="n" s="15266">
        <v>0.03999999910593033</v>
      </c>
      <c r="FT41">
        <f>FS41*FM41</f>
      </c>
      <c r="FU41">
        <f>FM41*(1+FS41)</f>
      </c>
      <c r="FV41" t="n" s="15269">
        <v>0.029999999329447746</v>
      </c>
      <c r="FW41">
        <f>FV41*FU41</f>
      </c>
      <c r="FX41">
        <f>FU41+FW41</f>
      </c>
      <c r="FY41" t="n" s="15272">
        <v>0.10000000149011612</v>
      </c>
      <c r="FZ41">
        <f>FX41/(1-FY41)</f>
      </c>
      <c r="GA41">
        <f>FY41*FZ41</f>
      </c>
      <c r="GB41" t="n" s="15275">
        <v>0.10000000149011612</v>
      </c>
      <c r="GC41">
        <f>GB41*FZ41</f>
      </c>
      <c r="GD41">
        <f>FY41-GB41</f>
      </c>
      <c r="GE41">
        <f>GA41-GC41</f>
      </c>
      <c r="GF41">
        <f>FZ41</f>
      </c>
      <c r="GG41" t="s" s="15280">
        <v>69</v>
      </c>
      <c r="GH41" t="s" s="15281">
        <v>66</v>
      </c>
      <c r="GI41" t="s" s="15282">
        <v>67</v>
      </c>
      <c r="GJ41" t="n" s="15283">
        <v>240322.0</v>
      </c>
      <c r="GK41" t="s" s="15284">
        <v>57</v>
      </c>
      <c r="GL41" t="s" s="15285">
        <v>68</v>
      </c>
      <c r="GM41" t="n" s="15286">
        <v>0.12530000507831573</v>
      </c>
      <c r="GN41" t="n" s="15287">
        <v>3.0</v>
      </c>
      <c r="GO41">
        <f>GN41*$O$41*12</f>
      </c>
      <c r="GP41">
        <f>GM41*GO41</f>
      </c>
      <c r="GQ41" t="n" s="15290">
        <v>0.0</v>
      </c>
      <c r="GR41">
        <f>GP41*(1+GQ41)</f>
      </c>
      <c r="GS41" t="n" s="15292">
        <v>0.25</v>
      </c>
      <c r="GT41">
        <f>GR41/(1-GS41)</f>
      </c>
      <c r="GU41">
        <f>GS41*GT41</f>
      </c>
      <c r="GV41" t="n" s="15295">
        <v>0.15000000596046448</v>
      </c>
      <c r="GW41">
        <f>GV41*GT41</f>
      </c>
      <c r="GX41">
        <f>GS41-GV41</f>
      </c>
      <c r="GY41">
        <f>GU41-GW41</f>
      </c>
      <c r="GZ41" t="n" s="15299">
        <v>0.03999999910593033</v>
      </c>
      <c r="HA41">
        <f>GZ41*GT41</f>
      </c>
      <c r="HB41">
        <f>GT41*(1+GZ41)</f>
      </c>
      <c r="HC41" t="n" s="15302">
        <v>0.029999999329447746</v>
      </c>
      <c r="HD41">
        <f>HC41*HB41</f>
      </c>
      <c r="HE41">
        <f>HB41+HD41</f>
      </c>
      <c r="HF41" t="n" s="15305">
        <v>0.10000000149011612</v>
      </c>
      <c r="HG41">
        <f>HE41/(1-HF41)</f>
      </c>
      <c r="HH41">
        <f>HF41*HG41</f>
      </c>
      <c r="HI41" t="n" s="15308">
        <v>0.10000000149011612</v>
      </c>
      <c r="HJ41">
        <f>HI41*HG41</f>
      </c>
      <c r="HK41">
        <f>HF41-HI41</f>
      </c>
      <c r="HL41">
        <f>HH41-HJ41</f>
      </c>
      <c r="HM41">
        <f>HG41</f>
      </c>
      <c r="HN41">
        <f>GM41*GO41/3641*$P$41</f>
      </c>
      <c r="HO41" t="n" s="15314">
        <v>0.0</v>
      </c>
      <c r="HP41">
        <f>HN41*(1+HO41)</f>
      </c>
      <c r="HQ41" t="n" s="15316">
        <v>0.25</v>
      </c>
      <c r="HR41">
        <f>HP41/(1-HQ41)</f>
      </c>
      <c r="HS41">
        <f>HQ41*HR41</f>
      </c>
      <c r="HT41" t="n" s="15319">
        <v>0.15000000596046448</v>
      </c>
      <c r="HU41">
        <f>HT41*HR41</f>
      </c>
      <c r="HV41">
        <f>HQ41-HT41</f>
      </c>
      <c r="HW41">
        <f>HS41-HU41</f>
      </c>
      <c r="HX41" t="n" s="15323">
        <v>0.03999999910593033</v>
      </c>
      <c r="HY41">
        <f>HX41*HR41</f>
      </c>
      <c r="HZ41">
        <f>HR41*(1+HX41)</f>
      </c>
      <c r="IA41" t="n" s="15326">
        <v>0.029999999329447746</v>
      </c>
      <c r="IB41">
        <f>IA41*HZ41</f>
      </c>
      <c r="IC41">
        <f>HZ41+IB41</f>
      </c>
      <c r="ID41" t="n" s="15329">
        <v>0.10000000149011612</v>
      </c>
      <c r="IE41">
        <f>IC41/(1-ID41)</f>
      </c>
      <c r="IF41">
        <f>ID41*IE41</f>
      </c>
      <c r="IG41" t="n" s="15332">
        <v>0.10000000149011612</v>
      </c>
      <c r="IH41">
        <f>IG41*IE41</f>
      </c>
      <c r="II41">
        <f>ID41-IG41</f>
      </c>
      <c r="IJ41">
        <f>IF41-IH41</f>
      </c>
      <c r="IK41">
        <f>IE41</f>
      </c>
      <c r="IL41" t="s" s="15337">
        <v>70</v>
      </c>
      <c r="IM41" t="s" s="15338">
        <v>66</v>
      </c>
      <c r="IN41" t="s" s="15339">
        <v>67</v>
      </c>
      <c r="IO41" t="n" s="15340">
        <v>240322.0</v>
      </c>
      <c r="IP41" t="s" s="15341">
        <v>57</v>
      </c>
      <c r="IQ41" t="s" s="15342">
        <v>68</v>
      </c>
      <c r="IR41" t="n" s="15343">
        <v>0.061900001019239426</v>
      </c>
      <c r="IS41" t="n" s="15344">
        <v>3.0</v>
      </c>
      <c r="IT41">
        <f>IS41*$O$41*12</f>
      </c>
      <c r="IU41">
        <f>IR41*IT41</f>
      </c>
      <c r="IV41" t="n" s="15347">
        <v>0.0</v>
      </c>
      <c r="IW41">
        <f>IU41*(1+IV41)</f>
      </c>
      <c r="IX41" t="n" s="15349">
        <v>0.25</v>
      </c>
      <c r="IY41">
        <f>IW41/(1-IX41)</f>
      </c>
      <c r="IZ41">
        <f>IX41*IY41</f>
      </c>
      <c r="JA41" t="n" s="15352">
        <v>0.15000000596046448</v>
      </c>
      <c r="JB41">
        <f>JA41*IY41</f>
      </c>
      <c r="JC41">
        <f>IX41-JA41</f>
      </c>
      <c r="JD41">
        <f>IZ41-JB41</f>
      </c>
      <c r="JE41" t="n" s="15356">
        <v>0.03999999910593033</v>
      </c>
      <c r="JF41">
        <f>JE41*IY41</f>
      </c>
      <c r="JG41">
        <f>IY41*(1+JE41)</f>
      </c>
      <c r="JH41" t="n" s="15359">
        <v>0.029999999329447746</v>
      </c>
      <c r="JI41">
        <f>JH41*JG41</f>
      </c>
      <c r="JJ41">
        <f>JG41+JI41</f>
      </c>
      <c r="JK41" t="n" s="15362">
        <v>0.10000000149011612</v>
      </c>
      <c r="JL41">
        <f>JJ41/(1-JK41)</f>
      </c>
      <c r="JM41">
        <f>JK41*JL41</f>
      </c>
      <c r="JN41" t="n" s="15365">
        <v>0.10000000149011612</v>
      </c>
      <c r="JO41">
        <f>JN41*JL41</f>
      </c>
      <c r="JP41">
        <f>JK41-JN41</f>
      </c>
      <c r="JQ41">
        <f>JM41-JO41</f>
      </c>
      <c r="JR41">
        <f>JL41</f>
      </c>
      <c r="JS41">
        <f>IR41*IT41/3641*$P$41</f>
      </c>
      <c r="JT41" t="n" s="15371">
        <v>0.0</v>
      </c>
      <c r="JU41">
        <f>JS41*(1+JT41)</f>
      </c>
      <c r="JV41" t="n" s="15373">
        <v>0.25</v>
      </c>
      <c r="JW41">
        <f>JU41/(1-JV41)</f>
      </c>
      <c r="JX41">
        <f>JV41*JW41</f>
      </c>
      <c r="JY41" t="n" s="15376">
        <v>0.15000000596046448</v>
      </c>
      <c r="JZ41">
        <f>JY41*JW41</f>
      </c>
      <c r="KA41">
        <f>JV41-JY41</f>
      </c>
      <c r="KB41">
        <f>JX41-JZ41</f>
      </c>
      <c r="KC41" t="n" s="15380">
        <v>0.03999999910593033</v>
      </c>
      <c r="KD41">
        <f>KC41*JW41</f>
      </c>
      <c r="KE41">
        <f>JW41*(1+KC41)</f>
      </c>
      <c r="KF41" t="n" s="15383">
        <v>0.029999999329447746</v>
      </c>
      <c r="KG41">
        <f>KF41*KE41</f>
      </c>
      <c r="KH41">
        <f>KE41+KG41</f>
      </c>
      <c r="KI41" t="n" s="15386">
        <v>0.10000000149011612</v>
      </c>
      <c r="KJ41">
        <f>KH41/(1-KI41)</f>
      </c>
      <c r="KK41">
        <f>KI41*KJ41</f>
      </c>
      <c r="KL41" t="n" s="15389">
        <v>0.10000000149011612</v>
      </c>
      <c r="KM41">
        <f>KL41*KJ41</f>
      </c>
      <c r="KN41">
        <f>KI41-KL41</f>
      </c>
      <c r="KO41">
        <f>KK41-KM41</f>
      </c>
      <c r="KP41">
        <f>KJ41</f>
      </c>
      <c r="KQ41" t="s" s="15394">
        <v>71</v>
      </c>
      <c r="KR41" t="s" s="15395">
        <v>66</v>
      </c>
      <c r="KS41" t="s" s="15396">
        <v>67</v>
      </c>
      <c r="KT41" t="n" s="15397">
        <v>240322.0</v>
      </c>
      <c r="KU41" t="s" s="15398">
        <v>57</v>
      </c>
      <c r="KV41" t="s" s="15399">
        <v>68</v>
      </c>
      <c r="KW41" t="n" s="15400">
        <v>0.21080000698566437</v>
      </c>
      <c r="KX41" t="n" s="15401">
        <v>3.0</v>
      </c>
      <c r="KY41">
        <f>KX41*$O$41*12</f>
      </c>
      <c r="KZ41">
        <f>KW41*KY41</f>
      </c>
      <c r="LA41" t="n" s="15404">
        <v>0.0</v>
      </c>
      <c r="LB41">
        <f>KZ41*(1+LA41)</f>
      </c>
      <c r="LC41" t="n" s="15406">
        <v>0.25</v>
      </c>
      <c r="LD41">
        <f>LB41/(1-LC41)</f>
      </c>
      <c r="LE41">
        <f>LC41*LD41</f>
      </c>
      <c r="LF41" t="n" s="15409">
        <v>0.15000000596046448</v>
      </c>
      <c r="LG41">
        <f>LF41*LD41</f>
      </c>
      <c r="LH41">
        <f>LC41-LF41</f>
      </c>
      <c r="LI41">
        <f>LE41-LG41</f>
      </c>
      <c r="LJ41" t="n" s="15413">
        <v>0.03999999910593033</v>
      </c>
      <c r="LK41">
        <f>LJ41*LD41</f>
      </c>
      <c r="LL41">
        <f>LD41*(1+LJ41)</f>
      </c>
      <c r="LM41" t="n" s="15416">
        <v>0.029999999329447746</v>
      </c>
      <c r="LN41">
        <f>LM41*LL41</f>
      </c>
      <c r="LO41">
        <f>LL41+LN41</f>
      </c>
      <c r="LP41" t="n" s="15419">
        <v>0.10000000149011612</v>
      </c>
      <c r="LQ41">
        <f>LO41/(1-LP41)</f>
      </c>
      <c r="LR41">
        <f>LP41*LQ41</f>
      </c>
      <c r="LS41" t="n" s="15422">
        <v>0.10000000149011612</v>
      </c>
      <c r="LT41">
        <f>LS41*LQ41</f>
      </c>
      <c r="LU41">
        <f>LP41-LS41</f>
      </c>
      <c r="LV41">
        <f>LR41-LT41</f>
      </c>
      <c r="LW41">
        <f>LQ41</f>
      </c>
      <c r="LX41">
        <f>KW41*KY41/3641*$P$41</f>
      </c>
      <c r="LY41" t="n" s="15428">
        <v>0.0</v>
      </c>
      <c r="LZ41">
        <f>LX41*(1+LY41)</f>
      </c>
      <c r="MA41" t="n" s="15430">
        <v>0.25</v>
      </c>
      <c r="MB41">
        <f>LZ41/(1-MA41)</f>
      </c>
      <c r="MC41">
        <f>MA41*MB41</f>
      </c>
      <c r="MD41" t="n" s="15433">
        <v>0.15000000596046448</v>
      </c>
      <c r="ME41">
        <f>MD41*MB41</f>
      </c>
      <c r="MF41">
        <f>MA41-MD41</f>
      </c>
      <c r="MG41">
        <f>MC41-ME41</f>
      </c>
      <c r="MH41" t="n" s="15437">
        <v>0.03999999910593033</v>
      </c>
      <c r="MI41">
        <f>MH41*MB41</f>
      </c>
      <c r="MJ41">
        <f>MB41*(1+MH41)</f>
      </c>
      <c r="MK41" t="n" s="15440">
        <v>0.029999999329447746</v>
      </c>
      <c r="ML41">
        <f>MK41*MJ41</f>
      </c>
      <c r="MM41">
        <f>MJ41+ML41</f>
      </c>
      <c r="MN41" t="n" s="15443">
        <v>0.10000000149011612</v>
      </c>
      <c r="MO41">
        <f>MM41/(1-MN41)</f>
      </c>
      <c r="MP41">
        <f>MN41*MO41</f>
      </c>
      <c r="MQ41" t="n" s="15446">
        <v>0.10000000149011612</v>
      </c>
      <c r="MR41">
        <f>MQ41*MO41</f>
      </c>
      <c r="MS41">
        <f>MN41-MQ41</f>
      </c>
      <c r="MT41">
        <f>MP41-MR41</f>
      </c>
      <c r="MU41">
        <f>MO41</f>
      </c>
      <c r="MV41" t="s" s="15451">
        <v>72</v>
      </c>
      <c r="MW41" t="s" s="15452">
        <v>66</v>
      </c>
      <c r="MX41" t="s" s="15453">
        <v>67</v>
      </c>
      <c r="MY41" t="n" s="15454">
        <v>240322.0</v>
      </c>
      <c r="MZ41" t="s" s="15455">
        <v>57</v>
      </c>
      <c r="NA41" t="s" s="15456">
        <v>68</v>
      </c>
      <c r="NB41" t="n" s="15457">
        <v>0.45249998569488525</v>
      </c>
      <c r="NC41" t="n" s="15458">
        <v>1.0</v>
      </c>
      <c r="ND41">
        <f>NC41*$O$41*12</f>
      </c>
      <c r="NE41">
        <f>NB41*ND41</f>
      </c>
      <c r="NF41" t="n" s="15461">
        <v>0.0</v>
      </c>
      <c r="NG41">
        <f>NE41*(1+NF41)</f>
      </c>
      <c r="NH41" t="n" s="15463">
        <v>0.25</v>
      </c>
      <c r="NI41">
        <f>NG41/(1-NH41)</f>
      </c>
      <c r="NJ41">
        <f>NH41*NI41</f>
      </c>
      <c r="NK41" t="n" s="15466">
        <v>0.15000000596046448</v>
      </c>
      <c r="NL41">
        <f>NK41*NI41</f>
      </c>
      <c r="NM41">
        <f>NH41-NK41</f>
      </c>
      <c r="NN41">
        <f>NJ41-NL41</f>
      </c>
      <c r="NO41" t="n" s="15470">
        <v>0.03999999910593033</v>
      </c>
      <c r="NP41">
        <f>NO41*NI41</f>
      </c>
      <c r="NQ41">
        <f>NI41*(1+NO41)</f>
      </c>
      <c r="NR41" t="n" s="15473">
        <v>0.029999999329447746</v>
      </c>
      <c r="NS41">
        <f>NR41*NQ41</f>
      </c>
      <c r="NT41">
        <f>NQ41+NS41</f>
      </c>
      <c r="NU41" t="n" s="15476">
        <v>0.10000000149011612</v>
      </c>
      <c r="NV41">
        <f>NT41/(1-NU41)</f>
      </c>
      <c r="NW41">
        <f>NU41*NV41</f>
      </c>
      <c r="NX41" t="n" s="15479">
        <v>0.10000000149011612</v>
      </c>
      <c r="NY41">
        <f>NX41*NV41</f>
      </c>
      <c r="NZ41">
        <f>NU41-NX41</f>
      </c>
      <c r="OA41">
        <f>NW41-NY41</f>
      </c>
      <c r="OB41">
        <f>NV41</f>
      </c>
      <c r="OC41">
        <f>NB41*ND41/3641*$P$41</f>
      </c>
      <c r="OD41" t="n" s="15485">
        <v>0.0</v>
      </c>
      <c r="OE41">
        <f>OC41*(1+OD41)</f>
      </c>
      <c r="OF41" t="n" s="15487">
        <v>0.25</v>
      </c>
      <c r="OG41">
        <f>OE41/(1-OF41)</f>
      </c>
      <c r="OH41">
        <f>OF41*OG41</f>
      </c>
      <c r="OI41" t="n" s="15490">
        <v>0.15000000596046448</v>
      </c>
      <c r="OJ41">
        <f>OI41*OG41</f>
      </c>
      <c r="OK41">
        <f>OF41-OI41</f>
      </c>
      <c r="OL41">
        <f>OH41-OJ41</f>
      </c>
      <c r="OM41" t="n" s="15494">
        <v>0.03999999910593033</v>
      </c>
      <c r="ON41">
        <f>OM41*OG41</f>
      </c>
      <c r="OO41">
        <f>OG41*(1+OM41)</f>
      </c>
      <c r="OP41" t="n" s="15497">
        <v>0.029999999329447746</v>
      </c>
      <c r="OQ41">
        <f>OP41*OO41</f>
      </c>
      <c r="OR41">
        <f>OO41+OQ41</f>
      </c>
      <c r="OS41" t="n" s="15500">
        <v>0.10000000149011612</v>
      </c>
      <c r="OT41">
        <f>OR41/(1-OS41)</f>
      </c>
      <c r="OU41">
        <f>OS41*OT41</f>
      </c>
      <c r="OV41" t="n" s="15503">
        <v>0.10000000149011612</v>
      </c>
      <c r="OW41">
        <f>OV41*OT41</f>
      </c>
      <c r="OX41">
        <f>OS41-OV41</f>
      </c>
      <c r="OY41">
        <f>OU41-OW41</f>
      </c>
      <c r="OZ41">
        <f>OT41</f>
      </c>
      <c r="PA41" t="s" s="15508">
        <v>73</v>
      </c>
      <c r="PB41" t="s" s="15509">
        <v>66</v>
      </c>
      <c r="PC41" t="s" s="15510">
        <v>67</v>
      </c>
      <c r="PD41" t="n" s="15511">
        <v>240322.0</v>
      </c>
      <c r="PE41" t="s" s="15512">
        <v>57</v>
      </c>
      <c r="PF41" t="s" s="15513">
        <v>68</v>
      </c>
      <c r="PG41" t="n" s="15514">
        <v>0.9043999910354614</v>
      </c>
      <c r="PH41" t="n" s="15515">
        <v>1.0</v>
      </c>
      <c r="PI41">
        <f>PH41*$O$41*12</f>
      </c>
      <c r="PJ41">
        <f>PG41*PI41</f>
      </c>
      <c r="PK41" t="n" s="15518">
        <v>0.0</v>
      </c>
      <c r="PL41">
        <f>PJ41*(1+PK41)</f>
      </c>
      <c r="PM41" t="n" s="15520">
        <v>0.25</v>
      </c>
      <c r="PN41">
        <f>PL41/(1-PM41)</f>
      </c>
      <c r="PO41">
        <f>PM41*PN41</f>
      </c>
      <c r="PP41" t="n" s="15523">
        <v>0.15000000596046448</v>
      </c>
      <c r="PQ41">
        <f>PP41*PN41</f>
      </c>
      <c r="PR41">
        <f>PM41-PP41</f>
      </c>
      <c r="PS41">
        <f>PO41-PQ41</f>
      </c>
      <c r="PT41" t="n" s="15527">
        <v>0.03999999910593033</v>
      </c>
      <c r="PU41">
        <f>PT41*PN41</f>
      </c>
      <c r="PV41">
        <f>PN41*(1+PT41)</f>
      </c>
      <c r="PW41" t="n" s="15530">
        <v>0.029999999329447746</v>
      </c>
      <c r="PX41">
        <f>PW41*PV41</f>
      </c>
      <c r="PY41">
        <f>PV41+PX41</f>
      </c>
      <c r="PZ41" t="n" s="15533">
        <v>0.10000000149011612</v>
      </c>
      <c r="QA41">
        <f>PY41/(1-PZ41)</f>
      </c>
      <c r="QB41">
        <f>PZ41*QA41</f>
      </c>
      <c r="QC41" t="n" s="15536">
        <v>0.10000000149011612</v>
      </c>
      <c r="QD41">
        <f>QC41*QA41</f>
      </c>
      <c r="QE41">
        <f>PZ41-QC41</f>
      </c>
      <c r="QF41">
        <f>QB41-QD41</f>
      </c>
      <c r="QG41">
        <f>QA41</f>
      </c>
      <c r="QH41">
        <f>PG41*PI41/3641*$P$41</f>
      </c>
      <c r="QI41" t="n" s="15542">
        <v>0.0</v>
      </c>
      <c r="QJ41">
        <f>QH41*(1+QI41)</f>
      </c>
      <c r="QK41" t="n" s="15544">
        <v>0.25</v>
      </c>
      <c r="QL41">
        <f>QJ41/(1-QK41)</f>
      </c>
      <c r="QM41">
        <f>QK41*QL41</f>
      </c>
      <c r="QN41" t="n" s="15547">
        <v>0.15000000596046448</v>
      </c>
      <c r="QO41">
        <f>QN41*QL41</f>
      </c>
      <c r="QP41">
        <f>QK41-QN41</f>
      </c>
      <c r="QQ41">
        <f>QM41-QO41</f>
      </c>
      <c r="QR41" t="n" s="15551">
        <v>0.03999999910593033</v>
      </c>
      <c r="QS41">
        <f>QR41*QL41</f>
      </c>
      <c r="QT41">
        <f>QL41*(1+QR41)</f>
      </c>
      <c r="QU41" t="n" s="15554">
        <v>0.029999999329447746</v>
      </c>
      <c r="QV41">
        <f>QU41*QT41</f>
      </c>
      <c r="QW41">
        <f>QT41+QV41</f>
      </c>
      <c r="QX41" t="n" s="15557">
        <v>0.10000000149011612</v>
      </c>
      <c r="QY41">
        <f>QW41/(1-QX41)</f>
      </c>
      <c r="QZ41">
        <f>QX41*QY41</f>
      </c>
      <c r="RA41" t="n" s="15560">
        <v>0.10000000149011612</v>
      </c>
      <c r="RB41">
        <f>RA41*QY41</f>
      </c>
      <c r="RC41">
        <f>QX41-RA41</f>
      </c>
      <c r="RD41">
        <f>QZ41-RB41</f>
      </c>
      <c r="RE41">
        <f>QY41</f>
      </c>
      <c r="RF41">
        <f>BV41+EA41+GF41+IK41+KP41+MU41+OZ41+RE41</f>
      </c>
    </row>
    <row r="42">
      <c r="A42" t="s">
        <v>132</v>
      </c>
      <c r="B42" t="s">
        <v>133</v>
      </c>
      <c r="C42" t="s">
        <v>134</v>
      </c>
      <c r="D42" t="s">
        <v>52</v>
      </c>
      <c r="F42" t="s">
        <v>53</v>
      </c>
      <c r="G42" t="s">
        <v>54</v>
      </c>
      <c r="H42" t="s">
        <v>104</v>
      </c>
      <c r="I42" t="s">
        <v>105</v>
      </c>
      <c r="J42" t="n">
        <v>0.0</v>
      </c>
      <c r="K42" t="n">
        <v>42815.0</v>
      </c>
      <c r="L42" t="n">
        <v>42576.0</v>
      </c>
      <c r="M42" t="s">
        <v>57</v>
      </c>
      <c r="N42" t="n">
        <v>4.0</v>
      </c>
      <c r="O42" t="n">
        <v>6000.0</v>
      </c>
      <c r="P42" t="n">
        <v>-239.0</v>
      </c>
      <c r="Q42" t="n">
        <v>5.0</v>
      </c>
      <c r="R42" t="s" s="15565">
        <v>58</v>
      </c>
      <c r="S42" t="s" s="15566">
        <v>59</v>
      </c>
      <c r="T42" t="s" s="15567">
        <v>60</v>
      </c>
      <c r="U42" t="s" s="15568">
        <v>61</v>
      </c>
      <c r="V42" t="s" s="15569">
        <v>57</v>
      </c>
      <c r="W42" t="s" s="15570">
        <v>62</v>
      </c>
      <c r="X42" t="s" s="15571">
        <v>63</v>
      </c>
      <c r="Z42" t="n" s="15572">
        <v>500000.0</v>
      </c>
      <c r="AA42" t="n" s="15573">
        <v>1822.1199951171875</v>
      </c>
      <c r="AB42" t="n" s="15574">
        <v>0.0</v>
      </c>
      <c r="AC42">
        <f>AA42*(1+AB42)</f>
      </c>
      <c r="AD42" t="n" s="15576">
        <v>0.25</v>
      </c>
      <c r="AE42">
        <f>AC42/(1-AD42)</f>
      </c>
      <c r="AF42">
        <f>AD42*AE42</f>
      </c>
      <c r="AG42" t="n" s="15579">
        <v>0.15000000596046448</v>
      </c>
      <c r="AH42">
        <f>AG42*AE42</f>
      </c>
      <c r="AI42">
        <f>AD42-AG42</f>
      </c>
      <c r="AJ42">
        <f>AF42-AH42</f>
      </c>
      <c r="AK42" t="n" s="15583">
        <v>0.03999999910593033</v>
      </c>
      <c r="AL42">
        <f>AK42*AE42</f>
      </c>
      <c r="AM42">
        <f>AE42*(1+AK42)</f>
      </c>
      <c r="AN42" t="n" s="15586">
        <v>0.029999999329447746</v>
      </c>
      <c r="AO42">
        <f>AN42*AM42</f>
      </c>
      <c r="AP42">
        <f>AM42+AO42</f>
      </c>
      <c r="AQ42" t="n" s="15589">
        <v>0.10000000149011612</v>
      </c>
      <c r="AR42">
        <f>AP42/(1-AQ42)</f>
      </c>
      <c r="AS42">
        <f>AQ42*AR42</f>
      </c>
      <c r="AT42" t="n" s="15592">
        <v>0.10000000149011612</v>
      </c>
      <c r="AU42">
        <f>AT42*AR42</f>
      </c>
      <c r="AV42">
        <f>AQ42-AT42</f>
      </c>
      <c r="AW42">
        <f>AS42-AU42</f>
      </c>
      <c r="AX42">
        <f>AR42</f>
      </c>
      <c r="AY42">
        <f>AA42/12*$Q$42</f>
      </c>
      <c r="AZ42">
        <f>AB42/12*$Q$42</f>
      </c>
      <c r="BA42">
        <f>AC42/12*$Q$42</f>
      </c>
      <c r="BB42">
        <f>AD42/12*$Q$42</f>
      </c>
      <c r="BC42">
        <f>AE42/12*$Q$42</f>
      </c>
      <c r="BD42">
        <f>AF42/12*$Q$42</f>
      </c>
      <c r="BE42">
        <f>AG42/12*$Q$42</f>
      </c>
      <c r="BF42">
        <f>AH42/12*$Q$42</f>
      </c>
      <c r="BG42">
        <f>AI42/12*$Q$42</f>
      </c>
      <c r="BH42">
        <f>AJ42/12*$Q$42</f>
      </c>
      <c r="BI42">
        <f>AK42/12*$Q$42</f>
      </c>
      <c r="BJ42">
        <f>AL42/12*$Q$42</f>
      </c>
      <c r="BK42">
        <f>AM42/12*$Q$42</f>
      </c>
      <c r="BL42">
        <f>AN42/12*$Q$42</f>
      </c>
      <c r="BM42">
        <f>AO42/12*$Q$42</f>
      </c>
      <c r="BN42">
        <f>AP42/12*$Q$42</f>
      </c>
      <c r="BO42">
        <f>AQ42/12*$Q$42</f>
      </c>
      <c r="BP42">
        <f>AR42/12*$Q$42</f>
      </c>
      <c r="BQ42">
        <f>AS42/12*$Q$42</f>
      </c>
      <c r="BR42">
        <f>AT42/12*$Q$42</f>
      </c>
      <c r="BS42">
        <f>AU42/12*$Q$42</f>
      </c>
      <c r="BT42">
        <f>AV42/12*$Q$42</f>
      </c>
      <c r="BU42">
        <f>AW42/12*$Q$42</f>
      </c>
      <c r="BV42">
        <f>AX42/12*$Q$42</f>
      </c>
      <c r="BW42" t="s" s="15625">
        <v>64</v>
      </c>
      <c r="BX42" t="s" s="15626">
        <v>59</v>
      </c>
      <c r="BY42" t="s" s="15627">
        <v>60</v>
      </c>
      <c r="BZ42" t="s" s="15628">
        <v>61</v>
      </c>
      <c r="CA42" t="s" s="15629">
        <v>57</v>
      </c>
      <c r="CB42" t="s" s="15630">
        <v>62</v>
      </c>
      <c r="CC42" t="s" s="15631">
        <v>63</v>
      </c>
      <c r="CE42" t="n" s="15632">
        <v>500000.0</v>
      </c>
      <c r="CF42" t="n" s="15633">
        <v>0.0</v>
      </c>
      <c r="CG42" t="n" s="15634">
        <v>0.0</v>
      </c>
      <c r="CH42">
        <f>CF42*(1+CG42)</f>
      </c>
      <c r="CI42" t="n" s="15636">
        <v>0.25</v>
      </c>
      <c r="CJ42">
        <f>CH42/(1-CI42)</f>
      </c>
      <c r="CK42">
        <f>CI42*CJ42</f>
      </c>
      <c r="CL42" t="n" s="15639">
        <v>0.15000000596046448</v>
      </c>
      <c r="CM42">
        <f>CL42*CJ42</f>
      </c>
      <c r="CN42">
        <f>CI42-CL42</f>
      </c>
      <c r="CO42">
        <f>CK42-CM42</f>
      </c>
      <c r="CP42" t="n" s="15643">
        <v>0.03999999910593033</v>
      </c>
      <c r="CQ42">
        <f>CP42*CJ42</f>
      </c>
      <c r="CR42">
        <f>CJ42*(1+CP42)</f>
      </c>
      <c r="CS42" t="n" s="15646">
        <v>0.029999999329447746</v>
      </c>
      <c r="CT42">
        <f>CS42*CR42</f>
      </c>
      <c r="CU42">
        <f>CR42+CT42</f>
      </c>
      <c r="CV42" t="n" s="15649">
        <v>0.10000000149011612</v>
      </c>
      <c r="CW42">
        <f>CU42/(1-CV42)</f>
      </c>
      <c r="CX42">
        <f>CV42*CW42</f>
      </c>
      <c r="CY42" t="n" s="15652">
        <v>0.10000000149011612</v>
      </c>
      <c r="CZ42">
        <f>CY42*CW42</f>
      </c>
      <c r="DA42">
        <f>CV42-CY42</f>
      </c>
      <c r="DB42">
        <f>CX42-CZ42</f>
      </c>
      <c r="DC42">
        <f>CW42</f>
      </c>
      <c r="DD42">
        <f>CF42/12*$Q$42</f>
      </c>
      <c r="DE42">
        <f>CG42/12*$Q$42</f>
      </c>
      <c r="DF42">
        <f>CH42/12*$Q$42</f>
      </c>
      <c r="DG42">
        <f>CI42/12*$Q$42</f>
      </c>
      <c r="DH42">
        <f>CJ42/12*$Q$42</f>
      </c>
      <c r="DI42">
        <f>CK42/12*$Q$42</f>
      </c>
      <c r="DJ42">
        <f>CL42/12*$Q$42</f>
      </c>
      <c r="DK42">
        <f>CM42/12*$Q$42</f>
      </c>
      <c r="DL42">
        <f>CN42/12*$Q$42</f>
      </c>
      <c r="DM42">
        <f>CO42/12*$Q$42</f>
      </c>
      <c r="DN42">
        <f>CP42/12*$Q$42</f>
      </c>
      <c r="DO42">
        <f>CQ42/12*$Q$42</f>
      </c>
      <c r="DP42">
        <f>CR42/12*$Q$42</f>
      </c>
      <c r="DQ42">
        <f>CS42/12*$Q$42</f>
      </c>
      <c r="DR42">
        <f>CT42/12*$Q$42</f>
      </c>
      <c r="DS42">
        <f>CU42/12*$Q$42</f>
      </c>
      <c r="DT42">
        <f>CV42/12*$Q$42</f>
      </c>
      <c r="DU42">
        <f>CW42/12*$Q$42</f>
      </c>
      <c r="DV42">
        <f>CX42/12*$Q$42</f>
      </c>
      <c r="DW42">
        <f>CY42/12*$Q$42</f>
      </c>
      <c r="DX42">
        <f>CZ42/12*$Q$42</f>
      </c>
      <c r="DY42">
        <f>DA42/12*$Q$42</f>
      </c>
      <c r="DZ42">
        <f>DB42/12*$Q$42</f>
      </c>
      <c r="EA42">
        <f>DC42/12*$Q$42</f>
      </c>
      <c r="EB42" t="s" s="15685">
        <v>65</v>
      </c>
      <c r="EC42" t="s" s="15686">
        <v>66</v>
      </c>
      <c r="ED42" t="s" s="15687">
        <v>67</v>
      </c>
      <c r="EE42" t="n" s="15688">
        <v>240322.0</v>
      </c>
      <c r="EF42" t="s" s="15689">
        <v>57</v>
      </c>
      <c r="EG42" t="s" s="15690">
        <v>68</v>
      </c>
      <c r="EH42" t="n" s="15691">
        <v>0.5009999871253967</v>
      </c>
      <c r="EI42" t="n" s="15692">
        <v>3.0</v>
      </c>
      <c r="EJ42">
        <f>EI42*$O$42*12</f>
      </c>
      <c r="EK42">
        <f>EH42*EJ42</f>
      </c>
      <c r="EL42" t="n" s="15695">
        <v>0.0</v>
      </c>
      <c r="EM42">
        <f>EK42*(1+EL42)</f>
      </c>
      <c r="EN42" t="n" s="15697">
        <v>0.25</v>
      </c>
      <c r="EO42">
        <f>EM42/(1-EN42)</f>
      </c>
      <c r="EP42">
        <f>EN42*EO42</f>
      </c>
      <c r="EQ42" t="n" s="15700">
        <v>0.15000000596046448</v>
      </c>
      <c r="ER42">
        <f>EQ42*EO42</f>
      </c>
      <c r="ES42">
        <f>EN42-EQ42</f>
      </c>
      <c r="ET42">
        <f>EP42-ER42</f>
      </c>
      <c r="EU42" t="n" s="15704">
        <v>0.03999999910593033</v>
      </c>
      <c r="EV42">
        <f>EU42*EO42</f>
      </c>
      <c r="EW42">
        <f>EO42*(1+EU42)</f>
      </c>
      <c r="EX42" t="n" s="15707">
        <v>0.029999999329447746</v>
      </c>
      <c r="EY42">
        <f>EX42*EW42</f>
      </c>
      <c r="EZ42">
        <f>EW42+EY42</f>
      </c>
      <c r="FA42" t="n" s="15710">
        <v>0.10000000149011612</v>
      </c>
      <c r="FB42">
        <f>EZ42/(1-FA42)</f>
      </c>
      <c r="FC42">
        <f>FA42*FB42</f>
      </c>
      <c r="FD42" t="n" s="15713">
        <v>0.10000000149011612</v>
      </c>
      <c r="FE42">
        <f>FD42*FB42</f>
      </c>
      <c r="FF42">
        <f>FA42-FD42</f>
      </c>
      <c r="FG42">
        <f>FC42-FE42</f>
      </c>
      <c r="FH42">
        <f>FB42</f>
      </c>
      <c r="FI42">
        <f>EH42*EJ42/3642*$P$42</f>
      </c>
      <c r="FJ42" t="n" s="15719">
        <v>0.0</v>
      </c>
      <c r="FK42">
        <f>FI42*(1+FJ42)</f>
      </c>
      <c r="FL42" t="n" s="15721">
        <v>0.25</v>
      </c>
      <c r="FM42">
        <f>FK42/(1-FL42)</f>
      </c>
      <c r="FN42">
        <f>FL42*FM42</f>
      </c>
      <c r="FO42" t="n" s="15724">
        <v>0.15000000596046448</v>
      </c>
      <c r="FP42">
        <f>FO42*FM42</f>
      </c>
      <c r="FQ42">
        <f>FL42-FO42</f>
      </c>
      <c r="FR42">
        <f>FN42-FP42</f>
      </c>
      <c r="FS42" t="n" s="15728">
        <v>0.03999999910593033</v>
      </c>
      <c r="FT42">
        <f>FS42*FM42</f>
      </c>
      <c r="FU42">
        <f>FM42*(1+FS42)</f>
      </c>
      <c r="FV42" t="n" s="15731">
        <v>0.029999999329447746</v>
      </c>
      <c r="FW42">
        <f>FV42*FU42</f>
      </c>
      <c r="FX42">
        <f>FU42+FW42</f>
      </c>
      <c r="FY42" t="n" s="15734">
        <v>0.10000000149011612</v>
      </c>
      <c r="FZ42">
        <f>FX42/(1-FY42)</f>
      </c>
      <c r="GA42">
        <f>FY42*FZ42</f>
      </c>
      <c r="GB42" t="n" s="15737">
        <v>0.10000000149011612</v>
      </c>
      <c r="GC42">
        <f>GB42*FZ42</f>
      </c>
      <c r="GD42">
        <f>FY42-GB42</f>
      </c>
      <c r="GE42">
        <f>GA42-GC42</f>
      </c>
      <c r="GF42">
        <f>FZ42</f>
      </c>
      <c r="GG42" t="s" s="15742">
        <v>69</v>
      </c>
      <c r="GH42" t="s" s="15743">
        <v>66</v>
      </c>
      <c r="GI42" t="s" s="15744">
        <v>67</v>
      </c>
      <c r="GJ42" t="n" s="15745">
        <v>240322.0</v>
      </c>
      <c r="GK42" t="s" s="15746">
        <v>57</v>
      </c>
      <c r="GL42" t="s" s="15747">
        <v>68</v>
      </c>
      <c r="GM42" t="n" s="15748">
        <v>0.12530000507831573</v>
      </c>
      <c r="GN42" t="n" s="15749">
        <v>3.0</v>
      </c>
      <c r="GO42">
        <f>GN42*$O$42*12</f>
      </c>
      <c r="GP42">
        <f>GM42*GO42</f>
      </c>
      <c r="GQ42" t="n" s="15752">
        <v>0.0</v>
      </c>
      <c r="GR42">
        <f>GP42*(1+GQ42)</f>
      </c>
      <c r="GS42" t="n" s="15754">
        <v>0.25</v>
      </c>
      <c r="GT42">
        <f>GR42/(1-GS42)</f>
      </c>
      <c r="GU42">
        <f>GS42*GT42</f>
      </c>
      <c r="GV42" t="n" s="15757">
        <v>0.15000000596046448</v>
      </c>
      <c r="GW42">
        <f>GV42*GT42</f>
      </c>
      <c r="GX42">
        <f>GS42-GV42</f>
      </c>
      <c r="GY42">
        <f>GU42-GW42</f>
      </c>
      <c r="GZ42" t="n" s="15761">
        <v>0.03999999910593033</v>
      </c>
      <c r="HA42">
        <f>GZ42*GT42</f>
      </c>
      <c r="HB42">
        <f>GT42*(1+GZ42)</f>
      </c>
      <c r="HC42" t="n" s="15764">
        <v>0.029999999329447746</v>
      </c>
      <c r="HD42">
        <f>HC42*HB42</f>
      </c>
      <c r="HE42">
        <f>HB42+HD42</f>
      </c>
      <c r="HF42" t="n" s="15767">
        <v>0.10000000149011612</v>
      </c>
      <c r="HG42">
        <f>HE42/(1-HF42)</f>
      </c>
      <c r="HH42">
        <f>HF42*HG42</f>
      </c>
      <c r="HI42" t="n" s="15770">
        <v>0.10000000149011612</v>
      </c>
      <c r="HJ42">
        <f>HI42*HG42</f>
      </c>
      <c r="HK42">
        <f>HF42-HI42</f>
      </c>
      <c r="HL42">
        <f>HH42-HJ42</f>
      </c>
      <c r="HM42">
        <f>HG42</f>
      </c>
      <c r="HN42">
        <f>GM42*GO42/3642*$P$42</f>
      </c>
      <c r="HO42" t="n" s="15776">
        <v>0.0</v>
      </c>
      <c r="HP42">
        <f>HN42*(1+HO42)</f>
      </c>
      <c r="HQ42" t="n" s="15778">
        <v>0.25</v>
      </c>
      <c r="HR42">
        <f>HP42/(1-HQ42)</f>
      </c>
      <c r="HS42">
        <f>HQ42*HR42</f>
      </c>
      <c r="HT42" t="n" s="15781">
        <v>0.15000000596046448</v>
      </c>
      <c r="HU42">
        <f>HT42*HR42</f>
      </c>
      <c r="HV42">
        <f>HQ42-HT42</f>
      </c>
      <c r="HW42">
        <f>HS42-HU42</f>
      </c>
      <c r="HX42" t="n" s="15785">
        <v>0.03999999910593033</v>
      </c>
      <c r="HY42">
        <f>HX42*HR42</f>
      </c>
      <c r="HZ42">
        <f>HR42*(1+HX42)</f>
      </c>
      <c r="IA42" t="n" s="15788">
        <v>0.029999999329447746</v>
      </c>
      <c r="IB42">
        <f>IA42*HZ42</f>
      </c>
      <c r="IC42">
        <f>HZ42+IB42</f>
      </c>
      <c r="ID42" t="n" s="15791">
        <v>0.10000000149011612</v>
      </c>
      <c r="IE42">
        <f>IC42/(1-ID42)</f>
      </c>
      <c r="IF42">
        <f>ID42*IE42</f>
      </c>
      <c r="IG42" t="n" s="15794">
        <v>0.10000000149011612</v>
      </c>
      <c r="IH42">
        <f>IG42*IE42</f>
      </c>
      <c r="II42">
        <f>ID42-IG42</f>
      </c>
      <c r="IJ42">
        <f>IF42-IH42</f>
      </c>
      <c r="IK42">
        <f>IE42</f>
      </c>
      <c r="IL42" t="s" s="15799">
        <v>70</v>
      </c>
      <c r="IM42" t="s" s="15800">
        <v>66</v>
      </c>
      <c r="IN42" t="s" s="15801">
        <v>67</v>
      </c>
      <c r="IO42" t="n" s="15802">
        <v>240322.0</v>
      </c>
      <c r="IP42" t="s" s="15803">
        <v>57</v>
      </c>
      <c r="IQ42" t="s" s="15804">
        <v>68</v>
      </c>
      <c r="IR42" t="n" s="15805">
        <v>0.061900001019239426</v>
      </c>
      <c r="IS42" t="n" s="15806">
        <v>3.0</v>
      </c>
      <c r="IT42">
        <f>IS42*$O$42*12</f>
      </c>
      <c r="IU42">
        <f>IR42*IT42</f>
      </c>
      <c r="IV42" t="n" s="15809">
        <v>0.0</v>
      </c>
      <c r="IW42">
        <f>IU42*(1+IV42)</f>
      </c>
      <c r="IX42" t="n" s="15811">
        <v>0.25</v>
      </c>
      <c r="IY42">
        <f>IW42/(1-IX42)</f>
      </c>
      <c r="IZ42">
        <f>IX42*IY42</f>
      </c>
      <c r="JA42" t="n" s="15814">
        <v>0.15000000596046448</v>
      </c>
      <c r="JB42">
        <f>JA42*IY42</f>
      </c>
      <c r="JC42">
        <f>IX42-JA42</f>
      </c>
      <c r="JD42">
        <f>IZ42-JB42</f>
      </c>
      <c r="JE42" t="n" s="15818">
        <v>0.03999999910593033</v>
      </c>
      <c r="JF42">
        <f>JE42*IY42</f>
      </c>
      <c r="JG42">
        <f>IY42*(1+JE42)</f>
      </c>
      <c r="JH42" t="n" s="15821">
        <v>0.029999999329447746</v>
      </c>
      <c r="JI42">
        <f>JH42*JG42</f>
      </c>
      <c r="JJ42">
        <f>JG42+JI42</f>
      </c>
      <c r="JK42" t="n" s="15824">
        <v>0.10000000149011612</v>
      </c>
      <c r="JL42">
        <f>JJ42/(1-JK42)</f>
      </c>
      <c r="JM42">
        <f>JK42*JL42</f>
      </c>
      <c r="JN42" t="n" s="15827">
        <v>0.10000000149011612</v>
      </c>
      <c r="JO42">
        <f>JN42*JL42</f>
      </c>
      <c r="JP42">
        <f>JK42-JN42</f>
      </c>
      <c r="JQ42">
        <f>JM42-JO42</f>
      </c>
      <c r="JR42">
        <f>JL42</f>
      </c>
      <c r="JS42">
        <f>IR42*IT42/3642*$P$42</f>
      </c>
      <c r="JT42" t="n" s="15833">
        <v>0.0</v>
      </c>
      <c r="JU42">
        <f>JS42*(1+JT42)</f>
      </c>
      <c r="JV42" t="n" s="15835">
        <v>0.25</v>
      </c>
      <c r="JW42">
        <f>JU42/(1-JV42)</f>
      </c>
      <c r="JX42">
        <f>JV42*JW42</f>
      </c>
      <c r="JY42" t="n" s="15838">
        <v>0.15000000596046448</v>
      </c>
      <c r="JZ42">
        <f>JY42*JW42</f>
      </c>
      <c r="KA42">
        <f>JV42-JY42</f>
      </c>
      <c r="KB42">
        <f>JX42-JZ42</f>
      </c>
      <c r="KC42" t="n" s="15842">
        <v>0.03999999910593033</v>
      </c>
      <c r="KD42">
        <f>KC42*JW42</f>
      </c>
      <c r="KE42">
        <f>JW42*(1+KC42)</f>
      </c>
      <c r="KF42" t="n" s="15845">
        <v>0.029999999329447746</v>
      </c>
      <c r="KG42">
        <f>KF42*KE42</f>
      </c>
      <c r="KH42">
        <f>KE42+KG42</f>
      </c>
      <c r="KI42" t="n" s="15848">
        <v>0.10000000149011612</v>
      </c>
      <c r="KJ42">
        <f>KH42/(1-KI42)</f>
      </c>
      <c r="KK42">
        <f>KI42*KJ42</f>
      </c>
      <c r="KL42" t="n" s="15851">
        <v>0.10000000149011612</v>
      </c>
      <c r="KM42">
        <f>KL42*KJ42</f>
      </c>
      <c r="KN42">
        <f>KI42-KL42</f>
      </c>
      <c r="KO42">
        <f>KK42-KM42</f>
      </c>
      <c r="KP42">
        <f>KJ42</f>
      </c>
      <c r="KQ42" t="s" s="15856">
        <v>71</v>
      </c>
      <c r="KR42" t="s" s="15857">
        <v>66</v>
      </c>
      <c r="KS42" t="s" s="15858">
        <v>67</v>
      </c>
      <c r="KT42" t="n" s="15859">
        <v>240322.0</v>
      </c>
      <c r="KU42" t="s" s="15860">
        <v>57</v>
      </c>
      <c r="KV42" t="s" s="15861">
        <v>68</v>
      </c>
      <c r="KW42" t="n" s="15862">
        <v>0.21080000698566437</v>
      </c>
      <c r="KX42" t="n" s="15863">
        <v>3.0</v>
      </c>
      <c r="KY42">
        <f>KX42*$O$42*12</f>
      </c>
      <c r="KZ42">
        <f>KW42*KY42</f>
      </c>
      <c r="LA42" t="n" s="15866">
        <v>0.0</v>
      </c>
      <c r="LB42">
        <f>KZ42*(1+LA42)</f>
      </c>
      <c r="LC42" t="n" s="15868">
        <v>0.25</v>
      </c>
      <c r="LD42">
        <f>LB42/(1-LC42)</f>
      </c>
      <c r="LE42">
        <f>LC42*LD42</f>
      </c>
      <c r="LF42" t="n" s="15871">
        <v>0.15000000596046448</v>
      </c>
      <c r="LG42">
        <f>LF42*LD42</f>
      </c>
      <c r="LH42">
        <f>LC42-LF42</f>
      </c>
      <c r="LI42">
        <f>LE42-LG42</f>
      </c>
      <c r="LJ42" t="n" s="15875">
        <v>0.03999999910593033</v>
      </c>
      <c r="LK42">
        <f>LJ42*LD42</f>
      </c>
      <c r="LL42">
        <f>LD42*(1+LJ42)</f>
      </c>
      <c r="LM42" t="n" s="15878">
        <v>0.029999999329447746</v>
      </c>
      <c r="LN42">
        <f>LM42*LL42</f>
      </c>
      <c r="LO42">
        <f>LL42+LN42</f>
      </c>
      <c r="LP42" t="n" s="15881">
        <v>0.10000000149011612</v>
      </c>
      <c r="LQ42">
        <f>LO42/(1-LP42)</f>
      </c>
      <c r="LR42">
        <f>LP42*LQ42</f>
      </c>
      <c r="LS42" t="n" s="15884">
        <v>0.10000000149011612</v>
      </c>
      <c r="LT42">
        <f>LS42*LQ42</f>
      </c>
      <c r="LU42">
        <f>LP42-LS42</f>
      </c>
      <c r="LV42">
        <f>LR42-LT42</f>
      </c>
      <c r="LW42">
        <f>LQ42</f>
      </c>
      <c r="LX42">
        <f>KW42*KY42/3642*$P$42</f>
      </c>
      <c r="LY42" t="n" s="15890">
        <v>0.0</v>
      </c>
      <c r="LZ42">
        <f>LX42*(1+LY42)</f>
      </c>
      <c r="MA42" t="n" s="15892">
        <v>0.25</v>
      </c>
      <c r="MB42">
        <f>LZ42/(1-MA42)</f>
      </c>
      <c r="MC42">
        <f>MA42*MB42</f>
      </c>
      <c r="MD42" t="n" s="15895">
        <v>0.15000000596046448</v>
      </c>
      <c r="ME42">
        <f>MD42*MB42</f>
      </c>
      <c r="MF42">
        <f>MA42-MD42</f>
      </c>
      <c r="MG42">
        <f>MC42-ME42</f>
      </c>
      <c r="MH42" t="n" s="15899">
        <v>0.03999999910593033</v>
      </c>
      <c r="MI42">
        <f>MH42*MB42</f>
      </c>
      <c r="MJ42">
        <f>MB42*(1+MH42)</f>
      </c>
      <c r="MK42" t="n" s="15902">
        <v>0.029999999329447746</v>
      </c>
      <c r="ML42">
        <f>MK42*MJ42</f>
      </c>
      <c r="MM42">
        <f>MJ42+ML42</f>
      </c>
      <c r="MN42" t="n" s="15905">
        <v>0.10000000149011612</v>
      </c>
      <c r="MO42">
        <f>MM42/(1-MN42)</f>
      </c>
      <c r="MP42">
        <f>MN42*MO42</f>
      </c>
      <c r="MQ42" t="n" s="15908">
        <v>0.10000000149011612</v>
      </c>
      <c r="MR42">
        <f>MQ42*MO42</f>
      </c>
      <c r="MS42">
        <f>MN42-MQ42</f>
      </c>
      <c r="MT42">
        <f>MP42-MR42</f>
      </c>
      <c r="MU42">
        <f>MO42</f>
      </c>
      <c r="MV42" t="s" s="15913">
        <v>72</v>
      </c>
      <c r="MW42" t="s" s="15914">
        <v>66</v>
      </c>
      <c r="MX42" t="s" s="15915">
        <v>67</v>
      </c>
      <c r="MY42" t="n" s="15916">
        <v>240322.0</v>
      </c>
      <c r="MZ42" t="s" s="15917">
        <v>57</v>
      </c>
      <c r="NA42" t="s" s="15918">
        <v>68</v>
      </c>
      <c r="NB42" t="n" s="15919">
        <v>0.45249998569488525</v>
      </c>
      <c r="NC42" t="n" s="15920">
        <v>1.0</v>
      </c>
      <c r="ND42">
        <f>NC42*$O$42*12</f>
      </c>
      <c r="NE42">
        <f>NB42*ND42</f>
      </c>
      <c r="NF42" t="n" s="15923">
        <v>0.0</v>
      </c>
      <c r="NG42">
        <f>NE42*(1+NF42)</f>
      </c>
      <c r="NH42" t="n" s="15925">
        <v>0.25</v>
      </c>
      <c r="NI42">
        <f>NG42/(1-NH42)</f>
      </c>
      <c r="NJ42">
        <f>NH42*NI42</f>
      </c>
      <c r="NK42" t="n" s="15928">
        <v>0.15000000596046448</v>
      </c>
      <c r="NL42">
        <f>NK42*NI42</f>
      </c>
      <c r="NM42">
        <f>NH42-NK42</f>
      </c>
      <c r="NN42">
        <f>NJ42-NL42</f>
      </c>
      <c r="NO42" t="n" s="15932">
        <v>0.03999999910593033</v>
      </c>
      <c r="NP42">
        <f>NO42*NI42</f>
      </c>
      <c r="NQ42">
        <f>NI42*(1+NO42)</f>
      </c>
      <c r="NR42" t="n" s="15935">
        <v>0.029999999329447746</v>
      </c>
      <c r="NS42">
        <f>NR42*NQ42</f>
      </c>
      <c r="NT42">
        <f>NQ42+NS42</f>
      </c>
      <c r="NU42" t="n" s="15938">
        <v>0.10000000149011612</v>
      </c>
      <c r="NV42">
        <f>NT42/(1-NU42)</f>
      </c>
      <c r="NW42">
        <f>NU42*NV42</f>
      </c>
      <c r="NX42" t="n" s="15941">
        <v>0.10000000149011612</v>
      </c>
      <c r="NY42">
        <f>NX42*NV42</f>
      </c>
      <c r="NZ42">
        <f>NU42-NX42</f>
      </c>
      <c r="OA42">
        <f>NW42-NY42</f>
      </c>
      <c r="OB42">
        <f>NV42</f>
      </c>
      <c r="OC42">
        <f>NB42*ND42/3642*$P$42</f>
      </c>
      <c r="OD42" t="n" s="15947">
        <v>0.0</v>
      </c>
      <c r="OE42">
        <f>OC42*(1+OD42)</f>
      </c>
      <c r="OF42" t="n" s="15949">
        <v>0.25</v>
      </c>
      <c r="OG42">
        <f>OE42/(1-OF42)</f>
      </c>
      <c r="OH42">
        <f>OF42*OG42</f>
      </c>
      <c r="OI42" t="n" s="15952">
        <v>0.15000000596046448</v>
      </c>
      <c r="OJ42">
        <f>OI42*OG42</f>
      </c>
      <c r="OK42">
        <f>OF42-OI42</f>
      </c>
      <c r="OL42">
        <f>OH42-OJ42</f>
      </c>
      <c r="OM42" t="n" s="15956">
        <v>0.03999999910593033</v>
      </c>
      <c r="ON42">
        <f>OM42*OG42</f>
      </c>
      <c r="OO42">
        <f>OG42*(1+OM42)</f>
      </c>
      <c r="OP42" t="n" s="15959">
        <v>0.029999999329447746</v>
      </c>
      <c r="OQ42">
        <f>OP42*OO42</f>
      </c>
      <c r="OR42">
        <f>OO42+OQ42</f>
      </c>
      <c r="OS42" t="n" s="15962">
        <v>0.10000000149011612</v>
      </c>
      <c r="OT42">
        <f>OR42/(1-OS42)</f>
      </c>
      <c r="OU42">
        <f>OS42*OT42</f>
      </c>
      <c r="OV42" t="n" s="15965">
        <v>0.10000000149011612</v>
      </c>
      <c r="OW42">
        <f>OV42*OT42</f>
      </c>
      <c r="OX42">
        <f>OS42-OV42</f>
      </c>
      <c r="OY42">
        <f>OU42-OW42</f>
      </c>
      <c r="OZ42">
        <f>OT42</f>
      </c>
      <c r="PA42" t="s" s="15970">
        <v>73</v>
      </c>
      <c r="PB42" t="s" s="15971">
        <v>66</v>
      </c>
      <c r="PC42" t="s" s="15972">
        <v>67</v>
      </c>
      <c r="PD42" t="n" s="15973">
        <v>240322.0</v>
      </c>
      <c r="PE42" t="s" s="15974">
        <v>57</v>
      </c>
      <c r="PF42" t="s" s="15975">
        <v>68</v>
      </c>
      <c r="PG42" t="n" s="15976">
        <v>0.9043999910354614</v>
      </c>
      <c r="PH42" t="n" s="15977">
        <v>1.0</v>
      </c>
      <c r="PI42">
        <f>PH42*$O$42*12</f>
      </c>
      <c r="PJ42">
        <f>PG42*PI42</f>
      </c>
      <c r="PK42" t="n" s="15980">
        <v>0.0</v>
      </c>
      <c r="PL42">
        <f>PJ42*(1+PK42)</f>
      </c>
      <c r="PM42" t="n" s="15982">
        <v>0.25</v>
      </c>
      <c r="PN42">
        <f>PL42/(1-PM42)</f>
      </c>
      <c r="PO42">
        <f>PM42*PN42</f>
      </c>
      <c r="PP42" t="n" s="15985">
        <v>0.15000000596046448</v>
      </c>
      <c r="PQ42">
        <f>PP42*PN42</f>
      </c>
      <c r="PR42">
        <f>PM42-PP42</f>
      </c>
      <c r="PS42">
        <f>PO42-PQ42</f>
      </c>
      <c r="PT42" t="n" s="15989">
        <v>0.03999999910593033</v>
      </c>
      <c r="PU42">
        <f>PT42*PN42</f>
      </c>
      <c r="PV42">
        <f>PN42*(1+PT42)</f>
      </c>
      <c r="PW42" t="n" s="15992">
        <v>0.029999999329447746</v>
      </c>
      <c r="PX42">
        <f>PW42*PV42</f>
      </c>
      <c r="PY42">
        <f>PV42+PX42</f>
      </c>
      <c r="PZ42" t="n" s="15995">
        <v>0.10000000149011612</v>
      </c>
      <c r="QA42">
        <f>PY42/(1-PZ42)</f>
      </c>
      <c r="QB42">
        <f>PZ42*QA42</f>
      </c>
      <c r="QC42" t="n" s="15998">
        <v>0.10000000149011612</v>
      </c>
      <c r="QD42">
        <f>QC42*QA42</f>
      </c>
      <c r="QE42">
        <f>PZ42-QC42</f>
      </c>
      <c r="QF42">
        <f>QB42-QD42</f>
      </c>
      <c r="QG42">
        <f>QA42</f>
      </c>
      <c r="QH42">
        <f>PG42*PI42/3642*$P$42</f>
      </c>
      <c r="QI42" t="n" s="16004">
        <v>0.0</v>
      </c>
      <c r="QJ42">
        <f>QH42*(1+QI42)</f>
      </c>
      <c r="QK42" t="n" s="16006">
        <v>0.25</v>
      </c>
      <c r="QL42">
        <f>QJ42/(1-QK42)</f>
      </c>
      <c r="QM42">
        <f>QK42*QL42</f>
      </c>
      <c r="QN42" t="n" s="16009">
        <v>0.15000000596046448</v>
      </c>
      <c r="QO42">
        <f>QN42*QL42</f>
      </c>
      <c r="QP42">
        <f>QK42-QN42</f>
      </c>
      <c r="QQ42">
        <f>QM42-QO42</f>
      </c>
      <c r="QR42" t="n" s="16013">
        <v>0.03999999910593033</v>
      </c>
      <c r="QS42">
        <f>QR42*QL42</f>
      </c>
      <c r="QT42">
        <f>QL42*(1+QR42)</f>
      </c>
      <c r="QU42" t="n" s="16016">
        <v>0.029999999329447746</v>
      </c>
      <c r="QV42">
        <f>QU42*QT42</f>
      </c>
      <c r="QW42">
        <f>QT42+QV42</f>
      </c>
      <c r="QX42" t="n" s="16019">
        <v>0.10000000149011612</v>
      </c>
      <c r="QY42">
        <f>QW42/(1-QX42)</f>
      </c>
      <c r="QZ42">
        <f>QX42*QY42</f>
      </c>
      <c r="RA42" t="n" s="16022">
        <v>0.10000000149011612</v>
      </c>
      <c r="RB42">
        <f>RA42*QY42</f>
      </c>
      <c r="RC42">
        <f>QX42-RA42</f>
      </c>
      <c r="RD42">
        <f>QZ42-RB42</f>
      </c>
      <c r="RE42">
        <f>QY42</f>
      </c>
      <c r="RF42">
        <f>BV42+EA42+GF42+IK42+KP42+MU42+OZ42+RE42</f>
      </c>
    </row>
    <row r="43">
      <c r="A43" t="s">
        <v>132</v>
      </c>
      <c r="B43" t="s">
        <v>133</v>
      </c>
      <c r="C43" t="s">
        <v>134</v>
      </c>
      <c r="D43" t="s">
        <v>52</v>
      </c>
      <c r="F43" t="s">
        <v>53</v>
      </c>
      <c r="G43" t="s">
        <v>54</v>
      </c>
      <c r="H43" t="s">
        <v>104</v>
      </c>
      <c r="I43" t="s">
        <v>105</v>
      </c>
      <c r="J43" t="n">
        <v>0.0</v>
      </c>
      <c r="K43" t="n">
        <v>42815.0</v>
      </c>
      <c r="L43" t="n">
        <v>42753.0</v>
      </c>
      <c r="M43" t="s">
        <v>57</v>
      </c>
      <c r="N43" t="n">
        <v>-2.0</v>
      </c>
      <c r="O43" t="n">
        <v>6000.0</v>
      </c>
      <c r="P43" t="n">
        <v>-62.0</v>
      </c>
      <c r="Q43" t="n">
        <v>-2.0</v>
      </c>
      <c r="R43" t="s" s="16027">
        <v>58</v>
      </c>
      <c r="S43" t="s" s="16028">
        <v>59</v>
      </c>
      <c r="T43" t="s" s="16029">
        <v>84</v>
      </c>
      <c r="U43" t="s" s="16030">
        <v>61</v>
      </c>
      <c r="V43" t="s" s="16031">
        <v>57</v>
      </c>
      <c r="W43" t="s" s="16032">
        <v>62</v>
      </c>
      <c r="X43" t="s" s="16033">
        <v>63</v>
      </c>
      <c r="Z43" t="n" s="16034">
        <v>500000.0</v>
      </c>
      <c r="AA43" t="n" s="16035">
        <v>0.0</v>
      </c>
      <c r="AB43" t="n" s="16036">
        <v>0.0</v>
      </c>
      <c r="AC43">
        <f>AA43*(1+AB43)</f>
      </c>
      <c r="AD43" t="n" s="16038">
        <v>0.25</v>
      </c>
      <c r="AE43">
        <f>AC43/(1-AD43)</f>
      </c>
      <c r="AF43">
        <f>AD43*AE43</f>
      </c>
      <c r="AG43" t="n" s="16041">
        <v>0.15000000596046448</v>
      </c>
      <c r="AH43">
        <f>AG43*AE43</f>
      </c>
      <c r="AI43">
        <f>AD43-AG43</f>
      </c>
      <c r="AJ43">
        <f>AF43-AH43</f>
      </c>
      <c r="AK43" t="n" s="16045">
        <v>0.03999999910593033</v>
      </c>
      <c r="AL43">
        <f>AK43*AE43</f>
      </c>
      <c r="AM43">
        <f>AE43*(1+AK43)</f>
      </c>
      <c r="AN43" t="n" s="16048">
        <v>0.029999999329447746</v>
      </c>
      <c r="AO43">
        <f>AN43*AM43</f>
      </c>
      <c r="AP43">
        <f>AM43+AO43</f>
      </c>
      <c r="AQ43" t="n" s="16051">
        <v>0.10000000149011612</v>
      </c>
      <c r="AR43">
        <f>AP43/(1-AQ43)</f>
      </c>
      <c r="AS43">
        <f>AQ43*AR43</f>
      </c>
      <c r="AT43" t="n" s="16054">
        <v>0.10000000149011612</v>
      </c>
      <c r="AU43">
        <f>AT43*AR43</f>
      </c>
      <c r="AV43">
        <f>AQ43-AT43</f>
      </c>
      <c r="AW43">
        <f>AS43-AU43</f>
      </c>
      <c r="AX43">
        <f>AR43</f>
      </c>
      <c r="AY43">
        <f>AA43/12*$Q$43</f>
      </c>
      <c r="AZ43">
        <f>AB43/12*$Q$43</f>
      </c>
      <c r="BA43">
        <f>AC43/12*$Q$43</f>
      </c>
      <c r="BB43">
        <f>AD43/12*$Q$43</f>
      </c>
      <c r="BC43">
        <f>AE43/12*$Q$43</f>
      </c>
      <c r="BD43">
        <f>AF43/12*$Q$43</f>
      </c>
      <c r="BE43">
        <f>AG43/12*$Q$43</f>
      </c>
      <c r="BF43">
        <f>AH43/12*$Q$43</f>
      </c>
      <c r="BG43">
        <f>AI43/12*$Q$43</f>
      </c>
      <c r="BH43">
        <f>AJ43/12*$Q$43</f>
      </c>
      <c r="BI43">
        <f>AK43/12*$Q$43</f>
      </c>
      <c r="BJ43">
        <f>AL43/12*$Q$43</f>
      </c>
      <c r="BK43">
        <f>AM43/12*$Q$43</f>
      </c>
      <c r="BL43">
        <f>AN43/12*$Q$43</f>
      </c>
      <c r="BM43">
        <f>AO43/12*$Q$43</f>
      </c>
      <c r="BN43">
        <f>AP43/12*$Q$43</f>
      </c>
      <c r="BO43">
        <f>AQ43/12*$Q$43</f>
      </c>
      <c r="BP43">
        <f>AR43/12*$Q$43</f>
      </c>
      <c r="BQ43">
        <f>AS43/12*$Q$43</f>
      </c>
      <c r="BR43">
        <f>AT43/12*$Q$43</f>
      </c>
      <c r="BS43">
        <f>AU43/12*$Q$43</f>
      </c>
      <c r="BT43">
        <f>AV43/12*$Q$43</f>
      </c>
      <c r="BU43">
        <f>AW43/12*$Q$43</f>
      </c>
      <c r="BV43">
        <f>AX43/12*$Q$43</f>
      </c>
      <c r="BW43" t="s" s="16087">
        <v>64</v>
      </c>
      <c r="BX43" t="s" s="16088">
        <v>59</v>
      </c>
      <c r="BY43" t="s" s="16089">
        <v>84</v>
      </c>
      <c r="BZ43" t="s" s="16090">
        <v>61</v>
      </c>
      <c r="CA43" t="s" s="16091">
        <v>57</v>
      </c>
      <c r="CB43" t="s" s="16092">
        <v>62</v>
      </c>
      <c r="CC43" t="s" s="16093">
        <v>63</v>
      </c>
      <c r="CE43" t="n" s="16094">
        <v>500000.0</v>
      </c>
      <c r="CF43" t="n" s="16095">
        <v>0.0</v>
      </c>
      <c r="CG43" t="n" s="16096">
        <v>0.0</v>
      </c>
      <c r="CH43">
        <f>CF43*(1+CG43)</f>
      </c>
      <c r="CI43" t="n" s="16098">
        <v>0.25</v>
      </c>
      <c r="CJ43">
        <f>CH43/(1-CI43)</f>
      </c>
      <c r="CK43">
        <f>CI43*CJ43</f>
      </c>
      <c r="CL43" t="n" s="16101">
        <v>0.15000000596046448</v>
      </c>
      <c r="CM43">
        <f>CL43*CJ43</f>
      </c>
      <c r="CN43">
        <f>CI43-CL43</f>
      </c>
      <c r="CO43">
        <f>CK43-CM43</f>
      </c>
      <c r="CP43" t="n" s="16105">
        <v>0.03999999910593033</v>
      </c>
      <c r="CQ43">
        <f>CP43*CJ43</f>
      </c>
      <c r="CR43">
        <f>CJ43*(1+CP43)</f>
      </c>
      <c r="CS43" t="n" s="16108">
        <v>0.029999999329447746</v>
      </c>
      <c r="CT43">
        <f>CS43*CR43</f>
      </c>
      <c r="CU43">
        <f>CR43+CT43</f>
      </c>
      <c r="CV43" t="n" s="16111">
        <v>0.10000000149011612</v>
      </c>
      <c r="CW43">
        <f>CU43/(1-CV43)</f>
      </c>
      <c r="CX43">
        <f>CV43*CW43</f>
      </c>
      <c r="CY43" t="n" s="16114">
        <v>0.10000000149011612</v>
      </c>
      <c r="CZ43">
        <f>CY43*CW43</f>
      </c>
      <c r="DA43">
        <f>CV43-CY43</f>
      </c>
      <c r="DB43">
        <f>CX43-CZ43</f>
      </c>
      <c r="DC43">
        <f>CW43</f>
      </c>
      <c r="DD43">
        <f>CF43/12*$Q$43</f>
      </c>
      <c r="DE43">
        <f>CG43/12*$Q$43</f>
      </c>
      <c r="DF43">
        <f>CH43/12*$Q$43</f>
      </c>
      <c r="DG43">
        <f>CI43/12*$Q$43</f>
      </c>
      <c r="DH43">
        <f>CJ43/12*$Q$43</f>
      </c>
      <c r="DI43">
        <f>CK43/12*$Q$43</f>
      </c>
      <c r="DJ43">
        <f>CL43/12*$Q$43</f>
      </c>
      <c r="DK43">
        <f>CM43/12*$Q$43</f>
      </c>
      <c r="DL43">
        <f>CN43/12*$Q$43</f>
      </c>
      <c r="DM43">
        <f>CO43/12*$Q$43</f>
      </c>
      <c r="DN43">
        <f>CP43/12*$Q$43</f>
      </c>
      <c r="DO43">
        <f>CQ43/12*$Q$43</f>
      </c>
      <c r="DP43">
        <f>CR43/12*$Q$43</f>
      </c>
      <c r="DQ43">
        <f>CS43/12*$Q$43</f>
      </c>
      <c r="DR43">
        <f>CT43/12*$Q$43</f>
      </c>
      <c r="DS43">
        <f>CU43/12*$Q$43</f>
      </c>
      <c r="DT43">
        <f>CV43/12*$Q$43</f>
      </c>
      <c r="DU43">
        <f>CW43/12*$Q$43</f>
      </c>
      <c r="DV43">
        <f>CX43/12*$Q$43</f>
      </c>
      <c r="DW43">
        <f>CY43/12*$Q$43</f>
      </c>
      <c r="DX43">
        <f>CZ43/12*$Q$43</f>
      </c>
      <c r="DY43">
        <f>DA43/12*$Q$43</f>
      </c>
      <c r="DZ43">
        <f>DB43/12*$Q$43</f>
      </c>
      <c r="EA43">
        <f>DC43/12*$Q$43</f>
      </c>
      <c r="EB43" t="s" s="16147">
        <v>65</v>
      </c>
      <c r="EC43" t="s" s="16148">
        <v>66</v>
      </c>
      <c r="ED43" t="s" s="16149">
        <v>67</v>
      </c>
      <c r="EE43" t="n" s="16150">
        <v>240322.0</v>
      </c>
      <c r="EF43" t="s" s="16151">
        <v>57</v>
      </c>
      <c r="EG43" t="s" s="16152">
        <v>68</v>
      </c>
      <c r="EH43" t="n" s="16153">
        <v>0.5009999871253967</v>
      </c>
      <c r="EI43" t="n" s="16154">
        <v>3.0</v>
      </c>
      <c r="EJ43">
        <f>EI43*$O$43*12</f>
      </c>
      <c r="EK43">
        <f>EH43*EJ43</f>
      </c>
      <c r="EL43" t="n" s="16157">
        <v>0.0</v>
      </c>
      <c r="EM43">
        <f>EK43*(1+EL43)</f>
      </c>
      <c r="EN43" t="n" s="16159">
        <v>0.25</v>
      </c>
      <c r="EO43">
        <f>EM43/(1-EN43)</f>
      </c>
      <c r="EP43">
        <f>EN43*EO43</f>
      </c>
      <c r="EQ43" t="n" s="16162">
        <v>0.15000000596046448</v>
      </c>
      <c r="ER43">
        <f>EQ43*EO43</f>
      </c>
      <c r="ES43">
        <f>EN43-EQ43</f>
      </c>
      <c r="ET43">
        <f>EP43-ER43</f>
      </c>
      <c r="EU43" t="n" s="16166">
        <v>0.03999999910593033</v>
      </c>
      <c r="EV43">
        <f>EU43*EO43</f>
      </c>
      <c r="EW43">
        <f>EO43*(1+EU43)</f>
      </c>
      <c r="EX43" t="n" s="16169">
        <v>0.029999999329447746</v>
      </c>
      <c r="EY43">
        <f>EX43*EW43</f>
      </c>
      <c r="EZ43">
        <f>EW43+EY43</f>
      </c>
      <c r="FA43" t="n" s="16172">
        <v>0.10000000149011612</v>
      </c>
      <c r="FB43">
        <f>EZ43/(1-FA43)</f>
      </c>
      <c r="FC43">
        <f>FA43*FB43</f>
      </c>
      <c r="FD43" t="n" s="16175">
        <v>0.10000000149011612</v>
      </c>
      <c r="FE43">
        <f>FD43*FB43</f>
      </c>
      <c r="FF43">
        <f>FA43-FD43</f>
      </c>
      <c r="FG43">
        <f>FC43-FE43</f>
      </c>
      <c r="FH43">
        <f>FB43</f>
      </c>
      <c r="FI43">
        <f>EH43*EJ43/3643*$P$43</f>
      </c>
      <c r="FJ43" t="n" s="16181">
        <v>0.0</v>
      </c>
      <c r="FK43">
        <f>FI43*(1+FJ43)</f>
      </c>
      <c r="FL43" t="n" s="16183">
        <v>0.25</v>
      </c>
      <c r="FM43">
        <f>FK43/(1-FL43)</f>
      </c>
      <c r="FN43">
        <f>FL43*FM43</f>
      </c>
      <c r="FO43" t="n" s="16186">
        <v>0.15000000596046448</v>
      </c>
      <c r="FP43">
        <f>FO43*FM43</f>
      </c>
      <c r="FQ43">
        <f>FL43-FO43</f>
      </c>
      <c r="FR43">
        <f>FN43-FP43</f>
      </c>
      <c r="FS43" t="n" s="16190">
        <v>0.03999999910593033</v>
      </c>
      <c r="FT43">
        <f>FS43*FM43</f>
      </c>
      <c r="FU43">
        <f>FM43*(1+FS43)</f>
      </c>
      <c r="FV43" t="n" s="16193">
        <v>0.029999999329447746</v>
      </c>
      <c r="FW43">
        <f>FV43*FU43</f>
      </c>
      <c r="FX43">
        <f>FU43+FW43</f>
      </c>
      <c r="FY43" t="n" s="16196">
        <v>0.10000000149011612</v>
      </c>
      <c r="FZ43">
        <f>FX43/(1-FY43)</f>
      </c>
      <c r="GA43">
        <f>FY43*FZ43</f>
      </c>
      <c r="GB43" t="n" s="16199">
        <v>0.10000000149011612</v>
      </c>
      <c r="GC43">
        <f>GB43*FZ43</f>
      </c>
      <c r="GD43">
        <f>FY43-GB43</f>
      </c>
      <c r="GE43">
        <f>GA43-GC43</f>
      </c>
      <c r="GF43">
        <f>FZ43</f>
      </c>
      <c r="GG43" t="s" s="16204">
        <v>69</v>
      </c>
      <c r="GH43" t="s" s="16205">
        <v>66</v>
      </c>
      <c r="GI43" t="s" s="16206">
        <v>67</v>
      </c>
      <c r="GJ43" t="n" s="16207">
        <v>240322.0</v>
      </c>
      <c r="GK43" t="s" s="16208">
        <v>57</v>
      </c>
      <c r="GL43" t="s" s="16209">
        <v>68</v>
      </c>
      <c r="GM43" t="n" s="16210">
        <v>0.12530000507831573</v>
      </c>
      <c r="GN43" t="n" s="16211">
        <v>3.0</v>
      </c>
      <c r="GO43">
        <f>GN43*$O$43*12</f>
      </c>
      <c r="GP43">
        <f>GM43*GO43</f>
      </c>
      <c r="GQ43" t="n" s="16214">
        <v>0.0</v>
      </c>
      <c r="GR43">
        <f>GP43*(1+GQ43)</f>
      </c>
      <c r="GS43" t="n" s="16216">
        <v>0.25</v>
      </c>
      <c r="GT43">
        <f>GR43/(1-GS43)</f>
      </c>
      <c r="GU43">
        <f>GS43*GT43</f>
      </c>
      <c r="GV43" t="n" s="16219">
        <v>0.15000000596046448</v>
      </c>
      <c r="GW43">
        <f>GV43*GT43</f>
      </c>
      <c r="GX43">
        <f>GS43-GV43</f>
      </c>
      <c r="GY43">
        <f>GU43-GW43</f>
      </c>
      <c r="GZ43" t="n" s="16223">
        <v>0.03999999910593033</v>
      </c>
      <c r="HA43">
        <f>GZ43*GT43</f>
      </c>
      <c r="HB43">
        <f>GT43*(1+GZ43)</f>
      </c>
      <c r="HC43" t="n" s="16226">
        <v>0.029999999329447746</v>
      </c>
      <c r="HD43">
        <f>HC43*HB43</f>
      </c>
      <c r="HE43">
        <f>HB43+HD43</f>
      </c>
      <c r="HF43" t="n" s="16229">
        <v>0.10000000149011612</v>
      </c>
      <c r="HG43">
        <f>HE43/(1-HF43)</f>
      </c>
      <c r="HH43">
        <f>HF43*HG43</f>
      </c>
      <c r="HI43" t="n" s="16232">
        <v>0.10000000149011612</v>
      </c>
      <c r="HJ43">
        <f>HI43*HG43</f>
      </c>
      <c r="HK43">
        <f>HF43-HI43</f>
      </c>
      <c r="HL43">
        <f>HH43-HJ43</f>
      </c>
      <c r="HM43">
        <f>HG43</f>
      </c>
      <c r="HN43">
        <f>GM43*GO43/3643*$P$43</f>
      </c>
      <c r="HO43" t="n" s="16238">
        <v>0.0</v>
      </c>
      <c r="HP43">
        <f>HN43*(1+HO43)</f>
      </c>
      <c r="HQ43" t="n" s="16240">
        <v>0.25</v>
      </c>
      <c r="HR43">
        <f>HP43/(1-HQ43)</f>
      </c>
      <c r="HS43">
        <f>HQ43*HR43</f>
      </c>
      <c r="HT43" t="n" s="16243">
        <v>0.15000000596046448</v>
      </c>
      <c r="HU43">
        <f>HT43*HR43</f>
      </c>
      <c r="HV43">
        <f>HQ43-HT43</f>
      </c>
      <c r="HW43">
        <f>HS43-HU43</f>
      </c>
      <c r="HX43" t="n" s="16247">
        <v>0.03999999910593033</v>
      </c>
      <c r="HY43">
        <f>HX43*HR43</f>
      </c>
      <c r="HZ43">
        <f>HR43*(1+HX43)</f>
      </c>
      <c r="IA43" t="n" s="16250">
        <v>0.029999999329447746</v>
      </c>
      <c r="IB43">
        <f>IA43*HZ43</f>
      </c>
      <c r="IC43">
        <f>HZ43+IB43</f>
      </c>
      <c r="ID43" t="n" s="16253">
        <v>0.10000000149011612</v>
      </c>
      <c r="IE43">
        <f>IC43/(1-ID43)</f>
      </c>
      <c r="IF43">
        <f>ID43*IE43</f>
      </c>
      <c r="IG43" t="n" s="16256">
        <v>0.10000000149011612</v>
      </c>
      <c r="IH43">
        <f>IG43*IE43</f>
      </c>
      <c r="II43">
        <f>ID43-IG43</f>
      </c>
      <c r="IJ43">
        <f>IF43-IH43</f>
      </c>
      <c r="IK43">
        <f>IE43</f>
      </c>
      <c r="IL43" t="s" s="16261">
        <v>70</v>
      </c>
      <c r="IM43" t="s" s="16262">
        <v>66</v>
      </c>
      <c r="IN43" t="s" s="16263">
        <v>67</v>
      </c>
      <c r="IO43" t="n" s="16264">
        <v>240322.0</v>
      </c>
      <c r="IP43" t="s" s="16265">
        <v>57</v>
      </c>
      <c r="IQ43" t="s" s="16266">
        <v>68</v>
      </c>
      <c r="IR43" t="n" s="16267">
        <v>0.061900001019239426</v>
      </c>
      <c r="IS43" t="n" s="16268">
        <v>3.0</v>
      </c>
      <c r="IT43">
        <f>IS43*$O$43*12</f>
      </c>
      <c r="IU43">
        <f>IR43*IT43</f>
      </c>
      <c r="IV43" t="n" s="16271">
        <v>0.0</v>
      </c>
      <c r="IW43">
        <f>IU43*(1+IV43)</f>
      </c>
      <c r="IX43" t="n" s="16273">
        <v>0.25</v>
      </c>
      <c r="IY43">
        <f>IW43/(1-IX43)</f>
      </c>
      <c r="IZ43">
        <f>IX43*IY43</f>
      </c>
      <c r="JA43" t="n" s="16276">
        <v>0.15000000596046448</v>
      </c>
      <c r="JB43">
        <f>JA43*IY43</f>
      </c>
      <c r="JC43">
        <f>IX43-JA43</f>
      </c>
      <c r="JD43">
        <f>IZ43-JB43</f>
      </c>
      <c r="JE43" t="n" s="16280">
        <v>0.03999999910593033</v>
      </c>
      <c r="JF43">
        <f>JE43*IY43</f>
      </c>
      <c r="JG43">
        <f>IY43*(1+JE43)</f>
      </c>
      <c r="JH43" t="n" s="16283">
        <v>0.029999999329447746</v>
      </c>
      <c r="JI43">
        <f>JH43*JG43</f>
      </c>
      <c r="JJ43">
        <f>JG43+JI43</f>
      </c>
      <c r="JK43" t="n" s="16286">
        <v>0.10000000149011612</v>
      </c>
      <c r="JL43">
        <f>JJ43/(1-JK43)</f>
      </c>
      <c r="JM43">
        <f>JK43*JL43</f>
      </c>
      <c r="JN43" t="n" s="16289">
        <v>0.10000000149011612</v>
      </c>
      <c r="JO43">
        <f>JN43*JL43</f>
      </c>
      <c r="JP43">
        <f>JK43-JN43</f>
      </c>
      <c r="JQ43">
        <f>JM43-JO43</f>
      </c>
      <c r="JR43">
        <f>JL43</f>
      </c>
      <c r="JS43">
        <f>IR43*IT43/3643*$P$43</f>
      </c>
      <c r="JT43" t="n" s="16295">
        <v>0.0</v>
      </c>
      <c r="JU43">
        <f>JS43*(1+JT43)</f>
      </c>
      <c r="JV43" t="n" s="16297">
        <v>0.25</v>
      </c>
      <c r="JW43">
        <f>JU43/(1-JV43)</f>
      </c>
      <c r="JX43">
        <f>JV43*JW43</f>
      </c>
      <c r="JY43" t="n" s="16300">
        <v>0.15000000596046448</v>
      </c>
      <c r="JZ43">
        <f>JY43*JW43</f>
      </c>
      <c r="KA43">
        <f>JV43-JY43</f>
      </c>
      <c r="KB43">
        <f>JX43-JZ43</f>
      </c>
      <c r="KC43" t="n" s="16304">
        <v>0.03999999910593033</v>
      </c>
      <c r="KD43">
        <f>KC43*JW43</f>
      </c>
      <c r="KE43">
        <f>JW43*(1+KC43)</f>
      </c>
      <c r="KF43" t="n" s="16307">
        <v>0.029999999329447746</v>
      </c>
      <c r="KG43">
        <f>KF43*KE43</f>
      </c>
      <c r="KH43">
        <f>KE43+KG43</f>
      </c>
      <c r="KI43" t="n" s="16310">
        <v>0.10000000149011612</v>
      </c>
      <c r="KJ43">
        <f>KH43/(1-KI43)</f>
      </c>
      <c r="KK43">
        <f>KI43*KJ43</f>
      </c>
      <c r="KL43" t="n" s="16313">
        <v>0.10000000149011612</v>
      </c>
      <c r="KM43">
        <f>KL43*KJ43</f>
      </c>
      <c r="KN43">
        <f>KI43-KL43</f>
      </c>
      <c r="KO43">
        <f>KK43-KM43</f>
      </c>
      <c r="KP43">
        <f>KJ43</f>
      </c>
      <c r="KQ43" t="s" s="16318">
        <v>71</v>
      </c>
      <c r="KR43" t="s" s="16319">
        <v>66</v>
      </c>
      <c r="KS43" t="s" s="16320">
        <v>67</v>
      </c>
      <c r="KT43" t="n" s="16321">
        <v>240322.0</v>
      </c>
      <c r="KU43" t="s" s="16322">
        <v>57</v>
      </c>
      <c r="KV43" t="s" s="16323">
        <v>68</v>
      </c>
      <c r="KW43" t="n" s="16324">
        <v>0.21080000698566437</v>
      </c>
      <c r="KX43" t="n" s="16325">
        <v>3.0</v>
      </c>
      <c r="KY43">
        <f>KX43*$O$43*12</f>
      </c>
      <c r="KZ43">
        <f>KW43*KY43</f>
      </c>
      <c r="LA43" t="n" s="16328">
        <v>0.0</v>
      </c>
      <c r="LB43">
        <f>KZ43*(1+LA43)</f>
      </c>
      <c r="LC43" t="n" s="16330">
        <v>0.25</v>
      </c>
      <c r="LD43">
        <f>LB43/(1-LC43)</f>
      </c>
      <c r="LE43">
        <f>LC43*LD43</f>
      </c>
      <c r="LF43" t="n" s="16333">
        <v>0.15000000596046448</v>
      </c>
      <c r="LG43">
        <f>LF43*LD43</f>
      </c>
      <c r="LH43">
        <f>LC43-LF43</f>
      </c>
      <c r="LI43">
        <f>LE43-LG43</f>
      </c>
      <c r="LJ43" t="n" s="16337">
        <v>0.03999999910593033</v>
      </c>
      <c r="LK43">
        <f>LJ43*LD43</f>
      </c>
      <c r="LL43">
        <f>LD43*(1+LJ43)</f>
      </c>
      <c r="LM43" t="n" s="16340">
        <v>0.029999999329447746</v>
      </c>
      <c r="LN43">
        <f>LM43*LL43</f>
      </c>
      <c r="LO43">
        <f>LL43+LN43</f>
      </c>
      <c r="LP43" t="n" s="16343">
        <v>0.10000000149011612</v>
      </c>
      <c r="LQ43">
        <f>LO43/(1-LP43)</f>
      </c>
      <c r="LR43">
        <f>LP43*LQ43</f>
      </c>
      <c r="LS43" t="n" s="16346">
        <v>0.10000000149011612</v>
      </c>
      <c r="LT43">
        <f>LS43*LQ43</f>
      </c>
      <c r="LU43">
        <f>LP43-LS43</f>
      </c>
      <c r="LV43">
        <f>LR43-LT43</f>
      </c>
      <c r="LW43">
        <f>LQ43</f>
      </c>
      <c r="LX43">
        <f>KW43*KY43/3643*$P$43</f>
      </c>
      <c r="LY43" t="n" s="16352">
        <v>0.0</v>
      </c>
      <c r="LZ43">
        <f>LX43*(1+LY43)</f>
      </c>
      <c r="MA43" t="n" s="16354">
        <v>0.25</v>
      </c>
      <c r="MB43">
        <f>LZ43/(1-MA43)</f>
      </c>
      <c r="MC43">
        <f>MA43*MB43</f>
      </c>
      <c r="MD43" t="n" s="16357">
        <v>0.15000000596046448</v>
      </c>
      <c r="ME43">
        <f>MD43*MB43</f>
      </c>
      <c r="MF43">
        <f>MA43-MD43</f>
      </c>
      <c r="MG43">
        <f>MC43-ME43</f>
      </c>
      <c r="MH43" t="n" s="16361">
        <v>0.03999999910593033</v>
      </c>
      <c r="MI43">
        <f>MH43*MB43</f>
      </c>
      <c r="MJ43">
        <f>MB43*(1+MH43)</f>
      </c>
      <c r="MK43" t="n" s="16364">
        <v>0.029999999329447746</v>
      </c>
      <c r="ML43">
        <f>MK43*MJ43</f>
      </c>
      <c r="MM43">
        <f>MJ43+ML43</f>
      </c>
      <c r="MN43" t="n" s="16367">
        <v>0.10000000149011612</v>
      </c>
      <c r="MO43">
        <f>MM43/(1-MN43)</f>
      </c>
      <c r="MP43">
        <f>MN43*MO43</f>
      </c>
      <c r="MQ43" t="n" s="16370">
        <v>0.10000000149011612</v>
      </c>
      <c r="MR43">
        <f>MQ43*MO43</f>
      </c>
      <c r="MS43">
        <f>MN43-MQ43</f>
      </c>
      <c r="MT43">
        <f>MP43-MR43</f>
      </c>
      <c r="MU43">
        <f>MO43</f>
      </c>
      <c r="MV43" t="s" s="16375">
        <v>72</v>
      </c>
      <c r="MW43" t="s" s="16376">
        <v>66</v>
      </c>
      <c r="MX43" t="s" s="16377">
        <v>67</v>
      </c>
      <c r="MY43" t="n" s="16378">
        <v>240322.0</v>
      </c>
      <c r="MZ43" t="s" s="16379">
        <v>57</v>
      </c>
      <c r="NA43" t="s" s="16380">
        <v>68</v>
      </c>
      <c r="NB43" t="n" s="16381">
        <v>0.45249998569488525</v>
      </c>
      <c r="NC43" t="n" s="16382">
        <v>1.0</v>
      </c>
      <c r="ND43">
        <f>NC43*$O$43*12</f>
      </c>
      <c r="NE43">
        <f>NB43*ND43</f>
      </c>
      <c r="NF43" t="n" s="16385">
        <v>0.0</v>
      </c>
      <c r="NG43">
        <f>NE43*(1+NF43)</f>
      </c>
      <c r="NH43" t="n" s="16387">
        <v>0.25</v>
      </c>
      <c r="NI43">
        <f>NG43/(1-NH43)</f>
      </c>
      <c r="NJ43">
        <f>NH43*NI43</f>
      </c>
      <c r="NK43" t="n" s="16390">
        <v>0.15000000596046448</v>
      </c>
      <c r="NL43">
        <f>NK43*NI43</f>
      </c>
      <c r="NM43">
        <f>NH43-NK43</f>
      </c>
      <c r="NN43">
        <f>NJ43-NL43</f>
      </c>
      <c r="NO43" t="n" s="16394">
        <v>0.03999999910593033</v>
      </c>
      <c r="NP43">
        <f>NO43*NI43</f>
      </c>
      <c r="NQ43">
        <f>NI43*(1+NO43)</f>
      </c>
      <c r="NR43" t="n" s="16397">
        <v>0.029999999329447746</v>
      </c>
      <c r="NS43">
        <f>NR43*NQ43</f>
      </c>
      <c r="NT43">
        <f>NQ43+NS43</f>
      </c>
      <c r="NU43" t="n" s="16400">
        <v>0.10000000149011612</v>
      </c>
      <c r="NV43">
        <f>NT43/(1-NU43)</f>
      </c>
      <c r="NW43">
        <f>NU43*NV43</f>
      </c>
      <c r="NX43" t="n" s="16403">
        <v>0.10000000149011612</v>
      </c>
      <c r="NY43">
        <f>NX43*NV43</f>
      </c>
      <c r="NZ43">
        <f>NU43-NX43</f>
      </c>
      <c r="OA43">
        <f>NW43-NY43</f>
      </c>
      <c r="OB43">
        <f>NV43</f>
      </c>
      <c r="OC43">
        <f>NB43*ND43/3643*$P$43</f>
      </c>
      <c r="OD43" t="n" s="16409">
        <v>0.0</v>
      </c>
      <c r="OE43">
        <f>OC43*(1+OD43)</f>
      </c>
      <c r="OF43" t="n" s="16411">
        <v>0.25</v>
      </c>
      <c r="OG43">
        <f>OE43/(1-OF43)</f>
      </c>
      <c r="OH43">
        <f>OF43*OG43</f>
      </c>
      <c r="OI43" t="n" s="16414">
        <v>0.15000000596046448</v>
      </c>
      <c r="OJ43">
        <f>OI43*OG43</f>
      </c>
      <c r="OK43">
        <f>OF43-OI43</f>
      </c>
      <c r="OL43">
        <f>OH43-OJ43</f>
      </c>
      <c r="OM43" t="n" s="16418">
        <v>0.03999999910593033</v>
      </c>
      <c r="ON43">
        <f>OM43*OG43</f>
      </c>
      <c r="OO43">
        <f>OG43*(1+OM43)</f>
      </c>
      <c r="OP43" t="n" s="16421">
        <v>0.029999999329447746</v>
      </c>
      <c r="OQ43">
        <f>OP43*OO43</f>
      </c>
      <c r="OR43">
        <f>OO43+OQ43</f>
      </c>
      <c r="OS43" t="n" s="16424">
        <v>0.10000000149011612</v>
      </c>
      <c r="OT43">
        <f>OR43/(1-OS43)</f>
      </c>
      <c r="OU43">
        <f>OS43*OT43</f>
      </c>
      <c r="OV43" t="n" s="16427">
        <v>0.10000000149011612</v>
      </c>
      <c r="OW43">
        <f>OV43*OT43</f>
      </c>
      <c r="OX43">
        <f>OS43-OV43</f>
      </c>
      <c r="OY43">
        <f>OU43-OW43</f>
      </c>
      <c r="OZ43">
        <f>OT43</f>
      </c>
      <c r="PA43" t="s" s="16432">
        <v>73</v>
      </c>
      <c r="PB43" t="s" s="16433">
        <v>66</v>
      </c>
      <c r="PC43" t="s" s="16434">
        <v>67</v>
      </c>
      <c r="PD43" t="n" s="16435">
        <v>240322.0</v>
      </c>
      <c r="PE43" t="s" s="16436">
        <v>57</v>
      </c>
      <c r="PF43" t="s" s="16437">
        <v>68</v>
      </c>
      <c r="PG43" t="n" s="16438">
        <v>0.9043999910354614</v>
      </c>
      <c r="PH43" t="n" s="16439">
        <v>1.0</v>
      </c>
      <c r="PI43">
        <f>PH43*$O$43*12</f>
      </c>
      <c r="PJ43">
        <f>PG43*PI43</f>
      </c>
      <c r="PK43" t="n" s="16442">
        <v>0.0</v>
      </c>
      <c r="PL43">
        <f>PJ43*(1+PK43)</f>
      </c>
      <c r="PM43" t="n" s="16444">
        <v>0.25</v>
      </c>
      <c r="PN43">
        <f>PL43/(1-PM43)</f>
      </c>
      <c r="PO43">
        <f>PM43*PN43</f>
      </c>
      <c r="PP43" t="n" s="16447">
        <v>0.15000000596046448</v>
      </c>
      <c r="PQ43">
        <f>PP43*PN43</f>
      </c>
      <c r="PR43">
        <f>PM43-PP43</f>
      </c>
      <c r="PS43">
        <f>PO43-PQ43</f>
      </c>
      <c r="PT43" t="n" s="16451">
        <v>0.03999999910593033</v>
      </c>
      <c r="PU43">
        <f>PT43*PN43</f>
      </c>
      <c r="PV43">
        <f>PN43*(1+PT43)</f>
      </c>
      <c r="PW43" t="n" s="16454">
        <v>0.029999999329447746</v>
      </c>
      <c r="PX43">
        <f>PW43*PV43</f>
      </c>
      <c r="PY43">
        <f>PV43+PX43</f>
      </c>
      <c r="PZ43" t="n" s="16457">
        <v>0.10000000149011612</v>
      </c>
      <c r="QA43">
        <f>PY43/(1-PZ43)</f>
      </c>
      <c r="QB43">
        <f>PZ43*QA43</f>
      </c>
      <c r="QC43" t="n" s="16460">
        <v>0.10000000149011612</v>
      </c>
      <c r="QD43">
        <f>QC43*QA43</f>
      </c>
      <c r="QE43">
        <f>PZ43-QC43</f>
      </c>
      <c r="QF43">
        <f>QB43-QD43</f>
      </c>
      <c r="QG43">
        <f>QA43</f>
      </c>
      <c r="QH43">
        <f>PG43*PI43/3643*$P$43</f>
      </c>
      <c r="QI43" t="n" s="16466">
        <v>0.0</v>
      </c>
      <c r="QJ43">
        <f>QH43*(1+QI43)</f>
      </c>
      <c r="QK43" t="n" s="16468">
        <v>0.25</v>
      </c>
      <c r="QL43">
        <f>QJ43/(1-QK43)</f>
      </c>
      <c r="QM43">
        <f>QK43*QL43</f>
      </c>
      <c r="QN43" t="n" s="16471">
        <v>0.15000000596046448</v>
      </c>
      <c r="QO43">
        <f>QN43*QL43</f>
      </c>
      <c r="QP43">
        <f>QK43-QN43</f>
      </c>
      <c r="QQ43">
        <f>QM43-QO43</f>
      </c>
      <c r="QR43" t="n" s="16475">
        <v>0.03999999910593033</v>
      </c>
      <c r="QS43">
        <f>QR43*QL43</f>
      </c>
      <c r="QT43">
        <f>QL43*(1+QR43)</f>
      </c>
      <c r="QU43" t="n" s="16478">
        <v>0.029999999329447746</v>
      </c>
      <c r="QV43">
        <f>QU43*QT43</f>
      </c>
      <c r="QW43">
        <f>QT43+QV43</f>
      </c>
      <c r="QX43" t="n" s="16481">
        <v>0.10000000149011612</v>
      </c>
      <c r="QY43">
        <f>QW43/(1-QX43)</f>
      </c>
      <c r="QZ43">
        <f>QX43*QY43</f>
      </c>
      <c r="RA43" t="n" s="16484">
        <v>0.10000000149011612</v>
      </c>
      <c r="RB43">
        <f>RA43*QY43</f>
      </c>
      <c r="RC43">
        <f>QX43-RA43</f>
      </c>
      <c r="RD43">
        <f>QZ43-RB43</f>
      </c>
      <c r="RE43">
        <f>QY43</f>
      </c>
      <c r="RF43">
        <f>BV43+EA43+GF43+IK43+KP43+MU43+OZ43+RE43</f>
      </c>
    </row>
    <row r="44">
      <c r="A44" t="s">
        <v>81</v>
      </c>
      <c r="B44" t="s">
        <v>135</v>
      </c>
      <c r="C44" t="s">
        <v>136</v>
      </c>
      <c r="D44" t="s">
        <v>52</v>
      </c>
      <c r="F44" t="s">
        <v>53</v>
      </c>
      <c r="G44" t="s">
        <v>54</v>
      </c>
      <c r="H44" t="s">
        <v>104</v>
      </c>
      <c r="I44" t="s">
        <v>105</v>
      </c>
      <c r="J44" t="n">
        <v>0.0</v>
      </c>
      <c r="K44" t="n">
        <v>42815.0</v>
      </c>
      <c r="L44" t="n">
        <v>42675.0</v>
      </c>
      <c r="M44" t="s">
        <v>57</v>
      </c>
      <c r="N44" t="n">
        <v>8.0</v>
      </c>
      <c r="O44" t="n">
        <v>2500.0</v>
      </c>
      <c r="P44" t="n">
        <v>-140.0</v>
      </c>
      <c r="Q44" t="n">
        <v>9.0</v>
      </c>
      <c r="R44" t="s" s="16489">
        <v>58</v>
      </c>
      <c r="S44" t="s" s="16490">
        <v>59</v>
      </c>
      <c r="T44" t="s" s="16491">
        <v>84</v>
      </c>
      <c r="U44" t="s" s="16492">
        <v>61</v>
      </c>
      <c r="V44" t="s" s="16493">
        <v>57</v>
      </c>
      <c r="W44" t="s" s="16494">
        <v>62</v>
      </c>
      <c r="X44" t="s" s="16495">
        <v>63</v>
      </c>
      <c r="Z44" t="n" s="16496">
        <v>500000.0</v>
      </c>
      <c r="AA44" t="n" s="16497">
        <v>0.0</v>
      </c>
      <c r="AB44" t="n" s="16498">
        <v>0.0</v>
      </c>
      <c r="AC44">
        <f>AA44*(1+AB44)</f>
      </c>
      <c r="AD44" t="n" s="16500">
        <v>0.25</v>
      </c>
      <c r="AE44">
        <f>AC44/(1-AD44)</f>
      </c>
      <c r="AF44">
        <f>AD44*AE44</f>
      </c>
      <c r="AG44" t="n" s="16503">
        <v>0.15000000596046448</v>
      </c>
      <c r="AH44">
        <f>AG44*AE44</f>
      </c>
      <c r="AI44">
        <f>AD44-AG44</f>
      </c>
      <c r="AJ44">
        <f>AF44-AH44</f>
      </c>
      <c r="AK44" t="n" s="16507">
        <v>0.03999999910593033</v>
      </c>
      <c r="AL44">
        <f>AK44*AE44</f>
      </c>
      <c r="AM44">
        <f>AE44*(1+AK44)</f>
      </c>
      <c r="AN44" t="n" s="16510">
        <v>0.029999999329447746</v>
      </c>
      <c r="AO44">
        <f>AN44*AM44</f>
      </c>
      <c r="AP44">
        <f>AM44+AO44</f>
      </c>
      <c r="AQ44" t="n" s="16513">
        <v>0.10000000149011612</v>
      </c>
      <c r="AR44">
        <f>AP44/(1-AQ44)</f>
      </c>
      <c r="AS44">
        <f>AQ44*AR44</f>
      </c>
      <c r="AT44" t="n" s="16516">
        <v>0.10000000149011612</v>
      </c>
      <c r="AU44">
        <f>AT44*AR44</f>
      </c>
      <c r="AV44">
        <f>AQ44-AT44</f>
      </c>
      <c r="AW44">
        <f>AS44-AU44</f>
      </c>
      <c r="AX44">
        <f>AR44</f>
      </c>
      <c r="AY44">
        <f>AA44/12*$Q$44</f>
      </c>
      <c r="AZ44">
        <f>AB44/12*$Q$44</f>
      </c>
      <c r="BA44">
        <f>AC44/12*$Q$44</f>
      </c>
      <c r="BB44">
        <f>AD44/12*$Q$44</f>
      </c>
      <c r="BC44">
        <f>AE44/12*$Q$44</f>
      </c>
      <c r="BD44">
        <f>AF44/12*$Q$44</f>
      </c>
      <c r="BE44">
        <f>AG44/12*$Q$44</f>
      </c>
      <c r="BF44">
        <f>AH44/12*$Q$44</f>
      </c>
      <c r="BG44">
        <f>AI44/12*$Q$44</f>
      </c>
      <c r="BH44">
        <f>AJ44/12*$Q$44</f>
      </c>
      <c r="BI44">
        <f>AK44/12*$Q$44</f>
      </c>
      <c r="BJ44">
        <f>AL44/12*$Q$44</f>
      </c>
      <c r="BK44">
        <f>AM44/12*$Q$44</f>
      </c>
      <c r="BL44">
        <f>AN44/12*$Q$44</f>
      </c>
      <c r="BM44">
        <f>AO44/12*$Q$44</f>
      </c>
      <c r="BN44">
        <f>AP44/12*$Q$44</f>
      </c>
      <c r="BO44">
        <f>AQ44/12*$Q$44</f>
      </c>
      <c r="BP44">
        <f>AR44/12*$Q$44</f>
      </c>
      <c r="BQ44">
        <f>AS44/12*$Q$44</f>
      </c>
      <c r="BR44">
        <f>AT44/12*$Q$44</f>
      </c>
      <c r="BS44">
        <f>AU44/12*$Q$44</f>
      </c>
      <c r="BT44">
        <f>AV44/12*$Q$44</f>
      </c>
      <c r="BU44">
        <f>AW44/12*$Q$44</f>
      </c>
      <c r="BV44">
        <f>AX44/12*$Q$44</f>
      </c>
      <c r="BW44" t="s" s="16549">
        <v>64</v>
      </c>
      <c r="BX44" t="s" s="16550">
        <v>59</v>
      </c>
      <c r="BY44" t="s" s="16551">
        <v>84</v>
      </c>
      <c r="BZ44" t="s" s="16552">
        <v>61</v>
      </c>
      <c r="CA44" t="s" s="16553">
        <v>57</v>
      </c>
      <c r="CB44" t="s" s="16554">
        <v>62</v>
      </c>
      <c r="CC44" t="s" s="16555">
        <v>63</v>
      </c>
      <c r="CE44" t="n" s="16556">
        <v>500000.0</v>
      </c>
      <c r="CF44" t="n" s="16557">
        <v>0.0</v>
      </c>
      <c r="CG44" t="n" s="16558">
        <v>0.0</v>
      </c>
      <c r="CH44">
        <f>CF44*(1+CG44)</f>
      </c>
      <c r="CI44" t="n" s="16560">
        <v>0.25</v>
      </c>
      <c r="CJ44">
        <f>CH44/(1-CI44)</f>
      </c>
      <c r="CK44">
        <f>CI44*CJ44</f>
      </c>
      <c r="CL44" t="n" s="16563">
        <v>0.15000000596046448</v>
      </c>
      <c r="CM44">
        <f>CL44*CJ44</f>
      </c>
      <c r="CN44">
        <f>CI44-CL44</f>
      </c>
      <c r="CO44">
        <f>CK44-CM44</f>
      </c>
      <c r="CP44" t="n" s="16567">
        <v>0.03999999910593033</v>
      </c>
      <c r="CQ44">
        <f>CP44*CJ44</f>
      </c>
      <c r="CR44">
        <f>CJ44*(1+CP44)</f>
      </c>
      <c r="CS44" t="n" s="16570">
        <v>0.029999999329447746</v>
      </c>
      <c r="CT44">
        <f>CS44*CR44</f>
      </c>
      <c r="CU44">
        <f>CR44+CT44</f>
      </c>
      <c r="CV44" t="n" s="16573">
        <v>0.10000000149011612</v>
      </c>
      <c r="CW44">
        <f>CU44/(1-CV44)</f>
      </c>
      <c r="CX44">
        <f>CV44*CW44</f>
      </c>
      <c r="CY44" t="n" s="16576">
        <v>0.10000000149011612</v>
      </c>
      <c r="CZ44">
        <f>CY44*CW44</f>
      </c>
      <c r="DA44">
        <f>CV44-CY44</f>
      </c>
      <c r="DB44">
        <f>CX44-CZ44</f>
      </c>
      <c r="DC44">
        <f>CW44</f>
      </c>
      <c r="DD44">
        <f>CF44/12*$Q$44</f>
      </c>
      <c r="DE44">
        <f>CG44/12*$Q$44</f>
      </c>
      <c r="DF44">
        <f>CH44/12*$Q$44</f>
      </c>
      <c r="DG44">
        <f>CI44/12*$Q$44</f>
      </c>
      <c r="DH44">
        <f>CJ44/12*$Q$44</f>
      </c>
      <c r="DI44">
        <f>CK44/12*$Q$44</f>
      </c>
      <c r="DJ44">
        <f>CL44/12*$Q$44</f>
      </c>
      <c r="DK44">
        <f>CM44/12*$Q$44</f>
      </c>
      <c r="DL44">
        <f>CN44/12*$Q$44</f>
      </c>
      <c r="DM44">
        <f>CO44/12*$Q$44</f>
      </c>
      <c r="DN44">
        <f>CP44/12*$Q$44</f>
      </c>
      <c r="DO44">
        <f>CQ44/12*$Q$44</f>
      </c>
      <c r="DP44">
        <f>CR44/12*$Q$44</f>
      </c>
      <c r="DQ44">
        <f>CS44/12*$Q$44</f>
      </c>
      <c r="DR44">
        <f>CT44/12*$Q$44</f>
      </c>
      <c r="DS44">
        <f>CU44/12*$Q$44</f>
      </c>
      <c r="DT44">
        <f>CV44/12*$Q$44</f>
      </c>
      <c r="DU44">
        <f>CW44/12*$Q$44</f>
      </c>
      <c r="DV44">
        <f>CX44/12*$Q$44</f>
      </c>
      <c r="DW44">
        <f>CY44/12*$Q$44</f>
      </c>
      <c r="DX44">
        <f>CZ44/12*$Q$44</f>
      </c>
      <c r="DY44">
        <f>DA44/12*$Q$44</f>
      </c>
      <c r="DZ44">
        <f>DB44/12*$Q$44</f>
      </c>
      <c r="EA44">
        <f>DC44/12*$Q$44</f>
      </c>
      <c r="EB44" t="s" s="16609">
        <v>65</v>
      </c>
      <c r="EC44" t="s" s="16610">
        <v>66</v>
      </c>
      <c r="ED44" t="s" s="16611">
        <v>67</v>
      </c>
      <c r="EE44" t="n" s="16612">
        <v>240322.0</v>
      </c>
      <c r="EF44" t="s" s="16613">
        <v>57</v>
      </c>
      <c r="EG44" t="s" s="16614">
        <v>68</v>
      </c>
      <c r="EH44" t="n" s="16615">
        <v>0.5009999871253967</v>
      </c>
      <c r="EI44" t="n" s="16616">
        <v>3.0</v>
      </c>
      <c r="EJ44">
        <f>EI44*$O$44*12</f>
      </c>
      <c r="EK44">
        <f>EH44*EJ44</f>
      </c>
      <c r="EL44" t="n" s="16619">
        <v>0.0</v>
      </c>
      <c r="EM44">
        <f>EK44*(1+EL44)</f>
      </c>
      <c r="EN44" t="n" s="16621">
        <v>0.25</v>
      </c>
      <c r="EO44">
        <f>EM44/(1-EN44)</f>
      </c>
      <c r="EP44">
        <f>EN44*EO44</f>
      </c>
      <c r="EQ44" t="n" s="16624">
        <v>0.15000000596046448</v>
      </c>
      <c r="ER44">
        <f>EQ44*EO44</f>
      </c>
      <c r="ES44">
        <f>EN44-EQ44</f>
      </c>
      <c r="ET44">
        <f>EP44-ER44</f>
      </c>
      <c r="EU44" t="n" s="16628">
        <v>0.03999999910593033</v>
      </c>
      <c r="EV44">
        <f>EU44*EO44</f>
      </c>
      <c r="EW44">
        <f>EO44*(1+EU44)</f>
      </c>
      <c r="EX44" t="n" s="16631">
        <v>0.029999999329447746</v>
      </c>
      <c r="EY44">
        <f>EX44*EW44</f>
      </c>
      <c r="EZ44">
        <f>EW44+EY44</f>
      </c>
      <c r="FA44" t="n" s="16634">
        <v>0.10000000149011612</v>
      </c>
      <c r="FB44">
        <f>EZ44/(1-FA44)</f>
      </c>
      <c r="FC44">
        <f>FA44*FB44</f>
      </c>
      <c r="FD44" t="n" s="16637">
        <v>0.10000000149011612</v>
      </c>
      <c r="FE44">
        <f>FD44*FB44</f>
      </c>
      <c r="FF44">
        <f>FA44-FD44</f>
      </c>
      <c r="FG44">
        <f>FC44-FE44</f>
      </c>
      <c r="FH44">
        <f>FB44</f>
      </c>
      <c r="FI44">
        <f>EH44*EJ44/3644*$P$44</f>
      </c>
      <c r="FJ44" t="n" s="16643">
        <v>0.0</v>
      </c>
      <c r="FK44">
        <f>FI44*(1+FJ44)</f>
      </c>
      <c r="FL44" t="n" s="16645">
        <v>0.25</v>
      </c>
      <c r="FM44">
        <f>FK44/(1-FL44)</f>
      </c>
      <c r="FN44">
        <f>FL44*FM44</f>
      </c>
      <c r="FO44" t="n" s="16648">
        <v>0.15000000596046448</v>
      </c>
      <c r="FP44">
        <f>FO44*FM44</f>
      </c>
      <c r="FQ44">
        <f>FL44-FO44</f>
      </c>
      <c r="FR44">
        <f>FN44-FP44</f>
      </c>
      <c r="FS44" t="n" s="16652">
        <v>0.03999999910593033</v>
      </c>
      <c r="FT44">
        <f>FS44*FM44</f>
      </c>
      <c r="FU44">
        <f>FM44*(1+FS44)</f>
      </c>
      <c r="FV44" t="n" s="16655">
        <v>0.029999999329447746</v>
      </c>
      <c r="FW44">
        <f>FV44*FU44</f>
      </c>
      <c r="FX44">
        <f>FU44+FW44</f>
      </c>
      <c r="FY44" t="n" s="16658">
        <v>0.10000000149011612</v>
      </c>
      <c r="FZ44">
        <f>FX44/(1-FY44)</f>
      </c>
      <c r="GA44">
        <f>FY44*FZ44</f>
      </c>
      <c r="GB44" t="n" s="16661">
        <v>0.10000000149011612</v>
      </c>
      <c r="GC44">
        <f>GB44*FZ44</f>
      </c>
      <c r="GD44">
        <f>FY44-GB44</f>
      </c>
      <c r="GE44">
        <f>GA44-GC44</f>
      </c>
      <c r="GF44">
        <f>FZ44</f>
      </c>
      <c r="GG44" t="s" s="16666">
        <v>69</v>
      </c>
      <c r="GH44" t="s" s="16667">
        <v>66</v>
      </c>
      <c r="GI44" t="s" s="16668">
        <v>67</v>
      </c>
      <c r="GJ44" t="n" s="16669">
        <v>240322.0</v>
      </c>
      <c r="GK44" t="s" s="16670">
        <v>57</v>
      </c>
      <c r="GL44" t="s" s="16671">
        <v>68</v>
      </c>
      <c r="GM44" t="n" s="16672">
        <v>0.12530000507831573</v>
      </c>
      <c r="GN44" t="n" s="16673">
        <v>3.0</v>
      </c>
      <c r="GO44">
        <f>GN44*$O$44*12</f>
      </c>
      <c r="GP44">
        <f>GM44*GO44</f>
      </c>
      <c r="GQ44" t="n" s="16676">
        <v>0.0</v>
      </c>
      <c r="GR44">
        <f>GP44*(1+GQ44)</f>
      </c>
      <c r="GS44" t="n" s="16678">
        <v>0.25</v>
      </c>
      <c r="GT44">
        <f>GR44/(1-GS44)</f>
      </c>
      <c r="GU44">
        <f>GS44*GT44</f>
      </c>
      <c r="GV44" t="n" s="16681">
        <v>0.15000000596046448</v>
      </c>
      <c r="GW44">
        <f>GV44*GT44</f>
      </c>
      <c r="GX44">
        <f>GS44-GV44</f>
      </c>
      <c r="GY44">
        <f>GU44-GW44</f>
      </c>
      <c r="GZ44" t="n" s="16685">
        <v>0.03999999910593033</v>
      </c>
      <c r="HA44">
        <f>GZ44*GT44</f>
      </c>
      <c r="HB44">
        <f>GT44*(1+GZ44)</f>
      </c>
      <c r="HC44" t="n" s="16688">
        <v>0.029999999329447746</v>
      </c>
      <c r="HD44">
        <f>HC44*HB44</f>
      </c>
      <c r="HE44">
        <f>HB44+HD44</f>
      </c>
      <c r="HF44" t="n" s="16691">
        <v>0.10000000149011612</v>
      </c>
      <c r="HG44">
        <f>HE44/(1-HF44)</f>
      </c>
      <c r="HH44">
        <f>HF44*HG44</f>
      </c>
      <c r="HI44" t="n" s="16694">
        <v>0.10000000149011612</v>
      </c>
      <c r="HJ44">
        <f>HI44*HG44</f>
      </c>
      <c r="HK44">
        <f>HF44-HI44</f>
      </c>
      <c r="HL44">
        <f>HH44-HJ44</f>
      </c>
      <c r="HM44">
        <f>HG44</f>
      </c>
      <c r="HN44">
        <f>GM44*GO44/3644*$P$44</f>
      </c>
      <c r="HO44" t="n" s="16700">
        <v>0.0</v>
      </c>
      <c r="HP44">
        <f>HN44*(1+HO44)</f>
      </c>
      <c r="HQ44" t="n" s="16702">
        <v>0.25</v>
      </c>
      <c r="HR44">
        <f>HP44/(1-HQ44)</f>
      </c>
      <c r="HS44">
        <f>HQ44*HR44</f>
      </c>
      <c r="HT44" t="n" s="16705">
        <v>0.15000000596046448</v>
      </c>
      <c r="HU44">
        <f>HT44*HR44</f>
      </c>
      <c r="HV44">
        <f>HQ44-HT44</f>
      </c>
      <c r="HW44">
        <f>HS44-HU44</f>
      </c>
      <c r="HX44" t="n" s="16709">
        <v>0.03999999910593033</v>
      </c>
      <c r="HY44">
        <f>HX44*HR44</f>
      </c>
      <c r="HZ44">
        <f>HR44*(1+HX44)</f>
      </c>
      <c r="IA44" t="n" s="16712">
        <v>0.029999999329447746</v>
      </c>
      <c r="IB44">
        <f>IA44*HZ44</f>
      </c>
      <c r="IC44">
        <f>HZ44+IB44</f>
      </c>
      <c r="ID44" t="n" s="16715">
        <v>0.10000000149011612</v>
      </c>
      <c r="IE44">
        <f>IC44/(1-ID44)</f>
      </c>
      <c r="IF44">
        <f>ID44*IE44</f>
      </c>
      <c r="IG44" t="n" s="16718">
        <v>0.10000000149011612</v>
      </c>
      <c r="IH44">
        <f>IG44*IE44</f>
      </c>
      <c r="II44">
        <f>ID44-IG44</f>
      </c>
      <c r="IJ44">
        <f>IF44-IH44</f>
      </c>
      <c r="IK44">
        <f>IE44</f>
      </c>
      <c r="IL44" t="s" s="16723">
        <v>70</v>
      </c>
      <c r="IM44" t="s" s="16724">
        <v>66</v>
      </c>
      <c r="IN44" t="s" s="16725">
        <v>67</v>
      </c>
      <c r="IO44" t="n" s="16726">
        <v>240322.0</v>
      </c>
      <c r="IP44" t="s" s="16727">
        <v>57</v>
      </c>
      <c r="IQ44" t="s" s="16728">
        <v>68</v>
      </c>
      <c r="IR44" t="n" s="16729">
        <v>0.061900001019239426</v>
      </c>
      <c r="IS44" t="n" s="16730">
        <v>3.0</v>
      </c>
      <c r="IT44">
        <f>IS44*$O$44*12</f>
      </c>
      <c r="IU44">
        <f>IR44*IT44</f>
      </c>
      <c r="IV44" t="n" s="16733">
        <v>0.0</v>
      </c>
      <c r="IW44">
        <f>IU44*(1+IV44)</f>
      </c>
      <c r="IX44" t="n" s="16735">
        <v>0.25</v>
      </c>
      <c r="IY44">
        <f>IW44/(1-IX44)</f>
      </c>
      <c r="IZ44">
        <f>IX44*IY44</f>
      </c>
      <c r="JA44" t="n" s="16738">
        <v>0.15000000596046448</v>
      </c>
      <c r="JB44">
        <f>JA44*IY44</f>
      </c>
      <c r="JC44">
        <f>IX44-JA44</f>
      </c>
      <c r="JD44">
        <f>IZ44-JB44</f>
      </c>
      <c r="JE44" t="n" s="16742">
        <v>0.03999999910593033</v>
      </c>
      <c r="JF44">
        <f>JE44*IY44</f>
      </c>
      <c r="JG44">
        <f>IY44*(1+JE44)</f>
      </c>
      <c r="JH44" t="n" s="16745">
        <v>0.029999999329447746</v>
      </c>
      <c r="JI44">
        <f>JH44*JG44</f>
      </c>
      <c r="JJ44">
        <f>JG44+JI44</f>
      </c>
      <c r="JK44" t="n" s="16748">
        <v>0.10000000149011612</v>
      </c>
      <c r="JL44">
        <f>JJ44/(1-JK44)</f>
      </c>
      <c r="JM44">
        <f>JK44*JL44</f>
      </c>
      <c r="JN44" t="n" s="16751">
        <v>0.10000000149011612</v>
      </c>
      <c r="JO44">
        <f>JN44*JL44</f>
      </c>
      <c r="JP44">
        <f>JK44-JN44</f>
      </c>
      <c r="JQ44">
        <f>JM44-JO44</f>
      </c>
      <c r="JR44">
        <f>JL44</f>
      </c>
      <c r="JS44">
        <f>IR44*IT44/3644*$P$44</f>
      </c>
      <c r="JT44" t="n" s="16757">
        <v>0.0</v>
      </c>
      <c r="JU44">
        <f>JS44*(1+JT44)</f>
      </c>
      <c r="JV44" t="n" s="16759">
        <v>0.25</v>
      </c>
      <c r="JW44">
        <f>JU44/(1-JV44)</f>
      </c>
      <c r="JX44">
        <f>JV44*JW44</f>
      </c>
      <c r="JY44" t="n" s="16762">
        <v>0.15000000596046448</v>
      </c>
      <c r="JZ44">
        <f>JY44*JW44</f>
      </c>
      <c r="KA44">
        <f>JV44-JY44</f>
      </c>
      <c r="KB44">
        <f>JX44-JZ44</f>
      </c>
      <c r="KC44" t="n" s="16766">
        <v>0.03999999910593033</v>
      </c>
      <c r="KD44">
        <f>KC44*JW44</f>
      </c>
      <c r="KE44">
        <f>JW44*(1+KC44)</f>
      </c>
      <c r="KF44" t="n" s="16769">
        <v>0.029999999329447746</v>
      </c>
      <c r="KG44">
        <f>KF44*KE44</f>
      </c>
      <c r="KH44">
        <f>KE44+KG44</f>
      </c>
      <c r="KI44" t="n" s="16772">
        <v>0.10000000149011612</v>
      </c>
      <c r="KJ44">
        <f>KH44/(1-KI44)</f>
      </c>
      <c r="KK44">
        <f>KI44*KJ44</f>
      </c>
      <c r="KL44" t="n" s="16775">
        <v>0.10000000149011612</v>
      </c>
      <c r="KM44">
        <f>KL44*KJ44</f>
      </c>
      <c r="KN44">
        <f>KI44-KL44</f>
      </c>
      <c r="KO44">
        <f>KK44-KM44</f>
      </c>
      <c r="KP44">
        <f>KJ44</f>
      </c>
      <c r="KQ44" t="s" s="16780">
        <v>71</v>
      </c>
      <c r="KR44" t="s" s="16781">
        <v>66</v>
      </c>
      <c r="KS44" t="s" s="16782">
        <v>67</v>
      </c>
      <c r="KT44" t="n" s="16783">
        <v>240322.0</v>
      </c>
      <c r="KU44" t="s" s="16784">
        <v>57</v>
      </c>
      <c r="KV44" t="s" s="16785">
        <v>68</v>
      </c>
      <c r="KW44" t="n" s="16786">
        <v>0.21080000698566437</v>
      </c>
      <c r="KX44" t="n" s="16787">
        <v>3.0</v>
      </c>
      <c r="KY44">
        <f>KX44*$O$44*12</f>
      </c>
      <c r="KZ44">
        <f>KW44*KY44</f>
      </c>
      <c r="LA44" t="n" s="16790">
        <v>0.0</v>
      </c>
      <c r="LB44">
        <f>KZ44*(1+LA44)</f>
      </c>
      <c r="LC44" t="n" s="16792">
        <v>0.25</v>
      </c>
      <c r="LD44">
        <f>LB44/(1-LC44)</f>
      </c>
      <c r="LE44">
        <f>LC44*LD44</f>
      </c>
      <c r="LF44" t="n" s="16795">
        <v>0.15000000596046448</v>
      </c>
      <c r="LG44">
        <f>LF44*LD44</f>
      </c>
      <c r="LH44">
        <f>LC44-LF44</f>
      </c>
      <c r="LI44">
        <f>LE44-LG44</f>
      </c>
      <c r="LJ44" t="n" s="16799">
        <v>0.03999999910593033</v>
      </c>
      <c r="LK44">
        <f>LJ44*LD44</f>
      </c>
      <c r="LL44">
        <f>LD44*(1+LJ44)</f>
      </c>
      <c r="LM44" t="n" s="16802">
        <v>0.029999999329447746</v>
      </c>
      <c r="LN44">
        <f>LM44*LL44</f>
      </c>
      <c r="LO44">
        <f>LL44+LN44</f>
      </c>
      <c r="LP44" t="n" s="16805">
        <v>0.10000000149011612</v>
      </c>
      <c r="LQ44">
        <f>LO44/(1-LP44)</f>
      </c>
      <c r="LR44">
        <f>LP44*LQ44</f>
      </c>
      <c r="LS44" t="n" s="16808">
        <v>0.10000000149011612</v>
      </c>
      <c r="LT44">
        <f>LS44*LQ44</f>
      </c>
      <c r="LU44">
        <f>LP44-LS44</f>
      </c>
      <c r="LV44">
        <f>LR44-LT44</f>
      </c>
      <c r="LW44">
        <f>LQ44</f>
      </c>
      <c r="LX44">
        <f>KW44*KY44/3644*$P$44</f>
      </c>
      <c r="LY44" t="n" s="16814">
        <v>0.0</v>
      </c>
      <c r="LZ44">
        <f>LX44*(1+LY44)</f>
      </c>
      <c r="MA44" t="n" s="16816">
        <v>0.25</v>
      </c>
      <c r="MB44">
        <f>LZ44/(1-MA44)</f>
      </c>
      <c r="MC44">
        <f>MA44*MB44</f>
      </c>
      <c r="MD44" t="n" s="16819">
        <v>0.15000000596046448</v>
      </c>
      <c r="ME44">
        <f>MD44*MB44</f>
      </c>
      <c r="MF44">
        <f>MA44-MD44</f>
      </c>
      <c r="MG44">
        <f>MC44-ME44</f>
      </c>
      <c r="MH44" t="n" s="16823">
        <v>0.03999999910593033</v>
      </c>
      <c r="MI44">
        <f>MH44*MB44</f>
      </c>
      <c r="MJ44">
        <f>MB44*(1+MH44)</f>
      </c>
      <c r="MK44" t="n" s="16826">
        <v>0.029999999329447746</v>
      </c>
      <c r="ML44">
        <f>MK44*MJ44</f>
      </c>
      <c r="MM44">
        <f>MJ44+ML44</f>
      </c>
      <c r="MN44" t="n" s="16829">
        <v>0.10000000149011612</v>
      </c>
      <c r="MO44">
        <f>MM44/(1-MN44)</f>
      </c>
      <c r="MP44">
        <f>MN44*MO44</f>
      </c>
      <c r="MQ44" t="n" s="16832">
        <v>0.10000000149011612</v>
      </c>
      <c r="MR44">
        <f>MQ44*MO44</f>
      </c>
      <c r="MS44">
        <f>MN44-MQ44</f>
      </c>
      <c r="MT44">
        <f>MP44-MR44</f>
      </c>
      <c r="MU44">
        <f>MO44</f>
      </c>
      <c r="MV44" t="s" s="16837">
        <v>72</v>
      </c>
      <c r="MW44" t="s" s="16838">
        <v>66</v>
      </c>
      <c r="MX44" t="s" s="16839">
        <v>67</v>
      </c>
      <c r="MY44" t="n" s="16840">
        <v>240322.0</v>
      </c>
      <c r="MZ44" t="s" s="16841">
        <v>57</v>
      </c>
      <c r="NA44" t="s" s="16842">
        <v>68</v>
      </c>
      <c r="NB44" t="n" s="16843">
        <v>0.45249998569488525</v>
      </c>
      <c r="NC44" t="n" s="16844">
        <v>1.0</v>
      </c>
      <c r="ND44">
        <f>NC44*$O$44*12</f>
      </c>
      <c r="NE44">
        <f>NB44*ND44</f>
      </c>
      <c r="NF44" t="n" s="16847">
        <v>0.0</v>
      </c>
      <c r="NG44">
        <f>NE44*(1+NF44)</f>
      </c>
      <c r="NH44" t="n" s="16849">
        <v>0.25</v>
      </c>
      <c r="NI44">
        <f>NG44/(1-NH44)</f>
      </c>
      <c r="NJ44">
        <f>NH44*NI44</f>
      </c>
      <c r="NK44" t="n" s="16852">
        <v>0.15000000596046448</v>
      </c>
      <c r="NL44">
        <f>NK44*NI44</f>
      </c>
      <c r="NM44">
        <f>NH44-NK44</f>
      </c>
      <c r="NN44">
        <f>NJ44-NL44</f>
      </c>
      <c r="NO44" t="n" s="16856">
        <v>0.03999999910593033</v>
      </c>
      <c r="NP44">
        <f>NO44*NI44</f>
      </c>
      <c r="NQ44">
        <f>NI44*(1+NO44)</f>
      </c>
      <c r="NR44" t="n" s="16859">
        <v>0.029999999329447746</v>
      </c>
      <c r="NS44">
        <f>NR44*NQ44</f>
      </c>
      <c r="NT44">
        <f>NQ44+NS44</f>
      </c>
      <c r="NU44" t="n" s="16862">
        <v>0.10000000149011612</v>
      </c>
      <c r="NV44">
        <f>NT44/(1-NU44)</f>
      </c>
      <c r="NW44">
        <f>NU44*NV44</f>
      </c>
      <c r="NX44" t="n" s="16865">
        <v>0.10000000149011612</v>
      </c>
      <c r="NY44">
        <f>NX44*NV44</f>
      </c>
      <c r="NZ44">
        <f>NU44-NX44</f>
      </c>
      <c r="OA44">
        <f>NW44-NY44</f>
      </c>
      <c r="OB44">
        <f>NV44</f>
      </c>
      <c r="OC44">
        <f>NB44*ND44/3644*$P$44</f>
      </c>
      <c r="OD44" t="n" s="16871">
        <v>0.0</v>
      </c>
      <c r="OE44">
        <f>OC44*(1+OD44)</f>
      </c>
      <c r="OF44" t="n" s="16873">
        <v>0.25</v>
      </c>
      <c r="OG44">
        <f>OE44/(1-OF44)</f>
      </c>
      <c r="OH44">
        <f>OF44*OG44</f>
      </c>
      <c r="OI44" t="n" s="16876">
        <v>0.15000000596046448</v>
      </c>
      <c r="OJ44">
        <f>OI44*OG44</f>
      </c>
      <c r="OK44">
        <f>OF44-OI44</f>
      </c>
      <c r="OL44">
        <f>OH44-OJ44</f>
      </c>
      <c r="OM44" t="n" s="16880">
        <v>0.03999999910593033</v>
      </c>
      <c r="ON44">
        <f>OM44*OG44</f>
      </c>
      <c r="OO44">
        <f>OG44*(1+OM44)</f>
      </c>
      <c r="OP44" t="n" s="16883">
        <v>0.029999999329447746</v>
      </c>
      <c r="OQ44">
        <f>OP44*OO44</f>
      </c>
      <c r="OR44">
        <f>OO44+OQ44</f>
      </c>
      <c r="OS44" t="n" s="16886">
        <v>0.10000000149011612</v>
      </c>
      <c r="OT44">
        <f>OR44/(1-OS44)</f>
      </c>
      <c r="OU44">
        <f>OS44*OT44</f>
      </c>
      <c r="OV44" t="n" s="16889">
        <v>0.10000000149011612</v>
      </c>
      <c r="OW44">
        <f>OV44*OT44</f>
      </c>
      <c r="OX44">
        <f>OS44-OV44</f>
      </c>
      <c r="OY44">
        <f>OU44-OW44</f>
      </c>
      <c r="OZ44">
        <f>OT44</f>
      </c>
      <c r="PA44" t="s" s="16894">
        <v>73</v>
      </c>
      <c r="PB44" t="s" s="16895">
        <v>66</v>
      </c>
      <c r="PC44" t="s" s="16896">
        <v>67</v>
      </c>
      <c r="PD44" t="n" s="16897">
        <v>240322.0</v>
      </c>
      <c r="PE44" t="s" s="16898">
        <v>57</v>
      </c>
      <c r="PF44" t="s" s="16899">
        <v>68</v>
      </c>
      <c r="PG44" t="n" s="16900">
        <v>0.9043999910354614</v>
      </c>
      <c r="PH44" t="n" s="16901">
        <v>1.0</v>
      </c>
      <c r="PI44">
        <f>PH44*$O$44*12</f>
      </c>
      <c r="PJ44">
        <f>PG44*PI44</f>
      </c>
      <c r="PK44" t="n" s="16904">
        <v>0.0</v>
      </c>
      <c r="PL44">
        <f>PJ44*(1+PK44)</f>
      </c>
      <c r="PM44" t="n" s="16906">
        <v>0.25</v>
      </c>
      <c r="PN44">
        <f>PL44/(1-PM44)</f>
      </c>
      <c r="PO44">
        <f>PM44*PN44</f>
      </c>
      <c r="PP44" t="n" s="16909">
        <v>0.15000000596046448</v>
      </c>
      <c r="PQ44">
        <f>PP44*PN44</f>
      </c>
      <c r="PR44">
        <f>PM44-PP44</f>
      </c>
      <c r="PS44">
        <f>PO44-PQ44</f>
      </c>
      <c r="PT44" t="n" s="16913">
        <v>0.03999999910593033</v>
      </c>
      <c r="PU44">
        <f>PT44*PN44</f>
      </c>
      <c r="PV44">
        <f>PN44*(1+PT44)</f>
      </c>
      <c r="PW44" t="n" s="16916">
        <v>0.029999999329447746</v>
      </c>
      <c r="PX44">
        <f>PW44*PV44</f>
      </c>
      <c r="PY44">
        <f>PV44+PX44</f>
      </c>
      <c r="PZ44" t="n" s="16919">
        <v>0.10000000149011612</v>
      </c>
      <c r="QA44">
        <f>PY44/(1-PZ44)</f>
      </c>
      <c r="QB44">
        <f>PZ44*QA44</f>
      </c>
      <c r="QC44" t="n" s="16922">
        <v>0.10000000149011612</v>
      </c>
      <c r="QD44">
        <f>QC44*QA44</f>
      </c>
      <c r="QE44">
        <f>PZ44-QC44</f>
      </c>
      <c r="QF44">
        <f>QB44-QD44</f>
      </c>
      <c r="QG44">
        <f>QA44</f>
      </c>
      <c r="QH44">
        <f>PG44*PI44/3644*$P$44</f>
      </c>
      <c r="QI44" t="n" s="16928">
        <v>0.0</v>
      </c>
      <c r="QJ44">
        <f>QH44*(1+QI44)</f>
      </c>
      <c r="QK44" t="n" s="16930">
        <v>0.25</v>
      </c>
      <c r="QL44">
        <f>QJ44/(1-QK44)</f>
      </c>
      <c r="QM44">
        <f>QK44*QL44</f>
      </c>
      <c r="QN44" t="n" s="16933">
        <v>0.15000000596046448</v>
      </c>
      <c r="QO44">
        <f>QN44*QL44</f>
      </c>
      <c r="QP44">
        <f>QK44-QN44</f>
      </c>
      <c r="QQ44">
        <f>QM44-QO44</f>
      </c>
      <c r="QR44" t="n" s="16937">
        <v>0.03999999910593033</v>
      </c>
      <c r="QS44">
        <f>QR44*QL44</f>
      </c>
      <c r="QT44">
        <f>QL44*(1+QR44)</f>
      </c>
      <c r="QU44" t="n" s="16940">
        <v>0.029999999329447746</v>
      </c>
      <c r="QV44">
        <f>QU44*QT44</f>
      </c>
      <c r="QW44">
        <f>QT44+QV44</f>
      </c>
      <c r="QX44" t="n" s="16943">
        <v>0.10000000149011612</v>
      </c>
      <c r="QY44">
        <f>QW44/(1-QX44)</f>
      </c>
      <c r="QZ44">
        <f>QX44*QY44</f>
      </c>
      <c r="RA44" t="n" s="16946">
        <v>0.10000000149011612</v>
      </c>
      <c r="RB44">
        <f>RA44*QY44</f>
      </c>
      <c r="RC44">
        <f>QX44-RA44</f>
      </c>
      <c r="RD44">
        <f>QZ44-RB44</f>
      </c>
      <c r="RE44">
        <f>QY44</f>
      </c>
      <c r="RF44">
        <f>BV44+EA44+GF44+IK44+KP44+MU44+OZ44+RE44</f>
      </c>
    </row>
    <row r="45">
      <c r="A45" t="s">
        <v>132</v>
      </c>
      <c r="B45" t="s">
        <v>137</v>
      </c>
      <c r="C45" t="s">
        <v>138</v>
      </c>
      <c r="D45" t="s">
        <v>52</v>
      </c>
      <c r="F45" t="s">
        <v>53</v>
      </c>
      <c r="G45" t="s">
        <v>54</v>
      </c>
      <c r="H45" t="s">
        <v>79</v>
      </c>
      <c r="I45" t="s">
        <v>80</v>
      </c>
      <c r="J45" t="n">
        <v>0.0</v>
      </c>
      <c r="K45" t="n">
        <v>42815.0</v>
      </c>
      <c r="L45" t="n">
        <v>42424.0</v>
      </c>
      <c r="M45" t="s">
        <v>57</v>
      </c>
      <c r="N45" t="n">
        <v>-1.0</v>
      </c>
      <c r="O45" t="n">
        <v>10000.0</v>
      </c>
      <c r="P45" t="n">
        <v>-391.0</v>
      </c>
      <c r="Q45" t="n">
        <v>0.0</v>
      </c>
      <c r="R45" t="s" s="16951">
        <v>58</v>
      </c>
      <c r="S45" t="s" s="16952">
        <v>59</v>
      </c>
      <c r="T45" t="s" s="16953">
        <v>60</v>
      </c>
      <c r="U45" t="s" s="16954">
        <v>61</v>
      </c>
      <c r="V45" t="s" s="16955">
        <v>57</v>
      </c>
      <c r="W45" t="s" s="16956">
        <v>62</v>
      </c>
      <c r="X45" t="s" s="16957">
        <v>63</v>
      </c>
      <c r="Z45" t="n" s="16958">
        <v>500000.0</v>
      </c>
      <c r="AA45" t="n" s="16959">
        <v>1822.1199951171875</v>
      </c>
      <c r="AB45" t="n" s="16960">
        <v>0.0</v>
      </c>
      <c r="AC45">
        <f>AA45*(1+AB45)</f>
      </c>
      <c r="AD45" t="n" s="16962">
        <v>0.25</v>
      </c>
      <c r="AE45">
        <f>AC45/(1-AD45)</f>
      </c>
      <c r="AF45">
        <f>AD45*AE45</f>
      </c>
      <c r="AG45" t="n" s="16965">
        <v>0.15000000596046448</v>
      </c>
      <c r="AH45">
        <f>AG45*AE45</f>
      </c>
      <c r="AI45">
        <f>AD45-AG45</f>
      </c>
      <c r="AJ45">
        <f>AF45-AH45</f>
      </c>
      <c r="AK45" t="n" s="16969">
        <v>0.03999999910593033</v>
      </c>
      <c r="AL45">
        <f>AK45*AE45</f>
      </c>
      <c r="AM45">
        <f>AE45*(1+AK45)</f>
      </c>
      <c r="AN45" t="n" s="16972">
        <v>0.029999999329447746</v>
      </c>
      <c r="AO45">
        <f>AN45*AM45</f>
      </c>
      <c r="AP45">
        <f>AM45+AO45</f>
      </c>
      <c r="AQ45" t="n" s="16975">
        <v>0.10000000149011612</v>
      </c>
      <c r="AR45">
        <f>AP45/(1-AQ45)</f>
      </c>
      <c r="AS45">
        <f>AQ45*AR45</f>
      </c>
      <c r="AT45" t="n" s="16978">
        <v>0.10000000149011612</v>
      </c>
      <c r="AU45">
        <f>AT45*AR45</f>
      </c>
      <c r="AV45">
        <f>AQ45-AT45</f>
      </c>
      <c r="AW45">
        <f>AS45-AU45</f>
      </c>
      <c r="AX45">
        <f>AR45</f>
      </c>
      <c r="AY45">
        <f>AA45/12*$Q$45</f>
      </c>
      <c r="AZ45">
        <f>AB45/12*$Q$45</f>
      </c>
      <c r="BA45">
        <f>AC45/12*$Q$45</f>
      </c>
      <c r="BB45">
        <f>AD45/12*$Q$45</f>
      </c>
      <c r="BC45">
        <f>AE45/12*$Q$45</f>
      </c>
      <c r="BD45">
        <f>AF45/12*$Q$45</f>
      </c>
      <c r="BE45">
        <f>AG45/12*$Q$45</f>
      </c>
      <c r="BF45">
        <f>AH45/12*$Q$45</f>
      </c>
      <c r="BG45">
        <f>AI45/12*$Q$45</f>
      </c>
      <c r="BH45">
        <f>AJ45/12*$Q$45</f>
      </c>
      <c r="BI45">
        <f>AK45/12*$Q$45</f>
      </c>
      <c r="BJ45">
        <f>AL45/12*$Q$45</f>
      </c>
      <c r="BK45">
        <f>AM45/12*$Q$45</f>
      </c>
      <c r="BL45">
        <f>AN45/12*$Q$45</f>
      </c>
      <c r="BM45">
        <f>AO45/12*$Q$45</f>
      </c>
      <c r="BN45">
        <f>AP45/12*$Q$45</f>
      </c>
      <c r="BO45">
        <f>AQ45/12*$Q$45</f>
      </c>
      <c r="BP45">
        <f>AR45/12*$Q$45</f>
      </c>
      <c r="BQ45">
        <f>AS45/12*$Q$45</f>
      </c>
      <c r="BR45">
        <f>AT45/12*$Q$45</f>
      </c>
      <c r="BS45">
        <f>AU45/12*$Q$45</f>
      </c>
      <c r="BT45">
        <f>AV45/12*$Q$45</f>
      </c>
      <c r="BU45">
        <f>AW45/12*$Q$45</f>
      </c>
      <c r="BV45">
        <f>AX45/12*$Q$45</f>
      </c>
      <c r="BW45" t="s" s="17011">
        <v>64</v>
      </c>
      <c r="BX45" t="s" s="17012">
        <v>59</v>
      </c>
      <c r="BY45" t="s" s="17013">
        <v>60</v>
      </c>
      <c r="BZ45" t="s" s="17014">
        <v>61</v>
      </c>
      <c r="CA45" t="s" s="17015">
        <v>57</v>
      </c>
      <c r="CB45" t="s" s="17016">
        <v>62</v>
      </c>
      <c r="CC45" t="s" s="17017">
        <v>63</v>
      </c>
      <c r="CE45" t="n" s="17018">
        <v>500000.0</v>
      </c>
      <c r="CF45" t="n" s="17019">
        <v>0.0</v>
      </c>
      <c r="CG45" t="n" s="17020">
        <v>0.0</v>
      </c>
      <c r="CH45">
        <f>CF45*(1+CG45)</f>
      </c>
      <c r="CI45" t="n" s="17022">
        <v>0.25</v>
      </c>
      <c r="CJ45">
        <f>CH45/(1-CI45)</f>
      </c>
      <c r="CK45">
        <f>CI45*CJ45</f>
      </c>
      <c r="CL45" t="n" s="17025">
        <v>0.15000000596046448</v>
      </c>
      <c r="CM45">
        <f>CL45*CJ45</f>
      </c>
      <c r="CN45">
        <f>CI45-CL45</f>
      </c>
      <c r="CO45">
        <f>CK45-CM45</f>
      </c>
      <c r="CP45" t="n" s="17029">
        <v>0.03999999910593033</v>
      </c>
      <c r="CQ45">
        <f>CP45*CJ45</f>
      </c>
      <c r="CR45">
        <f>CJ45*(1+CP45)</f>
      </c>
      <c r="CS45" t="n" s="17032">
        <v>0.029999999329447746</v>
      </c>
      <c r="CT45">
        <f>CS45*CR45</f>
      </c>
      <c r="CU45">
        <f>CR45+CT45</f>
      </c>
      <c r="CV45" t="n" s="17035">
        <v>0.10000000149011612</v>
      </c>
      <c r="CW45">
        <f>CU45/(1-CV45)</f>
      </c>
      <c r="CX45">
        <f>CV45*CW45</f>
      </c>
      <c r="CY45" t="n" s="17038">
        <v>0.10000000149011612</v>
      </c>
      <c r="CZ45">
        <f>CY45*CW45</f>
      </c>
      <c r="DA45">
        <f>CV45-CY45</f>
      </c>
      <c r="DB45">
        <f>CX45-CZ45</f>
      </c>
      <c r="DC45">
        <f>CW45</f>
      </c>
      <c r="DD45">
        <f>CF45/12*$Q$45</f>
      </c>
      <c r="DE45">
        <f>CG45/12*$Q$45</f>
      </c>
      <c r="DF45">
        <f>CH45/12*$Q$45</f>
      </c>
      <c r="DG45">
        <f>CI45/12*$Q$45</f>
      </c>
      <c r="DH45">
        <f>CJ45/12*$Q$45</f>
      </c>
      <c r="DI45">
        <f>CK45/12*$Q$45</f>
      </c>
      <c r="DJ45">
        <f>CL45/12*$Q$45</f>
      </c>
      <c r="DK45">
        <f>CM45/12*$Q$45</f>
      </c>
      <c r="DL45">
        <f>CN45/12*$Q$45</f>
      </c>
      <c r="DM45">
        <f>CO45/12*$Q$45</f>
      </c>
      <c r="DN45">
        <f>CP45/12*$Q$45</f>
      </c>
      <c r="DO45">
        <f>CQ45/12*$Q$45</f>
      </c>
      <c r="DP45">
        <f>CR45/12*$Q$45</f>
      </c>
      <c r="DQ45">
        <f>CS45/12*$Q$45</f>
      </c>
      <c r="DR45">
        <f>CT45/12*$Q$45</f>
      </c>
      <c r="DS45">
        <f>CU45/12*$Q$45</f>
      </c>
      <c r="DT45">
        <f>CV45/12*$Q$45</f>
      </c>
      <c r="DU45">
        <f>CW45/12*$Q$45</f>
      </c>
      <c r="DV45">
        <f>CX45/12*$Q$45</f>
      </c>
      <c r="DW45">
        <f>CY45/12*$Q$45</f>
      </c>
      <c r="DX45">
        <f>CZ45/12*$Q$45</f>
      </c>
      <c r="DY45">
        <f>DA45/12*$Q$45</f>
      </c>
      <c r="DZ45">
        <f>DB45/12*$Q$45</f>
      </c>
      <c r="EA45">
        <f>DC45/12*$Q$45</f>
      </c>
      <c r="EB45" t="s" s="17071">
        <v>65</v>
      </c>
      <c r="EC45" t="s" s="17072">
        <v>66</v>
      </c>
      <c r="ED45" t="s" s="17073">
        <v>67</v>
      </c>
      <c r="EE45" t="n" s="17074">
        <v>240322.0</v>
      </c>
      <c r="EF45" t="s" s="17075">
        <v>57</v>
      </c>
      <c r="EG45" t="s" s="17076">
        <v>68</v>
      </c>
      <c r="EH45" t="n" s="17077">
        <v>0.5009999871253967</v>
      </c>
      <c r="EI45" t="n" s="17078">
        <v>3.0</v>
      </c>
      <c r="EJ45">
        <f>EI45*$O$45*12</f>
      </c>
      <c r="EK45">
        <f>EH45*EJ45</f>
      </c>
      <c r="EL45" t="n" s="17081">
        <v>0.0</v>
      </c>
      <c r="EM45">
        <f>EK45*(1+EL45)</f>
      </c>
      <c r="EN45" t="n" s="17083">
        <v>0.25</v>
      </c>
      <c r="EO45">
        <f>EM45/(1-EN45)</f>
      </c>
      <c r="EP45">
        <f>EN45*EO45</f>
      </c>
      <c r="EQ45" t="n" s="17086">
        <v>0.15000000596046448</v>
      </c>
      <c r="ER45">
        <f>EQ45*EO45</f>
      </c>
      <c r="ES45">
        <f>EN45-EQ45</f>
      </c>
      <c r="ET45">
        <f>EP45-ER45</f>
      </c>
      <c r="EU45" t="n" s="17090">
        <v>0.03999999910593033</v>
      </c>
      <c r="EV45">
        <f>EU45*EO45</f>
      </c>
      <c r="EW45">
        <f>EO45*(1+EU45)</f>
      </c>
      <c r="EX45" t="n" s="17093">
        <v>0.029999999329447746</v>
      </c>
      <c r="EY45">
        <f>EX45*EW45</f>
      </c>
      <c r="EZ45">
        <f>EW45+EY45</f>
      </c>
      <c r="FA45" t="n" s="17096">
        <v>0.10000000149011612</v>
      </c>
      <c r="FB45">
        <f>EZ45/(1-FA45)</f>
      </c>
      <c r="FC45">
        <f>FA45*FB45</f>
      </c>
      <c r="FD45" t="n" s="17099">
        <v>0.10000000149011612</v>
      </c>
      <c r="FE45">
        <f>FD45*FB45</f>
      </c>
      <c r="FF45">
        <f>FA45-FD45</f>
      </c>
      <c r="FG45">
        <f>FC45-FE45</f>
      </c>
      <c r="FH45">
        <f>FB45</f>
      </c>
      <c r="FI45">
        <f>EH45*EJ45/3645*$P$45</f>
      </c>
      <c r="FJ45" t="n" s="17105">
        <v>0.0</v>
      </c>
      <c r="FK45">
        <f>FI45*(1+FJ45)</f>
      </c>
      <c r="FL45" t="n" s="17107">
        <v>0.25</v>
      </c>
      <c r="FM45">
        <f>FK45/(1-FL45)</f>
      </c>
      <c r="FN45">
        <f>FL45*FM45</f>
      </c>
      <c r="FO45" t="n" s="17110">
        <v>0.15000000596046448</v>
      </c>
      <c r="FP45">
        <f>FO45*FM45</f>
      </c>
      <c r="FQ45">
        <f>FL45-FO45</f>
      </c>
      <c r="FR45">
        <f>FN45-FP45</f>
      </c>
      <c r="FS45" t="n" s="17114">
        <v>0.03999999910593033</v>
      </c>
      <c r="FT45">
        <f>FS45*FM45</f>
      </c>
      <c r="FU45">
        <f>FM45*(1+FS45)</f>
      </c>
      <c r="FV45" t="n" s="17117">
        <v>0.029999999329447746</v>
      </c>
      <c r="FW45">
        <f>FV45*FU45</f>
      </c>
      <c r="FX45">
        <f>FU45+FW45</f>
      </c>
      <c r="FY45" t="n" s="17120">
        <v>0.10000000149011612</v>
      </c>
      <c r="FZ45">
        <f>FX45/(1-FY45)</f>
      </c>
      <c r="GA45">
        <f>FY45*FZ45</f>
      </c>
      <c r="GB45" t="n" s="17123">
        <v>0.10000000149011612</v>
      </c>
      <c r="GC45">
        <f>GB45*FZ45</f>
      </c>
      <c r="GD45">
        <f>FY45-GB45</f>
      </c>
      <c r="GE45">
        <f>GA45-GC45</f>
      </c>
      <c r="GF45">
        <f>FZ45</f>
      </c>
      <c r="GG45" t="s" s="17128">
        <v>69</v>
      </c>
      <c r="GH45" t="s" s="17129">
        <v>66</v>
      </c>
      <c r="GI45" t="s" s="17130">
        <v>67</v>
      </c>
      <c r="GJ45" t="n" s="17131">
        <v>240322.0</v>
      </c>
      <c r="GK45" t="s" s="17132">
        <v>57</v>
      </c>
      <c r="GL45" t="s" s="17133">
        <v>68</v>
      </c>
      <c r="GM45" t="n" s="17134">
        <v>0.12530000507831573</v>
      </c>
      <c r="GN45" t="n" s="17135">
        <v>3.0</v>
      </c>
      <c r="GO45">
        <f>GN45*$O$45*12</f>
      </c>
      <c r="GP45">
        <f>GM45*GO45</f>
      </c>
      <c r="GQ45" t="n" s="17138">
        <v>0.0</v>
      </c>
      <c r="GR45">
        <f>GP45*(1+GQ45)</f>
      </c>
      <c r="GS45" t="n" s="17140">
        <v>0.25</v>
      </c>
      <c r="GT45">
        <f>GR45/(1-GS45)</f>
      </c>
      <c r="GU45">
        <f>GS45*GT45</f>
      </c>
      <c r="GV45" t="n" s="17143">
        <v>0.15000000596046448</v>
      </c>
      <c r="GW45">
        <f>GV45*GT45</f>
      </c>
      <c r="GX45">
        <f>GS45-GV45</f>
      </c>
      <c r="GY45">
        <f>GU45-GW45</f>
      </c>
      <c r="GZ45" t="n" s="17147">
        <v>0.03999999910593033</v>
      </c>
      <c r="HA45">
        <f>GZ45*GT45</f>
      </c>
      <c r="HB45">
        <f>GT45*(1+GZ45)</f>
      </c>
      <c r="HC45" t="n" s="17150">
        <v>0.029999999329447746</v>
      </c>
      <c r="HD45">
        <f>HC45*HB45</f>
      </c>
      <c r="HE45">
        <f>HB45+HD45</f>
      </c>
      <c r="HF45" t="n" s="17153">
        <v>0.10000000149011612</v>
      </c>
      <c r="HG45">
        <f>HE45/(1-HF45)</f>
      </c>
      <c r="HH45">
        <f>HF45*HG45</f>
      </c>
      <c r="HI45" t="n" s="17156">
        <v>0.10000000149011612</v>
      </c>
      <c r="HJ45">
        <f>HI45*HG45</f>
      </c>
      <c r="HK45">
        <f>HF45-HI45</f>
      </c>
      <c r="HL45">
        <f>HH45-HJ45</f>
      </c>
      <c r="HM45">
        <f>HG45</f>
      </c>
      <c r="HN45">
        <f>GM45*GO45/3645*$P$45</f>
      </c>
      <c r="HO45" t="n" s="17162">
        <v>0.0</v>
      </c>
      <c r="HP45">
        <f>HN45*(1+HO45)</f>
      </c>
      <c r="HQ45" t="n" s="17164">
        <v>0.25</v>
      </c>
      <c r="HR45">
        <f>HP45/(1-HQ45)</f>
      </c>
      <c r="HS45">
        <f>HQ45*HR45</f>
      </c>
      <c r="HT45" t="n" s="17167">
        <v>0.15000000596046448</v>
      </c>
      <c r="HU45">
        <f>HT45*HR45</f>
      </c>
      <c r="HV45">
        <f>HQ45-HT45</f>
      </c>
      <c r="HW45">
        <f>HS45-HU45</f>
      </c>
      <c r="HX45" t="n" s="17171">
        <v>0.03999999910593033</v>
      </c>
      <c r="HY45">
        <f>HX45*HR45</f>
      </c>
      <c r="HZ45">
        <f>HR45*(1+HX45)</f>
      </c>
      <c r="IA45" t="n" s="17174">
        <v>0.029999999329447746</v>
      </c>
      <c r="IB45">
        <f>IA45*HZ45</f>
      </c>
      <c r="IC45">
        <f>HZ45+IB45</f>
      </c>
      <c r="ID45" t="n" s="17177">
        <v>0.10000000149011612</v>
      </c>
      <c r="IE45">
        <f>IC45/(1-ID45)</f>
      </c>
      <c r="IF45">
        <f>ID45*IE45</f>
      </c>
      <c r="IG45" t="n" s="17180">
        <v>0.10000000149011612</v>
      </c>
      <c r="IH45">
        <f>IG45*IE45</f>
      </c>
      <c r="II45">
        <f>ID45-IG45</f>
      </c>
      <c r="IJ45">
        <f>IF45-IH45</f>
      </c>
      <c r="IK45">
        <f>IE45</f>
      </c>
      <c r="IL45" t="s" s="17185">
        <v>70</v>
      </c>
      <c r="IM45" t="s" s="17186">
        <v>66</v>
      </c>
      <c r="IN45" t="s" s="17187">
        <v>67</v>
      </c>
      <c r="IO45" t="n" s="17188">
        <v>240322.0</v>
      </c>
      <c r="IP45" t="s" s="17189">
        <v>57</v>
      </c>
      <c r="IQ45" t="s" s="17190">
        <v>68</v>
      </c>
      <c r="IR45" t="n" s="17191">
        <v>0.061900001019239426</v>
      </c>
      <c r="IS45" t="n" s="17192">
        <v>3.0</v>
      </c>
      <c r="IT45">
        <f>IS45*$O$45*12</f>
      </c>
      <c r="IU45">
        <f>IR45*IT45</f>
      </c>
      <c r="IV45" t="n" s="17195">
        <v>0.0</v>
      </c>
      <c r="IW45">
        <f>IU45*(1+IV45)</f>
      </c>
      <c r="IX45" t="n" s="17197">
        <v>0.25</v>
      </c>
      <c r="IY45">
        <f>IW45/(1-IX45)</f>
      </c>
      <c r="IZ45">
        <f>IX45*IY45</f>
      </c>
      <c r="JA45" t="n" s="17200">
        <v>0.15000000596046448</v>
      </c>
      <c r="JB45">
        <f>JA45*IY45</f>
      </c>
      <c r="JC45">
        <f>IX45-JA45</f>
      </c>
      <c r="JD45">
        <f>IZ45-JB45</f>
      </c>
      <c r="JE45" t="n" s="17204">
        <v>0.03999999910593033</v>
      </c>
      <c r="JF45">
        <f>JE45*IY45</f>
      </c>
      <c r="JG45">
        <f>IY45*(1+JE45)</f>
      </c>
      <c r="JH45" t="n" s="17207">
        <v>0.029999999329447746</v>
      </c>
      <c r="JI45">
        <f>JH45*JG45</f>
      </c>
      <c r="JJ45">
        <f>JG45+JI45</f>
      </c>
      <c r="JK45" t="n" s="17210">
        <v>0.10000000149011612</v>
      </c>
      <c r="JL45">
        <f>JJ45/(1-JK45)</f>
      </c>
      <c r="JM45">
        <f>JK45*JL45</f>
      </c>
      <c r="JN45" t="n" s="17213">
        <v>0.10000000149011612</v>
      </c>
      <c r="JO45">
        <f>JN45*JL45</f>
      </c>
      <c r="JP45">
        <f>JK45-JN45</f>
      </c>
      <c r="JQ45">
        <f>JM45-JO45</f>
      </c>
      <c r="JR45">
        <f>JL45</f>
      </c>
      <c r="JS45">
        <f>IR45*IT45/3645*$P$45</f>
      </c>
      <c r="JT45" t="n" s="17219">
        <v>0.0</v>
      </c>
      <c r="JU45">
        <f>JS45*(1+JT45)</f>
      </c>
      <c r="JV45" t="n" s="17221">
        <v>0.25</v>
      </c>
      <c r="JW45">
        <f>JU45/(1-JV45)</f>
      </c>
      <c r="JX45">
        <f>JV45*JW45</f>
      </c>
      <c r="JY45" t="n" s="17224">
        <v>0.15000000596046448</v>
      </c>
      <c r="JZ45">
        <f>JY45*JW45</f>
      </c>
      <c r="KA45">
        <f>JV45-JY45</f>
      </c>
      <c r="KB45">
        <f>JX45-JZ45</f>
      </c>
      <c r="KC45" t="n" s="17228">
        <v>0.03999999910593033</v>
      </c>
      <c r="KD45">
        <f>KC45*JW45</f>
      </c>
      <c r="KE45">
        <f>JW45*(1+KC45)</f>
      </c>
      <c r="KF45" t="n" s="17231">
        <v>0.029999999329447746</v>
      </c>
      <c r="KG45">
        <f>KF45*KE45</f>
      </c>
      <c r="KH45">
        <f>KE45+KG45</f>
      </c>
      <c r="KI45" t="n" s="17234">
        <v>0.10000000149011612</v>
      </c>
      <c r="KJ45">
        <f>KH45/(1-KI45)</f>
      </c>
      <c r="KK45">
        <f>KI45*KJ45</f>
      </c>
      <c r="KL45" t="n" s="17237">
        <v>0.10000000149011612</v>
      </c>
      <c r="KM45">
        <f>KL45*KJ45</f>
      </c>
      <c r="KN45">
        <f>KI45-KL45</f>
      </c>
      <c r="KO45">
        <f>KK45-KM45</f>
      </c>
      <c r="KP45">
        <f>KJ45</f>
      </c>
      <c r="KQ45" t="s" s="17242">
        <v>71</v>
      </c>
      <c r="KR45" t="s" s="17243">
        <v>66</v>
      </c>
      <c r="KS45" t="s" s="17244">
        <v>67</v>
      </c>
      <c r="KT45" t="n" s="17245">
        <v>240322.0</v>
      </c>
      <c r="KU45" t="s" s="17246">
        <v>57</v>
      </c>
      <c r="KV45" t="s" s="17247">
        <v>68</v>
      </c>
      <c r="KW45" t="n" s="17248">
        <v>0.21080000698566437</v>
      </c>
      <c r="KX45" t="n" s="17249">
        <v>3.0</v>
      </c>
      <c r="KY45">
        <f>KX45*$O$45*12</f>
      </c>
      <c r="KZ45">
        <f>KW45*KY45</f>
      </c>
      <c r="LA45" t="n" s="17252">
        <v>0.0</v>
      </c>
      <c r="LB45">
        <f>KZ45*(1+LA45)</f>
      </c>
      <c r="LC45" t="n" s="17254">
        <v>0.25</v>
      </c>
      <c r="LD45">
        <f>LB45/(1-LC45)</f>
      </c>
      <c r="LE45">
        <f>LC45*LD45</f>
      </c>
      <c r="LF45" t="n" s="17257">
        <v>0.15000000596046448</v>
      </c>
      <c r="LG45">
        <f>LF45*LD45</f>
      </c>
      <c r="LH45">
        <f>LC45-LF45</f>
      </c>
      <c r="LI45">
        <f>LE45-LG45</f>
      </c>
      <c r="LJ45" t="n" s="17261">
        <v>0.03999999910593033</v>
      </c>
      <c r="LK45">
        <f>LJ45*LD45</f>
      </c>
      <c r="LL45">
        <f>LD45*(1+LJ45)</f>
      </c>
      <c r="LM45" t="n" s="17264">
        <v>0.029999999329447746</v>
      </c>
      <c r="LN45">
        <f>LM45*LL45</f>
      </c>
      <c r="LO45">
        <f>LL45+LN45</f>
      </c>
      <c r="LP45" t="n" s="17267">
        <v>0.10000000149011612</v>
      </c>
      <c r="LQ45">
        <f>LO45/(1-LP45)</f>
      </c>
      <c r="LR45">
        <f>LP45*LQ45</f>
      </c>
      <c r="LS45" t="n" s="17270">
        <v>0.10000000149011612</v>
      </c>
      <c r="LT45">
        <f>LS45*LQ45</f>
      </c>
      <c r="LU45">
        <f>LP45-LS45</f>
      </c>
      <c r="LV45">
        <f>LR45-LT45</f>
      </c>
      <c r="LW45">
        <f>LQ45</f>
      </c>
      <c r="LX45">
        <f>KW45*KY45/3645*$P$45</f>
      </c>
      <c r="LY45" t="n" s="17276">
        <v>0.0</v>
      </c>
      <c r="LZ45">
        <f>LX45*(1+LY45)</f>
      </c>
      <c r="MA45" t="n" s="17278">
        <v>0.25</v>
      </c>
      <c r="MB45">
        <f>LZ45/(1-MA45)</f>
      </c>
      <c r="MC45">
        <f>MA45*MB45</f>
      </c>
      <c r="MD45" t="n" s="17281">
        <v>0.15000000596046448</v>
      </c>
      <c r="ME45">
        <f>MD45*MB45</f>
      </c>
      <c r="MF45">
        <f>MA45-MD45</f>
      </c>
      <c r="MG45">
        <f>MC45-ME45</f>
      </c>
      <c r="MH45" t="n" s="17285">
        <v>0.03999999910593033</v>
      </c>
      <c r="MI45">
        <f>MH45*MB45</f>
      </c>
      <c r="MJ45">
        <f>MB45*(1+MH45)</f>
      </c>
      <c r="MK45" t="n" s="17288">
        <v>0.029999999329447746</v>
      </c>
      <c r="ML45">
        <f>MK45*MJ45</f>
      </c>
      <c r="MM45">
        <f>MJ45+ML45</f>
      </c>
      <c r="MN45" t="n" s="17291">
        <v>0.10000000149011612</v>
      </c>
      <c r="MO45">
        <f>MM45/(1-MN45)</f>
      </c>
      <c r="MP45">
        <f>MN45*MO45</f>
      </c>
      <c r="MQ45" t="n" s="17294">
        <v>0.10000000149011612</v>
      </c>
      <c r="MR45">
        <f>MQ45*MO45</f>
      </c>
      <c r="MS45">
        <f>MN45-MQ45</f>
      </c>
      <c r="MT45">
        <f>MP45-MR45</f>
      </c>
      <c r="MU45">
        <f>MO45</f>
      </c>
      <c r="MV45" t="s" s="17299">
        <v>72</v>
      </c>
      <c r="MW45" t="s" s="17300">
        <v>66</v>
      </c>
      <c r="MX45" t="s" s="17301">
        <v>67</v>
      </c>
      <c r="MY45" t="n" s="17302">
        <v>240322.0</v>
      </c>
      <c r="MZ45" t="s" s="17303">
        <v>57</v>
      </c>
      <c r="NA45" t="s" s="17304">
        <v>68</v>
      </c>
      <c r="NB45" t="n" s="17305">
        <v>0.45249998569488525</v>
      </c>
      <c r="NC45" t="n" s="17306">
        <v>1.0</v>
      </c>
      <c r="ND45">
        <f>NC45*$O$45*12</f>
      </c>
      <c r="NE45">
        <f>NB45*ND45</f>
      </c>
      <c r="NF45" t="n" s="17309">
        <v>0.0</v>
      </c>
      <c r="NG45">
        <f>NE45*(1+NF45)</f>
      </c>
      <c r="NH45" t="n" s="17311">
        <v>0.25</v>
      </c>
      <c r="NI45">
        <f>NG45/(1-NH45)</f>
      </c>
      <c r="NJ45">
        <f>NH45*NI45</f>
      </c>
      <c r="NK45" t="n" s="17314">
        <v>0.15000000596046448</v>
      </c>
      <c r="NL45">
        <f>NK45*NI45</f>
      </c>
      <c r="NM45">
        <f>NH45-NK45</f>
      </c>
      <c r="NN45">
        <f>NJ45-NL45</f>
      </c>
      <c r="NO45" t="n" s="17318">
        <v>0.03999999910593033</v>
      </c>
      <c r="NP45">
        <f>NO45*NI45</f>
      </c>
      <c r="NQ45">
        <f>NI45*(1+NO45)</f>
      </c>
      <c r="NR45" t="n" s="17321">
        <v>0.029999999329447746</v>
      </c>
      <c r="NS45">
        <f>NR45*NQ45</f>
      </c>
      <c r="NT45">
        <f>NQ45+NS45</f>
      </c>
      <c r="NU45" t="n" s="17324">
        <v>0.10000000149011612</v>
      </c>
      <c r="NV45">
        <f>NT45/(1-NU45)</f>
      </c>
      <c r="NW45">
        <f>NU45*NV45</f>
      </c>
      <c r="NX45" t="n" s="17327">
        <v>0.10000000149011612</v>
      </c>
      <c r="NY45">
        <f>NX45*NV45</f>
      </c>
      <c r="NZ45">
        <f>NU45-NX45</f>
      </c>
      <c r="OA45">
        <f>NW45-NY45</f>
      </c>
      <c r="OB45">
        <f>NV45</f>
      </c>
      <c r="OC45">
        <f>NB45*ND45/3645*$P$45</f>
      </c>
      <c r="OD45" t="n" s="17333">
        <v>0.0</v>
      </c>
      <c r="OE45">
        <f>OC45*(1+OD45)</f>
      </c>
      <c r="OF45" t="n" s="17335">
        <v>0.25</v>
      </c>
      <c r="OG45">
        <f>OE45/(1-OF45)</f>
      </c>
      <c r="OH45">
        <f>OF45*OG45</f>
      </c>
      <c r="OI45" t="n" s="17338">
        <v>0.15000000596046448</v>
      </c>
      <c r="OJ45">
        <f>OI45*OG45</f>
      </c>
      <c r="OK45">
        <f>OF45-OI45</f>
      </c>
      <c r="OL45">
        <f>OH45-OJ45</f>
      </c>
      <c r="OM45" t="n" s="17342">
        <v>0.03999999910593033</v>
      </c>
      <c r="ON45">
        <f>OM45*OG45</f>
      </c>
      <c r="OO45">
        <f>OG45*(1+OM45)</f>
      </c>
      <c r="OP45" t="n" s="17345">
        <v>0.029999999329447746</v>
      </c>
      <c r="OQ45">
        <f>OP45*OO45</f>
      </c>
      <c r="OR45">
        <f>OO45+OQ45</f>
      </c>
      <c r="OS45" t="n" s="17348">
        <v>0.10000000149011612</v>
      </c>
      <c r="OT45">
        <f>OR45/(1-OS45)</f>
      </c>
      <c r="OU45">
        <f>OS45*OT45</f>
      </c>
      <c r="OV45" t="n" s="17351">
        <v>0.10000000149011612</v>
      </c>
      <c r="OW45">
        <f>OV45*OT45</f>
      </c>
      <c r="OX45">
        <f>OS45-OV45</f>
      </c>
      <c r="OY45">
        <f>OU45-OW45</f>
      </c>
      <c r="OZ45">
        <f>OT45</f>
      </c>
      <c r="PA45" t="s" s="17356">
        <v>73</v>
      </c>
      <c r="PB45" t="s" s="17357">
        <v>66</v>
      </c>
      <c r="PC45" t="s" s="17358">
        <v>67</v>
      </c>
      <c r="PD45" t="n" s="17359">
        <v>240322.0</v>
      </c>
      <c r="PE45" t="s" s="17360">
        <v>57</v>
      </c>
      <c r="PF45" t="s" s="17361">
        <v>68</v>
      </c>
      <c r="PG45" t="n" s="17362">
        <v>0.9043999910354614</v>
      </c>
      <c r="PH45" t="n" s="17363">
        <v>1.0</v>
      </c>
      <c r="PI45">
        <f>PH45*$O$45*12</f>
      </c>
      <c r="PJ45">
        <f>PG45*PI45</f>
      </c>
      <c r="PK45" t="n" s="17366">
        <v>0.0</v>
      </c>
      <c r="PL45">
        <f>PJ45*(1+PK45)</f>
      </c>
      <c r="PM45" t="n" s="17368">
        <v>0.25</v>
      </c>
      <c r="PN45">
        <f>PL45/(1-PM45)</f>
      </c>
      <c r="PO45">
        <f>PM45*PN45</f>
      </c>
      <c r="PP45" t="n" s="17371">
        <v>0.15000000596046448</v>
      </c>
      <c r="PQ45">
        <f>PP45*PN45</f>
      </c>
      <c r="PR45">
        <f>PM45-PP45</f>
      </c>
      <c r="PS45">
        <f>PO45-PQ45</f>
      </c>
      <c r="PT45" t="n" s="17375">
        <v>0.03999999910593033</v>
      </c>
      <c r="PU45">
        <f>PT45*PN45</f>
      </c>
      <c r="PV45">
        <f>PN45*(1+PT45)</f>
      </c>
      <c r="PW45" t="n" s="17378">
        <v>0.029999999329447746</v>
      </c>
      <c r="PX45">
        <f>PW45*PV45</f>
      </c>
      <c r="PY45">
        <f>PV45+PX45</f>
      </c>
      <c r="PZ45" t="n" s="17381">
        <v>0.10000000149011612</v>
      </c>
      <c r="QA45">
        <f>PY45/(1-PZ45)</f>
      </c>
      <c r="QB45">
        <f>PZ45*QA45</f>
      </c>
      <c r="QC45" t="n" s="17384">
        <v>0.10000000149011612</v>
      </c>
      <c r="QD45">
        <f>QC45*QA45</f>
      </c>
      <c r="QE45">
        <f>PZ45-QC45</f>
      </c>
      <c r="QF45">
        <f>QB45-QD45</f>
      </c>
      <c r="QG45">
        <f>QA45</f>
      </c>
      <c r="QH45">
        <f>PG45*PI45/3645*$P$45</f>
      </c>
      <c r="QI45" t="n" s="17390">
        <v>0.0</v>
      </c>
      <c r="QJ45">
        <f>QH45*(1+QI45)</f>
      </c>
      <c r="QK45" t="n" s="17392">
        <v>0.25</v>
      </c>
      <c r="QL45">
        <f>QJ45/(1-QK45)</f>
      </c>
      <c r="QM45">
        <f>QK45*QL45</f>
      </c>
      <c r="QN45" t="n" s="17395">
        <v>0.15000000596046448</v>
      </c>
      <c r="QO45">
        <f>QN45*QL45</f>
      </c>
      <c r="QP45">
        <f>QK45-QN45</f>
      </c>
      <c r="QQ45">
        <f>QM45-QO45</f>
      </c>
      <c r="QR45" t="n" s="17399">
        <v>0.03999999910593033</v>
      </c>
      <c r="QS45">
        <f>QR45*QL45</f>
      </c>
      <c r="QT45">
        <f>QL45*(1+QR45)</f>
      </c>
      <c r="QU45" t="n" s="17402">
        <v>0.029999999329447746</v>
      </c>
      <c r="QV45">
        <f>QU45*QT45</f>
      </c>
      <c r="QW45">
        <f>QT45+QV45</f>
      </c>
      <c r="QX45" t="n" s="17405">
        <v>0.10000000149011612</v>
      </c>
      <c r="QY45">
        <f>QW45/(1-QX45)</f>
      </c>
      <c r="QZ45">
        <f>QX45*QY45</f>
      </c>
      <c r="RA45" t="n" s="17408">
        <v>0.10000000149011612</v>
      </c>
      <c r="RB45">
        <f>RA45*QY45</f>
      </c>
      <c r="RC45">
        <f>QX45-RA45</f>
      </c>
      <c r="RD45">
        <f>QZ45-RB45</f>
      </c>
      <c r="RE45">
        <f>QY45</f>
      </c>
      <c r="RF45">
        <f>BV45+EA45+GF45+IK45+KP45+MU45+OZ45+RE45</f>
      </c>
    </row>
    <row r="46">
      <c r="A46" t="s">
        <v>132</v>
      </c>
      <c r="B46" t="s">
        <v>137</v>
      </c>
      <c r="C46" t="s">
        <v>138</v>
      </c>
      <c r="D46" t="s">
        <v>52</v>
      </c>
      <c r="F46" t="s">
        <v>53</v>
      </c>
      <c r="G46" t="s">
        <v>54</v>
      </c>
      <c r="H46" t="s">
        <v>79</v>
      </c>
      <c r="I46" t="s">
        <v>80</v>
      </c>
      <c r="J46" t="n">
        <v>0.0</v>
      </c>
      <c r="K46" t="n">
        <v>42815.0</v>
      </c>
      <c r="L46" t="n">
        <v>42753.0</v>
      </c>
      <c r="M46" t="s">
        <v>57</v>
      </c>
      <c r="N46" t="n">
        <v>-2.0</v>
      </c>
      <c r="O46" t="n">
        <v>18000.0</v>
      </c>
      <c r="P46" t="n">
        <v>-62.0</v>
      </c>
      <c r="Q46" t="n">
        <v>-2.0</v>
      </c>
      <c r="R46" t="s" s="17413">
        <v>58</v>
      </c>
      <c r="S46" t="s" s="17414">
        <v>59</v>
      </c>
      <c r="T46" t="s" s="17415">
        <v>60</v>
      </c>
      <c r="U46" t="s" s="17416">
        <v>61</v>
      </c>
      <c r="V46" t="s" s="17417">
        <v>57</v>
      </c>
      <c r="W46" t="s" s="17418">
        <v>62</v>
      </c>
      <c r="X46" t="s" s="17419">
        <v>63</v>
      </c>
      <c r="Z46" t="n" s="17420">
        <v>500000.0</v>
      </c>
      <c r="AA46" t="n" s="17421">
        <v>1822.1199951171875</v>
      </c>
      <c r="AB46" t="n" s="17422">
        <v>0.0</v>
      </c>
      <c r="AC46">
        <f>AA46*(1+AB46)</f>
      </c>
      <c r="AD46" t="n" s="17424">
        <v>0.25</v>
      </c>
      <c r="AE46">
        <f>AC46/(1-AD46)</f>
      </c>
      <c r="AF46">
        <f>AD46*AE46</f>
      </c>
      <c r="AG46" t="n" s="17427">
        <v>0.15000000596046448</v>
      </c>
      <c r="AH46">
        <f>AG46*AE46</f>
      </c>
      <c r="AI46">
        <f>AD46-AG46</f>
      </c>
      <c r="AJ46">
        <f>AF46-AH46</f>
      </c>
      <c r="AK46" t="n" s="17431">
        <v>0.03999999910593033</v>
      </c>
      <c r="AL46">
        <f>AK46*AE46</f>
      </c>
      <c r="AM46">
        <f>AE46*(1+AK46)</f>
      </c>
      <c r="AN46" t="n" s="17434">
        <v>0.029999999329447746</v>
      </c>
      <c r="AO46">
        <f>AN46*AM46</f>
      </c>
      <c r="AP46">
        <f>AM46+AO46</f>
      </c>
      <c r="AQ46" t="n" s="17437">
        <v>0.10000000149011612</v>
      </c>
      <c r="AR46">
        <f>AP46/(1-AQ46)</f>
      </c>
      <c r="AS46">
        <f>AQ46*AR46</f>
      </c>
      <c r="AT46" t="n" s="17440">
        <v>0.10000000149011612</v>
      </c>
      <c r="AU46">
        <f>AT46*AR46</f>
      </c>
      <c r="AV46">
        <f>AQ46-AT46</f>
      </c>
      <c r="AW46">
        <f>AS46-AU46</f>
      </c>
      <c r="AX46">
        <f>AR46</f>
      </c>
      <c r="AY46">
        <f>AA46/12*$Q$46</f>
      </c>
      <c r="AZ46">
        <f>AB46/12*$Q$46</f>
      </c>
      <c r="BA46">
        <f>AC46/12*$Q$46</f>
      </c>
      <c r="BB46">
        <f>AD46/12*$Q$46</f>
      </c>
      <c r="BC46">
        <f>AE46/12*$Q$46</f>
      </c>
      <c r="BD46">
        <f>AF46/12*$Q$46</f>
      </c>
      <c r="BE46">
        <f>AG46/12*$Q$46</f>
      </c>
      <c r="BF46">
        <f>AH46/12*$Q$46</f>
      </c>
      <c r="BG46">
        <f>AI46/12*$Q$46</f>
      </c>
      <c r="BH46">
        <f>AJ46/12*$Q$46</f>
      </c>
      <c r="BI46">
        <f>AK46/12*$Q$46</f>
      </c>
      <c r="BJ46">
        <f>AL46/12*$Q$46</f>
      </c>
      <c r="BK46">
        <f>AM46/12*$Q$46</f>
      </c>
      <c r="BL46">
        <f>AN46/12*$Q$46</f>
      </c>
      <c r="BM46">
        <f>AO46/12*$Q$46</f>
      </c>
      <c r="BN46">
        <f>AP46/12*$Q$46</f>
      </c>
      <c r="BO46">
        <f>AQ46/12*$Q$46</f>
      </c>
      <c r="BP46">
        <f>AR46/12*$Q$46</f>
      </c>
      <c r="BQ46">
        <f>AS46/12*$Q$46</f>
      </c>
      <c r="BR46">
        <f>AT46/12*$Q$46</f>
      </c>
      <c r="BS46">
        <f>AU46/12*$Q$46</f>
      </c>
      <c r="BT46">
        <f>AV46/12*$Q$46</f>
      </c>
      <c r="BU46">
        <f>AW46/12*$Q$46</f>
      </c>
      <c r="BV46">
        <f>AX46/12*$Q$46</f>
      </c>
      <c r="BW46" t="s" s="17473">
        <v>64</v>
      </c>
      <c r="BX46" t="s" s="17474">
        <v>59</v>
      </c>
      <c r="BY46" t="s" s="17475">
        <v>60</v>
      </c>
      <c r="BZ46" t="s" s="17476">
        <v>61</v>
      </c>
      <c r="CA46" t="s" s="17477">
        <v>57</v>
      </c>
      <c r="CB46" t="s" s="17478">
        <v>62</v>
      </c>
      <c r="CC46" t="s" s="17479">
        <v>63</v>
      </c>
      <c r="CE46" t="n" s="17480">
        <v>500000.0</v>
      </c>
      <c r="CF46" t="n" s="17481">
        <v>0.0</v>
      </c>
      <c r="CG46" t="n" s="17482">
        <v>0.0</v>
      </c>
      <c r="CH46">
        <f>CF46*(1+CG46)</f>
      </c>
      <c r="CI46" t="n" s="17484">
        <v>0.25</v>
      </c>
      <c r="CJ46">
        <f>CH46/(1-CI46)</f>
      </c>
      <c r="CK46">
        <f>CI46*CJ46</f>
      </c>
      <c r="CL46" t="n" s="17487">
        <v>0.15000000596046448</v>
      </c>
      <c r="CM46">
        <f>CL46*CJ46</f>
      </c>
      <c r="CN46">
        <f>CI46-CL46</f>
      </c>
      <c r="CO46">
        <f>CK46-CM46</f>
      </c>
      <c r="CP46" t="n" s="17491">
        <v>0.03999999910593033</v>
      </c>
      <c r="CQ46">
        <f>CP46*CJ46</f>
      </c>
      <c r="CR46">
        <f>CJ46*(1+CP46)</f>
      </c>
      <c r="CS46" t="n" s="17494">
        <v>0.029999999329447746</v>
      </c>
      <c r="CT46">
        <f>CS46*CR46</f>
      </c>
      <c r="CU46">
        <f>CR46+CT46</f>
      </c>
      <c r="CV46" t="n" s="17497">
        <v>0.10000000149011612</v>
      </c>
      <c r="CW46">
        <f>CU46/(1-CV46)</f>
      </c>
      <c r="CX46">
        <f>CV46*CW46</f>
      </c>
      <c r="CY46" t="n" s="17500">
        <v>0.10000000149011612</v>
      </c>
      <c r="CZ46">
        <f>CY46*CW46</f>
      </c>
      <c r="DA46">
        <f>CV46-CY46</f>
      </c>
      <c r="DB46">
        <f>CX46-CZ46</f>
      </c>
      <c r="DC46">
        <f>CW46</f>
      </c>
      <c r="DD46">
        <f>CF46/12*$Q$46</f>
      </c>
      <c r="DE46">
        <f>CG46/12*$Q$46</f>
      </c>
      <c r="DF46">
        <f>CH46/12*$Q$46</f>
      </c>
      <c r="DG46">
        <f>CI46/12*$Q$46</f>
      </c>
      <c r="DH46">
        <f>CJ46/12*$Q$46</f>
      </c>
      <c r="DI46">
        <f>CK46/12*$Q$46</f>
      </c>
      <c r="DJ46">
        <f>CL46/12*$Q$46</f>
      </c>
      <c r="DK46">
        <f>CM46/12*$Q$46</f>
      </c>
      <c r="DL46">
        <f>CN46/12*$Q$46</f>
      </c>
      <c r="DM46">
        <f>CO46/12*$Q$46</f>
      </c>
      <c r="DN46">
        <f>CP46/12*$Q$46</f>
      </c>
      <c r="DO46">
        <f>CQ46/12*$Q$46</f>
      </c>
      <c r="DP46">
        <f>CR46/12*$Q$46</f>
      </c>
      <c r="DQ46">
        <f>CS46/12*$Q$46</f>
      </c>
      <c r="DR46">
        <f>CT46/12*$Q$46</f>
      </c>
      <c r="DS46">
        <f>CU46/12*$Q$46</f>
      </c>
      <c r="DT46">
        <f>CV46/12*$Q$46</f>
      </c>
      <c r="DU46">
        <f>CW46/12*$Q$46</f>
      </c>
      <c r="DV46">
        <f>CX46/12*$Q$46</f>
      </c>
      <c r="DW46">
        <f>CY46/12*$Q$46</f>
      </c>
      <c r="DX46">
        <f>CZ46/12*$Q$46</f>
      </c>
      <c r="DY46">
        <f>DA46/12*$Q$46</f>
      </c>
      <c r="DZ46">
        <f>DB46/12*$Q$46</f>
      </c>
      <c r="EA46">
        <f>DC46/12*$Q$46</f>
      </c>
      <c r="EB46" t="s" s="17533">
        <v>65</v>
      </c>
      <c r="EC46" t="s" s="17534">
        <v>66</v>
      </c>
      <c r="ED46" t="s" s="17535">
        <v>67</v>
      </c>
      <c r="EE46" t="n" s="17536">
        <v>240322.0</v>
      </c>
      <c r="EF46" t="s" s="17537">
        <v>57</v>
      </c>
      <c r="EG46" t="s" s="17538">
        <v>68</v>
      </c>
      <c r="EH46" t="n" s="17539">
        <v>0.5009999871253967</v>
      </c>
      <c r="EI46" t="n" s="17540">
        <v>3.0</v>
      </c>
      <c r="EJ46">
        <f>EI46*$O$46*12</f>
      </c>
      <c r="EK46">
        <f>EH46*EJ46</f>
      </c>
      <c r="EL46" t="n" s="17543">
        <v>0.0</v>
      </c>
      <c r="EM46">
        <f>EK46*(1+EL46)</f>
      </c>
      <c r="EN46" t="n" s="17545">
        <v>0.25</v>
      </c>
      <c r="EO46">
        <f>EM46/(1-EN46)</f>
      </c>
      <c r="EP46">
        <f>EN46*EO46</f>
      </c>
      <c r="EQ46" t="n" s="17548">
        <v>0.15000000596046448</v>
      </c>
      <c r="ER46">
        <f>EQ46*EO46</f>
      </c>
      <c r="ES46">
        <f>EN46-EQ46</f>
      </c>
      <c r="ET46">
        <f>EP46-ER46</f>
      </c>
      <c r="EU46" t="n" s="17552">
        <v>0.03999999910593033</v>
      </c>
      <c r="EV46">
        <f>EU46*EO46</f>
      </c>
      <c r="EW46">
        <f>EO46*(1+EU46)</f>
      </c>
      <c r="EX46" t="n" s="17555">
        <v>0.029999999329447746</v>
      </c>
      <c r="EY46">
        <f>EX46*EW46</f>
      </c>
      <c r="EZ46">
        <f>EW46+EY46</f>
      </c>
      <c r="FA46" t="n" s="17558">
        <v>0.10000000149011612</v>
      </c>
      <c r="FB46">
        <f>EZ46/(1-FA46)</f>
      </c>
      <c r="FC46">
        <f>FA46*FB46</f>
      </c>
      <c r="FD46" t="n" s="17561">
        <v>0.10000000149011612</v>
      </c>
      <c r="FE46">
        <f>FD46*FB46</f>
      </c>
      <c r="FF46">
        <f>FA46-FD46</f>
      </c>
      <c r="FG46">
        <f>FC46-FE46</f>
      </c>
      <c r="FH46">
        <f>FB46</f>
      </c>
      <c r="FI46">
        <f>EH46*EJ46/3646*$P$46</f>
      </c>
      <c r="FJ46" t="n" s="17567">
        <v>0.0</v>
      </c>
      <c r="FK46">
        <f>FI46*(1+FJ46)</f>
      </c>
      <c r="FL46" t="n" s="17569">
        <v>0.25</v>
      </c>
      <c r="FM46">
        <f>FK46/(1-FL46)</f>
      </c>
      <c r="FN46">
        <f>FL46*FM46</f>
      </c>
      <c r="FO46" t="n" s="17572">
        <v>0.15000000596046448</v>
      </c>
      <c r="FP46">
        <f>FO46*FM46</f>
      </c>
      <c r="FQ46">
        <f>FL46-FO46</f>
      </c>
      <c r="FR46">
        <f>FN46-FP46</f>
      </c>
      <c r="FS46" t="n" s="17576">
        <v>0.03999999910593033</v>
      </c>
      <c r="FT46">
        <f>FS46*FM46</f>
      </c>
      <c r="FU46">
        <f>FM46*(1+FS46)</f>
      </c>
      <c r="FV46" t="n" s="17579">
        <v>0.029999999329447746</v>
      </c>
      <c r="FW46">
        <f>FV46*FU46</f>
      </c>
      <c r="FX46">
        <f>FU46+FW46</f>
      </c>
      <c r="FY46" t="n" s="17582">
        <v>0.10000000149011612</v>
      </c>
      <c r="FZ46">
        <f>FX46/(1-FY46)</f>
      </c>
      <c r="GA46">
        <f>FY46*FZ46</f>
      </c>
      <c r="GB46" t="n" s="17585">
        <v>0.10000000149011612</v>
      </c>
      <c r="GC46">
        <f>GB46*FZ46</f>
      </c>
      <c r="GD46">
        <f>FY46-GB46</f>
      </c>
      <c r="GE46">
        <f>GA46-GC46</f>
      </c>
      <c r="GF46">
        <f>FZ46</f>
      </c>
      <c r="GG46" t="s" s="17590">
        <v>69</v>
      </c>
      <c r="GH46" t="s" s="17591">
        <v>66</v>
      </c>
      <c r="GI46" t="s" s="17592">
        <v>67</v>
      </c>
      <c r="GJ46" t="n" s="17593">
        <v>240322.0</v>
      </c>
      <c r="GK46" t="s" s="17594">
        <v>57</v>
      </c>
      <c r="GL46" t="s" s="17595">
        <v>68</v>
      </c>
      <c r="GM46" t="n" s="17596">
        <v>0.12530000507831573</v>
      </c>
      <c r="GN46" t="n" s="17597">
        <v>3.0</v>
      </c>
      <c r="GO46">
        <f>GN46*$O$46*12</f>
      </c>
      <c r="GP46">
        <f>GM46*GO46</f>
      </c>
      <c r="GQ46" t="n" s="17600">
        <v>0.0</v>
      </c>
      <c r="GR46">
        <f>GP46*(1+GQ46)</f>
      </c>
      <c r="GS46" t="n" s="17602">
        <v>0.25</v>
      </c>
      <c r="GT46">
        <f>GR46/(1-GS46)</f>
      </c>
      <c r="GU46">
        <f>GS46*GT46</f>
      </c>
      <c r="GV46" t="n" s="17605">
        <v>0.15000000596046448</v>
      </c>
      <c r="GW46">
        <f>GV46*GT46</f>
      </c>
      <c r="GX46">
        <f>GS46-GV46</f>
      </c>
      <c r="GY46">
        <f>GU46-GW46</f>
      </c>
      <c r="GZ46" t="n" s="17609">
        <v>0.03999999910593033</v>
      </c>
      <c r="HA46">
        <f>GZ46*GT46</f>
      </c>
      <c r="HB46">
        <f>GT46*(1+GZ46)</f>
      </c>
      <c r="HC46" t="n" s="17612">
        <v>0.029999999329447746</v>
      </c>
      <c r="HD46">
        <f>HC46*HB46</f>
      </c>
      <c r="HE46">
        <f>HB46+HD46</f>
      </c>
      <c r="HF46" t="n" s="17615">
        <v>0.10000000149011612</v>
      </c>
      <c r="HG46">
        <f>HE46/(1-HF46)</f>
      </c>
      <c r="HH46">
        <f>HF46*HG46</f>
      </c>
      <c r="HI46" t="n" s="17618">
        <v>0.10000000149011612</v>
      </c>
      <c r="HJ46">
        <f>HI46*HG46</f>
      </c>
      <c r="HK46">
        <f>HF46-HI46</f>
      </c>
      <c r="HL46">
        <f>HH46-HJ46</f>
      </c>
      <c r="HM46">
        <f>HG46</f>
      </c>
      <c r="HN46">
        <f>GM46*GO46/3646*$P$46</f>
      </c>
      <c r="HO46" t="n" s="17624">
        <v>0.0</v>
      </c>
      <c r="HP46">
        <f>HN46*(1+HO46)</f>
      </c>
      <c r="HQ46" t="n" s="17626">
        <v>0.25</v>
      </c>
      <c r="HR46">
        <f>HP46/(1-HQ46)</f>
      </c>
      <c r="HS46">
        <f>HQ46*HR46</f>
      </c>
      <c r="HT46" t="n" s="17629">
        <v>0.15000000596046448</v>
      </c>
      <c r="HU46">
        <f>HT46*HR46</f>
      </c>
      <c r="HV46">
        <f>HQ46-HT46</f>
      </c>
      <c r="HW46">
        <f>HS46-HU46</f>
      </c>
      <c r="HX46" t="n" s="17633">
        <v>0.03999999910593033</v>
      </c>
      <c r="HY46">
        <f>HX46*HR46</f>
      </c>
      <c r="HZ46">
        <f>HR46*(1+HX46)</f>
      </c>
      <c r="IA46" t="n" s="17636">
        <v>0.029999999329447746</v>
      </c>
      <c r="IB46">
        <f>IA46*HZ46</f>
      </c>
      <c r="IC46">
        <f>HZ46+IB46</f>
      </c>
      <c r="ID46" t="n" s="17639">
        <v>0.10000000149011612</v>
      </c>
      <c r="IE46">
        <f>IC46/(1-ID46)</f>
      </c>
      <c r="IF46">
        <f>ID46*IE46</f>
      </c>
      <c r="IG46" t="n" s="17642">
        <v>0.10000000149011612</v>
      </c>
      <c r="IH46">
        <f>IG46*IE46</f>
      </c>
      <c r="II46">
        <f>ID46-IG46</f>
      </c>
      <c r="IJ46">
        <f>IF46-IH46</f>
      </c>
      <c r="IK46">
        <f>IE46</f>
      </c>
      <c r="IL46" t="s" s="17647">
        <v>70</v>
      </c>
      <c r="IM46" t="s" s="17648">
        <v>66</v>
      </c>
      <c r="IN46" t="s" s="17649">
        <v>67</v>
      </c>
      <c r="IO46" t="n" s="17650">
        <v>240322.0</v>
      </c>
      <c r="IP46" t="s" s="17651">
        <v>57</v>
      </c>
      <c r="IQ46" t="s" s="17652">
        <v>68</v>
      </c>
      <c r="IR46" t="n" s="17653">
        <v>0.061900001019239426</v>
      </c>
      <c r="IS46" t="n" s="17654">
        <v>3.0</v>
      </c>
      <c r="IT46">
        <f>IS46*$O$46*12</f>
      </c>
      <c r="IU46">
        <f>IR46*IT46</f>
      </c>
      <c r="IV46" t="n" s="17657">
        <v>0.0</v>
      </c>
      <c r="IW46">
        <f>IU46*(1+IV46)</f>
      </c>
      <c r="IX46" t="n" s="17659">
        <v>0.25</v>
      </c>
      <c r="IY46">
        <f>IW46/(1-IX46)</f>
      </c>
      <c r="IZ46">
        <f>IX46*IY46</f>
      </c>
      <c r="JA46" t="n" s="17662">
        <v>0.15000000596046448</v>
      </c>
      <c r="JB46">
        <f>JA46*IY46</f>
      </c>
      <c r="JC46">
        <f>IX46-JA46</f>
      </c>
      <c r="JD46">
        <f>IZ46-JB46</f>
      </c>
      <c r="JE46" t="n" s="17666">
        <v>0.03999999910593033</v>
      </c>
      <c r="JF46">
        <f>JE46*IY46</f>
      </c>
      <c r="JG46">
        <f>IY46*(1+JE46)</f>
      </c>
      <c r="JH46" t="n" s="17669">
        <v>0.029999999329447746</v>
      </c>
      <c r="JI46">
        <f>JH46*JG46</f>
      </c>
      <c r="JJ46">
        <f>JG46+JI46</f>
      </c>
      <c r="JK46" t="n" s="17672">
        <v>0.10000000149011612</v>
      </c>
      <c r="JL46">
        <f>JJ46/(1-JK46)</f>
      </c>
      <c r="JM46">
        <f>JK46*JL46</f>
      </c>
      <c r="JN46" t="n" s="17675">
        <v>0.10000000149011612</v>
      </c>
      <c r="JO46">
        <f>JN46*JL46</f>
      </c>
      <c r="JP46">
        <f>JK46-JN46</f>
      </c>
      <c r="JQ46">
        <f>JM46-JO46</f>
      </c>
      <c r="JR46">
        <f>JL46</f>
      </c>
      <c r="JS46">
        <f>IR46*IT46/3646*$P$46</f>
      </c>
      <c r="JT46" t="n" s="17681">
        <v>0.0</v>
      </c>
      <c r="JU46">
        <f>JS46*(1+JT46)</f>
      </c>
      <c r="JV46" t="n" s="17683">
        <v>0.25</v>
      </c>
      <c r="JW46">
        <f>JU46/(1-JV46)</f>
      </c>
      <c r="JX46">
        <f>JV46*JW46</f>
      </c>
      <c r="JY46" t="n" s="17686">
        <v>0.15000000596046448</v>
      </c>
      <c r="JZ46">
        <f>JY46*JW46</f>
      </c>
      <c r="KA46">
        <f>JV46-JY46</f>
      </c>
      <c r="KB46">
        <f>JX46-JZ46</f>
      </c>
      <c r="KC46" t="n" s="17690">
        <v>0.03999999910593033</v>
      </c>
      <c r="KD46">
        <f>KC46*JW46</f>
      </c>
      <c r="KE46">
        <f>JW46*(1+KC46)</f>
      </c>
      <c r="KF46" t="n" s="17693">
        <v>0.029999999329447746</v>
      </c>
      <c r="KG46">
        <f>KF46*KE46</f>
      </c>
      <c r="KH46">
        <f>KE46+KG46</f>
      </c>
      <c r="KI46" t="n" s="17696">
        <v>0.10000000149011612</v>
      </c>
      <c r="KJ46">
        <f>KH46/(1-KI46)</f>
      </c>
      <c r="KK46">
        <f>KI46*KJ46</f>
      </c>
      <c r="KL46" t="n" s="17699">
        <v>0.10000000149011612</v>
      </c>
      <c r="KM46">
        <f>KL46*KJ46</f>
      </c>
      <c r="KN46">
        <f>KI46-KL46</f>
      </c>
      <c r="KO46">
        <f>KK46-KM46</f>
      </c>
      <c r="KP46">
        <f>KJ46</f>
      </c>
      <c r="KQ46" t="s" s="17704">
        <v>71</v>
      </c>
      <c r="KR46" t="s" s="17705">
        <v>66</v>
      </c>
      <c r="KS46" t="s" s="17706">
        <v>67</v>
      </c>
      <c r="KT46" t="n" s="17707">
        <v>240322.0</v>
      </c>
      <c r="KU46" t="s" s="17708">
        <v>57</v>
      </c>
      <c r="KV46" t="s" s="17709">
        <v>68</v>
      </c>
      <c r="KW46" t="n" s="17710">
        <v>0.21080000698566437</v>
      </c>
      <c r="KX46" t="n" s="17711">
        <v>3.0</v>
      </c>
      <c r="KY46">
        <f>KX46*$O$46*12</f>
      </c>
      <c r="KZ46">
        <f>KW46*KY46</f>
      </c>
      <c r="LA46" t="n" s="17714">
        <v>0.0</v>
      </c>
      <c r="LB46">
        <f>KZ46*(1+LA46)</f>
      </c>
      <c r="LC46" t="n" s="17716">
        <v>0.25</v>
      </c>
      <c r="LD46">
        <f>LB46/(1-LC46)</f>
      </c>
      <c r="LE46">
        <f>LC46*LD46</f>
      </c>
      <c r="LF46" t="n" s="17719">
        <v>0.15000000596046448</v>
      </c>
      <c r="LG46">
        <f>LF46*LD46</f>
      </c>
      <c r="LH46">
        <f>LC46-LF46</f>
      </c>
      <c r="LI46">
        <f>LE46-LG46</f>
      </c>
      <c r="LJ46" t="n" s="17723">
        <v>0.03999999910593033</v>
      </c>
      <c r="LK46">
        <f>LJ46*LD46</f>
      </c>
      <c r="LL46">
        <f>LD46*(1+LJ46)</f>
      </c>
      <c r="LM46" t="n" s="17726">
        <v>0.029999999329447746</v>
      </c>
      <c r="LN46">
        <f>LM46*LL46</f>
      </c>
      <c r="LO46">
        <f>LL46+LN46</f>
      </c>
      <c r="LP46" t="n" s="17729">
        <v>0.10000000149011612</v>
      </c>
      <c r="LQ46">
        <f>LO46/(1-LP46)</f>
      </c>
      <c r="LR46">
        <f>LP46*LQ46</f>
      </c>
      <c r="LS46" t="n" s="17732">
        <v>0.10000000149011612</v>
      </c>
      <c r="LT46">
        <f>LS46*LQ46</f>
      </c>
      <c r="LU46">
        <f>LP46-LS46</f>
      </c>
      <c r="LV46">
        <f>LR46-LT46</f>
      </c>
      <c r="LW46">
        <f>LQ46</f>
      </c>
      <c r="LX46">
        <f>KW46*KY46/3646*$P$46</f>
      </c>
      <c r="LY46" t="n" s="17738">
        <v>0.0</v>
      </c>
      <c r="LZ46">
        <f>LX46*(1+LY46)</f>
      </c>
      <c r="MA46" t="n" s="17740">
        <v>0.25</v>
      </c>
      <c r="MB46">
        <f>LZ46/(1-MA46)</f>
      </c>
      <c r="MC46">
        <f>MA46*MB46</f>
      </c>
      <c r="MD46" t="n" s="17743">
        <v>0.15000000596046448</v>
      </c>
      <c r="ME46">
        <f>MD46*MB46</f>
      </c>
      <c r="MF46">
        <f>MA46-MD46</f>
      </c>
      <c r="MG46">
        <f>MC46-ME46</f>
      </c>
      <c r="MH46" t="n" s="17747">
        <v>0.03999999910593033</v>
      </c>
      <c r="MI46">
        <f>MH46*MB46</f>
      </c>
      <c r="MJ46">
        <f>MB46*(1+MH46)</f>
      </c>
      <c r="MK46" t="n" s="17750">
        <v>0.029999999329447746</v>
      </c>
      <c r="ML46">
        <f>MK46*MJ46</f>
      </c>
      <c r="MM46">
        <f>MJ46+ML46</f>
      </c>
      <c r="MN46" t="n" s="17753">
        <v>0.10000000149011612</v>
      </c>
      <c r="MO46">
        <f>MM46/(1-MN46)</f>
      </c>
      <c r="MP46">
        <f>MN46*MO46</f>
      </c>
      <c r="MQ46" t="n" s="17756">
        <v>0.10000000149011612</v>
      </c>
      <c r="MR46">
        <f>MQ46*MO46</f>
      </c>
      <c r="MS46">
        <f>MN46-MQ46</f>
      </c>
      <c r="MT46">
        <f>MP46-MR46</f>
      </c>
      <c r="MU46">
        <f>MO46</f>
      </c>
      <c r="MV46" t="s" s="17761">
        <v>72</v>
      </c>
      <c r="MW46" t="s" s="17762">
        <v>66</v>
      </c>
      <c r="MX46" t="s" s="17763">
        <v>67</v>
      </c>
      <c r="MY46" t="n" s="17764">
        <v>240322.0</v>
      </c>
      <c r="MZ46" t="s" s="17765">
        <v>57</v>
      </c>
      <c r="NA46" t="s" s="17766">
        <v>68</v>
      </c>
      <c r="NB46" t="n" s="17767">
        <v>0.45249998569488525</v>
      </c>
      <c r="NC46" t="n" s="17768">
        <v>1.0</v>
      </c>
      <c r="ND46">
        <f>NC46*$O$46*12</f>
      </c>
      <c r="NE46">
        <f>NB46*ND46</f>
      </c>
      <c r="NF46" t="n" s="17771">
        <v>0.0</v>
      </c>
      <c r="NG46">
        <f>NE46*(1+NF46)</f>
      </c>
      <c r="NH46" t="n" s="17773">
        <v>0.25</v>
      </c>
      <c r="NI46">
        <f>NG46/(1-NH46)</f>
      </c>
      <c r="NJ46">
        <f>NH46*NI46</f>
      </c>
      <c r="NK46" t="n" s="17776">
        <v>0.15000000596046448</v>
      </c>
      <c r="NL46">
        <f>NK46*NI46</f>
      </c>
      <c r="NM46">
        <f>NH46-NK46</f>
      </c>
      <c r="NN46">
        <f>NJ46-NL46</f>
      </c>
      <c r="NO46" t="n" s="17780">
        <v>0.03999999910593033</v>
      </c>
      <c r="NP46">
        <f>NO46*NI46</f>
      </c>
      <c r="NQ46">
        <f>NI46*(1+NO46)</f>
      </c>
      <c r="NR46" t="n" s="17783">
        <v>0.029999999329447746</v>
      </c>
      <c r="NS46">
        <f>NR46*NQ46</f>
      </c>
      <c r="NT46">
        <f>NQ46+NS46</f>
      </c>
      <c r="NU46" t="n" s="17786">
        <v>0.10000000149011612</v>
      </c>
      <c r="NV46">
        <f>NT46/(1-NU46)</f>
      </c>
      <c r="NW46">
        <f>NU46*NV46</f>
      </c>
      <c r="NX46" t="n" s="17789">
        <v>0.10000000149011612</v>
      </c>
      <c r="NY46">
        <f>NX46*NV46</f>
      </c>
      <c r="NZ46">
        <f>NU46-NX46</f>
      </c>
      <c r="OA46">
        <f>NW46-NY46</f>
      </c>
      <c r="OB46">
        <f>NV46</f>
      </c>
      <c r="OC46">
        <f>NB46*ND46/3646*$P$46</f>
      </c>
      <c r="OD46" t="n" s="17795">
        <v>0.0</v>
      </c>
      <c r="OE46">
        <f>OC46*(1+OD46)</f>
      </c>
      <c r="OF46" t="n" s="17797">
        <v>0.25</v>
      </c>
      <c r="OG46">
        <f>OE46/(1-OF46)</f>
      </c>
      <c r="OH46">
        <f>OF46*OG46</f>
      </c>
      <c r="OI46" t="n" s="17800">
        <v>0.15000000596046448</v>
      </c>
      <c r="OJ46">
        <f>OI46*OG46</f>
      </c>
      <c r="OK46">
        <f>OF46-OI46</f>
      </c>
      <c r="OL46">
        <f>OH46-OJ46</f>
      </c>
      <c r="OM46" t="n" s="17804">
        <v>0.03999999910593033</v>
      </c>
      <c r="ON46">
        <f>OM46*OG46</f>
      </c>
      <c r="OO46">
        <f>OG46*(1+OM46)</f>
      </c>
      <c r="OP46" t="n" s="17807">
        <v>0.029999999329447746</v>
      </c>
      <c r="OQ46">
        <f>OP46*OO46</f>
      </c>
      <c r="OR46">
        <f>OO46+OQ46</f>
      </c>
      <c r="OS46" t="n" s="17810">
        <v>0.10000000149011612</v>
      </c>
      <c r="OT46">
        <f>OR46/(1-OS46)</f>
      </c>
      <c r="OU46">
        <f>OS46*OT46</f>
      </c>
      <c r="OV46" t="n" s="17813">
        <v>0.10000000149011612</v>
      </c>
      <c r="OW46">
        <f>OV46*OT46</f>
      </c>
      <c r="OX46">
        <f>OS46-OV46</f>
      </c>
      <c r="OY46">
        <f>OU46-OW46</f>
      </c>
      <c r="OZ46">
        <f>OT46</f>
      </c>
      <c r="PA46" t="s" s="17818">
        <v>73</v>
      </c>
      <c r="PB46" t="s" s="17819">
        <v>66</v>
      </c>
      <c r="PC46" t="s" s="17820">
        <v>67</v>
      </c>
      <c r="PD46" t="n" s="17821">
        <v>240322.0</v>
      </c>
      <c r="PE46" t="s" s="17822">
        <v>57</v>
      </c>
      <c r="PF46" t="s" s="17823">
        <v>68</v>
      </c>
      <c r="PG46" t="n" s="17824">
        <v>0.9043999910354614</v>
      </c>
      <c r="PH46" t="n" s="17825">
        <v>1.0</v>
      </c>
      <c r="PI46">
        <f>PH46*$O$46*12</f>
      </c>
      <c r="PJ46">
        <f>PG46*PI46</f>
      </c>
      <c r="PK46" t="n" s="17828">
        <v>0.0</v>
      </c>
      <c r="PL46">
        <f>PJ46*(1+PK46)</f>
      </c>
      <c r="PM46" t="n" s="17830">
        <v>0.25</v>
      </c>
      <c r="PN46">
        <f>PL46/(1-PM46)</f>
      </c>
      <c r="PO46">
        <f>PM46*PN46</f>
      </c>
      <c r="PP46" t="n" s="17833">
        <v>0.15000000596046448</v>
      </c>
      <c r="PQ46">
        <f>PP46*PN46</f>
      </c>
      <c r="PR46">
        <f>PM46-PP46</f>
      </c>
      <c r="PS46">
        <f>PO46-PQ46</f>
      </c>
      <c r="PT46" t="n" s="17837">
        <v>0.03999999910593033</v>
      </c>
      <c r="PU46">
        <f>PT46*PN46</f>
      </c>
      <c r="PV46">
        <f>PN46*(1+PT46)</f>
      </c>
      <c r="PW46" t="n" s="17840">
        <v>0.029999999329447746</v>
      </c>
      <c r="PX46">
        <f>PW46*PV46</f>
      </c>
      <c r="PY46">
        <f>PV46+PX46</f>
      </c>
      <c r="PZ46" t="n" s="17843">
        <v>0.10000000149011612</v>
      </c>
      <c r="QA46">
        <f>PY46/(1-PZ46)</f>
      </c>
      <c r="QB46">
        <f>PZ46*QA46</f>
      </c>
      <c r="QC46" t="n" s="17846">
        <v>0.10000000149011612</v>
      </c>
      <c r="QD46">
        <f>QC46*QA46</f>
      </c>
      <c r="QE46">
        <f>PZ46-QC46</f>
      </c>
      <c r="QF46">
        <f>QB46-QD46</f>
      </c>
      <c r="QG46">
        <f>QA46</f>
      </c>
      <c r="QH46">
        <f>PG46*PI46/3646*$P$46</f>
      </c>
      <c r="QI46" t="n" s="17852">
        <v>0.0</v>
      </c>
      <c r="QJ46">
        <f>QH46*(1+QI46)</f>
      </c>
      <c r="QK46" t="n" s="17854">
        <v>0.25</v>
      </c>
      <c r="QL46">
        <f>QJ46/(1-QK46)</f>
      </c>
      <c r="QM46">
        <f>QK46*QL46</f>
      </c>
      <c r="QN46" t="n" s="17857">
        <v>0.15000000596046448</v>
      </c>
      <c r="QO46">
        <f>QN46*QL46</f>
      </c>
      <c r="QP46">
        <f>QK46-QN46</f>
      </c>
      <c r="QQ46">
        <f>QM46-QO46</f>
      </c>
      <c r="QR46" t="n" s="17861">
        <v>0.03999999910593033</v>
      </c>
      <c r="QS46">
        <f>QR46*QL46</f>
      </c>
      <c r="QT46">
        <f>QL46*(1+QR46)</f>
      </c>
      <c r="QU46" t="n" s="17864">
        <v>0.029999999329447746</v>
      </c>
      <c r="QV46">
        <f>QU46*QT46</f>
      </c>
      <c r="QW46">
        <f>QT46+QV46</f>
      </c>
      <c r="QX46" t="n" s="17867">
        <v>0.10000000149011612</v>
      </c>
      <c r="QY46">
        <f>QW46/(1-QX46)</f>
      </c>
      <c r="QZ46">
        <f>QX46*QY46</f>
      </c>
      <c r="RA46" t="n" s="17870">
        <v>0.10000000149011612</v>
      </c>
      <c r="RB46">
        <f>RA46*QY46</f>
      </c>
      <c r="RC46">
        <f>QX46-RA46</f>
      </c>
      <c r="RD46">
        <f>QZ46-RB46</f>
      </c>
      <c r="RE46">
        <f>QY46</f>
      </c>
      <c r="RF46">
        <f>BV46+EA46+GF46+IK46+KP46+MU46+OZ46+RE46</f>
      </c>
    </row>
    <row r="47">
      <c r="A47" t="s">
        <v>97</v>
      </c>
      <c r="B47" t="s">
        <v>139</v>
      </c>
      <c r="C47" t="s">
        <v>140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n">
        <v>0.0</v>
      </c>
      <c r="K47" t="n">
        <v>42815.0</v>
      </c>
      <c r="L47" t="n">
        <v>42430.0</v>
      </c>
      <c r="M47" t="s">
        <v>57</v>
      </c>
      <c r="N47" t="n">
        <v>0.0</v>
      </c>
      <c r="O47" t="n">
        <v>5000.0</v>
      </c>
      <c r="P47" t="n">
        <v>-385.0</v>
      </c>
      <c r="Q47" t="n">
        <v>1.0</v>
      </c>
      <c r="R47" t="s" s="17875">
        <v>58</v>
      </c>
      <c r="S47" t="s" s="17876">
        <v>59</v>
      </c>
      <c r="T47" t="s" s="17877">
        <v>60</v>
      </c>
      <c r="U47" t="s" s="17878">
        <v>61</v>
      </c>
      <c r="V47" t="s" s="17879">
        <v>57</v>
      </c>
      <c r="W47" t="s" s="17880">
        <v>62</v>
      </c>
      <c r="X47" t="s" s="17881">
        <v>63</v>
      </c>
      <c r="Z47" t="n" s="17882">
        <v>500000.0</v>
      </c>
      <c r="AA47" t="n" s="17883">
        <v>1822.1199951171875</v>
      </c>
      <c r="AB47" t="n" s="17884">
        <v>0.0</v>
      </c>
      <c r="AC47">
        <f>AA47*(1+AB47)</f>
      </c>
      <c r="AD47" t="n" s="17886">
        <v>0.25</v>
      </c>
      <c r="AE47">
        <f>AC47/(1-AD47)</f>
      </c>
      <c r="AF47">
        <f>AD47*AE47</f>
      </c>
      <c r="AG47" t="n" s="17889">
        <v>0.15000000596046448</v>
      </c>
      <c r="AH47">
        <f>AG47*AE47</f>
      </c>
      <c r="AI47">
        <f>AD47-AG47</f>
      </c>
      <c r="AJ47">
        <f>AF47-AH47</f>
      </c>
      <c r="AK47" t="n" s="17893">
        <v>0.03999999910593033</v>
      </c>
      <c r="AL47">
        <f>AK47*AE47</f>
      </c>
      <c r="AM47">
        <f>AE47*(1+AK47)</f>
      </c>
      <c r="AN47" t="n" s="17896">
        <v>0.029999999329447746</v>
      </c>
      <c r="AO47">
        <f>AN47*AM47</f>
      </c>
      <c r="AP47">
        <f>AM47+AO47</f>
      </c>
      <c r="AQ47" t="n" s="17899">
        <v>0.10000000149011612</v>
      </c>
      <c r="AR47">
        <f>AP47/(1-AQ47)</f>
      </c>
      <c r="AS47">
        <f>AQ47*AR47</f>
      </c>
      <c r="AT47" t="n" s="17902">
        <v>0.10000000149011612</v>
      </c>
      <c r="AU47">
        <f>AT47*AR47</f>
      </c>
      <c r="AV47">
        <f>AQ47-AT47</f>
      </c>
      <c r="AW47">
        <f>AS47-AU47</f>
      </c>
      <c r="AX47">
        <f>AR47</f>
      </c>
      <c r="AY47">
        <f>AA47/12*$Q$47</f>
      </c>
      <c r="AZ47">
        <f>AB47/12*$Q$47</f>
      </c>
      <c r="BA47">
        <f>AC47/12*$Q$47</f>
      </c>
      <c r="BB47">
        <f>AD47/12*$Q$47</f>
      </c>
      <c r="BC47">
        <f>AE47/12*$Q$47</f>
      </c>
      <c r="BD47">
        <f>AF47/12*$Q$47</f>
      </c>
      <c r="BE47">
        <f>AG47/12*$Q$47</f>
      </c>
      <c r="BF47">
        <f>AH47/12*$Q$47</f>
      </c>
      <c r="BG47">
        <f>AI47/12*$Q$47</f>
      </c>
      <c r="BH47">
        <f>AJ47/12*$Q$47</f>
      </c>
      <c r="BI47">
        <f>AK47/12*$Q$47</f>
      </c>
      <c r="BJ47">
        <f>AL47/12*$Q$47</f>
      </c>
      <c r="BK47">
        <f>AM47/12*$Q$47</f>
      </c>
      <c r="BL47">
        <f>AN47/12*$Q$47</f>
      </c>
      <c r="BM47">
        <f>AO47/12*$Q$47</f>
      </c>
      <c r="BN47">
        <f>AP47/12*$Q$47</f>
      </c>
      <c r="BO47">
        <f>AQ47/12*$Q$47</f>
      </c>
      <c r="BP47">
        <f>AR47/12*$Q$47</f>
      </c>
      <c r="BQ47">
        <f>AS47/12*$Q$47</f>
      </c>
      <c r="BR47">
        <f>AT47/12*$Q$47</f>
      </c>
      <c r="BS47">
        <f>AU47/12*$Q$47</f>
      </c>
      <c r="BT47">
        <f>AV47/12*$Q$47</f>
      </c>
      <c r="BU47">
        <f>AW47/12*$Q$47</f>
      </c>
      <c r="BV47">
        <f>AX47/12*$Q$47</f>
      </c>
      <c r="BW47" t="s" s="17935">
        <v>64</v>
      </c>
      <c r="BX47" t="s" s="17936">
        <v>59</v>
      </c>
      <c r="BY47" t="s" s="17937">
        <v>60</v>
      </c>
      <c r="BZ47" t="s" s="17938">
        <v>61</v>
      </c>
      <c r="CA47" t="s" s="17939">
        <v>57</v>
      </c>
      <c r="CB47" t="s" s="17940">
        <v>62</v>
      </c>
      <c r="CC47" t="s" s="17941">
        <v>63</v>
      </c>
      <c r="CE47" t="n" s="17942">
        <v>500000.0</v>
      </c>
      <c r="CF47" t="n" s="17943">
        <v>0.0</v>
      </c>
      <c r="CG47" t="n" s="17944">
        <v>0.0</v>
      </c>
      <c r="CH47">
        <f>CF47*(1+CG47)</f>
      </c>
      <c r="CI47" t="n" s="17946">
        <v>0.25</v>
      </c>
      <c r="CJ47">
        <f>CH47/(1-CI47)</f>
      </c>
      <c r="CK47">
        <f>CI47*CJ47</f>
      </c>
      <c r="CL47" t="n" s="17949">
        <v>0.15000000596046448</v>
      </c>
      <c r="CM47">
        <f>CL47*CJ47</f>
      </c>
      <c r="CN47">
        <f>CI47-CL47</f>
      </c>
      <c r="CO47">
        <f>CK47-CM47</f>
      </c>
      <c r="CP47" t="n" s="17953">
        <v>0.03999999910593033</v>
      </c>
      <c r="CQ47">
        <f>CP47*CJ47</f>
      </c>
      <c r="CR47">
        <f>CJ47*(1+CP47)</f>
      </c>
      <c r="CS47" t="n" s="17956">
        <v>0.029999999329447746</v>
      </c>
      <c r="CT47">
        <f>CS47*CR47</f>
      </c>
      <c r="CU47">
        <f>CR47+CT47</f>
      </c>
      <c r="CV47" t="n" s="17959">
        <v>0.10000000149011612</v>
      </c>
      <c r="CW47">
        <f>CU47/(1-CV47)</f>
      </c>
      <c r="CX47">
        <f>CV47*CW47</f>
      </c>
      <c r="CY47" t="n" s="17962">
        <v>0.10000000149011612</v>
      </c>
      <c r="CZ47">
        <f>CY47*CW47</f>
      </c>
      <c r="DA47">
        <f>CV47-CY47</f>
      </c>
      <c r="DB47">
        <f>CX47-CZ47</f>
      </c>
      <c r="DC47">
        <f>CW47</f>
      </c>
      <c r="DD47">
        <f>CF47/12*$Q$47</f>
      </c>
      <c r="DE47">
        <f>CG47/12*$Q$47</f>
      </c>
      <c r="DF47">
        <f>CH47/12*$Q$47</f>
      </c>
      <c r="DG47">
        <f>CI47/12*$Q$47</f>
      </c>
      <c r="DH47">
        <f>CJ47/12*$Q$47</f>
      </c>
      <c r="DI47">
        <f>CK47/12*$Q$47</f>
      </c>
      <c r="DJ47">
        <f>CL47/12*$Q$47</f>
      </c>
      <c r="DK47">
        <f>CM47/12*$Q$47</f>
      </c>
      <c r="DL47">
        <f>CN47/12*$Q$47</f>
      </c>
      <c r="DM47">
        <f>CO47/12*$Q$47</f>
      </c>
      <c r="DN47">
        <f>CP47/12*$Q$47</f>
      </c>
      <c r="DO47">
        <f>CQ47/12*$Q$47</f>
      </c>
      <c r="DP47">
        <f>CR47/12*$Q$47</f>
      </c>
      <c r="DQ47">
        <f>CS47/12*$Q$47</f>
      </c>
      <c r="DR47">
        <f>CT47/12*$Q$47</f>
      </c>
      <c r="DS47">
        <f>CU47/12*$Q$47</f>
      </c>
      <c r="DT47">
        <f>CV47/12*$Q$47</f>
      </c>
      <c r="DU47">
        <f>CW47/12*$Q$47</f>
      </c>
      <c r="DV47">
        <f>CX47/12*$Q$47</f>
      </c>
      <c r="DW47">
        <f>CY47/12*$Q$47</f>
      </c>
      <c r="DX47">
        <f>CZ47/12*$Q$47</f>
      </c>
      <c r="DY47">
        <f>DA47/12*$Q$47</f>
      </c>
      <c r="DZ47">
        <f>DB47/12*$Q$47</f>
      </c>
      <c r="EA47">
        <f>DC47/12*$Q$47</f>
      </c>
      <c r="EB47" t="s" s="17995">
        <v>65</v>
      </c>
      <c r="EC47" t="s" s="17996">
        <v>66</v>
      </c>
      <c r="ED47" t="s" s="17997">
        <v>67</v>
      </c>
      <c r="EE47" t="n" s="17998">
        <v>240322.0</v>
      </c>
      <c r="EF47" t="s" s="17999">
        <v>57</v>
      </c>
      <c r="EG47" t="s" s="18000">
        <v>68</v>
      </c>
      <c r="EH47" t="n" s="18001">
        <v>0.5009999871253967</v>
      </c>
      <c r="EI47" t="n" s="18002">
        <v>3.0</v>
      </c>
      <c r="EJ47">
        <f>EI47*$O$47*12</f>
      </c>
      <c r="EK47">
        <f>EH47*EJ47</f>
      </c>
      <c r="EL47" t="n" s="18005">
        <v>0.0</v>
      </c>
      <c r="EM47">
        <f>EK47*(1+EL47)</f>
      </c>
      <c r="EN47" t="n" s="18007">
        <v>0.25</v>
      </c>
      <c r="EO47">
        <f>EM47/(1-EN47)</f>
      </c>
      <c r="EP47">
        <f>EN47*EO47</f>
      </c>
      <c r="EQ47" t="n" s="18010">
        <v>0.15000000596046448</v>
      </c>
      <c r="ER47">
        <f>EQ47*EO47</f>
      </c>
      <c r="ES47">
        <f>EN47-EQ47</f>
      </c>
      <c r="ET47">
        <f>EP47-ER47</f>
      </c>
      <c r="EU47" t="n" s="18014">
        <v>0.03999999910593033</v>
      </c>
      <c r="EV47">
        <f>EU47*EO47</f>
      </c>
      <c r="EW47">
        <f>EO47*(1+EU47)</f>
      </c>
      <c r="EX47" t="n" s="18017">
        <v>0.029999999329447746</v>
      </c>
      <c r="EY47">
        <f>EX47*EW47</f>
      </c>
      <c r="EZ47">
        <f>EW47+EY47</f>
      </c>
      <c r="FA47" t="n" s="18020">
        <v>0.10000000149011612</v>
      </c>
      <c r="FB47">
        <f>EZ47/(1-FA47)</f>
      </c>
      <c r="FC47">
        <f>FA47*FB47</f>
      </c>
      <c r="FD47" t="n" s="18023">
        <v>0.10000000149011612</v>
      </c>
      <c r="FE47">
        <f>FD47*FB47</f>
      </c>
      <c r="FF47">
        <f>FA47-FD47</f>
      </c>
      <c r="FG47">
        <f>FC47-FE47</f>
      </c>
      <c r="FH47">
        <f>FB47</f>
      </c>
      <c r="FI47">
        <f>EH47*EJ47/3647*$P$47</f>
      </c>
      <c r="FJ47" t="n" s="18029">
        <v>0.0</v>
      </c>
      <c r="FK47">
        <f>FI47*(1+FJ47)</f>
      </c>
      <c r="FL47" t="n" s="18031">
        <v>0.25</v>
      </c>
      <c r="FM47">
        <f>FK47/(1-FL47)</f>
      </c>
      <c r="FN47">
        <f>FL47*FM47</f>
      </c>
      <c r="FO47" t="n" s="18034">
        <v>0.15000000596046448</v>
      </c>
      <c r="FP47">
        <f>FO47*FM47</f>
      </c>
      <c r="FQ47">
        <f>FL47-FO47</f>
      </c>
      <c r="FR47">
        <f>FN47-FP47</f>
      </c>
      <c r="FS47" t="n" s="18038">
        <v>0.03999999910593033</v>
      </c>
      <c r="FT47">
        <f>FS47*FM47</f>
      </c>
      <c r="FU47">
        <f>FM47*(1+FS47)</f>
      </c>
      <c r="FV47" t="n" s="18041">
        <v>0.029999999329447746</v>
      </c>
      <c r="FW47">
        <f>FV47*FU47</f>
      </c>
      <c r="FX47">
        <f>FU47+FW47</f>
      </c>
      <c r="FY47" t="n" s="18044">
        <v>0.10000000149011612</v>
      </c>
      <c r="FZ47">
        <f>FX47/(1-FY47)</f>
      </c>
      <c r="GA47">
        <f>FY47*FZ47</f>
      </c>
      <c r="GB47" t="n" s="18047">
        <v>0.10000000149011612</v>
      </c>
      <c r="GC47">
        <f>GB47*FZ47</f>
      </c>
      <c r="GD47">
        <f>FY47-GB47</f>
      </c>
      <c r="GE47">
        <f>GA47-GC47</f>
      </c>
      <c r="GF47">
        <f>FZ47</f>
      </c>
      <c r="GG47" t="s" s="18052">
        <v>69</v>
      </c>
      <c r="GH47" t="s" s="18053">
        <v>66</v>
      </c>
      <c r="GI47" t="s" s="18054">
        <v>67</v>
      </c>
      <c r="GJ47" t="n" s="18055">
        <v>240322.0</v>
      </c>
      <c r="GK47" t="s" s="18056">
        <v>57</v>
      </c>
      <c r="GL47" t="s" s="18057">
        <v>68</v>
      </c>
      <c r="GM47" t="n" s="18058">
        <v>0.12530000507831573</v>
      </c>
      <c r="GN47" t="n" s="18059">
        <v>3.0</v>
      </c>
      <c r="GO47">
        <f>GN47*$O$47*12</f>
      </c>
      <c r="GP47">
        <f>GM47*GO47</f>
      </c>
      <c r="GQ47" t="n" s="18062">
        <v>0.0</v>
      </c>
      <c r="GR47">
        <f>GP47*(1+GQ47)</f>
      </c>
      <c r="GS47" t="n" s="18064">
        <v>0.25</v>
      </c>
      <c r="GT47">
        <f>GR47/(1-GS47)</f>
      </c>
      <c r="GU47">
        <f>GS47*GT47</f>
      </c>
      <c r="GV47" t="n" s="18067">
        <v>0.15000000596046448</v>
      </c>
      <c r="GW47">
        <f>GV47*GT47</f>
      </c>
      <c r="GX47">
        <f>GS47-GV47</f>
      </c>
      <c r="GY47">
        <f>GU47-GW47</f>
      </c>
      <c r="GZ47" t="n" s="18071">
        <v>0.03999999910593033</v>
      </c>
      <c r="HA47">
        <f>GZ47*GT47</f>
      </c>
      <c r="HB47">
        <f>GT47*(1+GZ47)</f>
      </c>
      <c r="HC47" t="n" s="18074">
        <v>0.029999999329447746</v>
      </c>
      <c r="HD47">
        <f>HC47*HB47</f>
      </c>
      <c r="HE47">
        <f>HB47+HD47</f>
      </c>
      <c r="HF47" t="n" s="18077">
        <v>0.10000000149011612</v>
      </c>
      <c r="HG47">
        <f>HE47/(1-HF47)</f>
      </c>
      <c r="HH47">
        <f>HF47*HG47</f>
      </c>
      <c r="HI47" t="n" s="18080">
        <v>0.10000000149011612</v>
      </c>
      <c r="HJ47">
        <f>HI47*HG47</f>
      </c>
      <c r="HK47">
        <f>HF47-HI47</f>
      </c>
      <c r="HL47">
        <f>HH47-HJ47</f>
      </c>
      <c r="HM47">
        <f>HG47</f>
      </c>
      <c r="HN47">
        <f>GM47*GO47/3647*$P$47</f>
      </c>
      <c r="HO47" t="n" s="18086">
        <v>0.0</v>
      </c>
      <c r="HP47">
        <f>HN47*(1+HO47)</f>
      </c>
      <c r="HQ47" t="n" s="18088">
        <v>0.25</v>
      </c>
      <c r="HR47">
        <f>HP47/(1-HQ47)</f>
      </c>
      <c r="HS47">
        <f>HQ47*HR47</f>
      </c>
      <c r="HT47" t="n" s="18091">
        <v>0.15000000596046448</v>
      </c>
      <c r="HU47">
        <f>HT47*HR47</f>
      </c>
      <c r="HV47">
        <f>HQ47-HT47</f>
      </c>
      <c r="HW47">
        <f>HS47-HU47</f>
      </c>
      <c r="HX47" t="n" s="18095">
        <v>0.03999999910593033</v>
      </c>
      <c r="HY47">
        <f>HX47*HR47</f>
      </c>
      <c r="HZ47">
        <f>HR47*(1+HX47)</f>
      </c>
      <c r="IA47" t="n" s="18098">
        <v>0.029999999329447746</v>
      </c>
      <c r="IB47">
        <f>IA47*HZ47</f>
      </c>
      <c r="IC47">
        <f>HZ47+IB47</f>
      </c>
      <c r="ID47" t="n" s="18101">
        <v>0.10000000149011612</v>
      </c>
      <c r="IE47">
        <f>IC47/(1-ID47)</f>
      </c>
      <c r="IF47">
        <f>ID47*IE47</f>
      </c>
      <c r="IG47" t="n" s="18104">
        <v>0.10000000149011612</v>
      </c>
      <c r="IH47">
        <f>IG47*IE47</f>
      </c>
      <c r="II47">
        <f>ID47-IG47</f>
      </c>
      <c r="IJ47">
        <f>IF47-IH47</f>
      </c>
      <c r="IK47">
        <f>IE47</f>
      </c>
      <c r="IL47" t="s" s="18109">
        <v>70</v>
      </c>
      <c r="IM47" t="s" s="18110">
        <v>66</v>
      </c>
      <c r="IN47" t="s" s="18111">
        <v>67</v>
      </c>
      <c r="IO47" t="n" s="18112">
        <v>240322.0</v>
      </c>
      <c r="IP47" t="s" s="18113">
        <v>57</v>
      </c>
      <c r="IQ47" t="s" s="18114">
        <v>68</v>
      </c>
      <c r="IR47" t="n" s="18115">
        <v>0.061900001019239426</v>
      </c>
      <c r="IS47" t="n" s="18116">
        <v>3.0</v>
      </c>
      <c r="IT47">
        <f>IS47*$O$47*12</f>
      </c>
      <c r="IU47">
        <f>IR47*IT47</f>
      </c>
      <c r="IV47" t="n" s="18119">
        <v>0.0</v>
      </c>
      <c r="IW47">
        <f>IU47*(1+IV47)</f>
      </c>
      <c r="IX47" t="n" s="18121">
        <v>0.25</v>
      </c>
      <c r="IY47">
        <f>IW47/(1-IX47)</f>
      </c>
      <c r="IZ47">
        <f>IX47*IY47</f>
      </c>
      <c r="JA47" t="n" s="18124">
        <v>0.15000000596046448</v>
      </c>
      <c r="JB47">
        <f>JA47*IY47</f>
      </c>
      <c r="JC47">
        <f>IX47-JA47</f>
      </c>
      <c r="JD47">
        <f>IZ47-JB47</f>
      </c>
      <c r="JE47" t="n" s="18128">
        <v>0.03999999910593033</v>
      </c>
      <c r="JF47">
        <f>JE47*IY47</f>
      </c>
      <c r="JG47">
        <f>IY47*(1+JE47)</f>
      </c>
      <c r="JH47" t="n" s="18131">
        <v>0.029999999329447746</v>
      </c>
      <c r="JI47">
        <f>JH47*JG47</f>
      </c>
      <c r="JJ47">
        <f>JG47+JI47</f>
      </c>
      <c r="JK47" t="n" s="18134">
        <v>0.10000000149011612</v>
      </c>
      <c r="JL47">
        <f>JJ47/(1-JK47)</f>
      </c>
      <c r="JM47">
        <f>JK47*JL47</f>
      </c>
      <c r="JN47" t="n" s="18137">
        <v>0.10000000149011612</v>
      </c>
      <c r="JO47">
        <f>JN47*JL47</f>
      </c>
      <c r="JP47">
        <f>JK47-JN47</f>
      </c>
      <c r="JQ47">
        <f>JM47-JO47</f>
      </c>
      <c r="JR47">
        <f>JL47</f>
      </c>
      <c r="JS47">
        <f>IR47*IT47/3647*$P$47</f>
      </c>
      <c r="JT47" t="n" s="18143">
        <v>0.0</v>
      </c>
      <c r="JU47">
        <f>JS47*(1+JT47)</f>
      </c>
      <c r="JV47" t="n" s="18145">
        <v>0.25</v>
      </c>
      <c r="JW47">
        <f>JU47/(1-JV47)</f>
      </c>
      <c r="JX47">
        <f>JV47*JW47</f>
      </c>
      <c r="JY47" t="n" s="18148">
        <v>0.15000000596046448</v>
      </c>
      <c r="JZ47">
        <f>JY47*JW47</f>
      </c>
      <c r="KA47">
        <f>JV47-JY47</f>
      </c>
      <c r="KB47">
        <f>JX47-JZ47</f>
      </c>
      <c r="KC47" t="n" s="18152">
        <v>0.03999999910593033</v>
      </c>
      <c r="KD47">
        <f>KC47*JW47</f>
      </c>
      <c r="KE47">
        <f>JW47*(1+KC47)</f>
      </c>
      <c r="KF47" t="n" s="18155">
        <v>0.029999999329447746</v>
      </c>
      <c r="KG47">
        <f>KF47*KE47</f>
      </c>
      <c r="KH47">
        <f>KE47+KG47</f>
      </c>
      <c r="KI47" t="n" s="18158">
        <v>0.10000000149011612</v>
      </c>
      <c r="KJ47">
        <f>KH47/(1-KI47)</f>
      </c>
      <c r="KK47">
        <f>KI47*KJ47</f>
      </c>
      <c r="KL47" t="n" s="18161">
        <v>0.10000000149011612</v>
      </c>
      <c r="KM47">
        <f>KL47*KJ47</f>
      </c>
      <c r="KN47">
        <f>KI47-KL47</f>
      </c>
      <c r="KO47">
        <f>KK47-KM47</f>
      </c>
      <c r="KP47">
        <f>KJ47</f>
      </c>
      <c r="KQ47" t="s" s="18166">
        <v>71</v>
      </c>
      <c r="KR47" t="s" s="18167">
        <v>66</v>
      </c>
      <c r="KS47" t="s" s="18168">
        <v>67</v>
      </c>
      <c r="KT47" t="n" s="18169">
        <v>240322.0</v>
      </c>
      <c r="KU47" t="s" s="18170">
        <v>57</v>
      </c>
      <c r="KV47" t="s" s="18171">
        <v>68</v>
      </c>
      <c r="KW47" t="n" s="18172">
        <v>0.21080000698566437</v>
      </c>
      <c r="KX47" t="n" s="18173">
        <v>3.0</v>
      </c>
      <c r="KY47">
        <f>KX47*$O$47*12</f>
      </c>
      <c r="KZ47">
        <f>KW47*KY47</f>
      </c>
      <c r="LA47" t="n" s="18176">
        <v>0.0</v>
      </c>
      <c r="LB47">
        <f>KZ47*(1+LA47)</f>
      </c>
      <c r="LC47" t="n" s="18178">
        <v>0.25</v>
      </c>
      <c r="LD47">
        <f>LB47/(1-LC47)</f>
      </c>
      <c r="LE47">
        <f>LC47*LD47</f>
      </c>
      <c r="LF47" t="n" s="18181">
        <v>0.15000000596046448</v>
      </c>
      <c r="LG47">
        <f>LF47*LD47</f>
      </c>
      <c r="LH47">
        <f>LC47-LF47</f>
      </c>
      <c r="LI47">
        <f>LE47-LG47</f>
      </c>
      <c r="LJ47" t="n" s="18185">
        <v>0.03999999910593033</v>
      </c>
      <c r="LK47">
        <f>LJ47*LD47</f>
      </c>
      <c r="LL47">
        <f>LD47*(1+LJ47)</f>
      </c>
      <c r="LM47" t="n" s="18188">
        <v>0.029999999329447746</v>
      </c>
      <c r="LN47">
        <f>LM47*LL47</f>
      </c>
      <c r="LO47">
        <f>LL47+LN47</f>
      </c>
      <c r="LP47" t="n" s="18191">
        <v>0.10000000149011612</v>
      </c>
      <c r="LQ47">
        <f>LO47/(1-LP47)</f>
      </c>
      <c r="LR47">
        <f>LP47*LQ47</f>
      </c>
      <c r="LS47" t="n" s="18194">
        <v>0.10000000149011612</v>
      </c>
      <c r="LT47">
        <f>LS47*LQ47</f>
      </c>
      <c r="LU47">
        <f>LP47-LS47</f>
      </c>
      <c r="LV47">
        <f>LR47-LT47</f>
      </c>
      <c r="LW47">
        <f>LQ47</f>
      </c>
      <c r="LX47">
        <f>KW47*KY47/3647*$P$47</f>
      </c>
      <c r="LY47" t="n" s="18200">
        <v>0.0</v>
      </c>
      <c r="LZ47">
        <f>LX47*(1+LY47)</f>
      </c>
      <c r="MA47" t="n" s="18202">
        <v>0.25</v>
      </c>
      <c r="MB47">
        <f>LZ47/(1-MA47)</f>
      </c>
      <c r="MC47">
        <f>MA47*MB47</f>
      </c>
      <c r="MD47" t="n" s="18205">
        <v>0.15000000596046448</v>
      </c>
      <c r="ME47">
        <f>MD47*MB47</f>
      </c>
      <c r="MF47">
        <f>MA47-MD47</f>
      </c>
      <c r="MG47">
        <f>MC47-ME47</f>
      </c>
      <c r="MH47" t="n" s="18209">
        <v>0.03999999910593033</v>
      </c>
      <c r="MI47">
        <f>MH47*MB47</f>
      </c>
      <c r="MJ47">
        <f>MB47*(1+MH47)</f>
      </c>
      <c r="MK47" t="n" s="18212">
        <v>0.029999999329447746</v>
      </c>
      <c r="ML47">
        <f>MK47*MJ47</f>
      </c>
      <c r="MM47">
        <f>MJ47+ML47</f>
      </c>
      <c r="MN47" t="n" s="18215">
        <v>0.10000000149011612</v>
      </c>
      <c r="MO47">
        <f>MM47/(1-MN47)</f>
      </c>
      <c r="MP47">
        <f>MN47*MO47</f>
      </c>
      <c r="MQ47" t="n" s="18218">
        <v>0.10000000149011612</v>
      </c>
      <c r="MR47">
        <f>MQ47*MO47</f>
      </c>
      <c r="MS47">
        <f>MN47-MQ47</f>
      </c>
      <c r="MT47">
        <f>MP47-MR47</f>
      </c>
      <c r="MU47">
        <f>MO47</f>
      </c>
      <c r="MV47" t="s" s="18223">
        <v>72</v>
      </c>
      <c r="MW47" t="s" s="18224">
        <v>66</v>
      </c>
      <c r="MX47" t="s" s="18225">
        <v>67</v>
      </c>
      <c r="MY47" t="n" s="18226">
        <v>240322.0</v>
      </c>
      <c r="MZ47" t="s" s="18227">
        <v>57</v>
      </c>
      <c r="NA47" t="s" s="18228">
        <v>68</v>
      </c>
      <c r="NB47" t="n" s="18229">
        <v>0.45249998569488525</v>
      </c>
      <c r="NC47" t="n" s="18230">
        <v>1.0</v>
      </c>
      <c r="ND47">
        <f>NC47*$O$47*12</f>
      </c>
      <c r="NE47">
        <f>NB47*ND47</f>
      </c>
      <c r="NF47" t="n" s="18233">
        <v>0.0</v>
      </c>
      <c r="NG47">
        <f>NE47*(1+NF47)</f>
      </c>
      <c r="NH47" t="n" s="18235">
        <v>0.25</v>
      </c>
      <c r="NI47">
        <f>NG47/(1-NH47)</f>
      </c>
      <c r="NJ47">
        <f>NH47*NI47</f>
      </c>
      <c r="NK47" t="n" s="18238">
        <v>0.15000000596046448</v>
      </c>
      <c r="NL47">
        <f>NK47*NI47</f>
      </c>
      <c r="NM47">
        <f>NH47-NK47</f>
      </c>
      <c r="NN47">
        <f>NJ47-NL47</f>
      </c>
      <c r="NO47" t="n" s="18242">
        <v>0.03999999910593033</v>
      </c>
      <c r="NP47">
        <f>NO47*NI47</f>
      </c>
      <c r="NQ47">
        <f>NI47*(1+NO47)</f>
      </c>
      <c r="NR47" t="n" s="18245">
        <v>0.029999999329447746</v>
      </c>
      <c r="NS47">
        <f>NR47*NQ47</f>
      </c>
      <c r="NT47">
        <f>NQ47+NS47</f>
      </c>
      <c r="NU47" t="n" s="18248">
        <v>0.10000000149011612</v>
      </c>
      <c r="NV47">
        <f>NT47/(1-NU47)</f>
      </c>
      <c r="NW47">
        <f>NU47*NV47</f>
      </c>
      <c r="NX47" t="n" s="18251">
        <v>0.10000000149011612</v>
      </c>
      <c r="NY47">
        <f>NX47*NV47</f>
      </c>
      <c r="NZ47">
        <f>NU47-NX47</f>
      </c>
      <c r="OA47">
        <f>NW47-NY47</f>
      </c>
      <c r="OB47">
        <f>NV47</f>
      </c>
      <c r="OC47">
        <f>NB47*ND47/3647*$P$47</f>
      </c>
      <c r="OD47" t="n" s="18257">
        <v>0.0</v>
      </c>
      <c r="OE47">
        <f>OC47*(1+OD47)</f>
      </c>
      <c r="OF47" t="n" s="18259">
        <v>0.25</v>
      </c>
      <c r="OG47">
        <f>OE47/(1-OF47)</f>
      </c>
      <c r="OH47">
        <f>OF47*OG47</f>
      </c>
      <c r="OI47" t="n" s="18262">
        <v>0.15000000596046448</v>
      </c>
      <c r="OJ47">
        <f>OI47*OG47</f>
      </c>
      <c r="OK47">
        <f>OF47-OI47</f>
      </c>
      <c r="OL47">
        <f>OH47-OJ47</f>
      </c>
      <c r="OM47" t="n" s="18266">
        <v>0.03999999910593033</v>
      </c>
      <c r="ON47">
        <f>OM47*OG47</f>
      </c>
      <c r="OO47">
        <f>OG47*(1+OM47)</f>
      </c>
      <c r="OP47" t="n" s="18269">
        <v>0.029999999329447746</v>
      </c>
      <c r="OQ47">
        <f>OP47*OO47</f>
      </c>
      <c r="OR47">
        <f>OO47+OQ47</f>
      </c>
      <c r="OS47" t="n" s="18272">
        <v>0.10000000149011612</v>
      </c>
      <c r="OT47">
        <f>OR47/(1-OS47)</f>
      </c>
      <c r="OU47">
        <f>OS47*OT47</f>
      </c>
      <c r="OV47" t="n" s="18275">
        <v>0.10000000149011612</v>
      </c>
      <c r="OW47">
        <f>OV47*OT47</f>
      </c>
      <c r="OX47">
        <f>OS47-OV47</f>
      </c>
      <c r="OY47">
        <f>OU47-OW47</f>
      </c>
      <c r="OZ47">
        <f>OT47</f>
      </c>
      <c r="PA47" t="s" s="18280">
        <v>73</v>
      </c>
      <c r="PB47" t="s" s="18281">
        <v>66</v>
      </c>
      <c r="PC47" t="s" s="18282">
        <v>67</v>
      </c>
      <c r="PD47" t="n" s="18283">
        <v>240322.0</v>
      </c>
      <c r="PE47" t="s" s="18284">
        <v>57</v>
      </c>
      <c r="PF47" t="s" s="18285">
        <v>68</v>
      </c>
      <c r="PG47" t="n" s="18286">
        <v>0.9043999910354614</v>
      </c>
      <c r="PH47" t="n" s="18287">
        <v>1.0</v>
      </c>
      <c r="PI47">
        <f>PH47*$O$47*12</f>
      </c>
      <c r="PJ47">
        <f>PG47*PI47</f>
      </c>
      <c r="PK47" t="n" s="18290">
        <v>0.0</v>
      </c>
      <c r="PL47">
        <f>PJ47*(1+PK47)</f>
      </c>
      <c r="PM47" t="n" s="18292">
        <v>0.25</v>
      </c>
      <c r="PN47">
        <f>PL47/(1-PM47)</f>
      </c>
      <c r="PO47">
        <f>PM47*PN47</f>
      </c>
      <c r="PP47" t="n" s="18295">
        <v>0.15000000596046448</v>
      </c>
      <c r="PQ47">
        <f>PP47*PN47</f>
      </c>
      <c r="PR47">
        <f>PM47-PP47</f>
      </c>
      <c r="PS47">
        <f>PO47-PQ47</f>
      </c>
      <c r="PT47" t="n" s="18299">
        <v>0.03999999910593033</v>
      </c>
      <c r="PU47">
        <f>PT47*PN47</f>
      </c>
      <c r="PV47">
        <f>PN47*(1+PT47)</f>
      </c>
      <c r="PW47" t="n" s="18302">
        <v>0.029999999329447746</v>
      </c>
      <c r="PX47">
        <f>PW47*PV47</f>
      </c>
      <c r="PY47">
        <f>PV47+PX47</f>
      </c>
      <c r="PZ47" t="n" s="18305">
        <v>0.10000000149011612</v>
      </c>
      <c r="QA47">
        <f>PY47/(1-PZ47)</f>
      </c>
      <c r="QB47">
        <f>PZ47*QA47</f>
      </c>
      <c r="QC47" t="n" s="18308">
        <v>0.10000000149011612</v>
      </c>
      <c r="QD47">
        <f>QC47*QA47</f>
      </c>
      <c r="QE47">
        <f>PZ47-QC47</f>
      </c>
      <c r="QF47">
        <f>QB47-QD47</f>
      </c>
      <c r="QG47">
        <f>QA47</f>
      </c>
      <c r="QH47">
        <f>PG47*PI47/3647*$P$47</f>
      </c>
      <c r="QI47" t="n" s="18314">
        <v>0.0</v>
      </c>
      <c r="QJ47">
        <f>QH47*(1+QI47)</f>
      </c>
      <c r="QK47" t="n" s="18316">
        <v>0.25</v>
      </c>
      <c r="QL47">
        <f>QJ47/(1-QK47)</f>
      </c>
      <c r="QM47">
        <f>QK47*QL47</f>
      </c>
      <c r="QN47" t="n" s="18319">
        <v>0.15000000596046448</v>
      </c>
      <c r="QO47">
        <f>QN47*QL47</f>
      </c>
      <c r="QP47">
        <f>QK47-QN47</f>
      </c>
      <c r="QQ47">
        <f>QM47-QO47</f>
      </c>
      <c r="QR47" t="n" s="18323">
        <v>0.03999999910593033</v>
      </c>
      <c r="QS47">
        <f>QR47*QL47</f>
      </c>
      <c r="QT47">
        <f>QL47*(1+QR47)</f>
      </c>
      <c r="QU47" t="n" s="18326">
        <v>0.029999999329447746</v>
      </c>
      <c r="QV47">
        <f>QU47*QT47</f>
      </c>
      <c r="QW47">
        <f>QT47+QV47</f>
      </c>
      <c r="QX47" t="n" s="18329">
        <v>0.10000000149011612</v>
      </c>
      <c r="QY47">
        <f>QW47/(1-QX47)</f>
      </c>
      <c r="QZ47">
        <f>QX47*QY47</f>
      </c>
      <c r="RA47" t="n" s="18332">
        <v>0.10000000149011612</v>
      </c>
      <c r="RB47">
        <f>RA47*QY47</f>
      </c>
      <c r="RC47">
        <f>QX47-RA47</f>
      </c>
      <c r="RD47">
        <f>QZ47-RB47</f>
      </c>
      <c r="RE47">
        <f>QY47</f>
      </c>
      <c r="RF47">
        <f>BV47+EA47+GF47+IK47+KP47+MU47+OZ47+RE47</f>
      </c>
    </row>
    <row r="48">
      <c r="A48" t="s">
        <v>141</v>
      </c>
      <c r="B48" t="s">
        <v>139</v>
      </c>
      <c r="C48" t="s">
        <v>140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n">
        <v>0.0</v>
      </c>
      <c r="K48" t="n">
        <v>42815.0</v>
      </c>
      <c r="L48" t="n">
        <v>42753.0</v>
      </c>
      <c r="M48" t="s">
        <v>57</v>
      </c>
      <c r="N48" t="n">
        <v>-2.0</v>
      </c>
      <c r="O48" t="n">
        <v>2500.0</v>
      </c>
      <c r="P48" t="n">
        <v>-62.0</v>
      </c>
      <c r="Q48" t="n">
        <v>-2.0</v>
      </c>
      <c r="R48" t="s" s="18337">
        <v>58</v>
      </c>
      <c r="S48" t="s" s="18338">
        <v>59</v>
      </c>
      <c r="T48" t="s" s="18339">
        <v>84</v>
      </c>
      <c r="U48" t="s" s="18340">
        <v>61</v>
      </c>
      <c r="V48" t="s" s="18341">
        <v>57</v>
      </c>
      <c r="W48" t="s" s="18342">
        <v>62</v>
      </c>
      <c r="X48" t="s" s="18343">
        <v>63</v>
      </c>
      <c r="Z48" t="n" s="18344">
        <v>500000.0</v>
      </c>
      <c r="AA48" t="n" s="18345">
        <v>0.0</v>
      </c>
      <c r="AB48" t="n" s="18346">
        <v>0.0</v>
      </c>
      <c r="AC48">
        <f>AA48*(1+AB48)</f>
      </c>
      <c r="AD48" t="n" s="18348">
        <v>0.25</v>
      </c>
      <c r="AE48">
        <f>AC48/(1-AD48)</f>
      </c>
      <c r="AF48">
        <f>AD48*AE48</f>
      </c>
      <c r="AG48" t="n" s="18351">
        <v>0.15000000596046448</v>
      </c>
      <c r="AH48">
        <f>AG48*AE48</f>
      </c>
      <c r="AI48">
        <f>AD48-AG48</f>
      </c>
      <c r="AJ48">
        <f>AF48-AH48</f>
      </c>
      <c r="AK48" t="n" s="18355">
        <v>0.03999999910593033</v>
      </c>
      <c r="AL48">
        <f>AK48*AE48</f>
      </c>
      <c r="AM48">
        <f>AE48*(1+AK48)</f>
      </c>
      <c r="AN48" t="n" s="18358">
        <v>0.029999999329447746</v>
      </c>
      <c r="AO48">
        <f>AN48*AM48</f>
      </c>
      <c r="AP48">
        <f>AM48+AO48</f>
      </c>
      <c r="AQ48" t="n" s="18361">
        <v>0.10000000149011612</v>
      </c>
      <c r="AR48">
        <f>AP48/(1-AQ48)</f>
      </c>
      <c r="AS48">
        <f>AQ48*AR48</f>
      </c>
      <c r="AT48" t="n" s="18364">
        <v>0.10000000149011612</v>
      </c>
      <c r="AU48">
        <f>AT48*AR48</f>
      </c>
      <c r="AV48">
        <f>AQ48-AT48</f>
      </c>
      <c r="AW48">
        <f>AS48-AU48</f>
      </c>
      <c r="AX48">
        <f>AR48</f>
      </c>
      <c r="AY48">
        <f>AA48/12*$Q$48</f>
      </c>
      <c r="AZ48">
        <f>AB48/12*$Q$48</f>
      </c>
      <c r="BA48">
        <f>AC48/12*$Q$48</f>
      </c>
      <c r="BB48">
        <f>AD48/12*$Q$48</f>
      </c>
      <c r="BC48">
        <f>AE48/12*$Q$48</f>
      </c>
      <c r="BD48">
        <f>AF48/12*$Q$48</f>
      </c>
      <c r="BE48">
        <f>AG48/12*$Q$48</f>
      </c>
      <c r="BF48">
        <f>AH48/12*$Q$48</f>
      </c>
      <c r="BG48">
        <f>AI48/12*$Q$48</f>
      </c>
      <c r="BH48">
        <f>AJ48/12*$Q$48</f>
      </c>
      <c r="BI48">
        <f>AK48/12*$Q$48</f>
      </c>
      <c r="BJ48">
        <f>AL48/12*$Q$48</f>
      </c>
      <c r="BK48">
        <f>AM48/12*$Q$48</f>
      </c>
      <c r="BL48">
        <f>AN48/12*$Q$48</f>
      </c>
      <c r="BM48">
        <f>AO48/12*$Q$48</f>
      </c>
      <c r="BN48">
        <f>AP48/12*$Q$48</f>
      </c>
      <c r="BO48">
        <f>AQ48/12*$Q$48</f>
      </c>
      <c r="BP48">
        <f>AR48/12*$Q$48</f>
      </c>
      <c r="BQ48">
        <f>AS48/12*$Q$48</f>
      </c>
      <c r="BR48">
        <f>AT48/12*$Q$48</f>
      </c>
      <c r="BS48">
        <f>AU48/12*$Q$48</f>
      </c>
      <c r="BT48">
        <f>AV48/12*$Q$48</f>
      </c>
      <c r="BU48">
        <f>AW48/12*$Q$48</f>
      </c>
      <c r="BV48">
        <f>AX48/12*$Q$48</f>
      </c>
      <c r="BW48" t="s" s="18397">
        <v>64</v>
      </c>
      <c r="BX48" t="s" s="18398">
        <v>59</v>
      </c>
      <c r="BY48" t="s" s="18399">
        <v>84</v>
      </c>
      <c r="BZ48" t="s" s="18400">
        <v>61</v>
      </c>
      <c r="CA48" t="s" s="18401">
        <v>57</v>
      </c>
      <c r="CB48" t="s" s="18402">
        <v>62</v>
      </c>
      <c r="CC48" t="s" s="18403">
        <v>63</v>
      </c>
      <c r="CE48" t="n" s="18404">
        <v>500000.0</v>
      </c>
      <c r="CF48" t="n" s="18405">
        <v>0.0</v>
      </c>
      <c r="CG48" t="n" s="18406">
        <v>0.0</v>
      </c>
      <c r="CH48">
        <f>CF48*(1+CG48)</f>
      </c>
      <c r="CI48" t="n" s="18408">
        <v>0.25</v>
      </c>
      <c r="CJ48">
        <f>CH48/(1-CI48)</f>
      </c>
      <c r="CK48">
        <f>CI48*CJ48</f>
      </c>
      <c r="CL48" t="n" s="18411">
        <v>0.15000000596046448</v>
      </c>
      <c r="CM48">
        <f>CL48*CJ48</f>
      </c>
      <c r="CN48">
        <f>CI48-CL48</f>
      </c>
      <c r="CO48">
        <f>CK48-CM48</f>
      </c>
      <c r="CP48" t="n" s="18415">
        <v>0.03999999910593033</v>
      </c>
      <c r="CQ48">
        <f>CP48*CJ48</f>
      </c>
      <c r="CR48">
        <f>CJ48*(1+CP48)</f>
      </c>
      <c r="CS48" t="n" s="18418">
        <v>0.029999999329447746</v>
      </c>
      <c r="CT48">
        <f>CS48*CR48</f>
      </c>
      <c r="CU48">
        <f>CR48+CT48</f>
      </c>
      <c r="CV48" t="n" s="18421">
        <v>0.10000000149011612</v>
      </c>
      <c r="CW48">
        <f>CU48/(1-CV48)</f>
      </c>
      <c r="CX48">
        <f>CV48*CW48</f>
      </c>
      <c r="CY48" t="n" s="18424">
        <v>0.10000000149011612</v>
      </c>
      <c r="CZ48">
        <f>CY48*CW48</f>
      </c>
      <c r="DA48">
        <f>CV48-CY48</f>
      </c>
      <c r="DB48">
        <f>CX48-CZ48</f>
      </c>
      <c r="DC48">
        <f>CW48</f>
      </c>
      <c r="DD48">
        <f>CF48/12*$Q$48</f>
      </c>
      <c r="DE48">
        <f>CG48/12*$Q$48</f>
      </c>
      <c r="DF48">
        <f>CH48/12*$Q$48</f>
      </c>
      <c r="DG48">
        <f>CI48/12*$Q$48</f>
      </c>
      <c r="DH48">
        <f>CJ48/12*$Q$48</f>
      </c>
      <c r="DI48">
        <f>CK48/12*$Q$48</f>
      </c>
      <c r="DJ48">
        <f>CL48/12*$Q$48</f>
      </c>
      <c r="DK48">
        <f>CM48/12*$Q$48</f>
      </c>
      <c r="DL48">
        <f>CN48/12*$Q$48</f>
      </c>
      <c r="DM48">
        <f>CO48/12*$Q$48</f>
      </c>
      <c r="DN48">
        <f>CP48/12*$Q$48</f>
      </c>
      <c r="DO48">
        <f>CQ48/12*$Q$48</f>
      </c>
      <c r="DP48">
        <f>CR48/12*$Q$48</f>
      </c>
      <c r="DQ48">
        <f>CS48/12*$Q$48</f>
      </c>
      <c r="DR48">
        <f>CT48/12*$Q$48</f>
      </c>
      <c r="DS48">
        <f>CU48/12*$Q$48</f>
      </c>
      <c r="DT48">
        <f>CV48/12*$Q$48</f>
      </c>
      <c r="DU48">
        <f>CW48/12*$Q$48</f>
      </c>
      <c r="DV48">
        <f>CX48/12*$Q$48</f>
      </c>
      <c r="DW48">
        <f>CY48/12*$Q$48</f>
      </c>
      <c r="DX48">
        <f>CZ48/12*$Q$48</f>
      </c>
      <c r="DY48">
        <f>DA48/12*$Q$48</f>
      </c>
      <c r="DZ48">
        <f>DB48/12*$Q$48</f>
      </c>
      <c r="EA48">
        <f>DC48/12*$Q$48</f>
      </c>
      <c r="EB48" t="s" s="18457">
        <v>65</v>
      </c>
      <c r="EC48" t="s" s="18458">
        <v>66</v>
      </c>
      <c r="ED48" t="s" s="18459">
        <v>67</v>
      </c>
      <c r="EE48" t="n" s="18460">
        <v>240322.0</v>
      </c>
      <c r="EF48" t="s" s="18461">
        <v>57</v>
      </c>
      <c r="EG48" t="s" s="18462">
        <v>68</v>
      </c>
      <c r="EH48" t="n" s="18463">
        <v>0.5009999871253967</v>
      </c>
      <c r="EI48" t="n" s="18464">
        <v>3.0</v>
      </c>
      <c r="EJ48">
        <f>EI48*$O$48*12</f>
      </c>
      <c r="EK48">
        <f>EH48*EJ48</f>
      </c>
      <c r="EL48" t="n" s="18467">
        <v>0.0</v>
      </c>
      <c r="EM48">
        <f>EK48*(1+EL48)</f>
      </c>
      <c r="EN48" t="n" s="18469">
        <v>0.25</v>
      </c>
      <c r="EO48">
        <f>EM48/(1-EN48)</f>
      </c>
      <c r="EP48">
        <f>EN48*EO48</f>
      </c>
      <c r="EQ48" t="n" s="18472">
        <v>0.15000000596046448</v>
      </c>
      <c r="ER48">
        <f>EQ48*EO48</f>
      </c>
      <c r="ES48">
        <f>EN48-EQ48</f>
      </c>
      <c r="ET48">
        <f>EP48-ER48</f>
      </c>
      <c r="EU48" t="n" s="18476">
        <v>0.03999999910593033</v>
      </c>
      <c r="EV48">
        <f>EU48*EO48</f>
      </c>
      <c r="EW48">
        <f>EO48*(1+EU48)</f>
      </c>
      <c r="EX48" t="n" s="18479">
        <v>0.029999999329447746</v>
      </c>
      <c r="EY48">
        <f>EX48*EW48</f>
      </c>
      <c r="EZ48">
        <f>EW48+EY48</f>
      </c>
      <c r="FA48" t="n" s="18482">
        <v>0.10000000149011612</v>
      </c>
      <c r="FB48">
        <f>EZ48/(1-FA48)</f>
      </c>
      <c r="FC48">
        <f>FA48*FB48</f>
      </c>
      <c r="FD48" t="n" s="18485">
        <v>0.10000000149011612</v>
      </c>
      <c r="FE48">
        <f>FD48*FB48</f>
      </c>
      <c r="FF48">
        <f>FA48-FD48</f>
      </c>
      <c r="FG48">
        <f>FC48-FE48</f>
      </c>
      <c r="FH48">
        <f>FB48</f>
      </c>
      <c r="FI48">
        <f>EH48*EJ48/3648*$P$48</f>
      </c>
      <c r="FJ48" t="n" s="18491">
        <v>0.0</v>
      </c>
      <c r="FK48">
        <f>FI48*(1+FJ48)</f>
      </c>
      <c r="FL48" t="n" s="18493">
        <v>0.25</v>
      </c>
      <c r="FM48">
        <f>FK48/(1-FL48)</f>
      </c>
      <c r="FN48">
        <f>FL48*FM48</f>
      </c>
      <c r="FO48" t="n" s="18496">
        <v>0.15000000596046448</v>
      </c>
      <c r="FP48">
        <f>FO48*FM48</f>
      </c>
      <c r="FQ48">
        <f>FL48-FO48</f>
      </c>
      <c r="FR48">
        <f>FN48-FP48</f>
      </c>
      <c r="FS48" t="n" s="18500">
        <v>0.03999999910593033</v>
      </c>
      <c r="FT48">
        <f>FS48*FM48</f>
      </c>
      <c r="FU48">
        <f>FM48*(1+FS48)</f>
      </c>
      <c r="FV48" t="n" s="18503">
        <v>0.029999999329447746</v>
      </c>
      <c r="FW48">
        <f>FV48*FU48</f>
      </c>
      <c r="FX48">
        <f>FU48+FW48</f>
      </c>
      <c r="FY48" t="n" s="18506">
        <v>0.10000000149011612</v>
      </c>
      <c r="FZ48">
        <f>FX48/(1-FY48)</f>
      </c>
      <c r="GA48">
        <f>FY48*FZ48</f>
      </c>
      <c r="GB48" t="n" s="18509">
        <v>0.10000000149011612</v>
      </c>
      <c r="GC48">
        <f>GB48*FZ48</f>
      </c>
      <c r="GD48">
        <f>FY48-GB48</f>
      </c>
      <c r="GE48">
        <f>GA48-GC48</f>
      </c>
      <c r="GF48">
        <f>FZ48</f>
      </c>
      <c r="GG48" t="s" s="18514">
        <v>69</v>
      </c>
      <c r="GH48" t="s" s="18515">
        <v>66</v>
      </c>
      <c r="GI48" t="s" s="18516">
        <v>67</v>
      </c>
      <c r="GJ48" t="n" s="18517">
        <v>240322.0</v>
      </c>
      <c r="GK48" t="s" s="18518">
        <v>57</v>
      </c>
      <c r="GL48" t="s" s="18519">
        <v>68</v>
      </c>
      <c r="GM48" t="n" s="18520">
        <v>0.12530000507831573</v>
      </c>
      <c r="GN48" t="n" s="18521">
        <v>3.0</v>
      </c>
      <c r="GO48">
        <f>GN48*$O$48*12</f>
      </c>
      <c r="GP48">
        <f>GM48*GO48</f>
      </c>
      <c r="GQ48" t="n" s="18524">
        <v>0.0</v>
      </c>
      <c r="GR48">
        <f>GP48*(1+GQ48)</f>
      </c>
      <c r="GS48" t="n" s="18526">
        <v>0.25</v>
      </c>
      <c r="GT48">
        <f>GR48/(1-GS48)</f>
      </c>
      <c r="GU48">
        <f>GS48*GT48</f>
      </c>
      <c r="GV48" t="n" s="18529">
        <v>0.15000000596046448</v>
      </c>
      <c r="GW48">
        <f>GV48*GT48</f>
      </c>
      <c r="GX48">
        <f>GS48-GV48</f>
      </c>
      <c r="GY48">
        <f>GU48-GW48</f>
      </c>
      <c r="GZ48" t="n" s="18533">
        <v>0.03999999910593033</v>
      </c>
      <c r="HA48">
        <f>GZ48*GT48</f>
      </c>
      <c r="HB48">
        <f>GT48*(1+GZ48)</f>
      </c>
      <c r="HC48" t="n" s="18536">
        <v>0.029999999329447746</v>
      </c>
      <c r="HD48">
        <f>HC48*HB48</f>
      </c>
      <c r="HE48">
        <f>HB48+HD48</f>
      </c>
      <c r="HF48" t="n" s="18539">
        <v>0.10000000149011612</v>
      </c>
      <c r="HG48">
        <f>HE48/(1-HF48)</f>
      </c>
      <c r="HH48">
        <f>HF48*HG48</f>
      </c>
      <c r="HI48" t="n" s="18542">
        <v>0.10000000149011612</v>
      </c>
      <c r="HJ48">
        <f>HI48*HG48</f>
      </c>
      <c r="HK48">
        <f>HF48-HI48</f>
      </c>
      <c r="HL48">
        <f>HH48-HJ48</f>
      </c>
      <c r="HM48">
        <f>HG48</f>
      </c>
      <c r="HN48">
        <f>GM48*GO48/3648*$P$48</f>
      </c>
      <c r="HO48" t="n" s="18548">
        <v>0.0</v>
      </c>
      <c r="HP48">
        <f>HN48*(1+HO48)</f>
      </c>
      <c r="HQ48" t="n" s="18550">
        <v>0.25</v>
      </c>
      <c r="HR48">
        <f>HP48/(1-HQ48)</f>
      </c>
      <c r="HS48">
        <f>HQ48*HR48</f>
      </c>
      <c r="HT48" t="n" s="18553">
        <v>0.15000000596046448</v>
      </c>
      <c r="HU48">
        <f>HT48*HR48</f>
      </c>
      <c r="HV48">
        <f>HQ48-HT48</f>
      </c>
      <c r="HW48">
        <f>HS48-HU48</f>
      </c>
      <c r="HX48" t="n" s="18557">
        <v>0.03999999910593033</v>
      </c>
      <c r="HY48">
        <f>HX48*HR48</f>
      </c>
      <c r="HZ48">
        <f>HR48*(1+HX48)</f>
      </c>
      <c r="IA48" t="n" s="18560">
        <v>0.029999999329447746</v>
      </c>
      <c r="IB48">
        <f>IA48*HZ48</f>
      </c>
      <c r="IC48">
        <f>HZ48+IB48</f>
      </c>
      <c r="ID48" t="n" s="18563">
        <v>0.10000000149011612</v>
      </c>
      <c r="IE48">
        <f>IC48/(1-ID48)</f>
      </c>
      <c r="IF48">
        <f>ID48*IE48</f>
      </c>
      <c r="IG48" t="n" s="18566">
        <v>0.10000000149011612</v>
      </c>
      <c r="IH48">
        <f>IG48*IE48</f>
      </c>
      <c r="II48">
        <f>ID48-IG48</f>
      </c>
      <c r="IJ48">
        <f>IF48-IH48</f>
      </c>
      <c r="IK48">
        <f>IE48</f>
      </c>
      <c r="IL48" t="s" s="18571">
        <v>70</v>
      </c>
      <c r="IM48" t="s" s="18572">
        <v>66</v>
      </c>
      <c r="IN48" t="s" s="18573">
        <v>67</v>
      </c>
      <c r="IO48" t="n" s="18574">
        <v>240322.0</v>
      </c>
      <c r="IP48" t="s" s="18575">
        <v>57</v>
      </c>
      <c r="IQ48" t="s" s="18576">
        <v>68</v>
      </c>
      <c r="IR48" t="n" s="18577">
        <v>0.061900001019239426</v>
      </c>
      <c r="IS48" t="n" s="18578">
        <v>3.0</v>
      </c>
      <c r="IT48">
        <f>IS48*$O$48*12</f>
      </c>
      <c r="IU48">
        <f>IR48*IT48</f>
      </c>
      <c r="IV48" t="n" s="18581">
        <v>0.0</v>
      </c>
      <c r="IW48">
        <f>IU48*(1+IV48)</f>
      </c>
      <c r="IX48" t="n" s="18583">
        <v>0.25</v>
      </c>
      <c r="IY48">
        <f>IW48/(1-IX48)</f>
      </c>
      <c r="IZ48">
        <f>IX48*IY48</f>
      </c>
      <c r="JA48" t="n" s="18586">
        <v>0.15000000596046448</v>
      </c>
      <c r="JB48">
        <f>JA48*IY48</f>
      </c>
      <c r="JC48">
        <f>IX48-JA48</f>
      </c>
      <c r="JD48">
        <f>IZ48-JB48</f>
      </c>
      <c r="JE48" t="n" s="18590">
        <v>0.03999999910593033</v>
      </c>
      <c r="JF48">
        <f>JE48*IY48</f>
      </c>
      <c r="JG48">
        <f>IY48*(1+JE48)</f>
      </c>
      <c r="JH48" t="n" s="18593">
        <v>0.029999999329447746</v>
      </c>
      <c r="JI48">
        <f>JH48*JG48</f>
      </c>
      <c r="JJ48">
        <f>JG48+JI48</f>
      </c>
      <c r="JK48" t="n" s="18596">
        <v>0.10000000149011612</v>
      </c>
      <c r="JL48">
        <f>JJ48/(1-JK48)</f>
      </c>
      <c r="JM48">
        <f>JK48*JL48</f>
      </c>
      <c r="JN48" t="n" s="18599">
        <v>0.10000000149011612</v>
      </c>
      <c r="JO48">
        <f>JN48*JL48</f>
      </c>
      <c r="JP48">
        <f>JK48-JN48</f>
      </c>
      <c r="JQ48">
        <f>JM48-JO48</f>
      </c>
      <c r="JR48">
        <f>JL48</f>
      </c>
      <c r="JS48">
        <f>IR48*IT48/3648*$P$48</f>
      </c>
      <c r="JT48" t="n" s="18605">
        <v>0.0</v>
      </c>
      <c r="JU48">
        <f>JS48*(1+JT48)</f>
      </c>
      <c r="JV48" t="n" s="18607">
        <v>0.25</v>
      </c>
      <c r="JW48">
        <f>JU48/(1-JV48)</f>
      </c>
      <c r="JX48">
        <f>JV48*JW48</f>
      </c>
      <c r="JY48" t="n" s="18610">
        <v>0.15000000596046448</v>
      </c>
      <c r="JZ48">
        <f>JY48*JW48</f>
      </c>
      <c r="KA48">
        <f>JV48-JY48</f>
      </c>
      <c r="KB48">
        <f>JX48-JZ48</f>
      </c>
      <c r="KC48" t="n" s="18614">
        <v>0.03999999910593033</v>
      </c>
      <c r="KD48">
        <f>KC48*JW48</f>
      </c>
      <c r="KE48">
        <f>JW48*(1+KC48)</f>
      </c>
      <c r="KF48" t="n" s="18617">
        <v>0.029999999329447746</v>
      </c>
      <c r="KG48">
        <f>KF48*KE48</f>
      </c>
      <c r="KH48">
        <f>KE48+KG48</f>
      </c>
      <c r="KI48" t="n" s="18620">
        <v>0.10000000149011612</v>
      </c>
      <c r="KJ48">
        <f>KH48/(1-KI48)</f>
      </c>
      <c r="KK48">
        <f>KI48*KJ48</f>
      </c>
      <c r="KL48" t="n" s="18623">
        <v>0.10000000149011612</v>
      </c>
      <c r="KM48">
        <f>KL48*KJ48</f>
      </c>
      <c r="KN48">
        <f>KI48-KL48</f>
      </c>
      <c r="KO48">
        <f>KK48-KM48</f>
      </c>
      <c r="KP48">
        <f>KJ48</f>
      </c>
      <c r="KQ48" t="s" s="18628">
        <v>71</v>
      </c>
      <c r="KR48" t="s" s="18629">
        <v>66</v>
      </c>
      <c r="KS48" t="s" s="18630">
        <v>67</v>
      </c>
      <c r="KT48" t="n" s="18631">
        <v>240322.0</v>
      </c>
      <c r="KU48" t="s" s="18632">
        <v>57</v>
      </c>
      <c r="KV48" t="s" s="18633">
        <v>68</v>
      </c>
      <c r="KW48" t="n" s="18634">
        <v>0.21080000698566437</v>
      </c>
      <c r="KX48" t="n" s="18635">
        <v>3.0</v>
      </c>
      <c r="KY48">
        <f>KX48*$O$48*12</f>
      </c>
      <c r="KZ48">
        <f>KW48*KY48</f>
      </c>
      <c r="LA48" t="n" s="18638">
        <v>0.0</v>
      </c>
      <c r="LB48">
        <f>KZ48*(1+LA48)</f>
      </c>
      <c r="LC48" t="n" s="18640">
        <v>0.25</v>
      </c>
      <c r="LD48">
        <f>LB48/(1-LC48)</f>
      </c>
      <c r="LE48">
        <f>LC48*LD48</f>
      </c>
      <c r="LF48" t="n" s="18643">
        <v>0.15000000596046448</v>
      </c>
      <c r="LG48">
        <f>LF48*LD48</f>
      </c>
      <c r="LH48">
        <f>LC48-LF48</f>
      </c>
      <c r="LI48">
        <f>LE48-LG48</f>
      </c>
      <c r="LJ48" t="n" s="18647">
        <v>0.03999999910593033</v>
      </c>
      <c r="LK48">
        <f>LJ48*LD48</f>
      </c>
      <c r="LL48">
        <f>LD48*(1+LJ48)</f>
      </c>
      <c r="LM48" t="n" s="18650">
        <v>0.029999999329447746</v>
      </c>
      <c r="LN48">
        <f>LM48*LL48</f>
      </c>
      <c r="LO48">
        <f>LL48+LN48</f>
      </c>
      <c r="LP48" t="n" s="18653">
        <v>0.10000000149011612</v>
      </c>
      <c r="LQ48">
        <f>LO48/(1-LP48)</f>
      </c>
      <c r="LR48">
        <f>LP48*LQ48</f>
      </c>
      <c r="LS48" t="n" s="18656">
        <v>0.10000000149011612</v>
      </c>
      <c r="LT48">
        <f>LS48*LQ48</f>
      </c>
      <c r="LU48">
        <f>LP48-LS48</f>
      </c>
      <c r="LV48">
        <f>LR48-LT48</f>
      </c>
      <c r="LW48">
        <f>LQ48</f>
      </c>
      <c r="LX48">
        <f>KW48*KY48/3648*$P$48</f>
      </c>
      <c r="LY48" t="n" s="18662">
        <v>0.0</v>
      </c>
      <c r="LZ48">
        <f>LX48*(1+LY48)</f>
      </c>
      <c r="MA48" t="n" s="18664">
        <v>0.25</v>
      </c>
      <c r="MB48">
        <f>LZ48/(1-MA48)</f>
      </c>
      <c r="MC48">
        <f>MA48*MB48</f>
      </c>
      <c r="MD48" t="n" s="18667">
        <v>0.15000000596046448</v>
      </c>
      <c r="ME48">
        <f>MD48*MB48</f>
      </c>
      <c r="MF48">
        <f>MA48-MD48</f>
      </c>
      <c r="MG48">
        <f>MC48-ME48</f>
      </c>
      <c r="MH48" t="n" s="18671">
        <v>0.03999999910593033</v>
      </c>
      <c r="MI48">
        <f>MH48*MB48</f>
      </c>
      <c r="MJ48">
        <f>MB48*(1+MH48)</f>
      </c>
      <c r="MK48" t="n" s="18674">
        <v>0.029999999329447746</v>
      </c>
      <c r="ML48">
        <f>MK48*MJ48</f>
      </c>
      <c r="MM48">
        <f>MJ48+ML48</f>
      </c>
      <c r="MN48" t="n" s="18677">
        <v>0.10000000149011612</v>
      </c>
      <c r="MO48">
        <f>MM48/(1-MN48)</f>
      </c>
      <c r="MP48">
        <f>MN48*MO48</f>
      </c>
      <c r="MQ48" t="n" s="18680">
        <v>0.10000000149011612</v>
      </c>
      <c r="MR48">
        <f>MQ48*MO48</f>
      </c>
      <c r="MS48">
        <f>MN48-MQ48</f>
      </c>
      <c r="MT48">
        <f>MP48-MR48</f>
      </c>
      <c r="MU48">
        <f>MO48</f>
      </c>
      <c r="MV48" t="s" s="18685">
        <v>72</v>
      </c>
      <c r="MW48" t="s" s="18686">
        <v>66</v>
      </c>
      <c r="MX48" t="s" s="18687">
        <v>67</v>
      </c>
      <c r="MY48" t="n" s="18688">
        <v>240322.0</v>
      </c>
      <c r="MZ48" t="s" s="18689">
        <v>57</v>
      </c>
      <c r="NA48" t="s" s="18690">
        <v>68</v>
      </c>
      <c r="NB48" t="n" s="18691">
        <v>0.45249998569488525</v>
      </c>
      <c r="NC48" t="n" s="18692">
        <v>1.0</v>
      </c>
      <c r="ND48">
        <f>NC48*$O$48*12</f>
      </c>
      <c r="NE48">
        <f>NB48*ND48</f>
      </c>
      <c r="NF48" t="n" s="18695">
        <v>0.0</v>
      </c>
      <c r="NG48">
        <f>NE48*(1+NF48)</f>
      </c>
      <c r="NH48" t="n" s="18697">
        <v>0.25</v>
      </c>
      <c r="NI48">
        <f>NG48/(1-NH48)</f>
      </c>
      <c r="NJ48">
        <f>NH48*NI48</f>
      </c>
      <c r="NK48" t="n" s="18700">
        <v>0.15000000596046448</v>
      </c>
      <c r="NL48">
        <f>NK48*NI48</f>
      </c>
      <c r="NM48">
        <f>NH48-NK48</f>
      </c>
      <c r="NN48">
        <f>NJ48-NL48</f>
      </c>
      <c r="NO48" t="n" s="18704">
        <v>0.03999999910593033</v>
      </c>
      <c r="NP48">
        <f>NO48*NI48</f>
      </c>
      <c r="NQ48">
        <f>NI48*(1+NO48)</f>
      </c>
      <c r="NR48" t="n" s="18707">
        <v>0.029999999329447746</v>
      </c>
      <c r="NS48">
        <f>NR48*NQ48</f>
      </c>
      <c r="NT48">
        <f>NQ48+NS48</f>
      </c>
      <c r="NU48" t="n" s="18710">
        <v>0.10000000149011612</v>
      </c>
      <c r="NV48">
        <f>NT48/(1-NU48)</f>
      </c>
      <c r="NW48">
        <f>NU48*NV48</f>
      </c>
      <c r="NX48" t="n" s="18713">
        <v>0.10000000149011612</v>
      </c>
      <c r="NY48">
        <f>NX48*NV48</f>
      </c>
      <c r="NZ48">
        <f>NU48-NX48</f>
      </c>
      <c r="OA48">
        <f>NW48-NY48</f>
      </c>
      <c r="OB48">
        <f>NV48</f>
      </c>
      <c r="OC48">
        <f>NB48*ND48/3648*$P$48</f>
      </c>
      <c r="OD48" t="n" s="18719">
        <v>0.0</v>
      </c>
      <c r="OE48">
        <f>OC48*(1+OD48)</f>
      </c>
      <c r="OF48" t="n" s="18721">
        <v>0.25</v>
      </c>
      <c r="OG48">
        <f>OE48/(1-OF48)</f>
      </c>
      <c r="OH48">
        <f>OF48*OG48</f>
      </c>
      <c r="OI48" t="n" s="18724">
        <v>0.15000000596046448</v>
      </c>
      <c r="OJ48">
        <f>OI48*OG48</f>
      </c>
      <c r="OK48">
        <f>OF48-OI48</f>
      </c>
      <c r="OL48">
        <f>OH48-OJ48</f>
      </c>
      <c r="OM48" t="n" s="18728">
        <v>0.03999999910593033</v>
      </c>
      <c r="ON48">
        <f>OM48*OG48</f>
      </c>
      <c r="OO48">
        <f>OG48*(1+OM48)</f>
      </c>
      <c r="OP48" t="n" s="18731">
        <v>0.029999999329447746</v>
      </c>
      <c r="OQ48">
        <f>OP48*OO48</f>
      </c>
      <c r="OR48">
        <f>OO48+OQ48</f>
      </c>
      <c r="OS48" t="n" s="18734">
        <v>0.10000000149011612</v>
      </c>
      <c r="OT48">
        <f>OR48/(1-OS48)</f>
      </c>
      <c r="OU48">
        <f>OS48*OT48</f>
      </c>
      <c r="OV48" t="n" s="18737">
        <v>0.10000000149011612</v>
      </c>
      <c r="OW48">
        <f>OV48*OT48</f>
      </c>
      <c r="OX48">
        <f>OS48-OV48</f>
      </c>
      <c r="OY48">
        <f>OU48-OW48</f>
      </c>
      <c r="OZ48">
        <f>OT48</f>
      </c>
      <c r="PA48" t="s" s="18742">
        <v>73</v>
      </c>
      <c r="PB48" t="s" s="18743">
        <v>66</v>
      </c>
      <c r="PC48" t="s" s="18744">
        <v>67</v>
      </c>
      <c r="PD48" t="n" s="18745">
        <v>240322.0</v>
      </c>
      <c r="PE48" t="s" s="18746">
        <v>57</v>
      </c>
      <c r="PF48" t="s" s="18747">
        <v>68</v>
      </c>
      <c r="PG48" t="n" s="18748">
        <v>0.9043999910354614</v>
      </c>
      <c r="PH48" t="n" s="18749">
        <v>1.0</v>
      </c>
      <c r="PI48">
        <f>PH48*$O$48*12</f>
      </c>
      <c r="PJ48">
        <f>PG48*PI48</f>
      </c>
      <c r="PK48" t="n" s="18752">
        <v>0.0</v>
      </c>
      <c r="PL48">
        <f>PJ48*(1+PK48)</f>
      </c>
      <c r="PM48" t="n" s="18754">
        <v>0.25</v>
      </c>
      <c r="PN48">
        <f>PL48/(1-PM48)</f>
      </c>
      <c r="PO48">
        <f>PM48*PN48</f>
      </c>
      <c r="PP48" t="n" s="18757">
        <v>0.15000000596046448</v>
      </c>
      <c r="PQ48">
        <f>PP48*PN48</f>
      </c>
      <c r="PR48">
        <f>PM48-PP48</f>
      </c>
      <c r="PS48">
        <f>PO48-PQ48</f>
      </c>
      <c r="PT48" t="n" s="18761">
        <v>0.03999999910593033</v>
      </c>
      <c r="PU48">
        <f>PT48*PN48</f>
      </c>
      <c r="PV48">
        <f>PN48*(1+PT48)</f>
      </c>
      <c r="PW48" t="n" s="18764">
        <v>0.029999999329447746</v>
      </c>
      <c r="PX48">
        <f>PW48*PV48</f>
      </c>
      <c r="PY48">
        <f>PV48+PX48</f>
      </c>
      <c r="PZ48" t="n" s="18767">
        <v>0.10000000149011612</v>
      </c>
      <c r="QA48">
        <f>PY48/(1-PZ48)</f>
      </c>
      <c r="QB48">
        <f>PZ48*QA48</f>
      </c>
      <c r="QC48" t="n" s="18770">
        <v>0.10000000149011612</v>
      </c>
      <c r="QD48">
        <f>QC48*QA48</f>
      </c>
      <c r="QE48">
        <f>PZ48-QC48</f>
      </c>
      <c r="QF48">
        <f>QB48-QD48</f>
      </c>
      <c r="QG48">
        <f>QA48</f>
      </c>
      <c r="QH48">
        <f>PG48*PI48/3648*$P$48</f>
      </c>
      <c r="QI48" t="n" s="18776">
        <v>0.0</v>
      </c>
      <c r="QJ48">
        <f>QH48*(1+QI48)</f>
      </c>
      <c r="QK48" t="n" s="18778">
        <v>0.25</v>
      </c>
      <c r="QL48">
        <f>QJ48/(1-QK48)</f>
      </c>
      <c r="QM48">
        <f>QK48*QL48</f>
      </c>
      <c r="QN48" t="n" s="18781">
        <v>0.15000000596046448</v>
      </c>
      <c r="QO48">
        <f>QN48*QL48</f>
      </c>
      <c r="QP48">
        <f>QK48-QN48</f>
      </c>
      <c r="QQ48">
        <f>QM48-QO48</f>
      </c>
      <c r="QR48" t="n" s="18785">
        <v>0.03999999910593033</v>
      </c>
      <c r="QS48">
        <f>QR48*QL48</f>
      </c>
      <c r="QT48">
        <f>QL48*(1+QR48)</f>
      </c>
      <c r="QU48" t="n" s="18788">
        <v>0.029999999329447746</v>
      </c>
      <c r="QV48">
        <f>QU48*QT48</f>
      </c>
      <c r="QW48">
        <f>QT48+QV48</f>
      </c>
      <c r="QX48" t="n" s="18791">
        <v>0.10000000149011612</v>
      </c>
      <c r="QY48">
        <f>QW48/(1-QX48)</f>
      </c>
      <c r="QZ48">
        <f>QX48*QY48</f>
      </c>
      <c r="RA48" t="n" s="18794">
        <v>0.10000000149011612</v>
      </c>
      <c r="RB48">
        <f>RA48*QY48</f>
      </c>
      <c r="RC48">
        <f>QX48-RA48</f>
      </c>
      <c r="RD48">
        <f>QZ48-RB48</f>
      </c>
      <c r="RE48">
        <f>QY48</f>
      </c>
      <c r="RF48">
        <f>BV48+EA48+GF48+IK48+KP48+MU48+OZ48+RE48</f>
      </c>
    </row>
    <row r="49">
      <c r="A49" t="s">
        <v>142</v>
      </c>
      <c r="B49" t="s">
        <v>143</v>
      </c>
      <c r="C49" t="s">
        <v>144</v>
      </c>
      <c r="D49" t="s">
        <v>52</v>
      </c>
      <c r="F49" t="s">
        <v>53</v>
      </c>
      <c r="G49" t="s">
        <v>54</v>
      </c>
      <c r="H49" t="s">
        <v>79</v>
      </c>
      <c r="I49" t="s">
        <v>80</v>
      </c>
      <c r="J49" t="n">
        <v>0.0</v>
      </c>
      <c r="K49" t="n">
        <v>42815.0</v>
      </c>
      <c r="L49" t="n">
        <v>42424.0</v>
      </c>
      <c r="M49" t="s">
        <v>57</v>
      </c>
      <c r="N49" t="n">
        <v>-1.0</v>
      </c>
      <c r="O49" t="n">
        <v>10000.0</v>
      </c>
      <c r="P49" t="n">
        <v>-391.0</v>
      </c>
      <c r="Q49" t="n">
        <v>0.0</v>
      </c>
      <c r="R49" t="s" s="18799">
        <v>58</v>
      </c>
      <c r="S49" t="s" s="18800">
        <v>59</v>
      </c>
      <c r="T49" t="s" s="18801">
        <v>60</v>
      </c>
      <c r="U49" t="s" s="18802">
        <v>61</v>
      </c>
      <c r="V49" t="s" s="18803">
        <v>57</v>
      </c>
      <c r="W49" t="s" s="18804">
        <v>62</v>
      </c>
      <c r="X49" t="s" s="18805">
        <v>63</v>
      </c>
      <c r="Z49" t="n" s="18806">
        <v>500000.0</v>
      </c>
      <c r="AA49" t="n" s="18807">
        <v>1822.1199951171875</v>
      </c>
      <c r="AB49" t="n" s="18808">
        <v>0.0</v>
      </c>
      <c r="AC49">
        <f>AA49*(1+AB49)</f>
      </c>
      <c r="AD49" t="n" s="18810">
        <v>0.25</v>
      </c>
      <c r="AE49">
        <f>AC49/(1-AD49)</f>
      </c>
      <c r="AF49">
        <f>AD49*AE49</f>
      </c>
      <c r="AG49" t="n" s="18813">
        <v>0.15000000596046448</v>
      </c>
      <c r="AH49">
        <f>AG49*AE49</f>
      </c>
      <c r="AI49">
        <f>AD49-AG49</f>
      </c>
      <c r="AJ49">
        <f>AF49-AH49</f>
      </c>
      <c r="AK49" t="n" s="18817">
        <v>0.03999999910593033</v>
      </c>
      <c r="AL49">
        <f>AK49*AE49</f>
      </c>
      <c r="AM49">
        <f>AE49*(1+AK49)</f>
      </c>
      <c r="AN49" t="n" s="18820">
        <v>0.029999999329447746</v>
      </c>
      <c r="AO49">
        <f>AN49*AM49</f>
      </c>
      <c r="AP49">
        <f>AM49+AO49</f>
      </c>
      <c r="AQ49" t="n" s="18823">
        <v>0.10000000149011612</v>
      </c>
      <c r="AR49">
        <f>AP49/(1-AQ49)</f>
      </c>
      <c r="AS49">
        <f>AQ49*AR49</f>
      </c>
      <c r="AT49" t="n" s="18826">
        <v>0.10000000149011612</v>
      </c>
      <c r="AU49">
        <f>AT49*AR49</f>
      </c>
      <c r="AV49">
        <f>AQ49-AT49</f>
      </c>
      <c r="AW49">
        <f>AS49-AU49</f>
      </c>
      <c r="AX49">
        <f>AR49</f>
      </c>
      <c r="AY49">
        <f>AA49/12*$Q$49</f>
      </c>
      <c r="AZ49">
        <f>AB49/12*$Q$49</f>
      </c>
      <c r="BA49">
        <f>AC49/12*$Q$49</f>
      </c>
      <c r="BB49">
        <f>AD49/12*$Q$49</f>
      </c>
      <c r="BC49">
        <f>AE49/12*$Q$49</f>
      </c>
      <c r="BD49">
        <f>AF49/12*$Q$49</f>
      </c>
      <c r="BE49">
        <f>AG49/12*$Q$49</f>
      </c>
      <c r="BF49">
        <f>AH49/12*$Q$49</f>
      </c>
      <c r="BG49">
        <f>AI49/12*$Q$49</f>
      </c>
      <c r="BH49">
        <f>AJ49/12*$Q$49</f>
      </c>
      <c r="BI49">
        <f>AK49/12*$Q$49</f>
      </c>
      <c r="BJ49">
        <f>AL49/12*$Q$49</f>
      </c>
      <c r="BK49">
        <f>AM49/12*$Q$49</f>
      </c>
      <c r="BL49">
        <f>AN49/12*$Q$49</f>
      </c>
      <c r="BM49">
        <f>AO49/12*$Q$49</f>
      </c>
      <c r="BN49">
        <f>AP49/12*$Q$49</f>
      </c>
      <c r="BO49">
        <f>AQ49/12*$Q$49</f>
      </c>
      <c r="BP49">
        <f>AR49/12*$Q$49</f>
      </c>
      <c r="BQ49">
        <f>AS49/12*$Q$49</f>
      </c>
      <c r="BR49">
        <f>AT49/12*$Q$49</f>
      </c>
      <c r="BS49">
        <f>AU49/12*$Q$49</f>
      </c>
      <c r="BT49">
        <f>AV49/12*$Q$49</f>
      </c>
      <c r="BU49">
        <f>AW49/12*$Q$49</f>
      </c>
      <c r="BV49">
        <f>AX49/12*$Q$49</f>
      </c>
      <c r="BW49" t="s" s="18859">
        <v>64</v>
      </c>
      <c r="BX49" t="s" s="18860">
        <v>59</v>
      </c>
      <c r="BY49" t="s" s="18861">
        <v>60</v>
      </c>
      <c r="BZ49" t="s" s="18862">
        <v>61</v>
      </c>
      <c r="CA49" t="s" s="18863">
        <v>57</v>
      </c>
      <c r="CB49" t="s" s="18864">
        <v>62</v>
      </c>
      <c r="CC49" t="s" s="18865">
        <v>63</v>
      </c>
      <c r="CE49" t="n" s="18866">
        <v>500000.0</v>
      </c>
      <c r="CF49" t="n" s="18867">
        <v>0.0</v>
      </c>
      <c r="CG49" t="n" s="18868">
        <v>0.0</v>
      </c>
      <c r="CH49">
        <f>CF49*(1+CG49)</f>
      </c>
      <c r="CI49" t="n" s="18870">
        <v>0.25</v>
      </c>
      <c r="CJ49">
        <f>CH49/(1-CI49)</f>
      </c>
      <c r="CK49">
        <f>CI49*CJ49</f>
      </c>
      <c r="CL49" t="n" s="18873">
        <v>0.15000000596046448</v>
      </c>
      <c r="CM49">
        <f>CL49*CJ49</f>
      </c>
      <c r="CN49">
        <f>CI49-CL49</f>
      </c>
      <c r="CO49">
        <f>CK49-CM49</f>
      </c>
      <c r="CP49" t="n" s="18877">
        <v>0.03999999910593033</v>
      </c>
      <c r="CQ49">
        <f>CP49*CJ49</f>
      </c>
      <c r="CR49">
        <f>CJ49*(1+CP49)</f>
      </c>
      <c r="CS49" t="n" s="18880">
        <v>0.029999999329447746</v>
      </c>
      <c r="CT49">
        <f>CS49*CR49</f>
      </c>
      <c r="CU49">
        <f>CR49+CT49</f>
      </c>
      <c r="CV49" t="n" s="18883">
        <v>0.10000000149011612</v>
      </c>
      <c r="CW49">
        <f>CU49/(1-CV49)</f>
      </c>
      <c r="CX49">
        <f>CV49*CW49</f>
      </c>
      <c r="CY49" t="n" s="18886">
        <v>0.10000000149011612</v>
      </c>
      <c r="CZ49">
        <f>CY49*CW49</f>
      </c>
      <c r="DA49">
        <f>CV49-CY49</f>
      </c>
      <c r="DB49">
        <f>CX49-CZ49</f>
      </c>
      <c r="DC49">
        <f>CW49</f>
      </c>
      <c r="DD49">
        <f>CF49/12*$Q$49</f>
      </c>
      <c r="DE49">
        <f>CG49/12*$Q$49</f>
      </c>
      <c r="DF49">
        <f>CH49/12*$Q$49</f>
      </c>
      <c r="DG49">
        <f>CI49/12*$Q$49</f>
      </c>
      <c r="DH49">
        <f>CJ49/12*$Q$49</f>
      </c>
      <c r="DI49">
        <f>CK49/12*$Q$49</f>
      </c>
      <c r="DJ49">
        <f>CL49/12*$Q$49</f>
      </c>
      <c r="DK49">
        <f>CM49/12*$Q$49</f>
      </c>
      <c r="DL49">
        <f>CN49/12*$Q$49</f>
      </c>
      <c r="DM49">
        <f>CO49/12*$Q$49</f>
      </c>
      <c r="DN49">
        <f>CP49/12*$Q$49</f>
      </c>
      <c r="DO49">
        <f>CQ49/12*$Q$49</f>
      </c>
      <c r="DP49">
        <f>CR49/12*$Q$49</f>
      </c>
      <c r="DQ49">
        <f>CS49/12*$Q$49</f>
      </c>
      <c r="DR49">
        <f>CT49/12*$Q$49</f>
      </c>
      <c r="DS49">
        <f>CU49/12*$Q$49</f>
      </c>
      <c r="DT49">
        <f>CV49/12*$Q$49</f>
      </c>
      <c r="DU49">
        <f>CW49/12*$Q$49</f>
      </c>
      <c r="DV49">
        <f>CX49/12*$Q$49</f>
      </c>
      <c r="DW49">
        <f>CY49/12*$Q$49</f>
      </c>
      <c r="DX49">
        <f>CZ49/12*$Q$49</f>
      </c>
      <c r="DY49">
        <f>DA49/12*$Q$49</f>
      </c>
      <c r="DZ49">
        <f>DB49/12*$Q$49</f>
      </c>
      <c r="EA49">
        <f>DC49/12*$Q$49</f>
      </c>
      <c r="EB49" t="s" s="18919">
        <v>65</v>
      </c>
      <c r="EC49" t="s" s="18920">
        <v>66</v>
      </c>
      <c r="ED49" t="s" s="18921">
        <v>67</v>
      </c>
      <c r="EE49" t="n" s="18922">
        <v>240322.0</v>
      </c>
      <c r="EF49" t="s" s="18923">
        <v>57</v>
      </c>
      <c r="EG49" t="s" s="18924">
        <v>68</v>
      </c>
      <c r="EH49" t="n" s="18925">
        <v>0.5009999871253967</v>
      </c>
      <c r="EI49" t="n" s="18926">
        <v>3.0</v>
      </c>
      <c r="EJ49">
        <f>EI49*$O$49*12</f>
      </c>
      <c r="EK49">
        <f>EH49*EJ49</f>
      </c>
      <c r="EL49" t="n" s="18929">
        <v>0.0</v>
      </c>
      <c r="EM49">
        <f>EK49*(1+EL49)</f>
      </c>
      <c r="EN49" t="n" s="18931">
        <v>0.25</v>
      </c>
      <c r="EO49">
        <f>EM49/(1-EN49)</f>
      </c>
      <c r="EP49">
        <f>EN49*EO49</f>
      </c>
      <c r="EQ49" t="n" s="18934">
        <v>0.15000000596046448</v>
      </c>
      <c r="ER49">
        <f>EQ49*EO49</f>
      </c>
      <c r="ES49">
        <f>EN49-EQ49</f>
      </c>
      <c r="ET49">
        <f>EP49-ER49</f>
      </c>
      <c r="EU49" t="n" s="18938">
        <v>0.03999999910593033</v>
      </c>
      <c r="EV49">
        <f>EU49*EO49</f>
      </c>
      <c r="EW49">
        <f>EO49*(1+EU49)</f>
      </c>
      <c r="EX49" t="n" s="18941">
        <v>0.029999999329447746</v>
      </c>
      <c r="EY49">
        <f>EX49*EW49</f>
      </c>
      <c r="EZ49">
        <f>EW49+EY49</f>
      </c>
      <c r="FA49" t="n" s="18944">
        <v>0.10000000149011612</v>
      </c>
      <c r="FB49">
        <f>EZ49/(1-FA49)</f>
      </c>
      <c r="FC49">
        <f>FA49*FB49</f>
      </c>
      <c r="FD49" t="n" s="18947">
        <v>0.10000000149011612</v>
      </c>
      <c r="FE49">
        <f>FD49*FB49</f>
      </c>
      <c r="FF49">
        <f>FA49-FD49</f>
      </c>
      <c r="FG49">
        <f>FC49-FE49</f>
      </c>
      <c r="FH49">
        <f>FB49</f>
      </c>
      <c r="FI49">
        <f>EH49*EJ49/3649*$P$49</f>
      </c>
      <c r="FJ49" t="n" s="18953">
        <v>0.0</v>
      </c>
      <c r="FK49">
        <f>FI49*(1+FJ49)</f>
      </c>
      <c r="FL49" t="n" s="18955">
        <v>0.25</v>
      </c>
      <c r="FM49">
        <f>FK49/(1-FL49)</f>
      </c>
      <c r="FN49">
        <f>FL49*FM49</f>
      </c>
      <c r="FO49" t="n" s="18958">
        <v>0.15000000596046448</v>
      </c>
      <c r="FP49">
        <f>FO49*FM49</f>
      </c>
      <c r="FQ49">
        <f>FL49-FO49</f>
      </c>
      <c r="FR49">
        <f>FN49-FP49</f>
      </c>
      <c r="FS49" t="n" s="18962">
        <v>0.03999999910593033</v>
      </c>
      <c r="FT49">
        <f>FS49*FM49</f>
      </c>
      <c r="FU49">
        <f>FM49*(1+FS49)</f>
      </c>
      <c r="FV49" t="n" s="18965">
        <v>0.029999999329447746</v>
      </c>
      <c r="FW49">
        <f>FV49*FU49</f>
      </c>
      <c r="FX49">
        <f>FU49+FW49</f>
      </c>
      <c r="FY49" t="n" s="18968">
        <v>0.10000000149011612</v>
      </c>
      <c r="FZ49">
        <f>FX49/(1-FY49)</f>
      </c>
      <c r="GA49">
        <f>FY49*FZ49</f>
      </c>
      <c r="GB49" t="n" s="18971">
        <v>0.10000000149011612</v>
      </c>
      <c r="GC49">
        <f>GB49*FZ49</f>
      </c>
      <c r="GD49">
        <f>FY49-GB49</f>
      </c>
      <c r="GE49">
        <f>GA49-GC49</f>
      </c>
      <c r="GF49">
        <f>FZ49</f>
      </c>
      <c r="GG49" t="s" s="18976">
        <v>69</v>
      </c>
      <c r="GH49" t="s" s="18977">
        <v>66</v>
      </c>
      <c r="GI49" t="s" s="18978">
        <v>67</v>
      </c>
      <c r="GJ49" t="n" s="18979">
        <v>240322.0</v>
      </c>
      <c r="GK49" t="s" s="18980">
        <v>57</v>
      </c>
      <c r="GL49" t="s" s="18981">
        <v>68</v>
      </c>
      <c r="GM49" t="n" s="18982">
        <v>0.12530000507831573</v>
      </c>
      <c r="GN49" t="n" s="18983">
        <v>3.0</v>
      </c>
      <c r="GO49">
        <f>GN49*$O$49*12</f>
      </c>
      <c r="GP49">
        <f>GM49*GO49</f>
      </c>
      <c r="GQ49" t="n" s="18986">
        <v>0.0</v>
      </c>
      <c r="GR49">
        <f>GP49*(1+GQ49)</f>
      </c>
      <c r="GS49" t="n" s="18988">
        <v>0.25</v>
      </c>
      <c r="GT49">
        <f>GR49/(1-GS49)</f>
      </c>
      <c r="GU49">
        <f>GS49*GT49</f>
      </c>
      <c r="GV49" t="n" s="18991">
        <v>0.15000000596046448</v>
      </c>
      <c r="GW49">
        <f>GV49*GT49</f>
      </c>
      <c r="GX49">
        <f>GS49-GV49</f>
      </c>
      <c r="GY49">
        <f>GU49-GW49</f>
      </c>
      <c r="GZ49" t="n" s="18995">
        <v>0.03999999910593033</v>
      </c>
      <c r="HA49">
        <f>GZ49*GT49</f>
      </c>
      <c r="HB49">
        <f>GT49*(1+GZ49)</f>
      </c>
      <c r="HC49" t="n" s="18998">
        <v>0.029999999329447746</v>
      </c>
      <c r="HD49">
        <f>HC49*HB49</f>
      </c>
      <c r="HE49">
        <f>HB49+HD49</f>
      </c>
      <c r="HF49" t="n" s="19001">
        <v>0.10000000149011612</v>
      </c>
      <c r="HG49">
        <f>HE49/(1-HF49)</f>
      </c>
      <c r="HH49">
        <f>HF49*HG49</f>
      </c>
      <c r="HI49" t="n" s="19004">
        <v>0.10000000149011612</v>
      </c>
      <c r="HJ49">
        <f>HI49*HG49</f>
      </c>
      <c r="HK49">
        <f>HF49-HI49</f>
      </c>
      <c r="HL49">
        <f>HH49-HJ49</f>
      </c>
      <c r="HM49">
        <f>HG49</f>
      </c>
      <c r="HN49">
        <f>GM49*GO49/3649*$P$49</f>
      </c>
      <c r="HO49" t="n" s="19010">
        <v>0.0</v>
      </c>
      <c r="HP49">
        <f>HN49*(1+HO49)</f>
      </c>
      <c r="HQ49" t="n" s="19012">
        <v>0.25</v>
      </c>
      <c r="HR49">
        <f>HP49/(1-HQ49)</f>
      </c>
      <c r="HS49">
        <f>HQ49*HR49</f>
      </c>
      <c r="HT49" t="n" s="19015">
        <v>0.15000000596046448</v>
      </c>
      <c r="HU49">
        <f>HT49*HR49</f>
      </c>
      <c r="HV49">
        <f>HQ49-HT49</f>
      </c>
      <c r="HW49">
        <f>HS49-HU49</f>
      </c>
      <c r="HX49" t="n" s="19019">
        <v>0.03999999910593033</v>
      </c>
      <c r="HY49">
        <f>HX49*HR49</f>
      </c>
      <c r="HZ49">
        <f>HR49*(1+HX49)</f>
      </c>
      <c r="IA49" t="n" s="19022">
        <v>0.029999999329447746</v>
      </c>
      <c r="IB49">
        <f>IA49*HZ49</f>
      </c>
      <c r="IC49">
        <f>HZ49+IB49</f>
      </c>
      <c r="ID49" t="n" s="19025">
        <v>0.10000000149011612</v>
      </c>
      <c r="IE49">
        <f>IC49/(1-ID49)</f>
      </c>
      <c r="IF49">
        <f>ID49*IE49</f>
      </c>
      <c r="IG49" t="n" s="19028">
        <v>0.10000000149011612</v>
      </c>
      <c r="IH49">
        <f>IG49*IE49</f>
      </c>
      <c r="II49">
        <f>ID49-IG49</f>
      </c>
      <c r="IJ49">
        <f>IF49-IH49</f>
      </c>
      <c r="IK49">
        <f>IE49</f>
      </c>
      <c r="IL49" t="s" s="19033">
        <v>70</v>
      </c>
      <c r="IM49" t="s" s="19034">
        <v>66</v>
      </c>
      <c r="IN49" t="s" s="19035">
        <v>67</v>
      </c>
      <c r="IO49" t="n" s="19036">
        <v>240322.0</v>
      </c>
      <c r="IP49" t="s" s="19037">
        <v>57</v>
      </c>
      <c r="IQ49" t="s" s="19038">
        <v>68</v>
      </c>
      <c r="IR49" t="n" s="19039">
        <v>0.061900001019239426</v>
      </c>
      <c r="IS49" t="n" s="19040">
        <v>3.0</v>
      </c>
      <c r="IT49">
        <f>IS49*$O$49*12</f>
      </c>
      <c r="IU49">
        <f>IR49*IT49</f>
      </c>
      <c r="IV49" t="n" s="19043">
        <v>0.0</v>
      </c>
      <c r="IW49">
        <f>IU49*(1+IV49)</f>
      </c>
      <c r="IX49" t="n" s="19045">
        <v>0.25</v>
      </c>
      <c r="IY49">
        <f>IW49/(1-IX49)</f>
      </c>
      <c r="IZ49">
        <f>IX49*IY49</f>
      </c>
      <c r="JA49" t="n" s="19048">
        <v>0.15000000596046448</v>
      </c>
      <c r="JB49">
        <f>JA49*IY49</f>
      </c>
      <c r="JC49">
        <f>IX49-JA49</f>
      </c>
      <c r="JD49">
        <f>IZ49-JB49</f>
      </c>
      <c r="JE49" t="n" s="19052">
        <v>0.03999999910593033</v>
      </c>
      <c r="JF49">
        <f>JE49*IY49</f>
      </c>
      <c r="JG49">
        <f>IY49*(1+JE49)</f>
      </c>
      <c r="JH49" t="n" s="19055">
        <v>0.029999999329447746</v>
      </c>
      <c r="JI49">
        <f>JH49*JG49</f>
      </c>
      <c r="JJ49">
        <f>JG49+JI49</f>
      </c>
      <c r="JK49" t="n" s="19058">
        <v>0.10000000149011612</v>
      </c>
      <c r="JL49">
        <f>JJ49/(1-JK49)</f>
      </c>
      <c r="JM49">
        <f>JK49*JL49</f>
      </c>
      <c r="JN49" t="n" s="19061">
        <v>0.10000000149011612</v>
      </c>
      <c r="JO49">
        <f>JN49*JL49</f>
      </c>
      <c r="JP49">
        <f>JK49-JN49</f>
      </c>
      <c r="JQ49">
        <f>JM49-JO49</f>
      </c>
      <c r="JR49">
        <f>JL49</f>
      </c>
      <c r="JS49">
        <f>IR49*IT49/3649*$P$49</f>
      </c>
      <c r="JT49" t="n" s="19067">
        <v>0.0</v>
      </c>
      <c r="JU49">
        <f>JS49*(1+JT49)</f>
      </c>
      <c r="JV49" t="n" s="19069">
        <v>0.25</v>
      </c>
      <c r="JW49">
        <f>JU49/(1-JV49)</f>
      </c>
      <c r="JX49">
        <f>JV49*JW49</f>
      </c>
      <c r="JY49" t="n" s="19072">
        <v>0.15000000596046448</v>
      </c>
      <c r="JZ49">
        <f>JY49*JW49</f>
      </c>
      <c r="KA49">
        <f>JV49-JY49</f>
      </c>
      <c r="KB49">
        <f>JX49-JZ49</f>
      </c>
      <c r="KC49" t="n" s="19076">
        <v>0.03999999910593033</v>
      </c>
      <c r="KD49">
        <f>KC49*JW49</f>
      </c>
      <c r="KE49">
        <f>JW49*(1+KC49)</f>
      </c>
      <c r="KF49" t="n" s="19079">
        <v>0.029999999329447746</v>
      </c>
      <c r="KG49">
        <f>KF49*KE49</f>
      </c>
      <c r="KH49">
        <f>KE49+KG49</f>
      </c>
      <c r="KI49" t="n" s="19082">
        <v>0.10000000149011612</v>
      </c>
      <c r="KJ49">
        <f>KH49/(1-KI49)</f>
      </c>
      <c r="KK49">
        <f>KI49*KJ49</f>
      </c>
      <c r="KL49" t="n" s="19085">
        <v>0.10000000149011612</v>
      </c>
      <c r="KM49">
        <f>KL49*KJ49</f>
      </c>
      <c r="KN49">
        <f>KI49-KL49</f>
      </c>
      <c r="KO49">
        <f>KK49-KM49</f>
      </c>
      <c r="KP49">
        <f>KJ49</f>
      </c>
      <c r="KQ49" t="s" s="19090">
        <v>71</v>
      </c>
      <c r="KR49" t="s" s="19091">
        <v>66</v>
      </c>
      <c r="KS49" t="s" s="19092">
        <v>67</v>
      </c>
      <c r="KT49" t="n" s="19093">
        <v>240322.0</v>
      </c>
      <c r="KU49" t="s" s="19094">
        <v>57</v>
      </c>
      <c r="KV49" t="s" s="19095">
        <v>68</v>
      </c>
      <c r="KW49" t="n" s="19096">
        <v>0.21080000698566437</v>
      </c>
      <c r="KX49" t="n" s="19097">
        <v>3.0</v>
      </c>
      <c r="KY49">
        <f>KX49*$O$49*12</f>
      </c>
      <c r="KZ49">
        <f>KW49*KY49</f>
      </c>
      <c r="LA49" t="n" s="19100">
        <v>0.0</v>
      </c>
      <c r="LB49">
        <f>KZ49*(1+LA49)</f>
      </c>
      <c r="LC49" t="n" s="19102">
        <v>0.25</v>
      </c>
      <c r="LD49">
        <f>LB49/(1-LC49)</f>
      </c>
      <c r="LE49">
        <f>LC49*LD49</f>
      </c>
      <c r="LF49" t="n" s="19105">
        <v>0.15000000596046448</v>
      </c>
      <c r="LG49">
        <f>LF49*LD49</f>
      </c>
      <c r="LH49">
        <f>LC49-LF49</f>
      </c>
      <c r="LI49">
        <f>LE49-LG49</f>
      </c>
      <c r="LJ49" t="n" s="19109">
        <v>0.03999999910593033</v>
      </c>
      <c r="LK49">
        <f>LJ49*LD49</f>
      </c>
      <c r="LL49">
        <f>LD49*(1+LJ49)</f>
      </c>
      <c r="LM49" t="n" s="19112">
        <v>0.029999999329447746</v>
      </c>
      <c r="LN49">
        <f>LM49*LL49</f>
      </c>
      <c r="LO49">
        <f>LL49+LN49</f>
      </c>
      <c r="LP49" t="n" s="19115">
        <v>0.10000000149011612</v>
      </c>
      <c r="LQ49">
        <f>LO49/(1-LP49)</f>
      </c>
      <c r="LR49">
        <f>LP49*LQ49</f>
      </c>
      <c r="LS49" t="n" s="19118">
        <v>0.10000000149011612</v>
      </c>
      <c r="LT49">
        <f>LS49*LQ49</f>
      </c>
      <c r="LU49">
        <f>LP49-LS49</f>
      </c>
      <c r="LV49">
        <f>LR49-LT49</f>
      </c>
      <c r="LW49">
        <f>LQ49</f>
      </c>
      <c r="LX49">
        <f>KW49*KY49/3649*$P$49</f>
      </c>
      <c r="LY49" t="n" s="19124">
        <v>0.0</v>
      </c>
      <c r="LZ49">
        <f>LX49*(1+LY49)</f>
      </c>
      <c r="MA49" t="n" s="19126">
        <v>0.25</v>
      </c>
      <c r="MB49">
        <f>LZ49/(1-MA49)</f>
      </c>
      <c r="MC49">
        <f>MA49*MB49</f>
      </c>
      <c r="MD49" t="n" s="19129">
        <v>0.15000000596046448</v>
      </c>
      <c r="ME49">
        <f>MD49*MB49</f>
      </c>
      <c r="MF49">
        <f>MA49-MD49</f>
      </c>
      <c r="MG49">
        <f>MC49-ME49</f>
      </c>
      <c r="MH49" t="n" s="19133">
        <v>0.03999999910593033</v>
      </c>
      <c r="MI49">
        <f>MH49*MB49</f>
      </c>
      <c r="MJ49">
        <f>MB49*(1+MH49)</f>
      </c>
      <c r="MK49" t="n" s="19136">
        <v>0.029999999329447746</v>
      </c>
      <c r="ML49">
        <f>MK49*MJ49</f>
      </c>
      <c r="MM49">
        <f>MJ49+ML49</f>
      </c>
      <c r="MN49" t="n" s="19139">
        <v>0.10000000149011612</v>
      </c>
      <c r="MO49">
        <f>MM49/(1-MN49)</f>
      </c>
      <c r="MP49">
        <f>MN49*MO49</f>
      </c>
      <c r="MQ49" t="n" s="19142">
        <v>0.10000000149011612</v>
      </c>
      <c r="MR49">
        <f>MQ49*MO49</f>
      </c>
      <c r="MS49">
        <f>MN49-MQ49</f>
      </c>
      <c r="MT49">
        <f>MP49-MR49</f>
      </c>
      <c r="MU49">
        <f>MO49</f>
      </c>
      <c r="MV49" t="s" s="19147">
        <v>72</v>
      </c>
      <c r="MW49" t="s" s="19148">
        <v>66</v>
      </c>
      <c r="MX49" t="s" s="19149">
        <v>67</v>
      </c>
      <c r="MY49" t="n" s="19150">
        <v>240322.0</v>
      </c>
      <c r="MZ49" t="s" s="19151">
        <v>57</v>
      </c>
      <c r="NA49" t="s" s="19152">
        <v>68</v>
      </c>
      <c r="NB49" t="n" s="19153">
        <v>0.45249998569488525</v>
      </c>
      <c r="NC49" t="n" s="19154">
        <v>1.0</v>
      </c>
      <c r="ND49">
        <f>NC49*$O$49*12</f>
      </c>
      <c r="NE49">
        <f>NB49*ND49</f>
      </c>
      <c r="NF49" t="n" s="19157">
        <v>0.0</v>
      </c>
      <c r="NG49">
        <f>NE49*(1+NF49)</f>
      </c>
      <c r="NH49" t="n" s="19159">
        <v>0.25</v>
      </c>
      <c r="NI49">
        <f>NG49/(1-NH49)</f>
      </c>
      <c r="NJ49">
        <f>NH49*NI49</f>
      </c>
      <c r="NK49" t="n" s="19162">
        <v>0.15000000596046448</v>
      </c>
      <c r="NL49">
        <f>NK49*NI49</f>
      </c>
      <c r="NM49">
        <f>NH49-NK49</f>
      </c>
      <c r="NN49">
        <f>NJ49-NL49</f>
      </c>
      <c r="NO49" t="n" s="19166">
        <v>0.03999999910593033</v>
      </c>
      <c r="NP49">
        <f>NO49*NI49</f>
      </c>
      <c r="NQ49">
        <f>NI49*(1+NO49)</f>
      </c>
      <c r="NR49" t="n" s="19169">
        <v>0.029999999329447746</v>
      </c>
      <c r="NS49">
        <f>NR49*NQ49</f>
      </c>
      <c r="NT49">
        <f>NQ49+NS49</f>
      </c>
      <c r="NU49" t="n" s="19172">
        <v>0.10000000149011612</v>
      </c>
      <c r="NV49">
        <f>NT49/(1-NU49)</f>
      </c>
      <c r="NW49">
        <f>NU49*NV49</f>
      </c>
      <c r="NX49" t="n" s="19175">
        <v>0.10000000149011612</v>
      </c>
      <c r="NY49">
        <f>NX49*NV49</f>
      </c>
      <c r="NZ49">
        <f>NU49-NX49</f>
      </c>
      <c r="OA49">
        <f>NW49-NY49</f>
      </c>
      <c r="OB49">
        <f>NV49</f>
      </c>
      <c r="OC49">
        <f>NB49*ND49/3649*$P$49</f>
      </c>
      <c r="OD49" t="n" s="19181">
        <v>0.0</v>
      </c>
      <c r="OE49">
        <f>OC49*(1+OD49)</f>
      </c>
      <c r="OF49" t="n" s="19183">
        <v>0.25</v>
      </c>
      <c r="OG49">
        <f>OE49/(1-OF49)</f>
      </c>
      <c r="OH49">
        <f>OF49*OG49</f>
      </c>
      <c r="OI49" t="n" s="19186">
        <v>0.15000000596046448</v>
      </c>
      <c r="OJ49">
        <f>OI49*OG49</f>
      </c>
      <c r="OK49">
        <f>OF49-OI49</f>
      </c>
      <c r="OL49">
        <f>OH49-OJ49</f>
      </c>
      <c r="OM49" t="n" s="19190">
        <v>0.03999999910593033</v>
      </c>
      <c r="ON49">
        <f>OM49*OG49</f>
      </c>
      <c r="OO49">
        <f>OG49*(1+OM49)</f>
      </c>
      <c r="OP49" t="n" s="19193">
        <v>0.029999999329447746</v>
      </c>
      <c r="OQ49">
        <f>OP49*OO49</f>
      </c>
      <c r="OR49">
        <f>OO49+OQ49</f>
      </c>
      <c r="OS49" t="n" s="19196">
        <v>0.10000000149011612</v>
      </c>
      <c r="OT49">
        <f>OR49/(1-OS49)</f>
      </c>
      <c r="OU49">
        <f>OS49*OT49</f>
      </c>
      <c r="OV49" t="n" s="19199">
        <v>0.10000000149011612</v>
      </c>
      <c r="OW49">
        <f>OV49*OT49</f>
      </c>
      <c r="OX49">
        <f>OS49-OV49</f>
      </c>
      <c r="OY49">
        <f>OU49-OW49</f>
      </c>
      <c r="OZ49">
        <f>OT49</f>
      </c>
      <c r="PA49" t="s" s="19204">
        <v>73</v>
      </c>
      <c r="PB49" t="s" s="19205">
        <v>66</v>
      </c>
      <c r="PC49" t="s" s="19206">
        <v>67</v>
      </c>
      <c r="PD49" t="n" s="19207">
        <v>240322.0</v>
      </c>
      <c r="PE49" t="s" s="19208">
        <v>57</v>
      </c>
      <c r="PF49" t="s" s="19209">
        <v>68</v>
      </c>
      <c r="PG49" t="n" s="19210">
        <v>0.9043999910354614</v>
      </c>
      <c r="PH49" t="n" s="19211">
        <v>1.0</v>
      </c>
      <c r="PI49">
        <f>PH49*$O$49*12</f>
      </c>
      <c r="PJ49">
        <f>PG49*PI49</f>
      </c>
      <c r="PK49" t="n" s="19214">
        <v>0.0</v>
      </c>
      <c r="PL49">
        <f>PJ49*(1+PK49)</f>
      </c>
      <c r="PM49" t="n" s="19216">
        <v>0.25</v>
      </c>
      <c r="PN49">
        <f>PL49/(1-PM49)</f>
      </c>
      <c r="PO49">
        <f>PM49*PN49</f>
      </c>
      <c r="PP49" t="n" s="19219">
        <v>0.15000000596046448</v>
      </c>
      <c r="PQ49">
        <f>PP49*PN49</f>
      </c>
      <c r="PR49">
        <f>PM49-PP49</f>
      </c>
      <c r="PS49">
        <f>PO49-PQ49</f>
      </c>
      <c r="PT49" t="n" s="19223">
        <v>0.03999999910593033</v>
      </c>
      <c r="PU49">
        <f>PT49*PN49</f>
      </c>
      <c r="PV49">
        <f>PN49*(1+PT49)</f>
      </c>
      <c r="PW49" t="n" s="19226">
        <v>0.029999999329447746</v>
      </c>
      <c r="PX49">
        <f>PW49*PV49</f>
      </c>
      <c r="PY49">
        <f>PV49+PX49</f>
      </c>
      <c r="PZ49" t="n" s="19229">
        <v>0.10000000149011612</v>
      </c>
      <c r="QA49">
        <f>PY49/(1-PZ49)</f>
      </c>
      <c r="QB49">
        <f>PZ49*QA49</f>
      </c>
      <c r="QC49" t="n" s="19232">
        <v>0.10000000149011612</v>
      </c>
      <c r="QD49">
        <f>QC49*QA49</f>
      </c>
      <c r="QE49">
        <f>PZ49-QC49</f>
      </c>
      <c r="QF49">
        <f>QB49-QD49</f>
      </c>
      <c r="QG49">
        <f>QA49</f>
      </c>
      <c r="QH49">
        <f>PG49*PI49/3649*$P$49</f>
      </c>
      <c r="QI49" t="n" s="19238">
        <v>0.0</v>
      </c>
      <c r="QJ49">
        <f>QH49*(1+QI49)</f>
      </c>
      <c r="QK49" t="n" s="19240">
        <v>0.25</v>
      </c>
      <c r="QL49">
        <f>QJ49/(1-QK49)</f>
      </c>
      <c r="QM49">
        <f>QK49*QL49</f>
      </c>
      <c r="QN49" t="n" s="19243">
        <v>0.15000000596046448</v>
      </c>
      <c r="QO49">
        <f>QN49*QL49</f>
      </c>
      <c r="QP49">
        <f>QK49-QN49</f>
      </c>
      <c r="QQ49">
        <f>QM49-QO49</f>
      </c>
      <c r="QR49" t="n" s="19247">
        <v>0.03999999910593033</v>
      </c>
      <c r="QS49">
        <f>QR49*QL49</f>
      </c>
      <c r="QT49">
        <f>QL49*(1+QR49)</f>
      </c>
      <c r="QU49" t="n" s="19250">
        <v>0.029999999329447746</v>
      </c>
      <c r="QV49">
        <f>QU49*QT49</f>
      </c>
      <c r="QW49">
        <f>QT49+QV49</f>
      </c>
      <c r="QX49" t="n" s="19253">
        <v>0.10000000149011612</v>
      </c>
      <c r="QY49">
        <f>QW49/(1-QX49)</f>
      </c>
      <c r="QZ49">
        <f>QX49*QY49</f>
      </c>
      <c r="RA49" t="n" s="19256">
        <v>0.10000000149011612</v>
      </c>
      <c r="RB49">
        <f>RA49*QY49</f>
      </c>
      <c r="RC49">
        <f>QX49-RA49</f>
      </c>
      <c r="RD49">
        <f>QZ49-RB49</f>
      </c>
      <c r="RE49">
        <f>QY49</f>
      </c>
      <c r="RF49">
        <f>BV49+EA49+GF49+IK49+KP49+MU49+OZ49+RE49</f>
      </c>
    </row>
    <row r="50">
      <c r="A50" t="s">
        <v>142</v>
      </c>
      <c r="B50" t="s">
        <v>143</v>
      </c>
      <c r="C50" t="s">
        <v>144</v>
      </c>
      <c r="D50" t="s">
        <v>52</v>
      </c>
      <c r="F50" t="s">
        <v>53</v>
      </c>
      <c r="G50" t="s">
        <v>54</v>
      </c>
      <c r="H50" t="s">
        <v>79</v>
      </c>
      <c r="I50" t="s">
        <v>80</v>
      </c>
      <c r="J50" t="n">
        <v>0.0</v>
      </c>
      <c r="K50" t="n">
        <v>42815.0</v>
      </c>
      <c r="L50" t="n">
        <v>42753.0</v>
      </c>
      <c r="M50" t="s">
        <v>57</v>
      </c>
      <c r="N50" t="n">
        <v>-2.0</v>
      </c>
      <c r="O50" t="n">
        <v>18000.0</v>
      </c>
      <c r="P50" t="n">
        <v>-62.0</v>
      </c>
      <c r="Q50" t="n">
        <v>-2.0</v>
      </c>
      <c r="R50" t="s" s="19261">
        <v>58</v>
      </c>
      <c r="S50" t="s" s="19262">
        <v>59</v>
      </c>
      <c r="T50" t="s" s="19263">
        <v>60</v>
      </c>
      <c r="U50" t="s" s="19264">
        <v>61</v>
      </c>
      <c r="V50" t="s" s="19265">
        <v>57</v>
      </c>
      <c r="W50" t="s" s="19266">
        <v>62</v>
      </c>
      <c r="X50" t="s" s="19267">
        <v>63</v>
      </c>
      <c r="Z50" t="n" s="19268">
        <v>500000.0</v>
      </c>
      <c r="AA50" t="n" s="19269">
        <v>1822.1199951171875</v>
      </c>
      <c r="AB50" t="n" s="19270">
        <v>0.0</v>
      </c>
      <c r="AC50">
        <f>AA50*(1+AB50)</f>
      </c>
      <c r="AD50" t="n" s="19272">
        <v>0.25</v>
      </c>
      <c r="AE50">
        <f>AC50/(1-AD50)</f>
      </c>
      <c r="AF50">
        <f>AD50*AE50</f>
      </c>
      <c r="AG50" t="n" s="19275">
        <v>0.15000000596046448</v>
      </c>
      <c r="AH50">
        <f>AG50*AE50</f>
      </c>
      <c r="AI50">
        <f>AD50-AG50</f>
      </c>
      <c r="AJ50">
        <f>AF50-AH50</f>
      </c>
      <c r="AK50" t="n" s="19279">
        <v>0.03999999910593033</v>
      </c>
      <c r="AL50">
        <f>AK50*AE50</f>
      </c>
      <c r="AM50">
        <f>AE50*(1+AK50)</f>
      </c>
      <c r="AN50" t="n" s="19282">
        <v>0.029999999329447746</v>
      </c>
      <c r="AO50">
        <f>AN50*AM50</f>
      </c>
      <c r="AP50">
        <f>AM50+AO50</f>
      </c>
      <c r="AQ50" t="n" s="19285">
        <v>0.10000000149011612</v>
      </c>
      <c r="AR50">
        <f>AP50/(1-AQ50)</f>
      </c>
      <c r="AS50">
        <f>AQ50*AR50</f>
      </c>
      <c r="AT50" t="n" s="19288">
        <v>0.10000000149011612</v>
      </c>
      <c r="AU50">
        <f>AT50*AR50</f>
      </c>
      <c r="AV50">
        <f>AQ50-AT50</f>
      </c>
      <c r="AW50">
        <f>AS50-AU50</f>
      </c>
      <c r="AX50">
        <f>AR50</f>
      </c>
      <c r="AY50">
        <f>AA50/12*$Q$50</f>
      </c>
      <c r="AZ50">
        <f>AB50/12*$Q$50</f>
      </c>
      <c r="BA50">
        <f>AC50/12*$Q$50</f>
      </c>
      <c r="BB50">
        <f>AD50/12*$Q$50</f>
      </c>
      <c r="BC50">
        <f>AE50/12*$Q$50</f>
      </c>
      <c r="BD50">
        <f>AF50/12*$Q$50</f>
      </c>
      <c r="BE50">
        <f>AG50/12*$Q$50</f>
      </c>
      <c r="BF50">
        <f>AH50/12*$Q$50</f>
      </c>
      <c r="BG50">
        <f>AI50/12*$Q$50</f>
      </c>
      <c r="BH50">
        <f>AJ50/12*$Q$50</f>
      </c>
      <c r="BI50">
        <f>AK50/12*$Q$50</f>
      </c>
      <c r="BJ50">
        <f>AL50/12*$Q$50</f>
      </c>
      <c r="BK50">
        <f>AM50/12*$Q$50</f>
      </c>
      <c r="BL50">
        <f>AN50/12*$Q$50</f>
      </c>
      <c r="BM50">
        <f>AO50/12*$Q$50</f>
      </c>
      <c r="BN50">
        <f>AP50/12*$Q$50</f>
      </c>
      <c r="BO50">
        <f>AQ50/12*$Q$50</f>
      </c>
      <c r="BP50">
        <f>AR50/12*$Q$50</f>
      </c>
      <c r="BQ50">
        <f>AS50/12*$Q$50</f>
      </c>
      <c r="BR50">
        <f>AT50/12*$Q$50</f>
      </c>
      <c r="BS50">
        <f>AU50/12*$Q$50</f>
      </c>
      <c r="BT50">
        <f>AV50/12*$Q$50</f>
      </c>
      <c r="BU50">
        <f>AW50/12*$Q$50</f>
      </c>
      <c r="BV50">
        <f>AX50/12*$Q$50</f>
      </c>
      <c r="BW50" t="s" s="19321">
        <v>64</v>
      </c>
      <c r="BX50" t="s" s="19322">
        <v>59</v>
      </c>
      <c r="BY50" t="s" s="19323">
        <v>60</v>
      </c>
      <c r="BZ50" t="s" s="19324">
        <v>61</v>
      </c>
      <c r="CA50" t="s" s="19325">
        <v>57</v>
      </c>
      <c r="CB50" t="s" s="19326">
        <v>62</v>
      </c>
      <c r="CC50" t="s" s="19327">
        <v>63</v>
      </c>
      <c r="CE50" t="n" s="19328">
        <v>500000.0</v>
      </c>
      <c r="CF50" t="n" s="19329">
        <v>0.0</v>
      </c>
      <c r="CG50" t="n" s="19330">
        <v>0.0</v>
      </c>
      <c r="CH50">
        <f>CF50*(1+CG50)</f>
      </c>
      <c r="CI50" t="n" s="19332">
        <v>0.25</v>
      </c>
      <c r="CJ50">
        <f>CH50/(1-CI50)</f>
      </c>
      <c r="CK50">
        <f>CI50*CJ50</f>
      </c>
      <c r="CL50" t="n" s="19335">
        <v>0.15000000596046448</v>
      </c>
      <c r="CM50">
        <f>CL50*CJ50</f>
      </c>
      <c r="CN50">
        <f>CI50-CL50</f>
      </c>
      <c r="CO50">
        <f>CK50-CM50</f>
      </c>
      <c r="CP50" t="n" s="19339">
        <v>0.03999999910593033</v>
      </c>
      <c r="CQ50">
        <f>CP50*CJ50</f>
      </c>
      <c r="CR50">
        <f>CJ50*(1+CP50)</f>
      </c>
      <c r="CS50" t="n" s="19342">
        <v>0.029999999329447746</v>
      </c>
      <c r="CT50">
        <f>CS50*CR50</f>
      </c>
      <c r="CU50">
        <f>CR50+CT50</f>
      </c>
      <c r="CV50" t="n" s="19345">
        <v>0.10000000149011612</v>
      </c>
      <c r="CW50">
        <f>CU50/(1-CV50)</f>
      </c>
      <c r="CX50">
        <f>CV50*CW50</f>
      </c>
      <c r="CY50" t="n" s="19348">
        <v>0.10000000149011612</v>
      </c>
      <c r="CZ50">
        <f>CY50*CW50</f>
      </c>
      <c r="DA50">
        <f>CV50-CY50</f>
      </c>
      <c r="DB50">
        <f>CX50-CZ50</f>
      </c>
      <c r="DC50">
        <f>CW50</f>
      </c>
      <c r="DD50">
        <f>CF50/12*$Q$50</f>
      </c>
      <c r="DE50">
        <f>CG50/12*$Q$50</f>
      </c>
      <c r="DF50">
        <f>CH50/12*$Q$50</f>
      </c>
      <c r="DG50">
        <f>CI50/12*$Q$50</f>
      </c>
      <c r="DH50">
        <f>CJ50/12*$Q$50</f>
      </c>
      <c r="DI50">
        <f>CK50/12*$Q$50</f>
      </c>
      <c r="DJ50">
        <f>CL50/12*$Q$50</f>
      </c>
      <c r="DK50">
        <f>CM50/12*$Q$50</f>
      </c>
      <c r="DL50">
        <f>CN50/12*$Q$50</f>
      </c>
      <c r="DM50">
        <f>CO50/12*$Q$50</f>
      </c>
      <c r="DN50">
        <f>CP50/12*$Q$50</f>
      </c>
      <c r="DO50">
        <f>CQ50/12*$Q$50</f>
      </c>
      <c r="DP50">
        <f>CR50/12*$Q$50</f>
      </c>
      <c r="DQ50">
        <f>CS50/12*$Q$50</f>
      </c>
      <c r="DR50">
        <f>CT50/12*$Q$50</f>
      </c>
      <c r="DS50">
        <f>CU50/12*$Q$50</f>
      </c>
      <c r="DT50">
        <f>CV50/12*$Q$50</f>
      </c>
      <c r="DU50">
        <f>CW50/12*$Q$50</f>
      </c>
      <c r="DV50">
        <f>CX50/12*$Q$50</f>
      </c>
      <c r="DW50">
        <f>CY50/12*$Q$50</f>
      </c>
      <c r="DX50">
        <f>CZ50/12*$Q$50</f>
      </c>
      <c r="DY50">
        <f>DA50/12*$Q$50</f>
      </c>
      <c r="DZ50">
        <f>DB50/12*$Q$50</f>
      </c>
      <c r="EA50">
        <f>DC50/12*$Q$50</f>
      </c>
      <c r="EB50" t="s" s="19381">
        <v>65</v>
      </c>
      <c r="EC50" t="s" s="19382">
        <v>66</v>
      </c>
      <c r="ED50" t="s" s="19383">
        <v>67</v>
      </c>
      <c r="EE50" t="n" s="19384">
        <v>240322.0</v>
      </c>
      <c r="EF50" t="s" s="19385">
        <v>57</v>
      </c>
      <c r="EG50" t="s" s="19386">
        <v>68</v>
      </c>
      <c r="EH50" t="n" s="19387">
        <v>0.5009999871253967</v>
      </c>
      <c r="EI50" t="n" s="19388">
        <v>3.0</v>
      </c>
      <c r="EJ50">
        <f>EI50*$O$50*12</f>
      </c>
      <c r="EK50">
        <f>EH50*EJ50</f>
      </c>
      <c r="EL50" t="n" s="19391">
        <v>0.0</v>
      </c>
      <c r="EM50">
        <f>EK50*(1+EL50)</f>
      </c>
      <c r="EN50" t="n" s="19393">
        <v>0.25</v>
      </c>
      <c r="EO50">
        <f>EM50/(1-EN50)</f>
      </c>
      <c r="EP50">
        <f>EN50*EO50</f>
      </c>
      <c r="EQ50" t="n" s="19396">
        <v>0.15000000596046448</v>
      </c>
      <c r="ER50">
        <f>EQ50*EO50</f>
      </c>
      <c r="ES50">
        <f>EN50-EQ50</f>
      </c>
      <c r="ET50">
        <f>EP50-ER50</f>
      </c>
      <c r="EU50" t="n" s="19400">
        <v>0.03999999910593033</v>
      </c>
      <c r="EV50">
        <f>EU50*EO50</f>
      </c>
      <c r="EW50">
        <f>EO50*(1+EU50)</f>
      </c>
      <c r="EX50" t="n" s="19403">
        <v>0.029999999329447746</v>
      </c>
      <c r="EY50">
        <f>EX50*EW50</f>
      </c>
      <c r="EZ50">
        <f>EW50+EY50</f>
      </c>
      <c r="FA50" t="n" s="19406">
        <v>0.10000000149011612</v>
      </c>
      <c r="FB50">
        <f>EZ50/(1-FA50)</f>
      </c>
      <c r="FC50">
        <f>FA50*FB50</f>
      </c>
      <c r="FD50" t="n" s="19409">
        <v>0.10000000149011612</v>
      </c>
      <c r="FE50">
        <f>FD50*FB50</f>
      </c>
      <c r="FF50">
        <f>FA50-FD50</f>
      </c>
      <c r="FG50">
        <f>FC50-FE50</f>
      </c>
      <c r="FH50">
        <f>FB50</f>
      </c>
      <c r="FI50">
        <f>EH50*EJ50/3650*$P$50</f>
      </c>
      <c r="FJ50" t="n" s="19415">
        <v>0.0</v>
      </c>
      <c r="FK50">
        <f>FI50*(1+FJ50)</f>
      </c>
      <c r="FL50" t="n" s="19417">
        <v>0.25</v>
      </c>
      <c r="FM50">
        <f>FK50/(1-FL50)</f>
      </c>
      <c r="FN50">
        <f>FL50*FM50</f>
      </c>
      <c r="FO50" t="n" s="19420">
        <v>0.15000000596046448</v>
      </c>
      <c r="FP50">
        <f>FO50*FM50</f>
      </c>
      <c r="FQ50">
        <f>FL50-FO50</f>
      </c>
      <c r="FR50">
        <f>FN50-FP50</f>
      </c>
      <c r="FS50" t="n" s="19424">
        <v>0.03999999910593033</v>
      </c>
      <c r="FT50">
        <f>FS50*FM50</f>
      </c>
      <c r="FU50">
        <f>FM50*(1+FS50)</f>
      </c>
      <c r="FV50" t="n" s="19427">
        <v>0.029999999329447746</v>
      </c>
      <c r="FW50">
        <f>FV50*FU50</f>
      </c>
      <c r="FX50">
        <f>FU50+FW50</f>
      </c>
      <c r="FY50" t="n" s="19430">
        <v>0.10000000149011612</v>
      </c>
      <c r="FZ50">
        <f>FX50/(1-FY50)</f>
      </c>
      <c r="GA50">
        <f>FY50*FZ50</f>
      </c>
      <c r="GB50" t="n" s="19433">
        <v>0.10000000149011612</v>
      </c>
      <c r="GC50">
        <f>GB50*FZ50</f>
      </c>
      <c r="GD50">
        <f>FY50-GB50</f>
      </c>
      <c r="GE50">
        <f>GA50-GC50</f>
      </c>
      <c r="GF50">
        <f>FZ50</f>
      </c>
      <c r="GG50" t="s" s="19438">
        <v>69</v>
      </c>
      <c r="GH50" t="s" s="19439">
        <v>66</v>
      </c>
      <c r="GI50" t="s" s="19440">
        <v>67</v>
      </c>
      <c r="GJ50" t="n" s="19441">
        <v>240322.0</v>
      </c>
      <c r="GK50" t="s" s="19442">
        <v>57</v>
      </c>
      <c r="GL50" t="s" s="19443">
        <v>68</v>
      </c>
      <c r="GM50" t="n" s="19444">
        <v>0.12530000507831573</v>
      </c>
      <c r="GN50" t="n" s="19445">
        <v>3.0</v>
      </c>
      <c r="GO50">
        <f>GN50*$O$50*12</f>
      </c>
      <c r="GP50">
        <f>GM50*GO50</f>
      </c>
      <c r="GQ50" t="n" s="19448">
        <v>0.0</v>
      </c>
      <c r="GR50">
        <f>GP50*(1+GQ50)</f>
      </c>
      <c r="GS50" t="n" s="19450">
        <v>0.25</v>
      </c>
      <c r="GT50">
        <f>GR50/(1-GS50)</f>
      </c>
      <c r="GU50">
        <f>GS50*GT50</f>
      </c>
      <c r="GV50" t="n" s="19453">
        <v>0.15000000596046448</v>
      </c>
      <c r="GW50">
        <f>GV50*GT50</f>
      </c>
      <c r="GX50">
        <f>GS50-GV50</f>
      </c>
      <c r="GY50">
        <f>GU50-GW50</f>
      </c>
      <c r="GZ50" t="n" s="19457">
        <v>0.03999999910593033</v>
      </c>
      <c r="HA50">
        <f>GZ50*GT50</f>
      </c>
      <c r="HB50">
        <f>GT50*(1+GZ50)</f>
      </c>
      <c r="HC50" t="n" s="19460">
        <v>0.029999999329447746</v>
      </c>
      <c r="HD50">
        <f>HC50*HB50</f>
      </c>
      <c r="HE50">
        <f>HB50+HD50</f>
      </c>
      <c r="HF50" t="n" s="19463">
        <v>0.10000000149011612</v>
      </c>
      <c r="HG50">
        <f>HE50/(1-HF50)</f>
      </c>
      <c r="HH50">
        <f>HF50*HG50</f>
      </c>
      <c r="HI50" t="n" s="19466">
        <v>0.10000000149011612</v>
      </c>
      <c r="HJ50">
        <f>HI50*HG50</f>
      </c>
      <c r="HK50">
        <f>HF50-HI50</f>
      </c>
      <c r="HL50">
        <f>HH50-HJ50</f>
      </c>
      <c r="HM50">
        <f>HG50</f>
      </c>
      <c r="HN50">
        <f>GM50*GO50/3650*$P$50</f>
      </c>
      <c r="HO50" t="n" s="19472">
        <v>0.0</v>
      </c>
      <c r="HP50">
        <f>HN50*(1+HO50)</f>
      </c>
      <c r="HQ50" t="n" s="19474">
        <v>0.25</v>
      </c>
      <c r="HR50">
        <f>HP50/(1-HQ50)</f>
      </c>
      <c r="HS50">
        <f>HQ50*HR50</f>
      </c>
      <c r="HT50" t="n" s="19477">
        <v>0.15000000596046448</v>
      </c>
      <c r="HU50">
        <f>HT50*HR50</f>
      </c>
      <c r="HV50">
        <f>HQ50-HT50</f>
      </c>
      <c r="HW50">
        <f>HS50-HU50</f>
      </c>
      <c r="HX50" t="n" s="19481">
        <v>0.03999999910593033</v>
      </c>
      <c r="HY50">
        <f>HX50*HR50</f>
      </c>
      <c r="HZ50">
        <f>HR50*(1+HX50)</f>
      </c>
      <c r="IA50" t="n" s="19484">
        <v>0.029999999329447746</v>
      </c>
      <c r="IB50">
        <f>IA50*HZ50</f>
      </c>
      <c r="IC50">
        <f>HZ50+IB50</f>
      </c>
      <c r="ID50" t="n" s="19487">
        <v>0.10000000149011612</v>
      </c>
      <c r="IE50">
        <f>IC50/(1-ID50)</f>
      </c>
      <c r="IF50">
        <f>ID50*IE50</f>
      </c>
      <c r="IG50" t="n" s="19490">
        <v>0.10000000149011612</v>
      </c>
      <c r="IH50">
        <f>IG50*IE50</f>
      </c>
      <c r="II50">
        <f>ID50-IG50</f>
      </c>
      <c r="IJ50">
        <f>IF50-IH50</f>
      </c>
      <c r="IK50">
        <f>IE50</f>
      </c>
      <c r="IL50" t="s" s="19495">
        <v>70</v>
      </c>
      <c r="IM50" t="s" s="19496">
        <v>66</v>
      </c>
      <c r="IN50" t="s" s="19497">
        <v>67</v>
      </c>
      <c r="IO50" t="n" s="19498">
        <v>240322.0</v>
      </c>
      <c r="IP50" t="s" s="19499">
        <v>57</v>
      </c>
      <c r="IQ50" t="s" s="19500">
        <v>68</v>
      </c>
      <c r="IR50" t="n" s="19501">
        <v>0.061900001019239426</v>
      </c>
      <c r="IS50" t="n" s="19502">
        <v>3.0</v>
      </c>
      <c r="IT50">
        <f>IS50*$O$50*12</f>
      </c>
      <c r="IU50">
        <f>IR50*IT50</f>
      </c>
      <c r="IV50" t="n" s="19505">
        <v>0.0</v>
      </c>
      <c r="IW50">
        <f>IU50*(1+IV50)</f>
      </c>
      <c r="IX50" t="n" s="19507">
        <v>0.25</v>
      </c>
      <c r="IY50">
        <f>IW50/(1-IX50)</f>
      </c>
      <c r="IZ50">
        <f>IX50*IY50</f>
      </c>
      <c r="JA50" t="n" s="19510">
        <v>0.15000000596046448</v>
      </c>
      <c r="JB50">
        <f>JA50*IY50</f>
      </c>
      <c r="JC50">
        <f>IX50-JA50</f>
      </c>
      <c r="JD50">
        <f>IZ50-JB50</f>
      </c>
      <c r="JE50" t="n" s="19514">
        <v>0.03999999910593033</v>
      </c>
      <c r="JF50">
        <f>JE50*IY50</f>
      </c>
      <c r="JG50">
        <f>IY50*(1+JE50)</f>
      </c>
      <c r="JH50" t="n" s="19517">
        <v>0.029999999329447746</v>
      </c>
      <c r="JI50">
        <f>JH50*JG50</f>
      </c>
      <c r="JJ50">
        <f>JG50+JI50</f>
      </c>
      <c r="JK50" t="n" s="19520">
        <v>0.10000000149011612</v>
      </c>
      <c r="JL50">
        <f>JJ50/(1-JK50)</f>
      </c>
      <c r="JM50">
        <f>JK50*JL50</f>
      </c>
      <c r="JN50" t="n" s="19523">
        <v>0.10000000149011612</v>
      </c>
      <c r="JO50">
        <f>JN50*JL50</f>
      </c>
      <c r="JP50">
        <f>JK50-JN50</f>
      </c>
      <c r="JQ50">
        <f>JM50-JO50</f>
      </c>
      <c r="JR50">
        <f>JL50</f>
      </c>
      <c r="JS50">
        <f>IR50*IT50/3650*$P$50</f>
      </c>
      <c r="JT50" t="n" s="19529">
        <v>0.0</v>
      </c>
      <c r="JU50">
        <f>JS50*(1+JT50)</f>
      </c>
      <c r="JV50" t="n" s="19531">
        <v>0.25</v>
      </c>
      <c r="JW50">
        <f>JU50/(1-JV50)</f>
      </c>
      <c r="JX50">
        <f>JV50*JW50</f>
      </c>
      <c r="JY50" t="n" s="19534">
        <v>0.15000000596046448</v>
      </c>
      <c r="JZ50">
        <f>JY50*JW50</f>
      </c>
      <c r="KA50">
        <f>JV50-JY50</f>
      </c>
      <c r="KB50">
        <f>JX50-JZ50</f>
      </c>
      <c r="KC50" t="n" s="19538">
        <v>0.03999999910593033</v>
      </c>
      <c r="KD50">
        <f>KC50*JW50</f>
      </c>
      <c r="KE50">
        <f>JW50*(1+KC50)</f>
      </c>
      <c r="KF50" t="n" s="19541">
        <v>0.029999999329447746</v>
      </c>
      <c r="KG50">
        <f>KF50*KE50</f>
      </c>
      <c r="KH50">
        <f>KE50+KG50</f>
      </c>
      <c r="KI50" t="n" s="19544">
        <v>0.10000000149011612</v>
      </c>
      <c r="KJ50">
        <f>KH50/(1-KI50)</f>
      </c>
      <c r="KK50">
        <f>KI50*KJ50</f>
      </c>
      <c r="KL50" t="n" s="19547">
        <v>0.10000000149011612</v>
      </c>
      <c r="KM50">
        <f>KL50*KJ50</f>
      </c>
      <c r="KN50">
        <f>KI50-KL50</f>
      </c>
      <c r="KO50">
        <f>KK50-KM50</f>
      </c>
      <c r="KP50">
        <f>KJ50</f>
      </c>
      <c r="KQ50" t="s" s="19552">
        <v>71</v>
      </c>
      <c r="KR50" t="s" s="19553">
        <v>66</v>
      </c>
      <c r="KS50" t="s" s="19554">
        <v>67</v>
      </c>
      <c r="KT50" t="n" s="19555">
        <v>240322.0</v>
      </c>
      <c r="KU50" t="s" s="19556">
        <v>57</v>
      </c>
      <c r="KV50" t="s" s="19557">
        <v>68</v>
      </c>
      <c r="KW50" t="n" s="19558">
        <v>0.21080000698566437</v>
      </c>
      <c r="KX50" t="n" s="19559">
        <v>3.0</v>
      </c>
      <c r="KY50">
        <f>KX50*$O$50*12</f>
      </c>
      <c r="KZ50">
        <f>KW50*KY50</f>
      </c>
      <c r="LA50" t="n" s="19562">
        <v>0.0</v>
      </c>
      <c r="LB50">
        <f>KZ50*(1+LA50)</f>
      </c>
      <c r="LC50" t="n" s="19564">
        <v>0.25</v>
      </c>
      <c r="LD50">
        <f>LB50/(1-LC50)</f>
      </c>
      <c r="LE50">
        <f>LC50*LD50</f>
      </c>
      <c r="LF50" t="n" s="19567">
        <v>0.15000000596046448</v>
      </c>
      <c r="LG50">
        <f>LF50*LD50</f>
      </c>
      <c r="LH50">
        <f>LC50-LF50</f>
      </c>
      <c r="LI50">
        <f>LE50-LG50</f>
      </c>
      <c r="LJ50" t="n" s="19571">
        <v>0.03999999910593033</v>
      </c>
      <c r="LK50">
        <f>LJ50*LD50</f>
      </c>
      <c r="LL50">
        <f>LD50*(1+LJ50)</f>
      </c>
      <c r="LM50" t="n" s="19574">
        <v>0.029999999329447746</v>
      </c>
      <c r="LN50">
        <f>LM50*LL50</f>
      </c>
      <c r="LO50">
        <f>LL50+LN50</f>
      </c>
      <c r="LP50" t="n" s="19577">
        <v>0.10000000149011612</v>
      </c>
      <c r="LQ50">
        <f>LO50/(1-LP50)</f>
      </c>
      <c r="LR50">
        <f>LP50*LQ50</f>
      </c>
      <c r="LS50" t="n" s="19580">
        <v>0.10000000149011612</v>
      </c>
      <c r="LT50">
        <f>LS50*LQ50</f>
      </c>
      <c r="LU50">
        <f>LP50-LS50</f>
      </c>
      <c r="LV50">
        <f>LR50-LT50</f>
      </c>
      <c r="LW50">
        <f>LQ50</f>
      </c>
      <c r="LX50">
        <f>KW50*KY50/3650*$P$50</f>
      </c>
      <c r="LY50" t="n" s="19586">
        <v>0.0</v>
      </c>
      <c r="LZ50">
        <f>LX50*(1+LY50)</f>
      </c>
      <c r="MA50" t="n" s="19588">
        <v>0.25</v>
      </c>
      <c r="MB50">
        <f>LZ50/(1-MA50)</f>
      </c>
      <c r="MC50">
        <f>MA50*MB50</f>
      </c>
      <c r="MD50" t="n" s="19591">
        <v>0.15000000596046448</v>
      </c>
      <c r="ME50">
        <f>MD50*MB50</f>
      </c>
      <c r="MF50">
        <f>MA50-MD50</f>
      </c>
      <c r="MG50">
        <f>MC50-ME50</f>
      </c>
      <c r="MH50" t="n" s="19595">
        <v>0.03999999910593033</v>
      </c>
      <c r="MI50">
        <f>MH50*MB50</f>
      </c>
      <c r="MJ50">
        <f>MB50*(1+MH50)</f>
      </c>
      <c r="MK50" t="n" s="19598">
        <v>0.029999999329447746</v>
      </c>
      <c r="ML50">
        <f>MK50*MJ50</f>
      </c>
      <c r="MM50">
        <f>MJ50+ML50</f>
      </c>
      <c r="MN50" t="n" s="19601">
        <v>0.10000000149011612</v>
      </c>
      <c r="MO50">
        <f>MM50/(1-MN50)</f>
      </c>
      <c r="MP50">
        <f>MN50*MO50</f>
      </c>
      <c r="MQ50" t="n" s="19604">
        <v>0.10000000149011612</v>
      </c>
      <c r="MR50">
        <f>MQ50*MO50</f>
      </c>
      <c r="MS50">
        <f>MN50-MQ50</f>
      </c>
      <c r="MT50">
        <f>MP50-MR50</f>
      </c>
      <c r="MU50">
        <f>MO50</f>
      </c>
      <c r="MV50" t="s" s="19609">
        <v>72</v>
      </c>
      <c r="MW50" t="s" s="19610">
        <v>66</v>
      </c>
      <c r="MX50" t="s" s="19611">
        <v>67</v>
      </c>
      <c r="MY50" t="n" s="19612">
        <v>240322.0</v>
      </c>
      <c r="MZ50" t="s" s="19613">
        <v>57</v>
      </c>
      <c r="NA50" t="s" s="19614">
        <v>68</v>
      </c>
      <c r="NB50" t="n" s="19615">
        <v>0.45249998569488525</v>
      </c>
      <c r="NC50" t="n" s="19616">
        <v>1.0</v>
      </c>
      <c r="ND50">
        <f>NC50*$O$50*12</f>
      </c>
      <c r="NE50">
        <f>NB50*ND50</f>
      </c>
      <c r="NF50" t="n" s="19619">
        <v>0.0</v>
      </c>
      <c r="NG50">
        <f>NE50*(1+NF50)</f>
      </c>
      <c r="NH50" t="n" s="19621">
        <v>0.25</v>
      </c>
      <c r="NI50">
        <f>NG50/(1-NH50)</f>
      </c>
      <c r="NJ50">
        <f>NH50*NI50</f>
      </c>
      <c r="NK50" t="n" s="19624">
        <v>0.15000000596046448</v>
      </c>
      <c r="NL50">
        <f>NK50*NI50</f>
      </c>
      <c r="NM50">
        <f>NH50-NK50</f>
      </c>
      <c r="NN50">
        <f>NJ50-NL50</f>
      </c>
      <c r="NO50" t="n" s="19628">
        <v>0.03999999910593033</v>
      </c>
      <c r="NP50">
        <f>NO50*NI50</f>
      </c>
      <c r="NQ50">
        <f>NI50*(1+NO50)</f>
      </c>
      <c r="NR50" t="n" s="19631">
        <v>0.029999999329447746</v>
      </c>
      <c r="NS50">
        <f>NR50*NQ50</f>
      </c>
      <c r="NT50">
        <f>NQ50+NS50</f>
      </c>
      <c r="NU50" t="n" s="19634">
        <v>0.10000000149011612</v>
      </c>
      <c r="NV50">
        <f>NT50/(1-NU50)</f>
      </c>
      <c r="NW50">
        <f>NU50*NV50</f>
      </c>
      <c r="NX50" t="n" s="19637">
        <v>0.10000000149011612</v>
      </c>
      <c r="NY50">
        <f>NX50*NV50</f>
      </c>
      <c r="NZ50">
        <f>NU50-NX50</f>
      </c>
      <c r="OA50">
        <f>NW50-NY50</f>
      </c>
      <c r="OB50">
        <f>NV50</f>
      </c>
      <c r="OC50">
        <f>NB50*ND50/3650*$P$50</f>
      </c>
      <c r="OD50" t="n" s="19643">
        <v>0.0</v>
      </c>
      <c r="OE50">
        <f>OC50*(1+OD50)</f>
      </c>
      <c r="OF50" t="n" s="19645">
        <v>0.25</v>
      </c>
      <c r="OG50">
        <f>OE50/(1-OF50)</f>
      </c>
      <c r="OH50">
        <f>OF50*OG50</f>
      </c>
      <c r="OI50" t="n" s="19648">
        <v>0.15000000596046448</v>
      </c>
      <c r="OJ50">
        <f>OI50*OG50</f>
      </c>
      <c r="OK50">
        <f>OF50-OI50</f>
      </c>
      <c r="OL50">
        <f>OH50-OJ50</f>
      </c>
      <c r="OM50" t="n" s="19652">
        <v>0.03999999910593033</v>
      </c>
      <c r="ON50">
        <f>OM50*OG50</f>
      </c>
      <c r="OO50">
        <f>OG50*(1+OM50)</f>
      </c>
      <c r="OP50" t="n" s="19655">
        <v>0.029999999329447746</v>
      </c>
      <c r="OQ50">
        <f>OP50*OO50</f>
      </c>
      <c r="OR50">
        <f>OO50+OQ50</f>
      </c>
      <c r="OS50" t="n" s="19658">
        <v>0.10000000149011612</v>
      </c>
      <c r="OT50">
        <f>OR50/(1-OS50)</f>
      </c>
      <c r="OU50">
        <f>OS50*OT50</f>
      </c>
      <c r="OV50" t="n" s="19661">
        <v>0.10000000149011612</v>
      </c>
      <c r="OW50">
        <f>OV50*OT50</f>
      </c>
      <c r="OX50">
        <f>OS50-OV50</f>
      </c>
      <c r="OY50">
        <f>OU50-OW50</f>
      </c>
      <c r="OZ50">
        <f>OT50</f>
      </c>
      <c r="PA50" t="s" s="19666">
        <v>73</v>
      </c>
      <c r="PB50" t="s" s="19667">
        <v>66</v>
      </c>
      <c r="PC50" t="s" s="19668">
        <v>67</v>
      </c>
      <c r="PD50" t="n" s="19669">
        <v>240322.0</v>
      </c>
      <c r="PE50" t="s" s="19670">
        <v>57</v>
      </c>
      <c r="PF50" t="s" s="19671">
        <v>68</v>
      </c>
      <c r="PG50" t="n" s="19672">
        <v>0.9043999910354614</v>
      </c>
      <c r="PH50" t="n" s="19673">
        <v>1.0</v>
      </c>
      <c r="PI50">
        <f>PH50*$O$50*12</f>
      </c>
      <c r="PJ50">
        <f>PG50*PI50</f>
      </c>
      <c r="PK50" t="n" s="19676">
        <v>0.0</v>
      </c>
      <c r="PL50">
        <f>PJ50*(1+PK50)</f>
      </c>
      <c r="PM50" t="n" s="19678">
        <v>0.25</v>
      </c>
      <c r="PN50">
        <f>PL50/(1-PM50)</f>
      </c>
      <c r="PO50">
        <f>PM50*PN50</f>
      </c>
      <c r="PP50" t="n" s="19681">
        <v>0.15000000596046448</v>
      </c>
      <c r="PQ50">
        <f>PP50*PN50</f>
      </c>
      <c r="PR50">
        <f>PM50-PP50</f>
      </c>
      <c r="PS50">
        <f>PO50-PQ50</f>
      </c>
      <c r="PT50" t="n" s="19685">
        <v>0.03999999910593033</v>
      </c>
      <c r="PU50">
        <f>PT50*PN50</f>
      </c>
      <c r="PV50">
        <f>PN50*(1+PT50)</f>
      </c>
      <c r="PW50" t="n" s="19688">
        <v>0.029999999329447746</v>
      </c>
      <c r="PX50">
        <f>PW50*PV50</f>
      </c>
      <c r="PY50">
        <f>PV50+PX50</f>
      </c>
      <c r="PZ50" t="n" s="19691">
        <v>0.10000000149011612</v>
      </c>
      <c r="QA50">
        <f>PY50/(1-PZ50)</f>
      </c>
      <c r="QB50">
        <f>PZ50*QA50</f>
      </c>
      <c r="QC50" t="n" s="19694">
        <v>0.10000000149011612</v>
      </c>
      <c r="QD50">
        <f>QC50*QA50</f>
      </c>
      <c r="QE50">
        <f>PZ50-QC50</f>
      </c>
      <c r="QF50">
        <f>QB50-QD50</f>
      </c>
      <c r="QG50">
        <f>QA50</f>
      </c>
      <c r="QH50">
        <f>PG50*PI50/3650*$P$50</f>
      </c>
      <c r="QI50" t="n" s="19700">
        <v>0.0</v>
      </c>
      <c r="QJ50">
        <f>QH50*(1+QI50)</f>
      </c>
      <c r="QK50" t="n" s="19702">
        <v>0.25</v>
      </c>
      <c r="QL50">
        <f>QJ50/(1-QK50)</f>
      </c>
      <c r="QM50">
        <f>QK50*QL50</f>
      </c>
      <c r="QN50" t="n" s="19705">
        <v>0.15000000596046448</v>
      </c>
      <c r="QO50">
        <f>QN50*QL50</f>
      </c>
      <c r="QP50">
        <f>QK50-QN50</f>
      </c>
      <c r="QQ50">
        <f>QM50-QO50</f>
      </c>
      <c r="QR50" t="n" s="19709">
        <v>0.03999999910593033</v>
      </c>
      <c r="QS50">
        <f>QR50*QL50</f>
      </c>
      <c r="QT50">
        <f>QL50*(1+QR50)</f>
      </c>
      <c r="QU50" t="n" s="19712">
        <v>0.029999999329447746</v>
      </c>
      <c r="QV50">
        <f>QU50*QT50</f>
      </c>
      <c r="QW50">
        <f>QT50+QV50</f>
      </c>
      <c r="QX50" t="n" s="19715">
        <v>0.10000000149011612</v>
      </c>
      <c r="QY50">
        <f>QW50/(1-QX50)</f>
      </c>
      <c r="QZ50">
        <f>QX50*QY50</f>
      </c>
      <c r="RA50" t="n" s="19718">
        <v>0.10000000149011612</v>
      </c>
      <c r="RB50">
        <f>RA50*QY50</f>
      </c>
      <c r="RC50">
        <f>QX50-RA50</f>
      </c>
      <c r="RD50">
        <f>QZ50-RB50</f>
      </c>
      <c r="RE50">
        <f>QY50</f>
      </c>
      <c r="RF50">
        <f>BV50+EA50+GF50+IK50+KP50+MU50+OZ50+RE50</f>
      </c>
    </row>
    <row r="51">
      <c r="A51" t="s">
        <v>145</v>
      </c>
      <c r="B51" t="s">
        <v>146</v>
      </c>
      <c r="C51" t="s">
        <v>112</v>
      </c>
      <c r="D51" t="s">
        <v>78</v>
      </c>
      <c r="F51" t="s">
        <v>53</v>
      </c>
      <c r="G51" t="s">
        <v>54</v>
      </c>
      <c r="H51" t="s">
        <v>55</v>
      </c>
      <c r="I51" t="s">
        <v>56</v>
      </c>
      <c r="J51" t="n">
        <v>0.0</v>
      </c>
      <c r="K51" t="n">
        <v>42815.0</v>
      </c>
      <c r="L51" t="n">
        <v>42447.0</v>
      </c>
      <c r="M51" t="s">
        <v>57</v>
      </c>
      <c r="N51" t="n">
        <v>0.0</v>
      </c>
      <c r="O51" t="n">
        <v>10000.0</v>
      </c>
      <c r="P51" t="n">
        <v>-368.0</v>
      </c>
      <c r="Q51" t="n">
        <v>1.0</v>
      </c>
      <c r="R51" t="s" s="19723">
        <v>58</v>
      </c>
      <c r="S51" t="s" s="19724">
        <v>59</v>
      </c>
      <c r="T51" t="s" s="19725">
        <v>60</v>
      </c>
      <c r="U51" t="s" s="19726">
        <v>61</v>
      </c>
      <c r="V51" t="s" s="19727">
        <v>57</v>
      </c>
      <c r="W51" t="s" s="19728">
        <v>62</v>
      </c>
      <c r="X51" t="s" s="19729">
        <v>63</v>
      </c>
      <c r="Z51" t="n" s="19730">
        <v>500000.0</v>
      </c>
      <c r="AA51" t="n" s="19731">
        <v>1822.1199951171875</v>
      </c>
      <c r="AB51" t="n" s="19732">
        <v>0.0</v>
      </c>
      <c r="AC51">
        <f>AA51*(1+AB51)</f>
      </c>
      <c r="AD51" t="n" s="19734">
        <v>0.25</v>
      </c>
      <c r="AE51">
        <f>AC51/(1-AD51)</f>
      </c>
      <c r="AF51">
        <f>AD51*AE51</f>
      </c>
      <c r="AG51" t="n" s="19737">
        <v>0.15000000596046448</v>
      </c>
      <c r="AH51">
        <f>AG51*AE51</f>
      </c>
      <c r="AI51">
        <f>AD51-AG51</f>
      </c>
      <c r="AJ51">
        <f>AF51-AH51</f>
      </c>
      <c r="AK51" t="n" s="19741">
        <v>0.03999999910593033</v>
      </c>
      <c r="AL51">
        <f>AK51*AE51</f>
      </c>
      <c r="AM51">
        <f>AE51*(1+AK51)</f>
      </c>
      <c r="AN51" t="n" s="19744">
        <v>0.029999999329447746</v>
      </c>
      <c r="AO51">
        <f>AN51*AM51</f>
      </c>
      <c r="AP51">
        <f>AM51+AO51</f>
      </c>
      <c r="AQ51" t="n" s="19747">
        <v>0.10000000149011612</v>
      </c>
      <c r="AR51">
        <f>AP51/(1-AQ51)</f>
      </c>
      <c r="AS51">
        <f>AQ51*AR51</f>
      </c>
      <c r="AT51" t="n" s="19750">
        <v>0.10000000149011612</v>
      </c>
      <c r="AU51">
        <f>AT51*AR51</f>
      </c>
      <c r="AV51">
        <f>AQ51-AT51</f>
      </c>
      <c r="AW51">
        <f>AS51-AU51</f>
      </c>
      <c r="AX51">
        <f>AR51</f>
      </c>
      <c r="AY51">
        <f>AA51/12*$Q$51</f>
      </c>
      <c r="AZ51">
        <f>AB51/12*$Q$51</f>
      </c>
      <c r="BA51">
        <f>AC51/12*$Q$51</f>
      </c>
      <c r="BB51">
        <f>AD51/12*$Q$51</f>
      </c>
      <c r="BC51">
        <f>AE51/12*$Q$51</f>
      </c>
      <c r="BD51">
        <f>AF51/12*$Q$51</f>
      </c>
      <c r="BE51">
        <f>AG51/12*$Q$51</f>
      </c>
      <c r="BF51">
        <f>AH51/12*$Q$51</f>
      </c>
      <c r="BG51">
        <f>AI51/12*$Q$51</f>
      </c>
      <c r="BH51">
        <f>AJ51/12*$Q$51</f>
      </c>
      <c r="BI51">
        <f>AK51/12*$Q$51</f>
      </c>
      <c r="BJ51">
        <f>AL51/12*$Q$51</f>
      </c>
      <c r="BK51">
        <f>AM51/12*$Q$51</f>
      </c>
      <c r="BL51">
        <f>AN51/12*$Q$51</f>
      </c>
      <c r="BM51">
        <f>AO51/12*$Q$51</f>
      </c>
      <c r="BN51">
        <f>AP51/12*$Q$51</f>
      </c>
      <c r="BO51">
        <f>AQ51/12*$Q$51</f>
      </c>
      <c r="BP51">
        <f>AR51/12*$Q$51</f>
      </c>
      <c r="BQ51">
        <f>AS51/12*$Q$51</f>
      </c>
      <c r="BR51">
        <f>AT51/12*$Q$51</f>
      </c>
      <c r="BS51">
        <f>AU51/12*$Q$51</f>
      </c>
      <c r="BT51">
        <f>AV51/12*$Q$51</f>
      </c>
      <c r="BU51">
        <f>AW51/12*$Q$51</f>
      </c>
      <c r="BV51">
        <f>AX51/12*$Q$51</f>
      </c>
      <c r="BW51" t="s" s="19783">
        <v>64</v>
      </c>
      <c r="BX51" t="s" s="19784">
        <v>59</v>
      </c>
      <c r="BY51" t="s" s="19785">
        <v>60</v>
      </c>
      <c r="BZ51" t="s" s="19786">
        <v>61</v>
      </c>
      <c r="CA51" t="s" s="19787">
        <v>57</v>
      </c>
      <c r="CB51" t="s" s="19788">
        <v>62</v>
      </c>
      <c r="CC51" t="s" s="19789">
        <v>63</v>
      </c>
      <c r="CE51" t="n" s="19790">
        <v>500000.0</v>
      </c>
      <c r="CF51" t="n" s="19791">
        <v>0.0</v>
      </c>
      <c r="CG51" t="n" s="19792">
        <v>0.0</v>
      </c>
      <c r="CH51">
        <f>CF51*(1+CG51)</f>
      </c>
      <c r="CI51" t="n" s="19794">
        <v>0.25</v>
      </c>
      <c r="CJ51">
        <f>CH51/(1-CI51)</f>
      </c>
      <c r="CK51">
        <f>CI51*CJ51</f>
      </c>
      <c r="CL51" t="n" s="19797">
        <v>0.15000000596046448</v>
      </c>
      <c r="CM51">
        <f>CL51*CJ51</f>
      </c>
      <c r="CN51">
        <f>CI51-CL51</f>
      </c>
      <c r="CO51">
        <f>CK51-CM51</f>
      </c>
      <c r="CP51" t="n" s="19801">
        <v>0.03999999910593033</v>
      </c>
      <c r="CQ51">
        <f>CP51*CJ51</f>
      </c>
      <c r="CR51">
        <f>CJ51*(1+CP51)</f>
      </c>
      <c r="CS51" t="n" s="19804">
        <v>0.029999999329447746</v>
      </c>
      <c r="CT51">
        <f>CS51*CR51</f>
      </c>
      <c r="CU51">
        <f>CR51+CT51</f>
      </c>
      <c r="CV51" t="n" s="19807">
        <v>0.10000000149011612</v>
      </c>
      <c r="CW51">
        <f>CU51/(1-CV51)</f>
      </c>
      <c r="CX51">
        <f>CV51*CW51</f>
      </c>
      <c r="CY51" t="n" s="19810">
        <v>0.10000000149011612</v>
      </c>
      <c r="CZ51">
        <f>CY51*CW51</f>
      </c>
      <c r="DA51">
        <f>CV51-CY51</f>
      </c>
      <c r="DB51">
        <f>CX51-CZ51</f>
      </c>
      <c r="DC51">
        <f>CW51</f>
      </c>
      <c r="DD51">
        <f>CF51/12*$Q$51</f>
      </c>
      <c r="DE51">
        <f>CG51/12*$Q$51</f>
      </c>
      <c r="DF51">
        <f>CH51/12*$Q$51</f>
      </c>
      <c r="DG51">
        <f>CI51/12*$Q$51</f>
      </c>
      <c r="DH51">
        <f>CJ51/12*$Q$51</f>
      </c>
      <c r="DI51">
        <f>CK51/12*$Q$51</f>
      </c>
      <c r="DJ51">
        <f>CL51/12*$Q$51</f>
      </c>
      <c r="DK51">
        <f>CM51/12*$Q$51</f>
      </c>
      <c r="DL51">
        <f>CN51/12*$Q$51</f>
      </c>
      <c r="DM51">
        <f>CO51/12*$Q$51</f>
      </c>
      <c r="DN51">
        <f>CP51/12*$Q$51</f>
      </c>
      <c r="DO51">
        <f>CQ51/12*$Q$51</f>
      </c>
      <c r="DP51">
        <f>CR51/12*$Q$51</f>
      </c>
      <c r="DQ51">
        <f>CS51/12*$Q$51</f>
      </c>
      <c r="DR51">
        <f>CT51/12*$Q$51</f>
      </c>
      <c r="DS51">
        <f>CU51/12*$Q$51</f>
      </c>
      <c r="DT51">
        <f>CV51/12*$Q$51</f>
      </c>
      <c r="DU51">
        <f>CW51/12*$Q$51</f>
      </c>
      <c r="DV51">
        <f>CX51/12*$Q$51</f>
      </c>
      <c r="DW51">
        <f>CY51/12*$Q$51</f>
      </c>
      <c r="DX51">
        <f>CZ51/12*$Q$51</f>
      </c>
      <c r="DY51">
        <f>DA51/12*$Q$51</f>
      </c>
      <c r="DZ51">
        <f>DB51/12*$Q$51</f>
      </c>
      <c r="EA51">
        <f>DC51/12*$Q$51</f>
      </c>
      <c r="EB51" t="s" s="19843">
        <v>65</v>
      </c>
      <c r="EC51" t="s" s="19844">
        <v>66</v>
      </c>
      <c r="ED51" t="s" s="19845">
        <v>67</v>
      </c>
      <c r="EE51" t="n" s="19846">
        <v>240322.0</v>
      </c>
      <c r="EF51" t="s" s="19847">
        <v>57</v>
      </c>
      <c r="EG51" t="s" s="19848">
        <v>68</v>
      </c>
      <c r="EH51" t="n" s="19849">
        <v>0.5009999871253967</v>
      </c>
      <c r="EI51" t="n" s="19850">
        <v>3.0</v>
      </c>
      <c r="EJ51">
        <f>EI51*$O$51*12</f>
      </c>
      <c r="EK51">
        <f>EH51*EJ51</f>
      </c>
      <c r="EL51" t="n" s="19853">
        <v>0.0</v>
      </c>
      <c r="EM51">
        <f>EK51*(1+EL51)</f>
      </c>
      <c r="EN51" t="n" s="19855">
        <v>0.25</v>
      </c>
      <c r="EO51">
        <f>EM51/(1-EN51)</f>
      </c>
      <c r="EP51">
        <f>EN51*EO51</f>
      </c>
      <c r="EQ51" t="n" s="19858">
        <v>0.15000000596046448</v>
      </c>
      <c r="ER51">
        <f>EQ51*EO51</f>
      </c>
      <c r="ES51">
        <f>EN51-EQ51</f>
      </c>
      <c r="ET51">
        <f>EP51-ER51</f>
      </c>
      <c r="EU51" t="n" s="19862">
        <v>0.03999999910593033</v>
      </c>
      <c r="EV51">
        <f>EU51*EO51</f>
      </c>
      <c r="EW51">
        <f>EO51*(1+EU51)</f>
      </c>
      <c r="EX51" t="n" s="19865">
        <v>0.029999999329447746</v>
      </c>
      <c r="EY51">
        <f>EX51*EW51</f>
      </c>
      <c r="EZ51">
        <f>EW51+EY51</f>
      </c>
      <c r="FA51" t="n" s="19868">
        <v>0.10000000149011612</v>
      </c>
      <c r="FB51">
        <f>EZ51/(1-FA51)</f>
      </c>
      <c r="FC51">
        <f>FA51*FB51</f>
      </c>
      <c r="FD51" t="n" s="19871">
        <v>0.10000000149011612</v>
      </c>
      <c r="FE51">
        <f>FD51*FB51</f>
      </c>
      <c r="FF51">
        <f>FA51-FD51</f>
      </c>
      <c r="FG51">
        <f>FC51-FE51</f>
      </c>
      <c r="FH51">
        <f>FB51</f>
      </c>
      <c r="FI51">
        <f>EH51*EJ51/3651*$P$51</f>
      </c>
      <c r="FJ51" t="n" s="19877">
        <v>0.0</v>
      </c>
      <c r="FK51">
        <f>FI51*(1+FJ51)</f>
      </c>
      <c r="FL51" t="n" s="19879">
        <v>0.25</v>
      </c>
      <c r="FM51">
        <f>FK51/(1-FL51)</f>
      </c>
      <c r="FN51">
        <f>FL51*FM51</f>
      </c>
      <c r="FO51" t="n" s="19882">
        <v>0.15000000596046448</v>
      </c>
      <c r="FP51">
        <f>FO51*FM51</f>
      </c>
      <c r="FQ51">
        <f>FL51-FO51</f>
      </c>
      <c r="FR51">
        <f>FN51-FP51</f>
      </c>
      <c r="FS51" t="n" s="19886">
        <v>0.03999999910593033</v>
      </c>
      <c r="FT51">
        <f>FS51*FM51</f>
      </c>
      <c r="FU51">
        <f>FM51*(1+FS51)</f>
      </c>
      <c r="FV51" t="n" s="19889">
        <v>0.029999999329447746</v>
      </c>
      <c r="FW51">
        <f>FV51*FU51</f>
      </c>
      <c r="FX51">
        <f>FU51+FW51</f>
      </c>
      <c r="FY51" t="n" s="19892">
        <v>0.10000000149011612</v>
      </c>
      <c r="FZ51">
        <f>FX51/(1-FY51)</f>
      </c>
      <c r="GA51">
        <f>FY51*FZ51</f>
      </c>
      <c r="GB51" t="n" s="19895">
        <v>0.10000000149011612</v>
      </c>
      <c r="GC51">
        <f>GB51*FZ51</f>
      </c>
      <c r="GD51">
        <f>FY51-GB51</f>
      </c>
      <c r="GE51">
        <f>GA51-GC51</f>
      </c>
      <c r="GF51">
        <f>FZ51</f>
      </c>
      <c r="GG51" t="s" s="19900">
        <v>69</v>
      </c>
      <c r="GH51" t="s" s="19901">
        <v>66</v>
      </c>
      <c r="GI51" t="s" s="19902">
        <v>67</v>
      </c>
      <c r="GJ51" t="n" s="19903">
        <v>240322.0</v>
      </c>
      <c r="GK51" t="s" s="19904">
        <v>57</v>
      </c>
      <c r="GL51" t="s" s="19905">
        <v>68</v>
      </c>
      <c r="GM51" t="n" s="19906">
        <v>0.12530000507831573</v>
      </c>
      <c r="GN51" t="n" s="19907">
        <v>3.0</v>
      </c>
      <c r="GO51">
        <f>GN51*$O$51*12</f>
      </c>
      <c r="GP51">
        <f>GM51*GO51</f>
      </c>
      <c r="GQ51" t="n" s="19910">
        <v>0.0</v>
      </c>
      <c r="GR51">
        <f>GP51*(1+GQ51)</f>
      </c>
      <c r="GS51" t="n" s="19912">
        <v>0.25</v>
      </c>
      <c r="GT51">
        <f>GR51/(1-GS51)</f>
      </c>
      <c r="GU51">
        <f>GS51*GT51</f>
      </c>
      <c r="GV51" t="n" s="19915">
        <v>0.15000000596046448</v>
      </c>
      <c r="GW51">
        <f>GV51*GT51</f>
      </c>
      <c r="GX51">
        <f>GS51-GV51</f>
      </c>
      <c r="GY51">
        <f>GU51-GW51</f>
      </c>
      <c r="GZ51" t="n" s="19919">
        <v>0.03999999910593033</v>
      </c>
      <c r="HA51">
        <f>GZ51*GT51</f>
      </c>
      <c r="HB51">
        <f>GT51*(1+GZ51)</f>
      </c>
      <c r="HC51" t="n" s="19922">
        <v>0.029999999329447746</v>
      </c>
      <c r="HD51">
        <f>HC51*HB51</f>
      </c>
      <c r="HE51">
        <f>HB51+HD51</f>
      </c>
      <c r="HF51" t="n" s="19925">
        <v>0.10000000149011612</v>
      </c>
      <c r="HG51">
        <f>HE51/(1-HF51)</f>
      </c>
      <c r="HH51">
        <f>HF51*HG51</f>
      </c>
      <c r="HI51" t="n" s="19928">
        <v>0.10000000149011612</v>
      </c>
      <c r="HJ51">
        <f>HI51*HG51</f>
      </c>
      <c r="HK51">
        <f>HF51-HI51</f>
      </c>
      <c r="HL51">
        <f>HH51-HJ51</f>
      </c>
      <c r="HM51">
        <f>HG51</f>
      </c>
      <c r="HN51">
        <f>GM51*GO51/3651*$P$51</f>
      </c>
      <c r="HO51" t="n" s="19934">
        <v>0.0</v>
      </c>
      <c r="HP51">
        <f>HN51*(1+HO51)</f>
      </c>
      <c r="HQ51" t="n" s="19936">
        <v>0.25</v>
      </c>
      <c r="HR51">
        <f>HP51/(1-HQ51)</f>
      </c>
      <c r="HS51">
        <f>HQ51*HR51</f>
      </c>
      <c r="HT51" t="n" s="19939">
        <v>0.15000000596046448</v>
      </c>
      <c r="HU51">
        <f>HT51*HR51</f>
      </c>
      <c r="HV51">
        <f>HQ51-HT51</f>
      </c>
      <c r="HW51">
        <f>HS51-HU51</f>
      </c>
      <c r="HX51" t="n" s="19943">
        <v>0.03999999910593033</v>
      </c>
      <c r="HY51">
        <f>HX51*HR51</f>
      </c>
      <c r="HZ51">
        <f>HR51*(1+HX51)</f>
      </c>
      <c r="IA51" t="n" s="19946">
        <v>0.029999999329447746</v>
      </c>
      <c r="IB51">
        <f>IA51*HZ51</f>
      </c>
      <c r="IC51">
        <f>HZ51+IB51</f>
      </c>
      <c r="ID51" t="n" s="19949">
        <v>0.10000000149011612</v>
      </c>
      <c r="IE51">
        <f>IC51/(1-ID51)</f>
      </c>
      <c r="IF51">
        <f>ID51*IE51</f>
      </c>
      <c r="IG51" t="n" s="19952">
        <v>0.10000000149011612</v>
      </c>
      <c r="IH51">
        <f>IG51*IE51</f>
      </c>
      <c r="II51">
        <f>ID51-IG51</f>
      </c>
      <c r="IJ51">
        <f>IF51-IH51</f>
      </c>
      <c r="IK51">
        <f>IE51</f>
      </c>
      <c r="IL51" t="s" s="19957">
        <v>70</v>
      </c>
      <c r="IM51" t="s" s="19958">
        <v>66</v>
      </c>
      <c r="IN51" t="s" s="19959">
        <v>67</v>
      </c>
      <c r="IO51" t="n" s="19960">
        <v>240322.0</v>
      </c>
      <c r="IP51" t="s" s="19961">
        <v>57</v>
      </c>
      <c r="IQ51" t="s" s="19962">
        <v>68</v>
      </c>
      <c r="IR51" t="n" s="19963">
        <v>0.061900001019239426</v>
      </c>
      <c r="IS51" t="n" s="19964">
        <v>3.0</v>
      </c>
      <c r="IT51">
        <f>IS51*$O$51*12</f>
      </c>
      <c r="IU51">
        <f>IR51*IT51</f>
      </c>
      <c r="IV51" t="n" s="19967">
        <v>0.0</v>
      </c>
      <c r="IW51">
        <f>IU51*(1+IV51)</f>
      </c>
      <c r="IX51" t="n" s="19969">
        <v>0.25</v>
      </c>
      <c r="IY51">
        <f>IW51/(1-IX51)</f>
      </c>
      <c r="IZ51">
        <f>IX51*IY51</f>
      </c>
      <c r="JA51" t="n" s="19972">
        <v>0.15000000596046448</v>
      </c>
      <c r="JB51">
        <f>JA51*IY51</f>
      </c>
      <c r="JC51">
        <f>IX51-JA51</f>
      </c>
      <c r="JD51">
        <f>IZ51-JB51</f>
      </c>
      <c r="JE51" t="n" s="19976">
        <v>0.03999999910593033</v>
      </c>
      <c r="JF51">
        <f>JE51*IY51</f>
      </c>
      <c r="JG51">
        <f>IY51*(1+JE51)</f>
      </c>
      <c r="JH51" t="n" s="19979">
        <v>0.029999999329447746</v>
      </c>
      <c r="JI51">
        <f>JH51*JG51</f>
      </c>
      <c r="JJ51">
        <f>JG51+JI51</f>
      </c>
      <c r="JK51" t="n" s="19982">
        <v>0.10000000149011612</v>
      </c>
      <c r="JL51">
        <f>JJ51/(1-JK51)</f>
      </c>
      <c r="JM51">
        <f>JK51*JL51</f>
      </c>
      <c r="JN51" t="n" s="19985">
        <v>0.10000000149011612</v>
      </c>
      <c r="JO51">
        <f>JN51*JL51</f>
      </c>
      <c r="JP51">
        <f>JK51-JN51</f>
      </c>
      <c r="JQ51">
        <f>JM51-JO51</f>
      </c>
      <c r="JR51">
        <f>JL51</f>
      </c>
      <c r="JS51">
        <f>IR51*IT51/3651*$P$51</f>
      </c>
      <c r="JT51" t="n" s="19991">
        <v>0.0</v>
      </c>
      <c r="JU51">
        <f>JS51*(1+JT51)</f>
      </c>
      <c r="JV51" t="n" s="19993">
        <v>0.25</v>
      </c>
      <c r="JW51">
        <f>JU51/(1-JV51)</f>
      </c>
      <c r="JX51">
        <f>JV51*JW51</f>
      </c>
      <c r="JY51" t="n" s="19996">
        <v>0.15000000596046448</v>
      </c>
      <c r="JZ51">
        <f>JY51*JW51</f>
      </c>
      <c r="KA51">
        <f>JV51-JY51</f>
      </c>
      <c r="KB51">
        <f>JX51-JZ51</f>
      </c>
      <c r="KC51" t="n" s="20000">
        <v>0.03999999910593033</v>
      </c>
      <c r="KD51">
        <f>KC51*JW51</f>
      </c>
      <c r="KE51">
        <f>JW51*(1+KC51)</f>
      </c>
      <c r="KF51" t="n" s="20003">
        <v>0.029999999329447746</v>
      </c>
      <c r="KG51">
        <f>KF51*KE51</f>
      </c>
      <c r="KH51">
        <f>KE51+KG51</f>
      </c>
      <c r="KI51" t="n" s="20006">
        <v>0.10000000149011612</v>
      </c>
      <c r="KJ51">
        <f>KH51/(1-KI51)</f>
      </c>
      <c r="KK51">
        <f>KI51*KJ51</f>
      </c>
      <c r="KL51" t="n" s="20009">
        <v>0.10000000149011612</v>
      </c>
      <c r="KM51">
        <f>KL51*KJ51</f>
      </c>
      <c r="KN51">
        <f>KI51-KL51</f>
      </c>
      <c r="KO51">
        <f>KK51-KM51</f>
      </c>
      <c r="KP51">
        <f>KJ51</f>
      </c>
      <c r="KQ51" t="s" s="20014">
        <v>71</v>
      </c>
      <c r="KR51" t="s" s="20015">
        <v>66</v>
      </c>
      <c r="KS51" t="s" s="20016">
        <v>67</v>
      </c>
      <c r="KT51" t="n" s="20017">
        <v>240322.0</v>
      </c>
      <c r="KU51" t="s" s="20018">
        <v>57</v>
      </c>
      <c r="KV51" t="s" s="20019">
        <v>68</v>
      </c>
      <c r="KW51" t="n" s="20020">
        <v>0.21080000698566437</v>
      </c>
      <c r="KX51" t="n" s="20021">
        <v>3.0</v>
      </c>
      <c r="KY51">
        <f>KX51*$O$51*12</f>
      </c>
      <c r="KZ51">
        <f>KW51*KY51</f>
      </c>
      <c r="LA51" t="n" s="20024">
        <v>0.0</v>
      </c>
      <c r="LB51">
        <f>KZ51*(1+LA51)</f>
      </c>
      <c r="LC51" t="n" s="20026">
        <v>0.25</v>
      </c>
      <c r="LD51">
        <f>LB51/(1-LC51)</f>
      </c>
      <c r="LE51">
        <f>LC51*LD51</f>
      </c>
      <c r="LF51" t="n" s="20029">
        <v>0.15000000596046448</v>
      </c>
      <c r="LG51">
        <f>LF51*LD51</f>
      </c>
      <c r="LH51">
        <f>LC51-LF51</f>
      </c>
      <c r="LI51">
        <f>LE51-LG51</f>
      </c>
      <c r="LJ51" t="n" s="20033">
        <v>0.03999999910593033</v>
      </c>
      <c r="LK51">
        <f>LJ51*LD51</f>
      </c>
      <c r="LL51">
        <f>LD51*(1+LJ51)</f>
      </c>
      <c r="LM51" t="n" s="20036">
        <v>0.029999999329447746</v>
      </c>
      <c r="LN51">
        <f>LM51*LL51</f>
      </c>
      <c r="LO51">
        <f>LL51+LN51</f>
      </c>
      <c r="LP51" t="n" s="20039">
        <v>0.10000000149011612</v>
      </c>
      <c r="LQ51">
        <f>LO51/(1-LP51)</f>
      </c>
      <c r="LR51">
        <f>LP51*LQ51</f>
      </c>
      <c r="LS51" t="n" s="20042">
        <v>0.10000000149011612</v>
      </c>
      <c r="LT51">
        <f>LS51*LQ51</f>
      </c>
      <c r="LU51">
        <f>LP51-LS51</f>
      </c>
      <c r="LV51">
        <f>LR51-LT51</f>
      </c>
      <c r="LW51">
        <f>LQ51</f>
      </c>
      <c r="LX51">
        <f>KW51*KY51/3651*$P$51</f>
      </c>
      <c r="LY51" t="n" s="20048">
        <v>0.0</v>
      </c>
      <c r="LZ51">
        <f>LX51*(1+LY51)</f>
      </c>
      <c r="MA51" t="n" s="20050">
        <v>0.25</v>
      </c>
      <c r="MB51">
        <f>LZ51/(1-MA51)</f>
      </c>
      <c r="MC51">
        <f>MA51*MB51</f>
      </c>
      <c r="MD51" t="n" s="20053">
        <v>0.15000000596046448</v>
      </c>
      <c r="ME51">
        <f>MD51*MB51</f>
      </c>
      <c r="MF51">
        <f>MA51-MD51</f>
      </c>
      <c r="MG51">
        <f>MC51-ME51</f>
      </c>
      <c r="MH51" t="n" s="20057">
        <v>0.03999999910593033</v>
      </c>
      <c r="MI51">
        <f>MH51*MB51</f>
      </c>
      <c r="MJ51">
        <f>MB51*(1+MH51)</f>
      </c>
      <c r="MK51" t="n" s="20060">
        <v>0.029999999329447746</v>
      </c>
      <c r="ML51">
        <f>MK51*MJ51</f>
      </c>
      <c r="MM51">
        <f>MJ51+ML51</f>
      </c>
      <c r="MN51" t="n" s="20063">
        <v>0.10000000149011612</v>
      </c>
      <c r="MO51">
        <f>MM51/(1-MN51)</f>
      </c>
      <c r="MP51">
        <f>MN51*MO51</f>
      </c>
      <c r="MQ51" t="n" s="20066">
        <v>0.10000000149011612</v>
      </c>
      <c r="MR51">
        <f>MQ51*MO51</f>
      </c>
      <c r="MS51">
        <f>MN51-MQ51</f>
      </c>
      <c r="MT51">
        <f>MP51-MR51</f>
      </c>
      <c r="MU51">
        <f>MO51</f>
      </c>
      <c r="MV51" t="s" s="20071">
        <v>72</v>
      </c>
      <c r="MW51" t="s" s="20072">
        <v>66</v>
      </c>
      <c r="MX51" t="s" s="20073">
        <v>67</v>
      </c>
      <c r="MY51" t="n" s="20074">
        <v>240322.0</v>
      </c>
      <c r="MZ51" t="s" s="20075">
        <v>57</v>
      </c>
      <c r="NA51" t="s" s="20076">
        <v>68</v>
      </c>
      <c r="NB51" t="n" s="20077">
        <v>0.45249998569488525</v>
      </c>
      <c r="NC51" t="n" s="20078">
        <v>1.0</v>
      </c>
      <c r="ND51">
        <f>NC51*$O$51*12</f>
      </c>
      <c r="NE51">
        <f>NB51*ND51</f>
      </c>
      <c r="NF51" t="n" s="20081">
        <v>0.0</v>
      </c>
      <c r="NG51">
        <f>NE51*(1+NF51)</f>
      </c>
      <c r="NH51" t="n" s="20083">
        <v>0.25</v>
      </c>
      <c r="NI51">
        <f>NG51/(1-NH51)</f>
      </c>
      <c r="NJ51">
        <f>NH51*NI51</f>
      </c>
      <c r="NK51" t="n" s="20086">
        <v>0.15000000596046448</v>
      </c>
      <c r="NL51">
        <f>NK51*NI51</f>
      </c>
      <c r="NM51">
        <f>NH51-NK51</f>
      </c>
      <c r="NN51">
        <f>NJ51-NL51</f>
      </c>
      <c r="NO51" t="n" s="20090">
        <v>0.03999999910593033</v>
      </c>
      <c r="NP51">
        <f>NO51*NI51</f>
      </c>
      <c r="NQ51">
        <f>NI51*(1+NO51)</f>
      </c>
      <c r="NR51" t="n" s="20093">
        <v>0.029999999329447746</v>
      </c>
      <c r="NS51">
        <f>NR51*NQ51</f>
      </c>
      <c r="NT51">
        <f>NQ51+NS51</f>
      </c>
      <c r="NU51" t="n" s="20096">
        <v>0.10000000149011612</v>
      </c>
      <c r="NV51">
        <f>NT51/(1-NU51)</f>
      </c>
      <c r="NW51">
        <f>NU51*NV51</f>
      </c>
      <c r="NX51" t="n" s="20099">
        <v>0.10000000149011612</v>
      </c>
      <c r="NY51">
        <f>NX51*NV51</f>
      </c>
      <c r="NZ51">
        <f>NU51-NX51</f>
      </c>
      <c r="OA51">
        <f>NW51-NY51</f>
      </c>
      <c r="OB51">
        <f>NV51</f>
      </c>
      <c r="OC51">
        <f>NB51*ND51/3651*$P$51</f>
      </c>
      <c r="OD51" t="n" s="20105">
        <v>0.0</v>
      </c>
      <c r="OE51">
        <f>OC51*(1+OD51)</f>
      </c>
      <c r="OF51" t="n" s="20107">
        <v>0.25</v>
      </c>
      <c r="OG51">
        <f>OE51/(1-OF51)</f>
      </c>
      <c r="OH51">
        <f>OF51*OG51</f>
      </c>
      <c r="OI51" t="n" s="20110">
        <v>0.15000000596046448</v>
      </c>
      <c r="OJ51">
        <f>OI51*OG51</f>
      </c>
      <c r="OK51">
        <f>OF51-OI51</f>
      </c>
      <c r="OL51">
        <f>OH51-OJ51</f>
      </c>
      <c r="OM51" t="n" s="20114">
        <v>0.03999999910593033</v>
      </c>
      <c r="ON51">
        <f>OM51*OG51</f>
      </c>
      <c r="OO51">
        <f>OG51*(1+OM51)</f>
      </c>
      <c r="OP51" t="n" s="20117">
        <v>0.029999999329447746</v>
      </c>
      <c r="OQ51">
        <f>OP51*OO51</f>
      </c>
      <c r="OR51">
        <f>OO51+OQ51</f>
      </c>
      <c r="OS51" t="n" s="20120">
        <v>0.10000000149011612</v>
      </c>
      <c r="OT51">
        <f>OR51/(1-OS51)</f>
      </c>
      <c r="OU51">
        <f>OS51*OT51</f>
      </c>
      <c r="OV51" t="n" s="20123">
        <v>0.10000000149011612</v>
      </c>
      <c r="OW51">
        <f>OV51*OT51</f>
      </c>
      <c r="OX51">
        <f>OS51-OV51</f>
      </c>
      <c r="OY51">
        <f>OU51-OW51</f>
      </c>
      <c r="OZ51">
        <f>OT51</f>
      </c>
      <c r="PA51" t="s" s="20128">
        <v>73</v>
      </c>
      <c r="PB51" t="s" s="20129">
        <v>66</v>
      </c>
      <c r="PC51" t="s" s="20130">
        <v>67</v>
      </c>
      <c r="PD51" t="n" s="20131">
        <v>240322.0</v>
      </c>
      <c r="PE51" t="s" s="20132">
        <v>57</v>
      </c>
      <c r="PF51" t="s" s="20133">
        <v>68</v>
      </c>
      <c r="PG51" t="n" s="20134">
        <v>0.9043999910354614</v>
      </c>
      <c r="PH51" t="n" s="20135">
        <v>1.0</v>
      </c>
      <c r="PI51">
        <f>PH51*$O$51*12</f>
      </c>
      <c r="PJ51">
        <f>PG51*PI51</f>
      </c>
      <c r="PK51" t="n" s="20138">
        <v>0.0</v>
      </c>
      <c r="PL51">
        <f>PJ51*(1+PK51)</f>
      </c>
      <c r="PM51" t="n" s="20140">
        <v>0.25</v>
      </c>
      <c r="PN51">
        <f>PL51/(1-PM51)</f>
      </c>
      <c r="PO51">
        <f>PM51*PN51</f>
      </c>
      <c r="PP51" t="n" s="20143">
        <v>0.15000000596046448</v>
      </c>
      <c r="PQ51">
        <f>PP51*PN51</f>
      </c>
      <c r="PR51">
        <f>PM51-PP51</f>
      </c>
      <c r="PS51">
        <f>PO51-PQ51</f>
      </c>
      <c r="PT51" t="n" s="20147">
        <v>0.03999999910593033</v>
      </c>
      <c r="PU51">
        <f>PT51*PN51</f>
      </c>
      <c r="PV51">
        <f>PN51*(1+PT51)</f>
      </c>
      <c r="PW51" t="n" s="20150">
        <v>0.029999999329447746</v>
      </c>
      <c r="PX51">
        <f>PW51*PV51</f>
      </c>
      <c r="PY51">
        <f>PV51+PX51</f>
      </c>
      <c r="PZ51" t="n" s="20153">
        <v>0.10000000149011612</v>
      </c>
      <c r="QA51">
        <f>PY51/(1-PZ51)</f>
      </c>
      <c r="QB51">
        <f>PZ51*QA51</f>
      </c>
      <c r="QC51" t="n" s="20156">
        <v>0.10000000149011612</v>
      </c>
      <c r="QD51">
        <f>QC51*QA51</f>
      </c>
      <c r="QE51">
        <f>PZ51-QC51</f>
      </c>
      <c r="QF51">
        <f>QB51-QD51</f>
      </c>
      <c r="QG51">
        <f>QA51</f>
      </c>
      <c r="QH51">
        <f>PG51*PI51/3651*$P$51</f>
      </c>
      <c r="QI51" t="n" s="20162">
        <v>0.0</v>
      </c>
      <c r="QJ51">
        <f>QH51*(1+QI51)</f>
      </c>
      <c r="QK51" t="n" s="20164">
        <v>0.25</v>
      </c>
      <c r="QL51">
        <f>QJ51/(1-QK51)</f>
      </c>
      <c r="QM51">
        <f>QK51*QL51</f>
      </c>
      <c r="QN51" t="n" s="20167">
        <v>0.15000000596046448</v>
      </c>
      <c r="QO51">
        <f>QN51*QL51</f>
      </c>
      <c r="QP51">
        <f>QK51-QN51</f>
      </c>
      <c r="QQ51">
        <f>QM51-QO51</f>
      </c>
      <c r="QR51" t="n" s="20171">
        <v>0.03999999910593033</v>
      </c>
      <c r="QS51">
        <f>QR51*QL51</f>
      </c>
      <c r="QT51">
        <f>QL51*(1+QR51)</f>
      </c>
      <c r="QU51" t="n" s="20174">
        <v>0.029999999329447746</v>
      </c>
      <c r="QV51">
        <f>QU51*QT51</f>
      </c>
      <c r="QW51">
        <f>QT51+QV51</f>
      </c>
      <c r="QX51" t="n" s="20177">
        <v>0.10000000149011612</v>
      </c>
      <c r="QY51">
        <f>QW51/(1-QX51)</f>
      </c>
      <c r="QZ51">
        <f>QX51*QY51</f>
      </c>
      <c r="RA51" t="n" s="20180">
        <v>0.10000000149011612</v>
      </c>
      <c r="RB51">
        <f>RA51*QY51</f>
      </c>
      <c r="RC51">
        <f>QX51-RA51</f>
      </c>
      <c r="RD51">
        <f>QZ51-RB51</f>
      </c>
      <c r="RE51">
        <f>QY51</f>
      </c>
      <c r="RF51">
        <f>BV51+EA51+GF51+IK51+KP51+MU51+OZ51+RE51</f>
      </c>
    </row>
    <row r="52">
      <c r="A52" t="s">
        <v>75</v>
      </c>
      <c r="B52" t="s">
        <v>146</v>
      </c>
      <c r="C52" t="s">
        <v>112</v>
      </c>
      <c r="D52" t="s">
        <v>78</v>
      </c>
      <c r="F52" t="s">
        <v>53</v>
      </c>
      <c r="G52" t="s">
        <v>54</v>
      </c>
      <c r="H52" t="s">
        <v>55</v>
      </c>
      <c r="I52" t="s">
        <v>56</v>
      </c>
      <c r="J52" t="n">
        <v>0.0</v>
      </c>
      <c r="K52" t="n">
        <v>42815.0</v>
      </c>
      <c r="L52" t="n">
        <v>42753.0</v>
      </c>
      <c r="M52" t="s">
        <v>57</v>
      </c>
      <c r="N52" t="n">
        <v>-2.0</v>
      </c>
      <c r="O52" t="n">
        <v>10000.0</v>
      </c>
      <c r="P52" t="n">
        <v>-62.0</v>
      </c>
      <c r="Q52" t="n">
        <v>-2.0</v>
      </c>
      <c r="R52" t="s" s="20185">
        <v>58</v>
      </c>
      <c r="S52" t="s" s="20186">
        <v>59</v>
      </c>
      <c r="T52" t="s" s="20187">
        <v>60</v>
      </c>
      <c r="U52" t="s" s="20188">
        <v>61</v>
      </c>
      <c r="V52" t="s" s="20189">
        <v>57</v>
      </c>
      <c r="W52" t="s" s="20190">
        <v>62</v>
      </c>
      <c r="X52" t="s" s="20191">
        <v>63</v>
      </c>
      <c r="Z52" t="n" s="20192">
        <v>500000.0</v>
      </c>
      <c r="AA52" t="n" s="20193">
        <v>1822.1199951171875</v>
      </c>
      <c r="AB52" t="n" s="20194">
        <v>0.0</v>
      </c>
      <c r="AC52">
        <f>AA52*(1+AB52)</f>
      </c>
      <c r="AD52" t="n" s="20196">
        <v>0.25</v>
      </c>
      <c r="AE52">
        <f>AC52/(1-AD52)</f>
      </c>
      <c r="AF52">
        <f>AD52*AE52</f>
      </c>
      <c r="AG52" t="n" s="20199">
        <v>0.15000000596046448</v>
      </c>
      <c r="AH52">
        <f>AG52*AE52</f>
      </c>
      <c r="AI52">
        <f>AD52-AG52</f>
      </c>
      <c r="AJ52">
        <f>AF52-AH52</f>
      </c>
      <c r="AK52" t="n" s="20203">
        <v>0.03999999910593033</v>
      </c>
      <c r="AL52">
        <f>AK52*AE52</f>
      </c>
      <c r="AM52">
        <f>AE52*(1+AK52)</f>
      </c>
      <c r="AN52" t="n" s="20206">
        <v>0.029999999329447746</v>
      </c>
      <c r="AO52">
        <f>AN52*AM52</f>
      </c>
      <c r="AP52">
        <f>AM52+AO52</f>
      </c>
      <c r="AQ52" t="n" s="20209">
        <v>0.10000000149011612</v>
      </c>
      <c r="AR52">
        <f>AP52/(1-AQ52)</f>
      </c>
      <c r="AS52">
        <f>AQ52*AR52</f>
      </c>
      <c r="AT52" t="n" s="20212">
        <v>0.10000000149011612</v>
      </c>
      <c r="AU52">
        <f>AT52*AR52</f>
      </c>
      <c r="AV52">
        <f>AQ52-AT52</f>
      </c>
      <c r="AW52">
        <f>AS52-AU52</f>
      </c>
      <c r="AX52">
        <f>AR52</f>
      </c>
      <c r="AY52">
        <f>AA52/12*$Q$52</f>
      </c>
      <c r="AZ52">
        <f>AB52/12*$Q$52</f>
      </c>
      <c r="BA52">
        <f>AC52/12*$Q$52</f>
      </c>
      <c r="BB52">
        <f>AD52/12*$Q$52</f>
      </c>
      <c r="BC52">
        <f>AE52/12*$Q$52</f>
      </c>
      <c r="BD52">
        <f>AF52/12*$Q$52</f>
      </c>
      <c r="BE52">
        <f>AG52/12*$Q$52</f>
      </c>
      <c r="BF52">
        <f>AH52/12*$Q$52</f>
      </c>
      <c r="BG52">
        <f>AI52/12*$Q$52</f>
      </c>
      <c r="BH52">
        <f>AJ52/12*$Q$52</f>
      </c>
      <c r="BI52">
        <f>AK52/12*$Q$52</f>
      </c>
      <c r="BJ52">
        <f>AL52/12*$Q$52</f>
      </c>
      <c r="BK52">
        <f>AM52/12*$Q$52</f>
      </c>
      <c r="BL52">
        <f>AN52/12*$Q$52</f>
      </c>
      <c r="BM52">
        <f>AO52/12*$Q$52</f>
      </c>
      <c r="BN52">
        <f>AP52/12*$Q$52</f>
      </c>
      <c r="BO52">
        <f>AQ52/12*$Q$52</f>
      </c>
      <c r="BP52">
        <f>AR52/12*$Q$52</f>
      </c>
      <c r="BQ52">
        <f>AS52/12*$Q$52</f>
      </c>
      <c r="BR52">
        <f>AT52/12*$Q$52</f>
      </c>
      <c r="BS52">
        <f>AU52/12*$Q$52</f>
      </c>
      <c r="BT52">
        <f>AV52/12*$Q$52</f>
      </c>
      <c r="BU52">
        <f>AW52/12*$Q$52</f>
      </c>
      <c r="BV52">
        <f>AX52/12*$Q$52</f>
      </c>
      <c r="BW52" t="s" s="20245">
        <v>64</v>
      </c>
      <c r="BX52" t="s" s="20246">
        <v>59</v>
      </c>
      <c r="BY52" t="s" s="20247">
        <v>60</v>
      </c>
      <c r="BZ52" t="s" s="20248">
        <v>61</v>
      </c>
      <c r="CA52" t="s" s="20249">
        <v>57</v>
      </c>
      <c r="CB52" t="s" s="20250">
        <v>62</v>
      </c>
      <c r="CC52" t="s" s="20251">
        <v>63</v>
      </c>
      <c r="CE52" t="n" s="20252">
        <v>500000.0</v>
      </c>
      <c r="CF52" t="n" s="20253">
        <v>0.0</v>
      </c>
      <c r="CG52" t="n" s="20254">
        <v>0.0</v>
      </c>
      <c r="CH52">
        <f>CF52*(1+CG52)</f>
      </c>
      <c r="CI52" t="n" s="20256">
        <v>0.25</v>
      </c>
      <c r="CJ52">
        <f>CH52/(1-CI52)</f>
      </c>
      <c r="CK52">
        <f>CI52*CJ52</f>
      </c>
      <c r="CL52" t="n" s="20259">
        <v>0.15000000596046448</v>
      </c>
      <c r="CM52">
        <f>CL52*CJ52</f>
      </c>
      <c r="CN52">
        <f>CI52-CL52</f>
      </c>
      <c r="CO52">
        <f>CK52-CM52</f>
      </c>
      <c r="CP52" t="n" s="20263">
        <v>0.03999999910593033</v>
      </c>
      <c r="CQ52">
        <f>CP52*CJ52</f>
      </c>
      <c r="CR52">
        <f>CJ52*(1+CP52)</f>
      </c>
      <c r="CS52" t="n" s="20266">
        <v>0.029999999329447746</v>
      </c>
      <c r="CT52">
        <f>CS52*CR52</f>
      </c>
      <c r="CU52">
        <f>CR52+CT52</f>
      </c>
      <c r="CV52" t="n" s="20269">
        <v>0.10000000149011612</v>
      </c>
      <c r="CW52">
        <f>CU52/(1-CV52)</f>
      </c>
      <c r="CX52">
        <f>CV52*CW52</f>
      </c>
      <c r="CY52" t="n" s="20272">
        <v>0.10000000149011612</v>
      </c>
      <c r="CZ52">
        <f>CY52*CW52</f>
      </c>
      <c r="DA52">
        <f>CV52-CY52</f>
      </c>
      <c r="DB52">
        <f>CX52-CZ52</f>
      </c>
      <c r="DC52">
        <f>CW52</f>
      </c>
      <c r="DD52">
        <f>CF52/12*$Q$52</f>
      </c>
      <c r="DE52">
        <f>CG52/12*$Q$52</f>
      </c>
      <c r="DF52">
        <f>CH52/12*$Q$52</f>
      </c>
      <c r="DG52">
        <f>CI52/12*$Q$52</f>
      </c>
      <c r="DH52">
        <f>CJ52/12*$Q$52</f>
      </c>
      <c r="DI52">
        <f>CK52/12*$Q$52</f>
      </c>
      <c r="DJ52">
        <f>CL52/12*$Q$52</f>
      </c>
      <c r="DK52">
        <f>CM52/12*$Q$52</f>
      </c>
      <c r="DL52">
        <f>CN52/12*$Q$52</f>
      </c>
      <c r="DM52">
        <f>CO52/12*$Q$52</f>
      </c>
      <c r="DN52">
        <f>CP52/12*$Q$52</f>
      </c>
      <c r="DO52">
        <f>CQ52/12*$Q$52</f>
      </c>
      <c r="DP52">
        <f>CR52/12*$Q$52</f>
      </c>
      <c r="DQ52">
        <f>CS52/12*$Q$52</f>
      </c>
      <c r="DR52">
        <f>CT52/12*$Q$52</f>
      </c>
      <c r="DS52">
        <f>CU52/12*$Q$52</f>
      </c>
      <c r="DT52">
        <f>CV52/12*$Q$52</f>
      </c>
      <c r="DU52">
        <f>CW52/12*$Q$52</f>
      </c>
      <c r="DV52">
        <f>CX52/12*$Q$52</f>
      </c>
      <c r="DW52">
        <f>CY52/12*$Q$52</f>
      </c>
      <c r="DX52">
        <f>CZ52/12*$Q$52</f>
      </c>
      <c r="DY52">
        <f>DA52/12*$Q$52</f>
      </c>
      <c r="DZ52">
        <f>DB52/12*$Q$52</f>
      </c>
      <c r="EA52">
        <f>DC52/12*$Q$52</f>
      </c>
      <c r="EB52" t="s" s="20305">
        <v>65</v>
      </c>
      <c r="EC52" t="s" s="20306">
        <v>66</v>
      </c>
      <c r="ED52" t="s" s="20307">
        <v>67</v>
      </c>
      <c r="EE52" t="n" s="20308">
        <v>240322.0</v>
      </c>
      <c r="EF52" t="s" s="20309">
        <v>57</v>
      </c>
      <c r="EG52" t="s" s="20310">
        <v>68</v>
      </c>
      <c r="EH52" t="n" s="20311">
        <v>0.5009999871253967</v>
      </c>
      <c r="EI52" t="n" s="20312">
        <v>3.0</v>
      </c>
      <c r="EJ52">
        <f>EI52*$O$52*12</f>
      </c>
      <c r="EK52">
        <f>EH52*EJ52</f>
      </c>
      <c r="EL52" t="n" s="20315">
        <v>0.0</v>
      </c>
      <c r="EM52">
        <f>EK52*(1+EL52)</f>
      </c>
      <c r="EN52" t="n" s="20317">
        <v>0.25</v>
      </c>
      <c r="EO52">
        <f>EM52/(1-EN52)</f>
      </c>
      <c r="EP52">
        <f>EN52*EO52</f>
      </c>
      <c r="EQ52" t="n" s="20320">
        <v>0.15000000596046448</v>
      </c>
      <c r="ER52">
        <f>EQ52*EO52</f>
      </c>
      <c r="ES52">
        <f>EN52-EQ52</f>
      </c>
      <c r="ET52">
        <f>EP52-ER52</f>
      </c>
      <c r="EU52" t="n" s="20324">
        <v>0.03999999910593033</v>
      </c>
      <c r="EV52">
        <f>EU52*EO52</f>
      </c>
      <c r="EW52">
        <f>EO52*(1+EU52)</f>
      </c>
      <c r="EX52" t="n" s="20327">
        <v>0.029999999329447746</v>
      </c>
      <c r="EY52">
        <f>EX52*EW52</f>
      </c>
      <c r="EZ52">
        <f>EW52+EY52</f>
      </c>
      <c r="FA52" t="n" s="20330">
        <v>0.10000000149011612</v>
      </c>
      <c r="FB52">
        <f>EZ52/(1-FA52)</f>
      </c>
      <c r="FC52">
        <f>FA52*FB52</f>
      </c>
      <c r="FD52" t="n" s="20333">
        <v>0.10000000149011612</v>
      </c>
      <c r="FE52">
        <f>FD52*FB52</f>
      </c>
      <c r="FF52">
        <f>FA52-FD52</f>
      </c>
      <c r="FG52">
        <f>FC52-FE52</f>
      </c>
      <c r="FH52">
        <f>FB52</f>
      </c>
      <c r="FI52">
        <f>EH52*EJ52/3652*$P$52</f>
      </c>
      <c r="FJ52" t="n" s="20339">
        <v>0.0</v>
      </c>
      <c r="FK52">
        <f>FI52*(1+FJ52)</f>
      </c>
      <c r="FL52" t="n" s="20341">
        <v>0.25</v>
      </c>
      <c r="FM52">
        <f>FK52/(1-FL52)</f>
      </c>
      <c r="FN52">
        <f>FL52*FM52</f>
      </c>
      <c r="FO52" t="n" s="20344">
        <v>0.15000000596046448</v>
      </c>
      <c r="FP52">
        <f>FO52*FM52</f>
      </c>
      <c r="FQ52">
        <f>FL52-FO52</f>
      </c>
      <c r="FR52">
        <f>FN52-FP52</f>
      </c>
      <c r="FS52" t="n" s="20348">
        <v>0.03999999910593033</v>
      </c>
      <c r="FT52">
        <f>FS52*FM52</f>
      </c>
      <c r="FU52">
        <f>FM52*(1+FS52)</f>
      </c>
      <c r="FV52" t="n" s="20351">
        <v>0.029999999329447746</v>
      </c>
      <c r="FW52">
        <f>FV52*FU52</f>
      </c>
      <c r="FX52">
        <f>FU52+FW52</f>
      </c>
      <c r="FY52" t="n" s="20354">
        <v>0.10000000149011612</v>
      </c>
      <c r="FZ52">
        <f>FX52/(1-FY52)</f>
      </c>
      <c r="GA52">
        <f>FY52*FZ52</f>
      </c>
      <c r="GB52" t="n" s="20357">
        <v>0.10000000149011612</v>
      </c>
      <c r="GC52">
        <f>GB52*FZ52</f>
      </c>
      <c r="GD52">
        <f>FY52-GB52</f>
      </c>
      <c r="GE52">
        <f>GA52-GC52</f>
      </c>
      <c r="GF52">
        <f>FZ52</f>
      </c>
      <c r="GG52" t="s" s="20362">
        <v>69</v>
      </c>
      <c r="GH52" t="s" s="20363">
        <v>66</v>
      </c>
      <c r="GI52" t="s" s="20364">
        <v>67</v>
      </c>
      <c r="GJ52" t="n" s="20365">
        <v>240322.0</v>
      </c>
      <c r="GK52" t="s" s="20366">
        <v>57</v>
      </c>
      <c r="GL52" t="s" s="20367">
        <v>68</v>
      </c>
      <c r="GM52" t="n" s="20368">
        <v>0.12530000507831573</v>
      </c>
      <c r="GN52" t="n" s="20369">
        <v>3.0</v>
      </c>
      <c r="GO52">
        <f>GN52*$O$52*12</f>
      </c>
      <c r="GP52">
        <f>GM52*GO52</f>
      </c>
      <c r="GQ52" t="n" s="20372">
        <v>0.0</v>
      </c>
      <c r="GR52">
        <f>GP52*(1+GQ52)</f>
      </c>
      <c r="GS52" t="n" s="20374">
        <v>0.25</v>
      </c>
      <c r="GT52">
        <f>GR52/(1-GS52)</f>
      </c>
      <c r="GU52">
        <f>GS52*GT52</f>
      </c>
      <c r="GV52" t="n" s="20377">
        <v>0.15000000596046448</v>
      </c>
      <c r="GW52">
        <f>GV52*GT52</f>
      </c>
      <c r="GX52">
        <f>GS52-GV52</f>
      </c>
      <c r="GY52">
        <f>GU52-GW52</f>
      </c>
      <c r="GZ52" t="n" s="20381">
        <v>0.03999999910593033</v>
      </c>
      <c r="HA52">
        <f>GZ52*GT52</f>
      </c>
      <c r="HB52">
        <f>GT52*(1+GZ52)</f>
      </c>
      <c r="HC52" t="n" s="20384">
        <v>0.029999999329447746</v>
      </c>
      <c r="HD52">
        <f>HC52*HB52</f>
      </c>
      <c r="HE52">
        <f>HB52+HD52</f>
      </c>
      <c r="HF52" t="n" s="20387">
        <v>0.10000000149011612</v>
      </c>
      <c r="HG52">
        <f>HE52/(1-HF52)</f>
      </c>
      <c r="HH52">
        <f>HF52*HG52</f>
      </c>
      <c r="HI52" t="n" s="20390">
        <v>0.10000000149011612</v>
      </c>
      <c r="HJ52">
        <f>HI52*HG52</f>
      </c>
      <c r="HK52">
        <f>HF52-HI52</f>
      </c>
      <c r="HL52">
        <f>HH52-HJ52</f>
      </c>
      <c r="HM52">
        <f>HG52</f>
      </c>
      <c r="HN52">
        <f>GM52*GO52/3652*$P$52</f>
      </c>
      <c r="HO52" t="n" s="20396">
        <v>0.0</v>
      </c>
      <c r="HP52">
        <f>HN52*(1+HO52)</f>
      </c>
      <c r="HQ52" t="n" s="20398">
        <v>0.25</v>
      </c>
      <c r="HR52">
        <f>HP52/(1-HQ52)</f>
      </c>
      <c r="HS52">
        <f>HQ52*HR52</f>
      </c>
      <c r="HT52" t="n" s="20401">
        <v>0.15000000596046448</v>
      </c>
      <c r="HU52">
        <f>HT52*HR52</f>
      </c>
      <c r="HV52">
        <f>HQ52-HT52</f>
      </c>
      <c r="HW52">
        <f>HS52-HU52</f>
      </c>
      <c r="HX52" t="n" s="20405">
        <v>0.03999999910593033</v>
      </c>
      <c r="HY52">
        <f>HX52*HR52</f>
      </c>
      <c r="HZ52">
        <f>HR52*(1+HX52)</f>
      </c>
      <c r="IA52" t="n" s="20408">
        <v>0.029999999329447746</v>
      </c>
      <c r="IB52">
        <f>IA52*HZ52</f>
      </c>
      <c r="IC52">
        <f>HZ52+IB52</f>
      </c>
      <c r="ID52" t="n" s="20411">
        <v>0.10000000149011612</v>
      </c>
      <c r="IE52">
        <f>IC52/(1-ID52)</f>
      </c>
      <c r="IF52">
        <f>ID52*IE52</f>
      </c>
      <c r="IG52" t="n" s="20414">
        <v>0.10000000149011612</v>
      </c>
      <c r="IH52">
        <f>IG52*IE52</f>
      </c>
      <c r="II52">
        <f>ID52-IG52</f>
      </c>
      <c r="IJ52">
        <f>IF52-IH52</f>
      </c>
      <c r="IK52">
        <f>IE52</f>
      </c>
      <c r="IL52" t="s" s="20419">
        <v>70</v>
      </c>
      <c r="IM52" t="s" s="20420">
        <v>66</v>
      </c>
      <c r="IN52" t="s" s="20421">
        <v>67</v>
      </c>
      <c r="IO52" t="n" s="20422">
        <v>240322.0</v>
      </c>
      <c r="IP52" t="s" s="20423">
        <v>57</v>
      </c>
      <c r="IQ52" t="s" s="20424">
        <v>68</v>
      </c>
      <c r="IR52" t="n" s="20425">
        <v>0.061900001019239426</v>
      </c>
      <c r="IS52" t="n" s="20426">
        <v>3.0</v>
      </c>
      <c r="IT52">
        <f>IS52*$O$52*12</f>
      </c>
      <c r="IU52">
        <f>IR52*IT52</f>
      </c>
      <c r="IV52" t="n" s="20429">
        <v>0.0</v>
      </c>
      <c r="IW52">
        <f>IU52*(1+IV52)</f>
      </c>
      <c r="IX52" t="n" s="20431">
        <v>0.25</v>
      </c>
      <c r="IY52">
        <f>IW52/(1-IX52)</f>
      </c>
      <c r="IZ52">
        <f>IX52*IY52</f>
      </c>
      <c r="JA52" t="n" s="20434">
        <v>0.15000000596046448</v>
      </c>
      <c r="JB52">
        <f>JA52*IY52</f>
      </c>
      <c r="JC52">
        <f>IX52-JA52</f>
      </c>
      <c r="JD52">
        <f>IZ52-JB52</f>
      </c>
      <c r="JE52" t="n" s="20438">
        <v>0.03999999910593033</v>
      </c>
      <c r="JF52">
        <f>JE52*IY52</f>
      </c>
      <c r="JG52">
        <f>IY52*(1+JE52)</f>
      </c>
      <c r="JH52" t="n" s="20441">
        <v>0.029999999329447746</v>
      </c>
      <c r="JI52">
        <f>JH52*JG52</f>
      </c>
      <c r="JJ52">
        <f>JG52+JI52</f>
      </c>
      <c r="JK52" t="n" s="20444">
        <v>0.10000000149011612</v>
      </c>
      <c r="JL52">
        <f>JJ52/(1-JK52)</f>
      </c>
      <c r="JM52">
        <f>JK52*JL52</f>
      </c>
      <c r="JN52" t="n" s="20447">
        <v>0.10000000149011612</v>
      </c>
      <c r="JO52">
        <f>JN52*JL52</f>
      </c>
      <c r="JP52">
        <f>JK52-JN52</f>
      </c>
      <c r="JQ52">
        <f>JM52-JO52</f>
      </c>
      <c r="JR52">
        <f>JL52</f>
      </c>
      <c r="JS52">
        <f>IR52*IT52/3652*$P$52</f>
      </c>
      <c r="JT52" t="n" s="20453">
        <v>0.0</v>
      </c>
      <c r="JU52">
        <f>JS52*(1+JT52)</f>
      </c>
      <c r="JV52" t="n" s="20455">
        <v>0.25</v>
      </c>
      <c r="JW52">
        <f>JU52/(1-JV52)</f>
      </c>
      <c r="JX52">
        <f>JV52*JW52</f>
      </c>
      <c r="JY52" t="n" s="20458">
        <v>0.15000000596046448</v>
      </c>
      <c r="JZ52">
        <f>JY52*JW52</f>
      </c>
      <c r="KA52">
        <f>JV52-JY52</f>
      </c>
      <c r="KB52">
        <f>JX52-JZ52</f>
      </c>
      <c r="KC52" t="n" s="20462">
        <v>0.03999999910593033</v>
      </c>
      <c r="KD52">
        <f>KC52*JW52</f>
      </c>
      <c r="KE52">
        <f>JW52*(1+KC52)</f>
      </c>
      <c r="KF52" t="n" s="20465">
        <v>0.029999999329447746</v>
      </c>
      <c r="KG52">
        <f>KF52*KE52</f>
      </c>
      <c r="KH52">
        <f>KE52+KG52</f>
      </c>
      <c r="KI52" t="n" s="20468">
        <v>0.10000000149011612</v>
      </c>
      <c r="KJ52">
        <f>KH52/(1-KI52)</f>
      </c>
      <c r="KK52">
        <f>KI52*KJ52</f>
      </c>
      <c r="KL52" t="n" s="20471">
        <v>0.10000000149011612</v>
      </c>
      <c r="KM52">
        <f>KL52*KJ52</f>
      </c>
      <c r="KN52">
        <f>KI52-KL52</f>
      </c>
      <c r="KO52">
        <f>KK52-KM52</f>
      </c>
      <c r="KP52">
        <f>KJ52</f>
      </c>
      <c r="KQ52" t="s" s="20476">
        <v>71</v>
      </c>
      <c r="KR52" t="s" s="20477">
        <v>66</v>
      </c>
      <c r="KS52" t="s" s="20478">
        <v>67</v>
      </c>
      <c r="KT52" t="n" s="20479">
        <v>240322.0</v>
      </c>
      <c r="KU52" t="s" s="20480">
        <v>57</v>
      </c>
      <c r="KV52" t="s" s="20481">
        <v>68</v>
      </c>
      <c r="KW52" t="n" s="20482">
        <v>0.21080000698566437</v>
      </c>
      <c r="KX52" t="n" s="20483">
        <v>3.0</v>
      </c>
      <c r="KY52">
        <f>KX52*$O$52*12</f>
      </c>
      <c r="KZ52">
        <f>KW52*KY52</f>
      </c>
      <c r="LA52" t="n" s="20486">
        <v>0.0</v>
      </c>
      <c r="LB52">
        <f>KZ52*(1+LA52)</f>
      </c>
      <c r="LC52" t="n" s="20488">
        <v>0.25</v>
      </c>
      <c r="LD52">
        <f>LB52/(1-LC52)</f>
      </c>
      <c r="LE52">
        <f>LC52*LD52</f>
      </c>
      <c r="LF52" t="n" s="20491">
        <v>0.15000000596046448</v>
      </c>
      <c r="LG52">
        <f>LF52*LD52</f>
      </c>
      <c r="LH52">
        <f>LC52-LF52</f>
      </c>
      <c r="LI52">
        <f>LE52-LG52</f>
      </c>
      <c r="LJ52" t="n" s="20495">
        <v>0.03999999910593033</v>
      </c>
      <c r="LK52">
        <f>LJ52*LD52</f>
      </c>
      <c r="LL52">
        <f>LD52*(1+LJ52)</f>
      </c>
      <c r="LM52" t="n" s="20498">
        <v>0.029999999329447746</v>
      </c>
      <c r="LN52">
        <f>LM52*LL52</f>
      </c>
      <c r="LO52">
        <f>LL52+LN52</f>
      </c>
      <c r="LP52" t="n" s="20501">
        <v>0.10000000149011612</v>
      </c>
      <c r="LQ52">
        <f>LO52/(1-LP52)</f>
      </c>
      <c r="LR52">
        <f>LP52*LQ52</f>
      </c>
      <c r="LS52" t="n" s="20504">
        <v>0.10000000149011612</v>
      </c>
      <c r="LT52">
        <f>LS52*LQ52</f>
      </c>
      <c r="LU52">
        <f>LP52-LS52</f>
      </c>
      <c r="LV52">
        <f>LR52-LT52</f>
      </c>
      <c r="LW52">
        <f>LQ52</f>
      </c>
      <c r="LX52">
        <f>KW52*KY52/3652*$P$52</f>
      </c>
      <c r="LY52" t="n" s="20510">
        <v>0.0</v>
      </c>
      <c r="LZ52">
        <f>LX52*(1+LY52)</f>
      </c>
      <c r="MA52" t="n" s="20512">
        <v>0.25</v>
      </c>
      <c r="MB52">
        <f>LZ52/(1-MA52)</f>
      </c>
      <c r="MC52">
        <f>MA52*MB52</f>
      </c>
      <c r="MD52" t="n" s="20515">
        <v>0.15000000596046448</v>
      </c>
      <c r="ME52">
        <f>MD52*MB52</f>
      </c>
      <c r="MF52">
        <f>MA52-MD52</f>
      </c>
      <c r="MG52">
        <f>MC52-ME52</f>
      </c>
      <c r="MH52" t="n" s="20519">
        <v>0.03999999910593033</v>
      </c>
      <c r="MI52">
        <f>MH52*MB52</f>
      </c>
      <c r="MJ52">
        <f>MB52*(1+MH52)</f>
      </c>
      <c r="MK52" t="n" s="20522">
        <v>0.029999999329447746</v>
      </c>
      <c r="ML52">
        <f>MK52*MJ52</f>
      </c>
      <c r="MM52">
        <f>MJ52+ML52</f>
      </c>
      <c r="MN52" t="n" s="20525">
        <v>0.10000000149011612</v>
      </c>
      <c r="MO52">
        <f>MM52/(1-MN52)</f>
      </c>
      <c r="MP52">
        <f>MN52*MO52</f>
      </c>
      <c r="MQ52" t="n" s="20528">
        <v>0.10000000149011612</v>
      </c>
      <c r="MR52">
        <f>MQ52*MO52</f>
      </c>
      <c r="MS52">
        <f>MN52-MQ52</f>
      </c>
      <c r="MT52">
        <f>MP52-MR52</f>
      </c>
      <c r="MU52">
        <f>MO52</f>
      </c>
      <c r="MV52" t="s" s="20533">
        <v>72</v>
      </c>
      <c r="MW52" t="s" s="20534">
        <v>66</v>
      </c>
      <c r="MX52" t="s" s="20535">
        <v>67</v>
      </c>
      <c r="MY52" t="n" s="20536">
        <v>240322.0</v>
      </c>
      <c r="MZ52" t="s" s="20537">
        <v>57</v>
      </c>
      <c r="NA52" t="s" s="20538">
        <v>68</v>
      </c>
      <c r="NB52" t="n" s="20539">
        <v>0.45249998569488525</v>
      </c>
      <c r="NC52" t="n" s="20540">
        <v>1.0</v>
      </c>
      <c r="ND52">
        <f>NC52*$O$52*12</f>
      </c>
      <c r="NE52">
        <f>NB52*ND52</f>
      </c>
      <c r="NF52" t="n" s="20543">
        <v>0.0</v>
      </c>
      <c r="NG52">
        <f>NE52*(1+NF52)</f>
      </c>
      <c r="NH52" t="n" s="20545">
        <v>0.25</v>
      </c>
      <c r="NI52">
        <f>NG52/(1-NH52)</f>
      </c>
      <c r="NJ52">
        <f>NH52*NI52</f>
      </c>
      <c r="NK52" t="n" s="20548">
        <v>0.15000000596046448</v>
      </c>
      <c r="NL52">
        <f>NK52*NI52</f>
      </c>
      <c r="NM52">
        <f>NH52-NK52</f>
      </c>
      <c r="NN52">
        <f>NJ52-NL52</f>
      </c>
      <c r="NO52" t="n" s="20552">
        <v>0.03999999910593033</v>
      </c>
      <c r="NP52">
        <f>NO52*NI52</f>
      </c>
      <c r="NQ52">
        <f>NI52*(1+NO52)</f>
      </c>
      <c r="NR52" t="n" s="20555">
        <v>0.029999999329447746</v>
      </c>
      <c r="NS52">
        <f>NR52*NQ52</f>
      </c>
      <c r="NT52">
        <f>NQ52+NS52</f>
      </c>
      <c r="NU52" t="n" s="20558">
        <v>0.10000000149011612</v>
      </c>
      <c r="NV52">
        <f>NT52/(1-NU52)</f>
      </c>
      <c r="NW52">
        <f>NU52*NV52</f>
      </c>
      <c r="NX52" t="n" s="20561">
        <v>0.10000000149011612</v>
      </c>
      <c r="NY52">
        <f>NX52*NV52</f>
      </c>
      <c r="NZ52">
        <f>NU52-NX52</f>
      </c>
      <c r="OA52">
        <f>NW52-NY52</f>
      </c>
      <c r="OB52">
        <f>NV52</f>
      </c>
      <c r="OC52">
        <f>NB52*ND52/3652*$P$52</f>
      </c>
      <c r="OD52" t="n" s="20567">
        <v>0.0</v>
      </c>
      <c r="OE52">
        <f>OC52*(1+OD52)</f>
      </c>
      <c r="OF52" t="n" s="20569">
        <v>0.25</v>
      </c>
      <c r="OG52">
        <f>OE52/(1-OF52)</f>
      </c>
      <c r="OH52">
        <f>OF52*OG52</f>
      </c>
      <c r="OI52" t="n" s="20572">
        <v>0.15000000596046448</v>
      </c>
      <c r="OJ52">
        <f>OI52*OG52</f>
      </c>
      <c r="OK52">
        <f>OF52-OI52</f>
      </c>
      <c r="OL52">
        <f>OH52-OJ52</f>
      </c>
      <c r="OM52" t="n" s="20576">
        <v>0.03999999910593033</v>
      </c>
      <c r="ON52">
        <f>OM52*OG52</f>
      </c>
      <c r="OO52">
        <f>OG52*(1+OM52)</f>
      </c>
      <c r="OP52" t="n" s="20579">
        <v>0.029999999329447746</v>
      </c>
      <c r="OQ52">
        <f>OP52*OO52</f>
      </c>
      <c r="OR52">
        <f>OO52+OQ52</f>
      </c>
      <c r="OS52" t="n" s="20582">
        <v>0.10000000149011612</v>
      </c>
      <c r="OT52">
        <f>OR52/(1-OS52)</f>
      </c>
      <c r="OU52">
        <f>OS52*OT52</f>
      </c>
      <c r="OV52" t="n" s="20585">
        <v>0.10000000149011612</v>
      </c>
      <c r="OW52">
        <f>OV52*OT52</f>
      </c>
      <c r="OX52">
        <f>OS52-OV52</f>
      </c>
      <c r="OY52">
        <f>OU52-OW52</f>
      </c>
      <c r="OZ52">
        <f>OT52</f>
      </c>
      <c r="PA52" t="s" s="20590">
        <v>73</v>
      </c>
      <c r="PB52" t="s" s="20591">
        <v>66</v>
      </c>
      <c r="PC52" t="s" s="20592">
        <v>67</v>
      </c>
      <c r="PD52" t="n" s="20593">
        <v>240322.0</v>
      </c>
      <c r="PE52" t="s" s="20594">
        <v>57</v>
      </c>
      <c r="PF52" t="s" s="20595">
        <v>68</v>
      </c>
      <c r="PG52" t="n" s="20596">
        <v>0.9043999910354614</v>
      </c>
      <c r="PH52" t="n" s="20597">
        <v>1.0</v>
      </c>
      <c r="PI52">
        <f>PH52*$O$52*12</f>
      </c>
      <c r="PJ52">
        <f>PG52*PI52</f>
      </c>
      <c r="PK52" t="n" s="20600">
        <v>0.0</v>
      </c>
      <c r="PL52">
        <f>PJ52*(1+PK52)</f>
      </c>
      <c r="PM52" t="n" s="20602">
        <v>0.25</v>
      </c>
      <c r="PN52">
        <f>PL52/(1-PM52)</f>
      </c>
      <c r="PO52">
        <f>PM52*PN52</f>
      </c>
      <c r="PP52" t="n" s="20605">
        <v>0.15000000596046448</v>
      </c>
      <c r="PQ52">
        <f>PP52*PN52</f>
      </c>
      <c r="PR52">
        <f>PM52-PP52</f>
      </c>
      <c r="PS52">
        <f>PO52-PQ52</f>
      </c>
      <c r="PT52" t="n" s="20609">
        <v>0.03999999910593033</v>
      </c>
      <c r="PU52">
        <f>PT52*PN52</f>
      </c>
      <c r="PV52">
        <f>PN52*(1+PT52)</f>
      </c>
      <c r="PW52" t="n" s="20612">
        <v>0.029999999329447746</v>
      </c>
      <c r="PX52">
        <f>PW52*PV52</f>
      </c>
      <c r="PY52">
        <f>PV52+PX52</f>
      </c>
      <c r="PZ52" t="n" s="20615">
        <v>0.10000000149011612</v>
      </c>
      <c r="QA52">
        <f>PY52/(1-PZ52)</f>
      </c>
      <c r="QB52">
        <f>PZ52*QA52</f>
      </c>
      <c r="QC52" t="n" s="20618">
        <v>0.10000000149011612</v>
      </c>
      <c r="QD52">
        <f>QC52*QA52</f>
      </c>
      <c r="QE52">
        <f>PZ52-QC52</f>
      </c>
      <c r="QF52">
        <f>QB52-QD52</f>
      </c>
      <c r="QG52">
        <f>QA52</f>
      </c>
      <c r="QH52">
        <f>PG52*PI52/3652*$P$52</f>
      </c>
      <c r="QI52" t="n" s="20624">
        <v>0.0</v>
      </c>
      <c r="QJ52">
        <f>QH52*(1+QI52)</f>
      </c>
      <c r="QK52" t="n" s="20626">
        <v>0.25</v>
      </c>
      <c r="QL52">
        <f>QJ52/(1-QK52)</f>
      </c>
      <c r="QM52">
        <f>QK52*QL52</f>
      </c>
      <c r="QN52" t="n" s="20629">
        <v>0.15000000596046448</v>
      </c>
      <c r="QO52">
        <f>QN52*QL52</f>
      </c>
      <c r="QP52">
        <f>QK52-QN52</f>
      </c>
      <c r="QQ52">
        <f>QM52-QO52</f>
      </c>
      <c r="QR52" t="n" s="20633">
        <v>0.03999999910593033</v>
      </c>
      <c r="QS52">
        <f>QR52*QL52</f>
      </c>
      <c r="QT52">
        <f>QL52*(1+QR52)</f>
      </c>
      <c r="QU52" t="n" s="20636">
        <v>0.029999999329447746</v>
      </c>
      <c r="QV52">
        <f>QU52*QT52</f>
      </c>
      <c r="QW52">
        <f>QT52+QV52</f>
      </c>
      <c r="QX52" t="n" s="20639">
        <v>0.10000000149011612</v>
      </c>
      <c r="QY52">
        <f>QW52/(1-QX52)</f>
      </c>
      <c r="QZ52">
        <f>QX52*QY52</f>
      </c>
      <c r="RA52" t="n" s="20642">
        <v>0.10000000149011612</v>
      </c>
      <c r="RB52">
        <f>RA52*QY52</f>
      </c>
      <c r="RC52">
        <f>QX52-RA52</f>
      </c>
      <c r="RD52">
        <f>QZ52-RB52</f>
      </c>
      <c r="RE52">
        <f>QY52</f>
      </c>
      <c r="RF52">
        <f>BV52+EA52+GF52+IK52+KP52+MU52+OZ52+RE52</f>
      </c>
    </row>
    <row r="53">
      <c r="A53" t="s">
        <v>147</v>
      </c>
      <c r="B53" t="s">
        <v>148</v>
      </c>
      <c r="C53" t="s">
        <v>149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n">
        <v>0.0</v>
      </c>
      <c r="K53" t="n">
        <v>42815.0</v>
      </c>
      <c r="L53" t="n">
        <v>42424.0</v>
      </c>
      <c r="M53" t="s">
        <v>57</v>
      </c>
      <c r="N53" t="n">
        <v>-1.0</v>
      </c>
      <c r="O53" t="n">
        <v>15000.0</v>
      </c>
      <c r="P53" t="n">
        <v>-391.0</v>
      </c>
      <c r="Q53" t="n">
        <v>0.0</v>
      </c>
      <c r="R53" t="s" s="20647">
        <v>58</v>
      </c>
      <c r="S53" t="s" s="20648">
        <v>59</v>
      </c>
      <c r="T53" t="s" s="20649">
        <v>60</v>
      </c>
      <c r="U53" t="s" s="20650">
        <v>61</v>
      </c>
      <c r="V53" t="s" s="20651">
        <v>57</v>
      </c>
      <c r="W53" t="s" s="20652">
        <v>62</v>
      </c>
      <c r="X53" t="s" s="20653">
        <v>63</v>
      </c>
      <c r="Z53" t="n" s="20654">
        <v>500000.0</v>
      </c>
      <c r="AA53" t="n" s="20655">
        <v>1822.1199951171875</v>
      </c>
      <c r="AB53" t="n" s="20656">
        <v>0.0</v>
      </c>
      <c r="AC53">
        <f>AA53*(1+AB53)</f>
      </c>
      <c r="AD53" t="n" s="20658">
        <v>0.25</v>
      </c>
      <c r="AE53">
        <f>AC53/(1-AD53)</f>
      </c>
      <c r="AF53">
        <f>AD53*AE53</f>
      </c>
      <c r="AG53" t="n" s="20661">
        <v>0.15000000596046448</v>
      </c>
      <c r="AH53">
        <f>AG53*AE53</f>
      </c>
      <c r="AI53">
        <f>AD53-AG53</f>
      </c>
      <c r="AJ53">
        <f>AF53-AH53</f>
      </c>
      <c r="AK53" t="n" s="20665">
        <v>0.03999999910593033</v>
      </c>
      <c r="AL53">
        <f>AK53*AE53</f>
      </c>
      <c r="AM53">
        <f>AE53*(1+AK53)</f>
      </c>
      <c r="AN53" t="n" s="20668">
        <v>0.029999999329447746</v>
      </c>
      <c r="AO53">
        <f>AN53*AM53</f>
      </c>
      <c r="AP53">
        <f>AM53+AO53</f>
      </c>
      <c r="AQ53" t="n" s="20671">
        <v>0.10000000149011612</v>
      </c>
      <c r="AR53">
        <f>AP53/(1-AQ53)</f>
      </c>
      <c r="AS53">
        <f>AQ53*AR53</f>
      </c>
      <c r="AT53" t="n" s="20674">
        <v>0.10000000149011612</v>
      </c>
      <c r="AU53">
        <f>AT53*AR53</f>
      </c>
      <c r="AV53">
        <f>AQ53-AT53</f>
      </c>
      <c r="AW53">
        <f>AS53-AU53</f>
      </c>
      <c r="AX53">
        <f>AR53</f>
      </c>
      <c r="AY53">
        <f>AA53/12*$Q$53</f>
      </c>
      <c r="AZ53">
        <f>AB53/12*$Q$53</f>
      </c>
      <c r="BA53">
        <f>AC53/12*$Q$53</f>
      </c>
      <c r="BB53">
        <f>AD53/12*$Q$53</f>
      </c>
      <c r="BC53">
        <f>AE53/12*$Q$53</f>
      </c>
      <c r="BD53">
        <f>AF53/12*$Q$53</f>
      </c>
      <c r="BE53">
        <f>AG53/12*$Q$53</f>
      </c>
      <c r="BF53">
        <f>AH53/12*$Q$53</f>
      </c>
      <c r="BG53">
        <f>AI53/12*$Q$53</f>
      </c>
      <c r="BH53">
        <f>AJ53/12*$Q$53</f>
      </c>
      <c r="BI53">
        <f>AK53/12*$Q$53</f>
      </c>
      <c r="BJ53">
        <f>AL53/12*$Q$53</f>
      </c>
      <c r="BK53">
        <f>AM53/12*$Q$53</f>
      </c>
      <c r="BL53">
        <f>AN53/12*$Q$53</f>
      </c>
      <c r="BM53">
        <f>AO53/12*$Q$53</f>
      </c>
      <c r="BN53">
        <f>AP53/12*$Q$53</f>
      </c>
      <c r="BO53">
        <f>AQ53/12*$Q$53</f>
      </c>
      <c r="BP53">
        <f>AR53/12*$Q$53</f>
      </c>
      <c r="BQ53">
        <f>AS53/12*$Q$53</f>
      </c>
      <c r="BR53">
        <f>AT53/12*$Q$53</f>
      </c>
      <c r="BS53">
        <f>AU53/12*$Q$53</f>
      </c>
      <c r="BT53">
        <f>AV53/12*$Q$53</f>
      </c>
      <c r="BU53">
        <f>AW53/12*$Q$53</f>
      </c>
      <c r="BV53">
        <f>AX53/12*$Q$53</f>
      </c>
      <c r="BW53" t="s" s="20707">
        <v>64</v>
      </c>
      <c r="BX53" t="s" s="20708">
        <v>59</v>
      </c>
      <c r="BY53" t="s" s="20709">
        <v>60</v>
      </c>
      <c r="BZ53" t="s" s="20710">
        <v>61</v>
      </c>
      <c r="CA53" t="s" s="20711">
        <v>57</v>
      </c>
      <c r="CB53" t="s" s="20712">
        <v>62</v>
      </c>
      <c r="CC53" t="s" s="20713">
        <v>63</v>
      </c>
      <c r="CE53" t="n" s="20714">
        <v>500000.0</v>
      </c>
      <c r="CF53" t="n" s="20715">
        <v>0.0</v>
      </c>
      <c r="CG53" t="n" s="20716">
        <v>0.0</v>
      </c>
      <c r="CH53">
        <f>CF53*(1+CG53)</f>
      </c>
      <c r="CI53" t="n" s="20718">
        <v>0.25</v>
      </c>
      <c r="CJ53">
        <f>CH53/(1-CI53)</f>
      </c>
      <c r="CK53">
        <f>CI53*CJ53</f>
      </c>
      <c r="CL53" t="n" s="20721">
        <v>0.15000000596046448</v>
      </c>
      <c r="CM53">
        <f>CL53*CJ53</f>
      </c>
      <c r="CN53">
        <f>CI53-CL53</f>
      </c>
      <c r="CO53">
        <f>CK53-CM53</f>
      </c>
      <c r="CP53" t="n" s="20725">
        <v>0.03999999910593033</v>
      </c>
      <c r="CQ53">
        <f>CP53*CJ53</f>
      </c>
      <c r="CR53">
        <f>CJ53*(1+CP53)</f>
      </c>
      <c r="CS53" t="n" s="20728">
        <v>0.029999999329447746</v>
      </c>
      <c r="CT53">
        <f>CS53*CR53</f>
      </c>
      <c r="CU53">
        <f>CR53+CT53</f>
      </c>
      <c r="CV53" t="n" s="20731">
        <v>0.10000000149011612</v>
      </c>
      <c r="CW53">
        <f>CU53/(1-CV53)</f>
      </c>
      <c r="CX53">
        <f>CV53*CW53</f>
      </c>
      <c r="CY53" t="n" s="20734">
        <v>0.10000000149011612</v>
      </c>
      <c r="CZ53">
        <f>CY53*CW53</f>
      </c>
      <c r="DA53">
        <f>CV53-CY53</f>
      </c>
      <c r="DB53">
        <f>CX53-CZ53</f>
      </c>
      <c r="DC53">
        <f>CW53</f>
      </c>
      <c r="DD53">
        <f>CF53/12*$Q$53</f>
      </c>
      <c r="DE53">
        <f>CG53/12*$Q$53</f>
      </c>
      <c r="DF53">
        <f>CH53/12*$Q$53</f>
      </c>
      <c r="DG53">
        <f>CI53/12*$Q$53</f>
      </c>
      <c r="DH53">
        <f>CJ53/12*$Q$53</f>
      </c>
      <c r="DI53">
        <f>CK53/12*$Q$53</f>
      </c>
      <c r="DJ53">
        <f>CL53/12*$Q$53</f>
      </c>
      <c r="DK53">
        <f>CM53/12*$Q$53</f>
      </c>
      <c r="DL53">
        <f>CN53/12*$Q$53</f>
      </c>
      <c r="DM53">
        <f>CO53/12*$Q$53</f>
      </c>
      <c r="DN53">
        <f>CP53/12*$Q$53</f>
      </c>
      <c r="DO53">
        <f>CQ53/12*$Q$53</f>
      </c>
      <c r="DP53">
        <f>CR53/12*$Q$53</f>
      </c>
      <c r="DQ53">
        <f>CS53/12*$Q$53</f>
      </c>
      <c r="DR53">
        <f>CT53/12*$Q$53</f>
      </c>
      <c r="DS53">
        <f>CU53/12*$Q$53</f>
      </c>
      <c r="DT53">
        <f>CV53/12*$Q$53</f>
      </c>
      <c r="DU53">
        <f>CW53/12*$Q$53</f>
      </c>
      <c r="DV53">
        <f>CX53/12*$Q$53</f>
      </c>
      <c r="DW53">
        <f>CY53/12*$Q$53</f>
      </c>
      <c r="DX53">
        <f>CZ53/12*$Q$53</f>
      </c>
      <c r="DY53">
        <f>DA53/12*$Q$53</f>
      </c>
      <c r="DZ53">
        <f>DB53/12*$Q$53</f>
      </c>
      <c r="EA53">
        <f>DC53/12*$Q$53</f>
      </c>
      <c r="EB53" t="s" s="20767">
        <v>65</v>
      </c>
      <c r="EC53" t="s" s="20768">
        <v>66</v>
      </c>
      <c r="ED53" t="s" s="20769">
        <v>67</v>
      </c>
      <c r="EE53" t="n" s="20770">
        <v>240322.0</v>
      </c>
      <c r="EF53" t="s" s="20771">
        <v>57</v>
      </c>
      <c r="EG53" t="s" s="20772">
        <v>68</v>
      </c>
      <c r="EH53" t="n" s="20773">
        <v>0.5009999871253967</v>
      </c>
      <c r="EI53" t="n" s="20774">
        <v>3.0</v>
      </c>
      <c r="EJ53">
        <f>EI53*$O$53*12</f>
      </c>
      <c r="EK53">
        <f>EH53*EJ53</f>
      </c>
      <c r="EL53" t="n" s="20777">
        <v>0.0</v>
      </c>
      <c r="EM53">
        <f>EK53*(1+EL53)</f>
      </c>
      <c r="EN53" t="n" s="20779">
        <v>0.25</v>
      </c>
      <c r="EO53">
        <f>EM53/(1-EN53)</f>
      </c>
      <c r="EP53">
        <f>EN53*EO53</f>
      </c>
      <c r="EQ53" t="n" s="20782">
        <v>0.15000000596046448</v>
      </c>
      <c r="ER53">
        <f>EQ53*EO53</f>
      </c>
      <c r="ES53">
        <f>EN53-EQ53</f>
      </c>
      <c r="ET53">
        <f>EP53-ER53</f>
      </c>
      <c r="EU53" t="n" s="20786">
        <v>0.03999999910593033</v>
      </c>
      <c r="EV53">
        <f>EU53*EO53</f>
      </c>
      <c r="EW53">
        <f>EO53*(1+EU53)</f>
      </c>
      <c r="EX53" t="n" s="20789">
        <v>0.029999999329447746</v>
      </c>
      <c r="EY53">
        <f>EX53*EW53</f>
      </c>
      <c r="EZ53">
        <f>EW53+EY53</f>
      </c>
      <c r="FA53" t="n" s="20792">
        <v>0.10000000149011612</v>
      </c>
      <c r="FB53">
        <f>EZ53/(1-FA53)</f>
      </c>
      <c r="FC53">
        <f>FA53*FB53</f>
      </c>
      <c r="FD53" t="n" s="20795">
        <v>0.10000000149011612</v>
      </c>
      <c r="FE53">
        <f>FD53*FB53</f>
      </c>
      <c r="FF53">
        <f>FA53-FD53</f>
      </c>
      <c r="FG53">
        <f>FC53-FE53</f>
      </c>
      <c r="FH53">
        <f>FB53</f>
      </c>
      <c r="FI53">
        <f>EH53*EJ53/3653*$P$53</f>
      </c>
      <c r="FJ53" t="n" s="20801">
        <v>0.0</v>
      </c>
      <c r="FK53">
        <f>FI53*(1+FJ53)</f>
      </c>
      <c r="FL53" t="n" s="20803">
        <v>0.25</v>
      </c>
      <c r="FM53">
        <f>FK53/(1-FL53)</f>
      </c>
      <c r="FN53">
        <f>FL53*FM53</f>
      </c>
      <c r="FO53" t="n" s="20806">
        <v>0.15000000596046448</v>
      </c>
      <c r="FP53">
        <f>FO53*FM53</f>
      </c>
      <c r="FQ53">
        <f>FL53-FO53</f>
      </c>
      <c r="FR53">
        <f>FN53-FP53</f>
      </c>
      <c r="FS53" t="n" s="20810">
        <v>0.03999999910593033</v>
      </c>
      <c r="FT53">
        <f>FS53*FM53</f>
      </c>
      <c r="FU53">
        <f>FM53*(1+FS53)</f>
      </c>
      <c r="FV53" t="n" s="20813">
        <v>0.029999999329447746</v>
      </c>
      <c r="FW53">
        <f>FV53*FU53</f>
      </c>
      <c r="FX53">
        <f>FU53+FW53</f>
      </c>
      <c r="FY53" t="n" s="20816">
        <v>0.10000000149011612</v>
      </c>
      <c r="FZ53">
        <f>FX53/(1-FY53)</f>
      </c>
      <c r="GA53">
        <f>FY53*FZ53</f>
      </c>
      <c r="GB53" t="n" s="20819">
        <v>0.10000000149011612</v>
      </c>
      <c r="GC53">
        <f>GB53*FZ53</f>
      </c>
      <c r="GD53">
        <f>FY53-GB53</f>
      </c>
      <c r="GE53">
        <f>GA53-GC53</f>
      </c>
      <c r="GF53">
        <f>FZ53</f>
      </c>
      <c r="GG53" t="s" s="20824">
        <v>69</v>
      </c>
      <c r="GH53" t="s" s="20825">
        <v>66</v>
      </c>
      <c r="GI53" t="s" s="20826">
        <v>67</v>
      </c>
      <c r="GJ53" t="n" s="20827">
        <v>240322.0</v>
      </c>
      <c r="GK53" t="s" s="20828">
        <v>57</v>
      </c>
      <c r="GL53" t="s" s="20829">
        <v>68</v>
      </c>
      <c r="GM53" t="n" s="20830">
        <v>0.12530000507831573</v>
      </c>
      <c r="GN53" t="n" s="20831">
        <v>3.0</v>
      </c>
      <c r="GO53">
        <f>GN53*$O$53*12</f>
      </c>
      <c r="GP53">
        <f>GM53*GO53</f>
      </c>
      <c r="GQ53" t="n" s="20834">
        <v>0.0</v>
      </c>
      <c r="GR53">
        <f>GP53*(1+GQ53)</f>
      </c>
      <c r="GS53" t="n" s="20836">
        <v>0.25</v>
      </c>
      <c r="GT53">
        <f>GR53/(1-GS53)</f>
      </c>
      <c r="GU53">
        <f>GS53*GT53</f>
      </c>
      <c r="GV53" t="n" s="20839">
        <v>0.15000000596046448</v>
      </c>
      <c r="GW53">
        <f>GV53*GT53</f>
      </c>
      <c r="GX53">
        <f>GS53-GV53</f>
      </c>
      <c r="GY53">
        <f>GU53-GW53</f>
      </c>
      <c r="GZ53" t="n" s="20843">
        <v>0.03999999910593033</v>
      </c>
      <c r="HA53">
        <f>GZ53*GT53</f>
      </c>
      <c r="HB53">
        <f>GT53*(1+GZ53)</f>
      </c>
      <c r="HC53" t="n" s="20846">
        <v>0.029999999329447746</v>
      </c>
      <c r="HD53">
        <f>HC53*HB53</f>
      </c>
      <c r="HE53">
        <f>HB53+HD53</f>
      </c>
      <c r="HF53" t="n" s="20849">
        <v>0.10000000149011612</v>
      </c>
      <c r="HG53">
        <f>HE53/(1-HF53)</f>
      </c>
      <c r="HH53">
        <f>HF53*HG53</f>
      </c>
      <c r="HI53" t="n" s="20852">
        <v>0.10000000149011612</v>
      </c>
      <c r="HJ53">
        <f>HI53*HG53</f>
      </c>
      <c r="HK53">
        <f>HF53-HI53</f>
      </c>
      <c r="HL53">
        <f>HH53-HJ53</f>
      </c>
      <c r="HM53">
        <f>HG53</f>
      </c>
      <c r="HN53">
        <f>GM53*GO53/3653*$P$53</f>
      </c>
      <c r="HO53" t="n" s="20858">
        <v>0.0</v>
      </c>
      <c r="HP53">
        <f>HN53*(1+HO53)</f>
      </c>
      <c r="HQ53" t="n" s="20860">
        <v>0.25</v>
      </c>
      <c r="HR53">
        <f>HP53/(1-HQ53)</f>
      </c>
      <c r="HS53">
        <f>HQ53*HR53</f>
      </c>
      <c r="HT53" t="n" s="20863">
        <v>0.15000000596046448</v>
      </c>
      <c r="HU53">
        <f>HT53*HR53</f>
      </c>
      <c r="HV53">
        <f>HQ53-HT53</f>
      </c>
      <c r="HW53">
        <f>HS53-HU53</f>
      </c>
      <c r="HX53" t="n" s="20867">
        <v>0.03999999910593033</v>
      </c>
      <c r="HY53">
        <f>HX53*HR53</f>
      </c>
      <c r="HZ53">
        <f>HR53*(1+HX53)</f>
      </c>
      <c r="IA53" t="n" s="20870">
        <v>0.029999999329447746</v>
      </c>
      <c r="IB53">
        <f>IA53*HZ53</f>
      </c>
      <c r="IC53">
        <f>HZ53+IB53</f>
      </c>
      <c r="ID53" t="n" s="20873">
        <v>0.10000000149011612</v>
      </c>
      <c r="IE53">
        <f>IC53/(1-ID53)</f>
      </c>
      <c r="IF53">
        <f>ID53*IE53</f>
      </c>
      <c r="IG53" t="n" s="20876">
        <v>0.10000000149011612</v>
      </c>
      <c r="IH53">
        <f>IG53*IE53</f>
      </c>
      <c r="II53">
        <f>ID53-IG53</f>
      </c>
      <c r="IJ53">
        <f>IF53-IH53</f>
      </c>
      <c r="IK53">
        <f>IE53</f>
      </c>
      <c r="IL53" t="s" s="20881">
        <v>70</v>
      </c>
      <c r="IM53" t="s" s="20882">
        <v>66</v>
      </c>
      <c r="IN53" t="s" s="20883">
        <v>67</v>
      </c>
      <c r="IO53" t="n" s="20884">
        <v>240322.0</v>
      </c>
      <c r="IP53" t="s" s="20885">
        <v>57</v>
      </c>
      <c r="IQ53" t="s" s="20886">
        <v>68</v>
      </c>
      <c r="IR53" t="n" s="20887">
        <v>0.061900001019239426</v>
      </c>
      <c r="IS53" t="n" s="20888">
        <v>3.0</v>
      </c>
      <c r="IT53">
        <f>IS53*$O$53*12</f>
      </c>
      <c r="IU53">
        <f>IR53*IT53</f>
      </c>
      <c r="IV53" t="n" s="20891">
        <v>0.0</v>
      </c>
      <c r="IW53">
        <f>IU53*(1+IV53)</f>
      </c>
      <c r="IX53" t="n" s="20893">
        <v>0.25</v>
      </c>
      <c r="IY53">
        <f>IW53/(1-IX53)</f>
      </c>
      <c r="IZ53">
        <f>IX53*IY53</f>
      </c>
      <c r="JA53" t="n" s="20896">
        <v>0.15000000596046448</v>
      </c>
      <c r="JB53">
        <f>JA53*IY53</f>
      </c>
      <c r="JC53">
        <f>IX53-JA53</f>
      </c>
      <c r="JD53">
        <f>IZ53-JB53</f>
      </c>
      <c r="JE53" t="n" s="20900">
        <v>0.03999999910593033</v>
      </c>
      <c r="JF53">
        <f>JE53*IY53</f>
      </c>
      <c r="JG53">
        <f>IY53*(1+JE53)</f>
      </c>
      <c r="JH53" t="n" s="20903">
        <v>0.029999999329447746</v>
      </c>
      <c r="JI53">
        <f>JH53*JG53</f>
      </c>
      <c r="JJ53">
        <f>JG53+JI53</f>
      </c>
      <c r="JK53" t="n" s="20906">
        <v>0.10000000149011612</v>
      </c>
      <c r="JL53">
        <f>JJ53/(1-JK53)</f>
      </c>
      <c r="JM53">
        <f>JK53*JL53</f>
      </c>
      <c r="JN53" t="n" s="20909">
        <v>0.10000000149011612</v>
      </c>
      <c r="JO53">
        <f>JN53*JL53</f>
      </c>
      <c r="JP53">
        <f>JK53-JN53</f>
      </c>
      <c r="JQ53">
        <f>JM53-JO53</f>
      </c>
      <c r="JR53">
        <f>JL53</f>
      </c>
      <c r="JS53">
        <f>IR53*IT53/3653*$P$53</f>
      </c>
      <c r="JT53" t="n" s="20915">
        <v>0.0</v>
      </c>
      <c r="JU53">
        <f>JS53*(1+JT53)</f>
      </c>
      <c r="JV53" t="n" s="20917">
        <v>0.25</v>
      </c>
      <c r="JW53">
        <f>JU53/(1-JV53)</f>
      </c>
      <c r="JX53">
        <f>JV53*JW53</f>
      </c>
      <c r="JY53" t="n" s="20920">
        <v>0.15000000596046448</v>
      </c>
      <c r="JZ53">
        <f>JY53*JW53</f>
      </c>
      <c r="KA53">
        <f>JV53-JY53</f>
      </c>
      <c r="KB53">
        <f>JX53-JZ53</f>
      </c>
      <c r="KC53" t="n" s="20924">
        <v>0.03999999910593033</v>
      </c>
      <c r="KD53">
        <f>KC53*JW53</f>
      </c>
      <c r="KE53">
        <f>JW53*(1+KC53)</f>
      </c>
      <c r="KF53" t="n" s="20927">
        <v>0.029999999329447746</v>
      </c>
      <c r="KG53">
        <f>KF53*KE53</f>
      </c>
      <c r="KH53">
        <f>KE53+KG53</f>
      </c>
      <c r="KI53" t="n" s="20930">
        <v>0.10000000149011612</v>
      </c>
      <c r="KJ53">
        <f>KH53/(1-KI53)</f>
      </c>
      <c r="KK53">
        <f>KI53*KJ53</f>
      </c>
      <c r="KL53" t="n" s="20933">
        <v>0.10000000149011612</v>
      </c>
      <c r="KM53">
        <f>KL53*KJ53</f>
      </c>
      <c r="KN53">
        <f>KI53-KL53</f>
      </c>
      <c r="KO53">
        <f>KK53-KM53</f>
      </c>
      <c r="KP53">
        <f>KJ53</f>
      </c>
      <c r="KQ53" t="s" s="20938">
        <v>71</v>
      </c>
      <c r="KR53" t="s" s="20939">
        <v>66</v>
      </c>
      <c r="KS53" t="s" s="20940">
        <v>67</v>
      </c>
      <c r="KT53" t="n" s="20941">
        <v>240322.0</v>
      </c>
      <c r="KU53" t="s" s="20942">
        <v>57</v>
      </c>
      <c r="KV53" t="s" s="20943">
        <v>68</v>
      </c>
      <c r="KW53" t="n" s="20944">
        <v>0.21080000698566437</v>
      </c>
      <c r="KX53" t="n" s="20945">
        <v>3.0</v>
      </c>
      <c r="KY53">
        <f>KX53*$O$53*12</f>
      </c>
      <c r="KZ53">
        <f>KW53*KY53</f>
      </c>
      <c r="LA53" t="n" s="20948">
        <v>0.0</v>
      </c>
      <c r="LB53">
        <f>KZ53*(1+LA53)</f>
      </c>
      <c r="LC53" t="n" s="20950">
        <v>0.25</v>
      </c>
      <c r="LD53">
        <f>LB53/(1-LC53)</f>
      </c>
      <c r="LE53">
        <f>LC53*LD53</f>
      </c>
      <c r="LF53" t="n" s="20953">
        <v>0.15000000596046448</v>
      </c>
      <c r="LG53">
        <f>LF53*LD53</f>
      </c>
      <c r="LH53">
        <f>LC53-LF53</f>
      </c>
      <c r="LI53">
        <f>LE53-LG53</f>
      </c>
      <c r="LJ53" t="n" s="20957">
        <v>0.03999999910593033</v>
      </c>
      <c r="LK53">
        <f>LJ53*LD53</f>
      </c>
      <c r="LL53">
        <f>LD53*(1+LJ53)</f>
      </c>
      <c r="LM53" t="n" s="20960">
        <v>0.029999999329447746</v>
      </c>
      <c r="LN53">
        <f>LM53*LL53</f>
      </c>
      <c r="LO53">
        <f>LL53+LN53</f>
      </c>
      <c r="LP53" t="n" s="20963">
        <v>0.10000000149011612</v>
      </c>
      <c r="LQ53">
        <f>LO53/(1-LP53)</f>
      </c>
      <c r="LR53">
        <f>LP53*LQ53</f>
      </c>
      <c r="LS53" t="n" s="20966">
        <v>0.10000000149011612</v>
      </c>
      <c r="LT53">
        <f>LS53*LQ53</f>
      </c>
      <c r="LU53">
        <f>LP53-LS53</f>
      </c>
      <c r="LV53">
        <f>LR53-LT53</f>
      </c>
      <c r="LW53">
        <f>LQ53</f>
      </c>
      <c r="LX53">
        <f>KW53*KY53/3653*$P$53</f>
      </c>
      <c r="LY53" t="n" s="20972">
        <v>0.0</v>
      </c>
      <c r="LZ53">
        <f>LX53*(1+LY53)</f>
      </c>
      <c r="MA53" t="n" s="20974">
        <v>0.25</v>
      </c>
      <c r="MB53">
        <f>LZ53/(1-MA53)</f>
      </c>
      <c r="MC53">
        <f>MA53*MB53</f>
      </c>
      <c r="MD53" t="n" s="20977">
        <v>0.15000000596046448</v>
      </c>
      <c r="ME53">
        <f>MD53*MB53</f>
      </c>
      <c r="MF53">
        <f>MA53-MD53</f>
      </c>
      <c r="MG53">
        <f>MC53-ME53</f>
      </c>
      <c r="MH53" t="n" s="20981">
        <v>0.03999999910593033</v>
      </c>
      <c r="MI53">
        <f>MH53*MB53</f>
      </c>
      <c r="MJ53">
        <f>MB53*(1+MH53)</f>
      </c>
      <c r="MK53" t="n" s="20984">
        <v>0.029999999329447746</v>
      </c>
      <c r="ML53">
        <f>MK53*MJ53</f>
      </c>
      <c r="MM53">
        <f>MJ53+ML53</f>
      </c>
      <c r="MN53" t="n" s="20987">
        <v>0.10000000149011612</v>
      </c>
      <c r="MO53">
        <f>MM53/(1-MN53)</f>
      </c>
      <c r="MP53">
        <f>MN53*MO53</f>
      </c>
      <c r="MQ53" t="n" s="20990">
        <v>0.10000000149011612</v>
      </c>
      <c r="MR53">
        <f>MQ53*MO53</f>
      </c>
      <c r="MS53">
        <f>MN53-MQ53</f>
      </c>
      <c r="MT53">
        <f>MP53-MR53</f>
      </c>
      <c r="MU53">
        <f>MO53</f>
      </c>
      <c r="MV53" t="s" s="20995">
        <v>72</v>
      </c>
      <c r="MW53" t="s" s="20996">
        <v>66</v>
      </c>
      <c r="MX53" t="s" s="20997">
        <v>67</v>
      </c>
      <c r="MY53" t="n" s="20998">
        <v>240322.0</v>
      </c>
      <c r="MZ53" t="s" s="20999">
        <v>57</v>
      </c>
      <c r="NA53" t="s" s="21000">
        <v>68</v>
      </c>
      <c r="NB53" t="n" s="21001">
        <v>0.45249998569488525</v>
      </c>
      <c r="NC53" t="n" s="21002">
        <v>1.0</v>
      </c>
      <c r="ND53">
        <f>NC53*$O$53*12</f>
      </c>
      <c r="NE53">
        <f>NB53*ND53</f>
      </c>
      <c r="NF53" t="n" s="21005">
        <v>0.0</v>
      </c>
      <c r="NG53">
        <f>NE53*(1+NF53)</f>
      </c>
      <c r="NH53" t="n" s="21007">
        <v>0.25</v>
      </c>
      <c r="NI53">
        <f>NG53/(1-NH53)</f>
      </c>
      <c r="NJ53">
        <f>NH53*NI53</f>
      </c>
      <c r="NK53" t="n" s="21010">
        <v>0.15000000596046448</v>
      </c>
      <c r="NL53">
        <f>NK53*NI53</f>
      </c>
      <c r="NM53">
        <f>NH53-NK53</f>
      </c>
      <c r="NN53">
        <f>NJ53-NL53</f>
      </c>
      <c r="NO53" t="n" s="21014">
        <v>0.03999999910593033</v>
      </c>
      <c r="NP53">
        <f>NO53*NI53</f>
      </c>
      <c r="NQ53">
        <f>NI53*(1+NO53)</f>
      </c>
      <c r="NR53" t="n" s="21017">
        <v>0.029999999329447746</v>
      </c>
      <c r="NS53">
        <f>NR53*NQ53</f>
      </c>
      <c r="NT53">
        <f>NQ53+NS53</f>
      </c>
      <c r="NU53" t="n" s="21020">
        <v>0.10000000149011612</v>
      </c>
      <c r="NV53">
        <f>NT53/(1-NU53)</f>
      </c>
      <c r="NW53">
        <f>NU53*NV53</f>
      </c>
      <c r="NX53" t="n" s="21023">
        <v>0.10000000149011612</v>
      </c>
      <c r="NY53">
        <f>NX53*NV53</f>
      </c>
      <c r="NZ53">
        <f>NU53-NX53</f>
      </c>
      <c r="OA53">
        <f>NW53-NY53</f>
      </c>
      <c r="OB53">
        <f>NV53</f>
      </c>
      <c r="OC53">
        <f>NB53*ND53/3653*$P$53</f>
      </c>
      <c r="OD53" t="n" s="21029">
        <v>0.0</v>
      </c>
      <c r="OE53">
        <f>OC53*(1+OD53)</f>
      </c>
      <c r="OF53" t="n" s="21031">
        <v>0.25</v>
      </c>
      <c r="OG53">
        <f>OE53/(1-OF53)</f>
      </c>
      <c r="OH53">
        <f>OF53*OG53</f>
      </c>
      <c r="OI53" t="n" s="21034">
        <v>0.15000000596046448</v>
      </c>
      <c r="OJ53">
        <f>OI53*OG53</f>
      </c>
      <c r="OK53">
        <f>OF53-OI53</f>
      </c>
      <c r="OL53">
        <f>OH53-OJ53</f>
      </c>
      <c r="OM53" t="n" s="21038">
        <v>0.03999999910593033</v>
      </c>
      <c r="ON53">
        <f>OM53*OG53</f>
      </c>
      <c r="OO53">
        <f>OG53*(1+OM53)</f>
      </c>
      <c r="OP53" t="n" s="21041">
        <v>0.029999999329447746</v>
      </c>
      <c r="OQ53">
        <f>OP53*OO53</f>
      </c>
      <c r="OR53">
        <f>OO53+OQ53</f>
      </c>
      <c r="OS53" t="n" s="21044">
        <v>0.10000000149011612</v>
      </c>
      <c r="OT53">
        <f>OR53/(1-OS53)</f>
      </c>
      <c r="OU53">
        <f>OS53*OT53</f>
      </c>
      <c r="OV53" t="n" s="21047">
        <v>0.10000000149011612</v>
      </c>
      <c r="OW53">
        <f>OV53*OT53</f>
      </c>
      <c r="OX53">
        <f>OS53-OV53</f>
      </c>
      <c r="OY53">
        <f>OU53-OW53</f>
      </c>
      <c r="OZ53">
        <f>OT53</f>
      </c>
      <c r="PA53" t="s" s="21052">
        <v>73</v>
      </c>
      <c r="PB53" t="s" s="21053">
        <v>66</v>
      </c>
      <c r="PC53" t="s" s="21054">
        <v>67</v>
      </c>
      <c r="PD53" t="n" s="21055">
        <v>240322.0</v>
      </c>
      <c r="PE53" t="s" s="21056">
        <v>57</v>
      </c>
      <c r="PF53" t="s" s="21057">
        <v>68</v>
      </c>
      <c r="PG53" t="n" s="21058">
        <v>0.9043999910354614</v>
      </c>
      <c r="PH53" t="n" s="21059">
        <v>1.0</v>
      </c>
      <c r="PI53">
        <f>PH53*$O$53*12</f>
      </c>
      <c r="PJ53">
        <f>PG53*PI53</f>
      </c>
      <c r="PK53" t="n" s="21062">
        <v>0.0</v>
      </c>
      <c r="PL53">
        <f>PJ53*(1+PK53)</f>
      </c>
      <c r="PM53" t="n" s="21064">
        <v>0.25</v>
      </c>
      <c r="PN53">
        <f>PL53/(1-PM53)</f>
      </c>
      <c r="PO53">
        <f>PM53*PN53</f>
      </c>
      <c r="PP53" t="n" s="21067">
        <v>0.15000000596046448</v>
      </c>
      <c r="PQ53">
        <f>PP53*PN53</f>
      </c>
      <c r="PR53">
        <f>PM53-PP53</f>
      </c>
      <c r="PS53">
        <f>PO53-PQ53</f>
      </c>
      <c r="PT53" t="n" s="21071">
        <v>0.03999999910593033</v>
      </c>
      <c r="PU53">
        <f>PT53*PN53</f>
      </c>
      <c r="PV53">
        <f>PN53*(1+PT53)</f>
      </c>
      <c r="PW53" t="n" s="21074">
        <v>0.029999999329447746</v>
      </c>
      <c r="PX53">
        <f>PW53*PV53</f>
      </c>
      <c r="PY53">
        <f>PV53+PX53</f>
      </c>
      <c r="PZ53" t="n" s="21077">
        <v>0.10000000149011612</v>
      </c>
      <c r="QA53">
        <f>PY53/(1-PZ53)</f>
      </c>
      <c r="QB53">
        <f>PZ53*QA53</f>
      </c>
      <c r="QC53" t="n" s="21080">
        <v>0.10000000149011612</v>
      </c>
      <c r="QD53">
        <f>QC53*QA53</f>
      </c>
      <c r="QE53">
        <f>PZ53-QC53</f>
      </c>
      <c r="QF53">
        <f>QB53-QD53</f>
      </c>
      <c r="QG53">
        <f>QA53</f>
      </c>
      <c r="QH53">
        <f>PG53*PI53/3653*$P$53</f>
      </c>
      <c r="QI53" t="n" s="21086">
        <v>0.0</v>
      </c>
      <c r="QJ53">
        <f>QH53*(1+QI53)</f>
      </c>
      <c r="QK53" t="n" s="21088">
        <v>0.25</v>
      </c>
      <c r="QL53">
        <f>QJ53/(1-QK53)</f>
      </c>
      <c r="QM53">
        <f>QK53*QL53</f>
      </c>
      <c r="QN53" t="n" s="21091">
        <v>0.15000000596046448</v>
      </c>
      <c r="QO53">
        <f>QN53*QL53</f>
      </c>
      <c r="QP53">
        <f>QK53-QN53</f>
      </c>
      <c r="QQ53">
        <f>QM53-QO53</f>
      </c>
      <c r="QR53" t="n" s="21095">
        <v>0.03999999910593033</v>
      </c>
      <c r="QS53">
        <f>QR53*QL53</f>
      </c>
      <c r="QT53">
        <f>QL53*(1+QR53)</f>
      </c>
      <c r="QU53" t="n" s="21098">
        <v>0.029999999329447746</v>
      </c>
      <c r="QV53">
        <f>QU53*QT53</f>
      </c>
      <c r="QW53">
        <f>QT53+QV53</f>
      </c>
      <c r="QX53" t="n" s="21101">
        <v>0.10000000149011612</v>
      </c>
      <c r="QY53">
        <f>QW53/(1-QX53)</f>
      </c>
      <c r="QZ53">
        <f>QX53*QY53</f>
      </c>
      <c r="RA53" t="n" s="21104">
        <v>0.10000000149011612</v>
      </c>
      <c r="RB53">
        <f>RA53*QY53</f>
      </c>
      <c r="RC53">
        <f>QX53-RA53</f>
      </c>
      <c r="RD53">
        <f>QZ53-RB53</f>
      </c>
      <c r="RE53">
        <f>QY53</f>
      </c>
      <c r="RF53">
        <f>BV53+EA53+GF53+IK53+KP53+MU53+OZ53+RE53</f>
      </c>
    </row>
    <row r="54">
      <c r="A54" t="s">
        <v>147</v>
      </c>
      <c r="B54" t="s">
        <v>148</v>
      </c>
      <c r="C54" t="s">
        <v>149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n">
        <v>0.0</v>
      </c>
      <c r="K54" t="n">
        <v>42815.0</v>
      </c>
      <c r="L54" t="n">
        <v>42753.0</v>
      </c>
      <c r="M54" t="s">
        <v>57</v>
      </c>
      <c r="N54" t="n">
        <v>-2.0</v>
      </c>
      <c r="O54" t="n">
        <v>15000.0</v>
      </c>
      <c r="P54" t="n">
        <v>-62.0</v>
      </c>
      <c r="Q54" t="n">
        <v>-2.0</v>
      </c>
      <c r="R54" t="s" s="21109">
        <v>58</v>
      </c>
      <c r="S54" t="s" s="21110">
        <v>59</v>
      </c>
      <c r="T54" t="s" s="21111">
        <v>60</v>
      </c>
      <c r="U54" t="s" s="21112">
        <v>61</v>
      </c>
      <c r="V54" t="s" s="21113">
        <v>57</v>
      </c>
      <c r="W54" t="s" s="21114">
        <v>62</v>
      </c>
      <c r="X54" t="s" s="21115">
        <v>63</v>
      </c>
      <c r="Z54" t="n" s="21116">
        <v>500000.0</v>
      </c>
      <c r="AA54" t="n" s="21117">
        <v>1822.1199951171875</v>
      </c>
      <c r="AB54" t="n" s="21118">
        <v>0.0</v>
      </c>
      <c r="AC54">
        <f>AA54*(1+AB54)</f>
      </c>
      <c r="AD54" t="n" s="21120">
        <v>0.25</v>
      </c>
      <c r="AE54">
        <f>AC54/(1-AD54)</f>
      </c>
      <c r="AF54">
        <f>AD54*AE54</f>
      </c>
      <c r="AG54" t="n" s="21123">
        <v>0.15000000596046448</v>
      </c>
      <c r="AH54">
        <f>AG54*AE54</f>
      </c>
      <c r="AI54">
        <f>AD54-AG54</f>
      </c>
      <c r="AJ54">
        <f>AF54-AH54</f>
      </c>
      <c r="AK54" t="n" s="21127">
        <v>0.03999999910593033</v>
      </c>
      <c r="AL54">
        <f>AK54*AE54</f>
      </c>
      <c r="AM54">
        <f>AE54*(1+AK54)</f>
      </c>
      <c r="AN54" t="n" s="21130">
        <v>0.029999999329447746</v>
      </c>
      <c r="AO54">
        <f>AN54*AM54</f>
      </c>
      <c r="AP54">
        <f>AM54+AO54</f>
      </c>
      <c r="AQ54" t="n" s="21133">
        <v>0.10000000149011612</v>
      </c>
      <c r="AR54">
        <f>AP54/(1-AQ54)</f>
      </c>
      <c r="AS54">
        <f>AQ54*AR54</f>
      </c>
      <c r="AT54" t="n" s="21136">
        <v>0.10000000149011612</v>
      </c>
      <c r="AU54">
        <f>AT54*AR54</f>
      </c>
      <c r="AV54">
        <f>AQ54-AT54</f>
      </c>
      <c r="AW54">
        <f>AS54-AU54</f>
      </c>
      <c r="AX54">
        <f>AR54</f>
      </c>
      <c r="AY54">
        <f>AA54/12*$Q$54</f>
      </c>
      <c r="AZ54">
        <f>AB54/12*$Q$54</f>
      </c>
      <c r="BA54">
        <f>AC54/12*$Q$54</f>
      </c>
      <c r="BB54">
        <f>AD54/12*$Q$54</f>
      </c>
      <c r="BC54">
        <f>AE54/12*$Q$54</f>
      </c>
      <c r="BD54">
        <f>AF54/12*$Q$54</f>
      </c>
      <c r="BE54">
        <f>AG54/12*$Q$54</f>
      </c>
      <c r="BF54">
        <f>AH54/12*$Q$54</f>
      </c>
      <c r="BG54">
        <f>AI54/12*$Q$54</f>
      </c>
      <c r="BH54">
        <f>AJ54/12*$Q$54</f>
      </c>
      <c r="BI54">
        <f>AK54/12*$Q$54</f>
      </c>
      <c r="BJ54">
        <f>AL54/12*$Q$54</f>
      </c>
      <c r="BK54">
        <f>AM54/12*$Q$54</f>
      </c>
      <c r="BL54">
        <f>AN54/12*$Q$54</f>
      </c>
      <c r="BM54">
        <f>AO54/12*$Q$54</f>
      </c>
      <c r="BN54">
        <f>AP54/12*$Q$54</f>
      </c>
      <c r="BO54">
        <f>AQ54/12*$Q$54</f>
      </c>
      <c r="BP54">
        <f>AR54/12*$Q$54</f>
      </c>
      <c r="BQ54">
        <f>AS54/12*$Q$54</f>
      </c>
      <c r="BR54">
        <f>AT54/12*$Q$54</f>
      </c>
      <c r="BS54">
        <f>AU54/12*$Q$54</f>
      </c>
      <c r="BT54">
        <f>AV54/12*$Q$54</f>
      </c>
      <c r="BU54">
        <f>AW54/12*$Q$54</f>
      </c>
      <c r="BV54">
        <f>AX54/12*$Q$54</f>
      </c>
      <c r="BW54" t="s" s="21169">
        <v>64</v>
      </c>
      <c r="BX54" t="s" s="21170">
        <v>59</v>
      </c>
      <c r="BY54" t="s" s="21171">
        <v>60</v>
      </c>
      <c r="BZ54" t="s" s="21172">
        <v>61</v>
      </c>
      <c r="CA54" t="s" s="21173">
        <v>57</v>
      </c>
      <c r="CB54" t="s" s="21174">
        <v>62</v>
      </c>
      <c r="CC54" t="s" s="21175">
        <v>63</v>
      </c>
      <c r="CE54" t="n" s="21176">
        <v>500000.0</v>
      </c>
      <c r="CF54" t="n" s="21177">
        <v>0.0</v>
      </c>
      <c r="CG54" t="n" s="21178">
        <v>0.0</v>
      </c>
      <c r="CH54">
        <f>CF54*(1+CG54)</f>
      </c>
      <c r="CI54" t="n" s="21180">
        <v>0.25</v>
      </c>
      <c r="CJ54">
        <f>CH54/(1-CI54)</f>
      </c>
      <c r="CK54">
        <f>CI54*CJ54</f>
      </c>
      <c r="CL54" t="n" s="21183">
        <v>0.15000000596046448</v>
      </c>
      <c r="CM54">
        <f>CL54*CJ54</f>
      </c>
      <c r="CN54">
        <f>CI54-CL54</f>
      </c>
      <c r="CO54">
        <f>CK54-CM54</f>
      </c>
      <c r="CP54" t="n" s="21187">
        <v>0.03999999910593033</v>
      </c>
      <c r="CQ54">
        <f>CP54*CJ54</f>
      </c>
      <c r="CR54">
        <f>CJ54*(1+CP54)</f>
      </c>
      <c r="CS54" t="n" s="21190">
        <v>0.029999999329447746</v>
      </c>
      <c r="CT54">
        <f>CS54*CR54</f>
      </c>
      <c r="CU54">
        <f>CR54+CT54</f>
      </c>
      <c r="CV54" t="n" s="21193">
        <v>0.10000000149011612</v>
      </c>
      <c r="CW54">
        <f>CU54/(1-CV54)</f>
      </c>
      <c r="CX54">
        <f>CV54*CW54</f>
      </c>
      <c r="CY54" t="n" s="21196">
        <v>0.10000000149011612</v>
      </c>
      <c r="CZ54">
        <f>CY54*CW54</f>
      </c>
      <c r="DA54">
        <f>CV54-CY54</f>
      </c>
      <c r="DB54">
        <f>CX54-CZ54</f>
      </c>
      <c r="DC54">
        <f>CW54</f>
      </c>
      <c r="DD54">
        <f>CF54/12*$Q$54</f>
      </c>
      <c r="DE54">
        <f>CG54/12*$Q$54</f>
      </c>
      <c r="DF54">
        <f>CH54/12*$Q$54</f>
      </c>
      <c r="DG54">
        <f>CI54/12*$Q$54</f>
      </c>
      <c r="DH54">
        <f>CJ54/12*$Q$54</f>
      </c>
      <c r="DI54">
        <f>CK54/12*$Q$54</f>
      </c>
      <c r="DJ54">
        <f>CL54/12*$Q$54</f>
      </c>
      <c r="DK54">
        <f>CM54/12*$Q$54</f>
      </c>
      <c r="DL54">
        <f>CN54/12*$Q$54</f>
      </c>
      <c r="DM54">
        <f>CO54/12*$Q$54</f>
      </c>
      <c r="DN54">
        <f>CP54/12*$Q$54</f>
      </c>
      <c r="DO54">
        <f>CQ54/12*$Q$54</f>
      </c>
      <c r="DP54">
        <f>CR54/12*$Q$54</f>
      </c>
      <c r="DQ54">
        <f>CS54/12*$Q$54</f>
      </c>
      <c r="DR54">
        <f>CT54/12*$Q$54</f>
      </c>
      <c r="DS54">
        <f>CU54/12*$Q$54</f>
      </c>
      <c r="DT54">
        <f>CV54/12*$Q$54</f>
      </c>
      <c r="DU54">
        <f>CW54/12*$Q$54</f>
      </c>
      <c r="DV54">
        <f>CX54/12*$Q$54</f>
      </c>
      <c r="DW54">
        <f>CY54/12*$Q$54</f>
      </c>
      <c r="DX54">
        <f>CZ54/12*$Q$54</f>
      </c>
      <c r="DY54">
        <f>DA54/12*$Q$54</f>
      </c>
      <c r="DZ54">
        <f>DB54/12*$Q$54</f>
      </c>
      <c r="EA54">
        <f>DC54/12*$Q$54</f>
      </c>
      <c r="EB54" t="s" s="21229">
        <v>65</v>
      </c>
      <c r="EC54" t="s" s="21230">
        <v>66</v>
      </c>
      <c r="ED54" t="s" s="21231">
        <v>67</v>
      </c>
      <c r="EE54" t="n" s="21232">
        <v>240322.0</v>
      </c>
      <c r="EF54" t="s" s="21233">
        <v>57</v>
      </c>
      <c r="EG54" t="s" s="21234">
        <v>68</v>
      </c>
      <c r="EH54" t="n" s="21235">
        <v>0.5009999871253967</v>
      </c>
      <c r="EI54" t="n" s="21236">
        <v>3.0</v>
      </c>
      <c r="EJ54">
        <f>EI54*$O$54*12</f>
      </c>
      <c r="EK54">
        <f>EH54*EJ54</f>
      </c>
      <c r="EL54" t="n" s="21239">
        <v>0.0</v>
      </c>
      <c r="EM54">
        <f>EK54*(1+EL54)</f>
      </c>
      <c r="EN54" t="n" s="21241">
        <v>0.25</v>
      </c>
      <c r="EO54">
        <f>EM54/(1-EN54)</f>
      </c>
      <c r="EP54">
        <f>EN54*EO54</f>
      </c>
      <c r="EQ54" t="n" s="21244">
        <v>0.15000000596046448</v>
      </c>
      <c r="ER54">
        <f>EQ54*EO54</f>
      </c>
      <c r="ES54">
        <f>EN54-EQ54</f>
      </c>
      <c r="ET54">
        <f>EP54-ER54</f>
      </c>
      <c r="EU54" t="n" s="21248">
        <v>0.03999999910593033</v>
      </c>
      <c r="EV54">
        <f>EU54*EO54</f>
      </c>
      <c r="EW54">
        <f>EO54*(1+EU54)</f>
      </c>
      <c r="EX54" t="n" s="21251">
        <v>0.029999999329447746</v>
      </c>
      <c r="EY54">
        <f>EX54*EW54</f>
      </c>
      <c r="EZ54">
        <f>EW54+EY54</f>
      </c>
      <c r="FA54" t="n" s="21254">
        <v>0.10000000149011612</v>
      </c>
      <c r="FB54">
        <f>EZ54/(1-FA54)</f>
      </c>
      <c r="FC54">
        <f>FA54*FB54</f>
      </c>
      <c r="FD54" t="n" s="21257">
        <v>0.10000000149011612</v>
      </c>
      <c r="FE54">
        <f>FD54*FB54</f>
      </c>
      <c r="FF54">
        <f>FA54-FD54</f>
      </c>
      <c r="FG54">
        <f>FC54-FE54</f>
      </c>
      <c r="FH54">
        <f>FB54</f>
      </c>
      <c r="FI54">
        <f>EH54*EJ54/3654*$P$54</f>
      </c>
      <c r="FJ54" t="n" s="21263">
        <v>0.0</v>
      </c>
      <c r="FK54">
        <f>FI54*(1+FJ54)</f>
      </c>
      <c r="FL54" t="n" s="21265">
        <v>0.25</v>
      </c>
      <c r="FM54">
        <f>FK54/(1-FL54)</f>
      </c>
      <c r="FN54">
        <f>FL54*FM54</f>
      </c>
      <c r="FO54" t="n" s="21268">
        <v>0.15000000596046448</v>
      </c>
      <c r="FP54">
        <f>FO54*FM54</f>
      </c>
      <c r="FQ54">
        <f>FL54-FO54</f>
      </c>
      <c r="FR54">
        <f>FN54-FP54</f>
      </c>
      <c r="FS54" t="n" s="21272">
        <v>0.03999999910593033</v>
      </c>
      <c r="FT54">
        <f>FS54*FM54</f>
      </c>
      <c r="FU54">
        <f>FM54*(1+FS54)</f>
      </c>
      <c r="FV54" t="n" s="21275">
        <v>0.029999999329447746</v>
      </c>
      <c r="FW54">
        <f>FV54*FU54</f>
      </c>
      <c r="FX54">
        <f>FU54+FW54</f>
      </c>
      <c r="FY54" t="n" s="21278">
        <v>0.10000000149011612</v>
      </c>
      <c r="FZ54">
        <f>FX54/(1-FY54)</f>
      </c>
      <c r="GA54">
        <f>FY54*FZ54</f>
      </c>
      <c r="GB54" t="n" s="21281">
        <v>0.10000000149011612</v>
      </c>
      <c r="GC54">
        <f>GB54*FZ54</f>
      </c>
      <c r="GD54">
        <f>FY54-GB54</f>
      </c>
      <c r="GE54">
        <f>GA54-GC54</f>
      </c>
      <c r="GF54">
        <f>FZ54</f>
      </c>
      <c r="GG54" t="s" s="21286">
        <v>69</v>
      </c>
      <c r="GH54" t="s" s="21287">
        <v>66</v>
      </c>
      <c r="GI54" t="s" s="21288">
        <v>67</v>
      </c>
      <c r="GJ54" t="n" s="21289">
        <v>240322.0</v>
      </c>
      <c r="GK54" t="s" s="21290">
        <v>57</v>
      </c>
      <c r="GL54" t="s" s="21291">
        <v>68</v>
      </c>
      <c r="GM54" t="n" s="21292">
        <v>0.12530000507831573</v>
      </c>
      <c r="GN54" t="n" s="21293">
        <v>3.0</v>
      </c>
      <c r="GO54">
        <f>GN54*$O$54*12</f>
      </c>
      <c r="GP54">
        <f>GM54*GO54</f>
      </c>
      <c r="GQ54" t="n" s="21296">
        <v>0.0</v>
      </c>
      <c r="GR54">
        <f>GP54*(1+GQ54)</f>
      </c>
      <c r="GS54" t="n" s="21298">
        <v>0.25</v>
      </c>
      <c r="GT54">
        <f>GR54/(1-GS54)</f>
      </c>
      <c r="GU54">
        <f>GS54*GT54</f>
      </c>
      <c r="GV54" t="n" s="21301">
        <v>0.15000000596046448</v>
      </c>
      <c r="GW54">
        <f>GV54*GT54</f>
      </c>
      <c r="GX54">
        <f>GS54-GV54</f>
      </c>
      <c r="GY54">
        <f>GU54-GW54</f>
      </c>
      <c r="GZ54" t="n" s="21305">
        <v>0.03999999910593033</v>
      </c>
      <c r="HA54">
        <f>GZ54*GT54</f>
      </c>
      <c r="HB54">
        <f>GT54*(1+GZ54)</f>
      </c>
      <c r="HC54" t="n" s="21308">
        <v>0.029999999329447746</v>
      </c>
      <c r="HD54">
        <f>HC54*HB54</f>
      </c>
      <c r="HE54">
        <f>HB54+HD54</f>
      </c>
      <c r="HF54" t="n" s="21311">
        <v>0.10000000149011612</v>
      </c>
      <c r="HG54">
        <f>HE54/(1-HF54)</f>
      </c>
      <c r="HH54">
        <f>HF54*HG54</f>
      </c>
      <c r="HI54" t="n" s="21314">
        <v>0.10000000149011612</v>
      </c>
      <c r="HJ54">
        <f>HI54*HG54</f>
      </c>
      <c r="HK54">
        <f>HF54-HI54</f>
      </c>
      <c r="HL54">
        <f>HH54-HJ54</f>
      </c>
      <c r="HM54">
        <f>HG54</f>
      </c>
      <c r="HN54">
        <f>GM54*GO54/3654*$P$54</f>
      </c>
      <c r="HO54" t="n" s="21320">
        <v>0.0</v>
      </c>
      <c r="HP54">
        <f>HN54*(1+HO54)</f>
      </c>
      <c r="HQ54" t="n" s="21322">
        <v>0.25</v>
      </c>
      <c r="HR54">
        <f>HP54/(1-HQ54)</f>
      </c>
      <c r="HS54">
        <f>HQ54*HR54</f>
      </c>
      <c r="HT54" t="n" s="21325">
        <v>0.15000000596046448</v>
      </c>
      <c r="HU54">
        <f>HT54*HR54</f>
      </c>
      <c r="HV54">
        <f>HQ54-HT54</f>
      </c>
      <c r="HW54">
        <f>HS54-HU54</f>
      </c>
      <c r="HX54" t="n" s="21329">
        <v>0.03999999910593033</v>
      </c>
      <c r="HY54">
        <f>HX54*HR54</f>
      </c>
      <c r="HZ54">
        <f>HR54*(1+HX54)</f>
      </c>
      <c r="IA54" t="n" s="21332">
        <v>0.029999999329447746</v>
      </c>
      <c r="IB54">
        <f>IA54*HZ54</f>
      </c>
      <c r="IC54">
        <f>HZ54+IB54</f>
      </c>
      <c r="ID54" t="n" s="21335">
        <v>0.10000000149011612</v>
      </c>
      <c r="IE54">
        <f>IC54/(1-ID54)</f>
      </c>
      <c r="IF54">
        <f>ID54*IE54</f>
      </c>
      <c r="IG54" t="n" s="21338">
        <v>0.10000000149011612</v>
      </c>
      <c r="IH54">
        <f>IG54*IE54</f>
      </c>
      <c r="II54">
        <f>ID54-IG54</f>
      </c>
      <c r="IJ54">
        <f>IF54-IH54</f>
      </c>
      <c r="IK54">
        <f>IE54</f>
      </c>
      <c r="IL54" t="s" s="21343">
        <v>70</v>
      </c>
      <c r="IM54" t="s" s="21344">
        <v>66</v>
      </c>
      <c r="IN54" t="s" s="21345">
        <v>67</v>
      </c>
      <c r="IO54" t="n" s="21346">
        <v>240322.0</v>
      </c>
      <c r="IP54" t="s" s="21347">
        <v>57</v>
      </c>
      <c r="IQ54" t="s" s="21348">
        <v>68</v>
      </c>
      <c r="IR54" t="n" s="21349">
        <v>0.061900001019239426</v>
      </c>
      <c r="IS54" t="n" s="21350">
        <v>3.0</v>
      </c>
      <c r="IT54">
        <f>IS54*$O$54*12</f>
      </c>
      <c r="IU54">
        <f>IR54*IT54</f>
      </c>
      <c r="IV54" t="n" s="21353">
        <v>0.0</v>
      </c>
      <c r="IW54">
        <f>IU54*(1+IV54)</f>
      </c>
      <c r="IX54" t="n" s="21355">
        <v>0.25</v>
      </c>
      <c r="IY54">
        <f>IW54/(1-IX54)</f>
      </c>
      <c r="IZ54">
        <f>IX54*IY54</f>
      </c>
      <c r="JA54" t="n" s="21358">
        <v>0.15000000596046448</v>
      </c>
      <c r="JB54">
        <f>JA54*IY54</f>
      </c>
      <c r="JC54">
        <f>IX54-JA54</f>
      </c>
      <c r="JD54">
        <f>IZ54-JB54</f>
      </c>
      <c r="JE54" t="n" s="21362">
        <v>0.03999999910593033</v>
      </c>
      <c r="JF54">
        <f>JE54*IY54</f>
      </c>
      <c r="JG54">
        <f>IY54*(1+JE54)</f>
      </c>
      <c r="JH54" t="n" s="21365">
        <v>0.029999999329447746</v>
      </c>
      <c r="JI54">
        <f>JH54*JG54</f>
      </c>
      <c r="JJ54">
        <f>JG54+JI54</f>
      </c>
      <c r="JK54" t="n" s="21368">
        <v>0.10000000149011612</v>
      </c>
      <c r="JL54">
        <f>JJ54/(1-JK54)</f>
      </c>
      <c r="JM54">
        <f>JK54*JL54</f>
      </c>
      <c r="JN54" t="n" s="21371">
        <v>0.10000000149011612</v>
      </c>
      <c r="JO54">
        <f>JN54*JL54</f>
      </c>
      <c r="JP54">
        <f>JK54-JN54</f>
      </c>
      <c r="JQ54">
        <f>JM54-JO54</f>
      </c>
      <c r="JR54">
        <f>JL54</f>
      </c>
      <c r="JS54">
        <f>IR54*IT54/3654*$P$54</f>
      </c>
      <c r="JT54" t="n" s="21377">
        <v>0.0</v>
      </c>
      <c r="JU54">
        <f>JS54*(1+JT54)</f>
      </c>
      <c r="JV54" t="n" s="21379">
        <v>0.25</v>
      </c>
      <c r="JW54">
        <f>JU54/(1-JV54)</f>
      </c>
      <c r="JX54">
        <f>JV54*JW54</f>
      </c>
      <c r="JY54" t="n" s="21382">
        <v>0.15000000596046448</v>
      </c>
      <c r="JZ54">
        <f>JY54*JW54</f>
      </c>
      <c r="KA54">
        <f>JV54-JY54</f>
      </c>
      <c r="KB54">
        <f>JX54-JZ54</f>
      </c>
      <c r="KC54" t="n" s="21386">
        <v>0.03999999910593033</v>
      </c>
      <c r="KD54">
        <f>KC54*JW54</f>
      </c>
      <c r="KE54">
        <f>JW54*(1+KC54)</f>
      </c>
      <c r="KF54" t="n" s="21389">
        <v>0.029999999329447746</v>
      </c>
      <c r="KG54">
        <f>KF54*KE54</f>
      </c>
      <c r="KH54">
        <f>KE54+KG54</f>
      </c>
      <c r="KI54" t="n" s="21392">
        <v>0.10000000149011612</v>
      </c>
      <c r="KJ54">
        <f>KH54/(1-KI54)</f>
      </c>
      <c r="KK54">
        <f>KI54*KJ54</f>
      </c>
      <c r="KL54" t="n" s="21395">
        <v>0.10000000149011612</v>
      </c>
      <c r="KM54">
        <f>KL54*KJ54</f>
      </c>
      <c r="KN54">
        <f>KI54-KL54</f>
      </c>
      <c r="KO54">
        <f>KK54-KM54</f>
      </c>
      <c r="KP54">
        <f>KJ54</f>
      </c>
      <c r="KQ54" t="s" s="21400">
        <v>71</v>
      </c>
      <c r="KR54" t="s" s="21401">
        <v>66</v>
      </c>
      <c r="KS54" t="s" s="21402">
        <v>67</v>
      </c>
      <c r="KT54" t="n" s="21403">
        <v>240322.0</v>
      </c>
      <c r="KU54" t="s" s="21404">
        <v>57</v>
      </c>
      <c r="KV54" t="s" s="21405">
        <v>68</v>
      </c>
      <c r="KW54" t="n" s="21406">
        <v>0.21080000698566437</v>
      </c>
      <c r="KX54" t="n" s="21407">
        <v>3.0</v>
      </c>
      <c r="KY54">
        <f>KX54*$O$54*12</f>
      </c>
      <c r="KZ54">
        <f>KW54*KY54</f>
      </c>
      <c r="LA54" t="n" s="21410">
        <v>0.0</v>
      </c>
      <c r="LB54">
        <f>KZ54*(1+LA54)</f>
      </c>
      <c r="LC54" t="n" s="21412">
        <v>0.25</v>
      </c>
      <c r="LD54">
        <f>LB54/(1-LC54)</f>
      </c>
      <c r="LE54">
        <f>LC54*LD54</f>
      </c>
      <c r="LF54" t="n" s="21415">
        <v>0.15000000596046448</v>
      </c>
      <c r="LG54">
        <f>LF54*LD54</f>
      </c>
      <c r="LH54">
        <f>LC54-LF54</f>
      </c>
      <c r="LI54">
        <f>LE54-LG54</f>
      </c>
      <c r="LJ54" t="n" s="21419">
        <v>0.03999999910593033</v>
      </c>
      <c r="LK54">
        <f>LJ54*LD54</f>
      </c>
      <c r="LL54">
        <f>LD54*(1+LJ54)</f>
      </c>
      <c r="LM54" t="n" s="21422">
        <v>0.029999999329447746</v>
      </c>
      <c r="LN54">
        <f>LM54*LL54</f>
      </c>
      <c r="LO54">
        <f>LL54+LN54</f>
      </c>
      <c r="LP54" t="n" s="21425">
        <v>0.10000000149011612</v>
      </c>
      <c r="LQ54">
        <f>LO54/(1-LP54)</f>
      </c>
      <c r="LR54">
        <f>LP54*LQ54</f>
      </c>
      <c r="LS54" t="n" s="21428">
        <v>0.10000000149011612</v>
      </c>
      <c r="LT54">
        <f>LS54*LQ54</f>
      </c>
      <c r="LU54">
        <f>LP54-LS54</f>
      </c>
      <c r="LV54">
        <f>LR54-LT54</f>
      </c>
      <c r="LW54">
        <f>LQ54</f>
      </c>
      <c r="LX54">
        <f>KW54*KY54/3654*$P$54</f>
      </c>
      <c r="LY54" t="n" s="21434">
        <v>0.0</v>
      </c>
      <c r="LZ54">
        <f>LX54*(1+LY54)</f>
      </c>
      <c r="MA54" t="n" s="21436">
        <v>0.25</v>
      </c>
      <c r="MB54">
        <f>LZ54/(1-MA54)</f>
      </c>
      <c r="MC54">
        <f>MA54*MB54</f>
      </c>
      <c r="MD54" t="n" s="21439">
        <v>0.15000000596046448</v>
      </c>
      <c r="ME54">
        <f>MD54*MB54</f>
      </c>
      <c r="MF54">
        <f>MA54-MD54</f>
      </c>
      <c r="MG54">
        <f>MC54-ME54</f>
      </c>
      <c r="MH54" t="n" s="21443">
        <v>0.03999999910593033</v>
      </c>
      <c r="MI54">
        <f>MH54*MB54</f>
      </c>
      <c r="MJ54">
        <f>MB54*(1+MH54)</f>
      </c>
      <c r="MK54" t="n" s="21446">
        <v>0.029999999329447746</v>
      </c>
      <c r="ML54">
        <f>MK54*MJ54</f>
      </c>
      <c r="MM54">
        <f>MJ54+ML54</f>
      </c>
      <c r="MN54" t="n" s="21449">
        <v>0.10000000149011612</v>
      </c>
      <c r="MO54">
        <f>MM54/(1-MN54)</f>
      </c>
      <c r="MP54">
        <f>MN54*MO54</f>
      </c>
      <c r="MQ54" t="n" s="21452">
        <v>0.10000000149011612</v>
      </c>
      <c r="MR54">
        <f>MQ54*MO54</f>
      </c>
      <c r="MS54">
        <f>MN54-MQ54</f>
      </c>
      <c r="MT54">
        <f>MP54-MR54</f>
      </c>
      <c r="MU54">
        <f>MO54</f>
      </c>
      <c r="MV54" t="s" s="21457">
        <v>72</v>
      </c>
      <c r="MW54" t="s" s="21458">
        <v>66</v>
      </c>
      <c r="MX54" t="s" s="21459">
        <v>67</v>
      </c>
      <c r="MY54" t="n" s="21460">
        <v>240322.0</v>
      </c>
      <c r="MZ54" t="s" s="21461">
        <v>57</v>
      </c>
      <c r="NA54" t="s" s="21462">
        <v>68</v>
      </c>
      <c r="NB54" t="n" s="21463">
        <v>0.45249998569488525</v>
      </c>
      <c r="NC54" t="n" s="21464">
        <v>1.0</v>
      </c>
      <c r="ND54">
        <f>NC54*$O$54*12</f>
      </c>
      <c r="NE54">
        <f>NB54*ND54</f>
      </c>
      <c r="NF54" t="n" s="21467">
        <v>0.0</v>
      </c>
      <c r="NG54">
        <f>NE54*(1+NF54)</f>
      </c>
      <c r="NH54" t="n" s="21469">
        <v>0.25</v>
      </c>
      <c r="NI54">
        <f>NG54/(1-NH54)</f>
      </c>
      <c r="NJ54">
        <f>NH54*NI54</f>
      </c>
      <c r="NK54" t="n" s="21472">
        <v>0.15000000596046448</v>
      </c>
      <c r="NL54">
        <f>NK54*NI54</f>
      </c>
      <c r="NM54">
        <f>NH54-NK54</f>
      </c>
      <c r="NN54">
        <f>NJ54-NL54</f>
      </c>
      <c r="NO54" t="n" s="21476">
        <v>0.03999999910593033</v>
      </c>
      <c r="NP54">
        <f>NO54*NI54</f>
      </c>
      <c r="NQ54">
        <f>NI54*(1+NO54)</f>
      </c>
      <c r="NR54" t="n" s="21479">
        <v>0.029999999329447746</v>
      </c>
      <c r="NS54">
        <f>NR54*NQ54</f>
      </c>
      <c r="NT54">
        <f>NQ54+NS54</f>
      </c>
      <c r="NU54" t="n" s="21482">
        <v>0.10000000149011612</v>
      </c>
      <c r="NV54">
        <f>NT54/(1-NU54)</f>
      </c>
      <c r="NW54">
        <f>NU54*NV54</f>
      </c>
      <c r="NX54" t="n" s="21485">
        <v>0.10000000149011612</v>
      </c>
      <c r="NY54">
        <f>NX54*NV54</f>
      </c>
      <c r="NZ54">
        <f>NU54-NX54</f>
      </c>
      <c r="OA54">
        <f>NW54-NY54</f>
      </c>
      <c r="OB54">
        <f>NV54</f>
      </c>
      <c r="OC54">
        <f>NB54*ND54/3654*$P$54</f>
      </c>
      <c r="OD54" t="n" s="21491">
        <v>0.0</v>
      </c>
      <c r="OE54">
        <f>OC54*(1+OD54)</f>
      </c>
      <c r="OF54" t="n" s="21493">
        <v>0.25</v>
      </c>
      <c r="OG54">
        <f>OE54/(1-OF54)</f>
      </c>
      <c r="OH54">
        <f>OF54*OG54</f>
      </c>
      <c r="OI54" t="n" s="21496">
        <v>0.15000000596046448</v>
      </c>
      <c r="OJ54">
        <f>OI54*OG54</f>
      </c>
      <c r="OK54">
        <f>OF54-OI54</f>
      </c>
      <c r="OL54">
        <f>OH54-OJ54</f>
      </c>
      <c r="OM54" t="n" s="21500">
        <v>0.03999999910593033</v>
      </c>
      <c r="ON54">
        <f>OM54*OG54</f>
      </c>
      <c r="OO54">
        <f>OG54*(1+OM54)</f>
      </c>
      <c r="OP54" t="n" s="21503">
        <v>0.029999999329447746</v>
      </c>
      <c r="OQ54">
        <f>OP54*OO54</f>
      </c>
      <c r="OR54">
        <f>OO54+OQ54</f>
      </c>
      <c r="OS54" t="n" s="21506">
        <v>0.10000000149011612</v>
      </c>
      <c r="OT54">
        <f>OR54/(1-OS54)</f>
      </c>
      <c r="OU54">
        <f>OS54*OT54</f>
      </c>
      <c r="OV54" t="n" s="21509">
        <v>0.10000000149011612</v>
      </c>
      <c r="OW54">
        <f>OV54*OT54</f>
      </c>
      <c r="OX54">
        <f>OS54-OV54</f>
      </c>
      <c r="OY54">
        <f>OU54-OW54</f>
      </c>
      <c r="OZ54">
        <f>OT54</f>
      </c>
      <c r="PA54" t="s" s="21514">
        <v>73</v>
      </c>
      <c r="PB54" t="s" s="21515">
        <v>66</v>
      </c>
      <c r="PC54" t="s" s="21516">
        <v>67</v>
      </c>
      <c r="PD54" t="n" s="21517">
        <v>240322.0</v>
      </c>
      <c r="PE54" t="s" s="21518">
        <v>57</v>
      </c>
      <c r="PF54" t="s" s="21519">
        <v>68</v>
      </c>
      <c r="PG54" t="n" s="21520">
        <v>0.9043999910354614</v>
      </c>
      <c r="PH54" t="n" s="21521">
        <v>1.0</v>
      </c>
      <c r="PI54">
        <f>PH54*$O$54*12</f>
      </c>
      <c r="PJ54">
        <f>PG54*PI54</f>
      </c>
      <c r="PK54" t="n" s="21524">
        <v>0.0</v>
      </c>
      <c r="PL54">
        <f>PJ54*(1+PK54)</f>
      </c>
      <c r="PM54" t="n" s="21526">
        <v>0.25</v>
      </c>
      <c r="PN54">
        <f>PL54/(1-PM54)</f>
      </c>
      <c r="PO54">
        <f>PM54*PN54</f>
      </c>
      <c r="PP54" t="n" s="21529">
        <v>0.15000000596046448</v>
      </c>
      <c r="PQ54">
        <f>PP54*PN54</f>
      </c>
      <c r="PR54">
        <f>PM54-PP54</f>
      </c>
      <c r="PS54">
        <f>PO54-PQ54</f>
      </c>
      <c r="PT54" t="n" s="21533">
        <v>0.03999999910593033</v>
      </c>
      <c r="PU54">
        <f>PT54*PN54</f>
      </c>
      <c r="PV54">
        <f>PN54*(1+PT54)</f>
      </c>
      <c r="PW54" t="n" s="21536">
        <v>0.029999999329447746</v>
      </c>
      <c r="PX54">
        <f>PW54*PV54</f>
      </c>
      <c r="PY54">
        <f>PV54+PX54</f>
      </c>
      <c r="PZ54" t="n" s="21539">
        <v>0.10000000149011612</v>
      </c>
      <c r="QA54">
        <f>PY54/(1-PZ54)</f>
      </c>
      <c r="QB54">
        <f>PZ54*QA54</f>
      </c>
      <c r="QC54" t="n" s="21542">
        <v>0.10000000149011612</v>
      </c>
      <c r="QD54">
        <f>QC54*QA54</f>
      </c>
      <c r="QE54">
        <f>PZ54-QC54</f>
      </c>
      <c r="QF54">
        <f>QB54-QD54</f>
      </c>
      <c r="QG54">
        <f>QA54</f>
      </c>
      <c r="QH54">
        <f>PG54*PI54/3654*$P$54</f>
      </c>
      <c r="QI54" t="n" s="21548">
        <v>0.0</v>
      </c>
      <c r="QJ54">
        <f>QH54*(1+QI54)</f>
      </c>
      <c r="QK54" t="n" s="21550">
        <v>0.25</v>
      </c>
      <c r="QL54">
        <f>QJ54/(1-QK54)</f>
      </c>
      <c r="QM54">
        <f>QK54*QL54</f>
      </c>
      <c r="QN54" t="n" s="21553">
        <v>0.15000000596046448</v>
      </c>
      <c r="QO54">
        <f>QN54*QL54</f>
      </c>
      <c r="QP54">
        <f>QK54-QN54</f>
      </c>
      <c r="QQ54">
        <f>QM54-QO54</f>
      </c>
      <c r="QR54" t="n" s="21557">
        <v>0.03999999910593033</v>
      </c>
      <c r="QS54">
        <f>QR54*QL54</f>
      </c>
      <c r="QT54">
        <f>QL54*(1+QR54)</f>
      </c>
      <c r="QU54" t="n" s="21560">
        <v>0.029999999329447746</v>
      </c>
      <c r="QV54">
        <f>QU54*QT54</f>
      </c>
      <c r="QW54">
        <f>QT54+QV54</f>
      </c>
      <c r="QX54" t="n" s="21563">
        <v>0.10000000149011612</v>
      </c>
      <c r="QY54">
        <f>QW54/(1-QX54)</f>
      </c>
      <c r="QZ54">
        <f>QX54*QY54</f>
      </c>
      <c r="RA54" t="n" s="21566">
        <v>0.10000000149011612</v>
      </c>
      <c r="RB54">
        <f>RA54*QY54</f>
      </c>
      <c r="RC54">
        <f>QX54-RA54</f>
      </c>
      <c r="RD54">
        <f>QZ54-RB54</f>
      </c>
      <c r="RE54">
        <f>QY54</f>
      </c>
      <c r="RF54">
        <f>BV54+EA54+GF54+IK54+KP54+MU54+OZ54+RE54</f>
      </c>
    </row>
    <row r="55">
      <c r="A55" t="s">
        <v>75</v>
      </c>
      <c r="B55" t="s">
        <v>150</v>
      </c>
      <c r="C55" t="s">
        <v>151</v>
      </c>
      <c r="D55" t="s">
        <v>78</v>
      </c>
      <c r="F55" t="s">
        <v>53</v>
      </c>
      <c r="G55" t="s">
        <v>54</v>
      </c>
      <c r="H55" t="s">
        <v>55</v>
      </c>
      <c r="I55" t="s">
        <v>56</v>
      </c>
      <c r="J55" t="n">
        <v>0.0</v>
      </c>
      <c r="K55" t="n">
        <v>42815.0</v>
      </c>
      <c r="L55" t="n">
        <v>42424.0</v>
      </c>
      <c r="M55" t="s">
        <v>57</v>
      </c>
      <c r="N55" t="n">
        <v>-1.0</v>
      </c>
      <c r="O55" t="n">
        <v>30000.0</v>
      </c>
      <c r="P55" t="n">
        <v>-391.0</v>
      </c>
      <c r="Q55" t="n">
        <v>0.0</v>
      </c>
      <c r="R55" t="s" s="21571">
        <v>58</v>
      </c>
      <c r="S55" t="s" s="21572">
        <v>59</v>
      </c>
      <c r="T55" t="s" s="21573">
        <v>60</v>
      </c>
      <c r="U55" t="s" s="21574">
        <v>61</v>
      </c>
      <c r="V55" t="s" s="21575">
        <v>57</v>
      </c>
      <c r="W55" t="s" s="21576">
        <v>62</v>
      </c>
      <c r="X55" t="s" s="21577">
        <v>63</v>
      </c>
      <c r="Z55" t="n" s="21578">
        <v>500000.0</v>
      </c>
      <c r="AA55" t="n" s="21579">
        <v>1822.1199951171875</v>
      </c>
      <c r="AB55" t="n" s="21580">
        <v>0.0</v>
      </c>
      <c r="AC55">
        <f>AA55*(1+AB55)</f>
      </c>
      <c r="AD55" t="n" s="21582">
        <v>0.25</v>
      </c>
      <c r="AE55">
        <f>AC55/(1-AD55)</f>
      </c>
      <c r="AF55">
        <f>AD55*AE55</f>
      </c>
      <c r="AG55" t="n" s="21585">
        <v>0.15000000596046448</v>
      </c>
      <c r="AH55">
        <f>AG55*AE55</f>
      </c>
      <c r="AI55">
        <f>AD55-AG55</f>
      </c>
      <c r="AJ55">
        <f>AF55-AH55</f>
      </c>
      <c r="AK55" t="n" s="21589">
        <v>0.03999999910593033</v>
      </c>
      <c r="AL55">
        <f>AK55*AE55</f>
      </c>
      <c r="AM55">
        <f>AE55*(1+AK55)</f>
      </c>
      <c r="AN55" t="n" s="21592">
        <v>0.029999999329447746</v>
      </c>
      <c r="AO55">
        <f>AN55*AM55</f>
      </c>
      <c r="AP55">
        <f>AM55+AO55</f>
      </c>
      <c r="AQ55" t="n" s="21595">
        <v>0.10000000149011612</v>
      </c>
      <c r="AR55">
        <f>AP55/(1-AQ55)</f>
      </c>
      <c r="AS55">
        <f>AQ55*AR55</f>
      </c>
      <c r="AT55" t="n" s="21598">
        <v>0.10000000149011612</v>
      </c>
      <c r="AU55">
        <f>AT55*AR55</f>
      </c>
      <c r="AV55">
        <f>AQ55-AT55</f>
      </c>
      <c r="AW55">
        <f>AS55-AU55</f>
      </c>
      <c r="AX55">
        <f>AR55</f>
      </c>
      <c r="AY55">
        <f>AA55/12*$Q$55</f>
      </c>
      <c r="AZ55">
        <f>AB55/12*$Q$55</f>
      </c>
      <c r="BA55">
        <f>AC55/12*$Q$55</f>
      </c>
      <c r="BB55">
        <f>AD55/12*$Q$55</f>
      </c>
      <c r="BC55">
        <f>AE55/12*$Q$55</f>
      </c>
      <c r="BD55">
        <f>AF55/12*$Q$55</f>
      </c>
      <c r="BE55">
        <f>AG55/12*$Q$55</f>
      </c>
      <c r="BF55">
        <f>AH55/12*$Q$55</f>
      </c>
      <c r="BG55">
        <f>AI55/12*$Q$55</f>
      </c>
      <c r="BH55">
        <f>AJ55/12*$Q$55</f>
      </c>
      <c r="BI55">
        <f>AK55/12*$Q$55</f>
      </c>
      <c r="BJ55">
        <f>AL55/12*$Q$55</f>
      </c>
      <c r="BK55">
        <f>AM55/12*$Q$55</f>
      </c>
      <c r="BL55">
        <f>AN55/12*$Q$55</f>
      </c>
      <c r="BM55">
        <f>AO55/12*$Q$55</f>
      </c>
      <c r="BN55">
        <f>AP55/12*$Q$55</f>
      </c>
      <c r="BO55">
        <f>AQ55/12*$Q$55</f>
      </c>
      <c r="BP55">
        <f>AR55/12*$Q$55</f>
      </c>
      <c r="BQ55">
        <f>AS55/12*$Q$55</f>
      </c>
      <c r="BR55">
        <f>AT55/12*$Q$55</f>
      </c>
      <c r="BS55">
        <f>AU55/12*$Q$55</f>
      </c>
      <c r="BT55">
        <f>AV55/12*$Q$55</f>
      </c>
      <c r="BU55">
        <f>AW55/12*$Q$55</f>
      </c>
      <c r="BV55">
        <f>AX55/12*$Q$55</f>
      </c>
      <c r="BW55" t="s" s="21631">
        <v>64</v>
      </c>
      <c r="BX55" t="s" s="21632">
        <v>59</v>
      </c>
      <c r="BY55" t="s" s="21633">
        <v>60</v>
      </c>
      <c r="BZ55" t="s" s="21634">
        <v>61</v>
      </c>
      <c r="CA55" t="s" s="21635">
        <v>57</v>
      </c>
      <c r="CB55" t="s" s="21636">
        <v>62</v>
      </c>
      <c r="CC55" t="s" s="21637">
        <v>63</v>
      </c>
      <c r="CE55" t="n" s="21638">
        <v>500000.0</v>
      </c>
      <c r="CF55" t="n" s="21639">
        <v>0.0</v>
      </c>
      <c r="CG55" t="n" s="21640">
        <v>0.0</v>
      </c>
      <c r="CH55">
        <f>CF55*(1+CG55)</f>
      </c>
      <c r="CI55" t="n" s="21642">
        <v>0.25</v>
      </c>
      <c r="CJ55">
        <f>CH55/(1-CI55)</f>
      </c>
      <c r="CK55">
        <f>CI55*CJ55</f>
      </c>
      <c r="CL55" t="n" s="21645">
        <v>0.15000000596046448</v>
      </c>
      <c r="CM55">
        <f>CL55*CJ55</f>
      </c>
      <c r="CN55">
        <f>CI55-CL55</f>
      </c>
      <c r="CO55">
        <f>CK55-CM55</f>
      </c>
      <c r="CP55" t="n" s="21649">
        <v>0.03999999910593033</v>
      </c>
      <c r="CQ55">
        <f>CP55*CJ55</f>
      </c>
      <c r="CR55">
        <f>CJ55*(1+CP55)</f>
      </c>
      <c r="CS55" t="n" s="21652">
        <v>0.029999999329447746</v>
      </c>
      <c r="CT55">
        <f>CS55*CR55</f>
      </c>
      <c r="CU55">
        <f>CR55+CT55</f>
      </c>
      <c r="CV55" t="n" s="21655">
        <v>0.10000000149011612</v>
      </c>
      <c r="CW55">
        <f>CU55/(1-CV55)</f>
      </c>
      <c r="CX55">
        <f>CV55*CW55</f>
      </c>
      <c r="CY55" t="n" s="21658">
        <v>0.10000000149011612</v>
      </c>
      <c r="CZ55">
        <f>CY55*CW55</f>
      </c>
      <c r="DA55">
        <f>CV55-CY55</f>
      </c>
      <c r="DB55">
        <f>CX55-CZ55</f>
      </c>
      <c r="DC55">
        <f>CW55</f>
      </c>
      <c r="DD55">
        <f>CF55/12*$Q$55</f>
      </c>
      <c r="DE55">
        <f>CG55/12*$Q$55</f>
      </c>
      <c r="DF55">
        <f>CH55/12*$Q$55</f>
      </c>
      <c r="DG55">
        <f>CI55/12*$Q$55</f>
      </c>
      <c r="DH55">
        <f>CJ55/12*$Q$55</f>
      </c>
      <c r="DI55">
        <f>CK55/12*$Q$55</f>
      </c>
      <c r="DJ55">
        <f>CL55/12*$Q$55</f>
      </c>
      <c r="DK55">
        <f>CM55/12*$Q$55</f>
      </c>
      <c r="DL55">
        <f>CN55/12*$Q$55</f>
      </c>
      <c r="DM55">
        <f>CO55/12*$Q$55</f>
      </c>
      <c r="DN55">
        <f>CP55/12*$Q$55</f>
      </c>
      <c r="DO55">
        <f>CQ55/12*$Q$55</f>
      </c>
      <c r="DP55">
        <f>CR55/12*$Q$55</f>
      </c>
      <c r="DQ55">
        <f>CS55/12*$Q$55</f>
      </c>
      <c r="DR55">
        <f>CT55/12*$Q$55</f>
      </c>
      <c r="DS55">
        <f>CU55/12*$Q$55</f>
      </c>
      <c r="DT55">
        <f>CV55/12*$Q$55</f>
      </c>
      <c r="DU55">
        <f>CW55/12*$Q$55</f>
      </c>
      <c r="DV55">
        <f>CX55/12*$Q$55</f>
      </c>
      <c r="DW55">
        <f>CY55/12*$Q$55</f>
      </c>
      <c r="DX55">
        <f>CZ55/12*$Q$55</f>
      </c>
      <c r="DY55">
        <f>DA55/12*$Q$55</f>
      </c>
      <c r="DZ55">
        <f>DB55/12*$Q$55</f>
      </c>
      <c r="EA55">
        <f>DC55/12*$Q$55</f>
      </c>
      <c r="EB55" t="s" s="21691">
        <v>65</v>
      </c>
      <c r="EC55" t="s" s="21692">
        <v>66</v>
      </c>
      <c r="ED55" t="s" s="21693">
        <v>67</v>
      </c>
      <c r="EE55" t="n" s="21694">
        <v>240322.0</v>
      </c>
      <c r="EF55" t="s" s="21695">
        <v>57</v>
      </c>
      <c r="EG55" t="s" s="21696">
        <v>68</v>
      </c>
      <c r="EH55" t="n" s="21697">
        <v>0.5009999871253967</v>
      </c>
      <c r="EI55" t="n" s="21698">
        <v>3.0</v>
      </c>
      <c r="EJ55">
        <f>EI55*$O$55*12</f>
      </c>
      <c r="EK55">
        <f>EH55*EJ55</f>
      </c>
      <c r="EL55" t="n" s="21701">
        <v>0.0</v>
      </c>
      <c r="EM55">
        <f>EK55*(1+EL55)</f>
      </c>
      <c r="EN55" t="n" s="21703">
        <v>0.25</v>
      </c>
      <c r="EO55">
        <f>EM55/(1-EN55)</f>
      </c>
      <c r="EP55">
        <f>EN55*EO55</f>
      </c>
      <c r="EQ55" t="n" s="21706">
        <v>0.15000000596046448</v>
      </c>
      <c r="ER55">
        <f>EQ55*EO55</f>
      </c>
      <c r="ES55">
        <f>EN55-EQ55</f>
      </c>
      <c r="ET55">
        <f>EP55-ER55</f>
      </c>
      <c r="EU55" t="n" s="21710">
        <v>0.03999999910593033</v>
      </c>
      <c r="EV55">
        <f>EU55*EO55</f>
      </c>
      <c r="EW55">
        <f>EO55*(1+EU55)</f>
      </c>
      <c r="EX55" t="n" s="21713">
        <v>0.029999999329447746</v>
      </c>
      <c r="EY55">
        <f>EX55*EW55</f>
      </c>
      <c r="EZ55">
        <f>EW55+EY55</f>
      </c>
      <c r="FA55" t="n" s="21716">
        <v>0.10000000149011612</v>
      </c>
      <c r="FB55">
        <f>EZ55/(1-FA55)</f>
      </c>
      <c r="FC55">
        <f>FA55*FB55</f>
      </c>
      <c r="FD55" t="n" s="21719">
        <v>0.10000000149011612</v>
      </c>
      <c r="FE55">
        <f>FD55*FB55</f>
      </c>
      <c r="FF55">
        <f>FA55-FD55</f>
      </c>
      <c r="FG55">
        <f>FC55-FE55</f>
      </c>
      <c r="FH55">
        <f>FB55</f>
      </c>
      <c r="FI55">
        <f>EH55*EJ55/3655*$P$55</f>
      </c>
      <c r="FJ55" t="n" s="21725">
        <v>0.0</v>
      </c>
      <c r="FK55">
        <f>FI55*(1+FJ55)</f>
      </c>
      <c r="FL55" t="n" s="21727">
        <v>0.25</v>
      </c>
      <c r="FM55">
        <f>FK55/(1-FL55)</f>
      </c>
      <c r="FN55">
        <f>FL55*FM55</f>
      </c>
      <c r="FO55" t="n" s="21730">
        <v>0.15000000596046448</v>
      </c>
      <c r="FP55">
        <f>FO55*FM55</f>
      </c>
      <c r="FQ55">
        <f>FL55-FO55</f>
      </c>
      <c r="FR55">
        <f>FN55-FP55</f>
      </c>
      <c r="FS55" t="n" s="21734">
        <v>0.03999999910593033</v>
      </c>
      <c r="FT55">
        <f>FS55*FM55</f>
      </c>
      <c r="FU55">
        <f>FM55*(1+FS55)</f>
      </c>
      <c r="FV55" t="n" s="21737">
        <v>0.029999999329447746</v>
      </c>
      <c r="FW55">
        <f>FV55*FU55</f>
      </c>
      <c r="FX55">
        <f>FU55+FW55</f>
      </c>
      <c r="FY55" t="n" s="21740">
        <v>0.10000000149011612</v>
      </c>
      <c r="FZ55">
        <f>FX55/(1-FY55)</f>
      </c>
      <c r="GA55">
        <f>FY55*FZ55</f>
      </c>
      <c r="GB55" t="n" s="21743">
        <v>0.10000000149011612</v>
      </c>
      <c r="GC55">
        <f>GB55*FZ55</f>
      </c>
      <c r="GD55">
        <f>FY55-GB55</f>
      </c>
      <c r="GE55">
        <f>GA55-GC55</f>
      </c>
      <c r="GF55">
        <f>FZ55</f>
      </c>
      <c r="GG55" t="s" s="21748">
        <v>69</v>
      </c>
      <c r="GH55" t="s" s="21749">
        <v>66</v>
      </c>
      <c r="GI55" t="s" s="21750">
        <v>67</v>
      </c>
      <c r="GJ55" t="n" s="21751">
        <v>240322.0</v>
      </c>
      <c r="GK55" t="s" s="21752">
        <v>57</v>
      </c>
      <c r="GL55" t="s" s="21753">
        <v>68</v>
      </c>
      <c r="GM55" t="n" s="21754">
        <v>0.12530000507831573</v>
      </c>
      <c r="GN55" t="n" s="21755">
        <v>3.0</v>
      </c>
      <c r="GO55">
        <f>GN55*$O$55*12</f>
      </c>
      <c r="GP55">
        <f>GM55*GO55</f>
      </c>
      <c r="GQ55" t="n" s="21758">
        <v>0.0</v>
      </c>
      <c r="GR55">
        <f>GP55*(1+GQ55)</f>
      </c>
      <c r="GS55" t="n" s="21760">
        <v>0.25</v>
      </c>
      <c r="GT55">
        <f>GR55/(1-GS55)</f>
      </c>
      <c r="GU55">
        <f>GS55*GT55</f>
      </c>
      <c r="GV55" t="n" s="21763">
        <v>0.15000000596046448</v>
      </c>
      <c r="GW55">
        <f>GV55*GT55</f>
      </c>
      <c r="GX55">
        <f>GS55-GV55</f>
      </c>
      <c r="GY55">
        <f>GU55-GW55</f>
      </c>
      <c r="GZ55" t="n" s="21767">
        <v>0.03999999910593033</v>
      </c>
      <c r="HA55">
        <f>GZ55*GT55</f>
      </c>
      <c r="HB55">
        <f>GT55*(1+GZ55)</f>
      </c>
      <c r="HC55" t="n" s="21770">
        <v>0.029999999329447746</v>
      </c>
      <c r="HD55">
        <f>HC55*HB55</f>
      </c>
      <c r="HE55">
        <f>HB55+HD55</f>
      </c>
      <c r="HF55" t="n" s="21773">
        <v>0.10000000149011612</v>
      </c>
      <c r="HG55">
        <f>HE55/(1-HF55)</f>
      </c>
      <c r="HH55">
        <f>HF55*HG55</f>
      </c>
      <c r="HI55" t="n" s="21776">
        <v>0.10000000149011612</v>
      </c>
      <c r="HJ55">
        <f>HI55*HG55</f>
      </c>
      <c r="HK55">
        <f>HF55-HI55</f>
      </c>
      <c r="HL55">
        <f>HH55-HJ55</f>
      </c>
      <c r="HM55">
        <f>HG55</f>
      </c>
      <c r="HN55">
        <f>GM55*GO55/3655*$P$55</f>
      </c>
      <c r="HO55" t="n" s="21782">
        <v>0.0</v>
      </c>
      <c r="HP55">
        <f>HN55*(1+HO55)</f>
      </c>
      <c r="HQ55" t="n" s="21784">
        <v>0.25</v>
      </c>
      <c r="HR55">
        <f>HP55/(1-HQ55)</f>
      </c>
      <c r="HS55">
        <f>HQ55*HR55</f>
      </c>
      <c r="HT55" t="n" s="21787">
        <v>0.15000000596046448</v>
      </c>
      <c r="HU55">
        <f>HT55*HR55</f>
      </c>
      <c r="HV55">
        <f>HQ55-HT55</f>
      </c>
      <c r="HW55">
        <f>HS55-HU55</f>
      </c>
      <c r="HX55" t="n" s="21791">
        <v>0.03999999910593033</v>
      </c>
      <c r="HY55">
        <f>HX55*HR55</f>
      </c>
      <c r="HZ55">
        <f>HR55*(1+HX55)</f>
      </c>
      <c r="IA55" t="n" s="21794">
        <v>0.029999999329447746</v>
      </c>
      <c r="IB55">
        <f>IA55*HZ55</f>
      </c>
      <c r="IC55">
        <f>HZ55+IB55</f>
      </c>
      <c r="ID55" t="n" s="21797">
        <v>0.10000000149011612</v>
      </c>
      <c r="IE55">
        <f>IC55/(1-ID55)</f>
      </c>
      <c r="IF55">
        <f>ID55*IE55</f>
      </c>
      <c r="IG55" t="n" s="21800">
        <v>0.10000000149011612</v>
      </c>
      <c r="IH55">
        <f>IG55*IE55</f>
      </c>
      <c r="II55">
        <f>ID55-IG55</f>
      </c>
      <c r="IJ55">
        <f>IF55-IH55</f>
      </c>
      <c r="IK55">
        <f>IE55</f>
      </c>
      <c r="IL55" t="s" s="21805">
        <v>70</v>
      </c>
      <c r="IM55" t="s" s="21806">
        <v>66</v>
      </c>
      <c r="IN55" t="s" s="21807">
        <v>67</v>
      </c>
      <c r="IO55" t="n" s="21808">
        <v>240322.0</v>
      </c>
      <c r="IP55" t="s" s="21809">
        <v>57</v>
      </c>
      <c r="IQ55" t="s" s="21810">
        <v>68</v>
      </c>
      <c r="IR55" t="n" s="21811">
        <v>0.061900001019239426</v>
      </c>
      <c r="IS55" t="n" s="21812">
        <v>3.0</v>
      </c>
      <c r="IT55">
        <f>IS55*$O$55*12</f>
      </c>
      <c r="IU55">
        <f>IR55*IT55</f>
      </c>
      <c r="IV55" t="n" s="21815">
        <v>0.0</v>
      </c>
      <c r="IW55">
        <f>IU55*(1+IV55)</f>
      </c>
      <c r="IX55" t="n" s="21817">
        <v>0.25</v>
      </c>
      <c r="IY55">
        <f>IW55/(1-IX55)</f>
      </c>
      <c r="IZ55">
        <f>IX55*IY55</f>
      </c>
      <c r="JA55" t="n" s="21820">
        <v>0.15000000596046448</v>
      </c>
      <c r="JB55">
        <f>JA55*IY55</f>
      </c>
      <c r="JC55">
        <f>IX55-JA55</f>
      </c>
      <c r="JD55">
        <f>IZ55-JB55</f>
      </c>
      <c r="JE55" t="n" s="21824">
        <v>0.03999999910593033</v>
      </c>
      <c r="JF55">
        <f>JE55*IY55</f>
      </c>
      <c r="JG55">
        <f>IY55*(1+JE55)</f>
      </c>
      <c r="JH55" t="n" s="21827">
        <v>0.029999999329447746</v>
      </c>
      <c r="JI55">
        <f>JH55*JG55</f>
      </c>
      <c r="JJ55">
        <f>JG55+JI55</f>
      </c>
      <c r="JK55" t="n" s="21830">
        <v>0.10000000149011612</v>
      </c>
      <c r="JL55">
        <f>JJ55/(1-JK55)</f>
      </c>
      <c r="JM55">
        <f>JK55*JL55</f>
      </c>
      <c r="JN55" t="n" s="21833">
        <v>0.10000000149011612</v>
      </c>
      <c r="JO55">
        <f>JN55*JL55</f>
      </c>
      <c r="JP55">
        <f>JK55-JN55</f>
      </c>
      <c r="JQ55">
        <f>JM55-JO55</f>
      </c>
      <c r="JR55">
        <f>JL55</f>
      </c>
      <c r="JS55">
        <f>IR55*IT55/3655*$P$55</f>
      </c>
      <c r="JT55" t="n" s="21839">
        <v>0.0</v>
      </c>
      <c r="JU55">
        <f>JS55*(1+JT55)</f>
      </c>
      <c r="JV55" t="n" s="21841">
        <v>0.25</v>
      </c>
      <c r="JW55">
        <f>JU55/(1-JV55)</f>
      </c>
      <c r="JX55">
        <f>JV55*JW55</f>
      </c>
      <c r="JY55" t="n" s="21844">
        <v>0.15000000596046448</v>
      </c>
      <c r="JZ55">
        <f>JY55*JW55</f>
      </c>
      <c r="KA55">
        <f>JV55-JY55</f>
      </c>
      <c r="KB55">
        <f>JX55-JZ55</f>
      </c>
      <c r="KC55" t="n" s="21848">
        <v>0.03999999910593033</v>
      </c>
      <c r="KD55">
        <f>KC55*JW55</f>
      </c>
      <c r="KE55">
        <f>JW55*(1+KC55)</f>
      </c>
      <c r="KF55" t="n" s="21851">
        <v>0.029999999329447746</v>
      </c>
      <c r="KG55">
        <f>KF55*KE55</f>
      </c>
      <c r="KH55">
        <f>KE55+KG55</f>
      </c>
      <c r="KI55" t="n" s="21854">
        <v>0.10000000149011612</v>
      </c>
      <c r="KJ55">
        <f>KH55/(1-KI55)</f>
      </c>
      <c r="KK55">
        <f>KI55*KJ55</f>
      </c>
      <c r="KL55" t="n" s="21857">
        <v>0.10000000149011612</v>
      </c>
      <c r="KM55">
        <f>KL55*KJ55</f>
      </c>
      <c r="KN55">
        <f>KI55-KL55</f>
      </c>
      <c r="KO55">
        <f>KK55-KM55</f>
      </c>
      <c r="KP55">
        <f>KJ55</f>
      </c>
      <c r="KQ55" t="s" s="21862">
        <v>71</v>
      </c>
      <c r="KR55" t="s" s="21863">
        <v>66</v>
      </c>
      <c r="KS55" t="s" s="21864">
        <v>67</v>
      </c>
      <c r="KT55" t="n" s="21865">
        <v>240322.0</v>
      </c>
      <c r="KU55" t="s" s="21866">
        <v>57</v>
      </c>
      <c r="KV55" t="s" s="21867">
        <v>68</v>
      </c>
      <c r="KW55" t="n" s="21868">
        <v>0.21080000698566437</v>
      </c>
      <c r="KX55" t="n" s="21869">
        <v>3.0</v>
      </c>
      <c r="KY55">
        <f>KX55*$O$55*12</f>
      </c>
      <c r="KZ55">
        <f>KW55*KY55</f>
      </c>
      <c r="LA55" t="n" s="21872">
        <v>0.0</v>
      </c>
      <c r="LB55">
        <f>KZ55*(1+LA55)</f>
      </c>
      <c r="LC55" t="n" s="21874">
        <v>0.25</v>
      </c>
      <c r="LD55">
        <f>LB55/(1-LC55)</f>
      </c>
      <c r="LE55">
        <f>LC55*LD55</f>
      </c>
      <c r="LF55" t="n" s="21877">
        <v>0.15000000596046448</v>
      </c>
      <c r="LG55">
        <f>LF55*LD55</f>
      </c>
      <c r="LH55">
        <f>LC55-LF55</f>
      </c>
      <c r="LI55">
        <f>LE55-LG55</f>
      </c>
      <c r="LJ55" t="n" s="21881">
        <v>0.03999999910593033</v>
      </c>
      <c r="LK55">
        <f>LJ55*LD55</f>
      </c>
      <c r="LL55">
        <f>LD55*(1+LJ55)</f>
      </c>
      <c r="LM55" t="n" s="21884">
        <v>0.029999999329447746</v>
      </c>
      <c r="LN55">
        <f>LM55*LL55</f>
      </c>
      <c r="LO55">
        <f>LL55+LN55</f>
      </c>
      <c r="LP55" t="n" s="21887">
        <v>0.10000000149011612</v>
      </c>
      <c r="LQ55">
        <f>LO55/(1-LP55)</f>
      </c>
      <c r="LR55">
        <f>LP55*LQ55</f>
      </c>
      <c r="LS55" t="n" s="21890">
        <v>0.10000000149011612</v>
      </c>
      <c r="LT55">
        <f>LS55*LQ55</f>
      </c>
      <c r="LU55">
        <f>LP55-LS55</f>
      </c>
      <c r="LV55">
        <f>LR55-LT55</f>
      </c>
      <c r="LW55">
        <f>LQ55</f>
      </c>
      <c r="LX55">
        <f>KW55*KY55/3655*$P$55</f>
      </c>
      <c r="LY55" t="n" s="21896">
        <v>0.0</v>
      </c>
      <c r="LZ55">
        <f>LX55*(1+LY55)</f>
      </c>
      <c r="MA55" t="n" s="21898">
        <v>0.25</v>
      </c>
      <c r="MB55">
        <f>LZ55/(1-MA55)</f>
      </c>
      <c r="MC55">
        <f>MA55*MB55</f>
      </c>
      <c r="MD55" t="n" s="21901">
        <v>0.15000000596046448</v>
      </c>
      <c r="ME55">
        <f>MD55*MB55</f>
      </c>
      <c r="MF55">
        <f>MA55-MD55</f>
      </c>
      <c r="MG55">
        <f>MC55-ME55</f>
      </c>
      <c r="MH55" t="n" s="21905">
        <v>0.03999999910593033</v>
      </c>
      <c r="MI55">
        <f>MH55*MB55</f>
      </c>
      <c r="MJ55">
        <f>MB55*(1+MH55)</f>
      </c>
      <c r="MK55" t="n" s="21908">
        <v>0.029999999329447746</v>
      </c>
      <c r="ML55">
        <f>MK55*MJ55</f>
      </c>
      <c r="MM55">
        <f>MJ55+ML55</f>
      </c>
      <c r="MN55" t="n" s="21911">
        <v>0.10000000149011612</v>
      </c>
      <c r="MO55">
        <f>MM55/(1-MN55)</f>
      </c>
      <c r="MP55">
        <f>MN55*MO55</f>
      </c>
      <c r="MQ55" t="n" s="21914">
        <v>0.10000000149011612</v>
      </c>
      <c r="MR55">
        <f>MQ55*MO55</f>
      </c>
      <c r="MS55">
        <f>MN55-MQ55</f>
      </c>
      <c r="MT55">
        <f>MP55-MR55</f>
      </c>
      <c r="MU55">
        <f>MO55</f>
      </c>
      <c r="MV55" t="s" s="21919">
        <v>72</v>
      </c>
      <c r="MW55" t="s" s="21920">
        <v>66</v>
      </c>
      <c r="MX55" t="s" s="21921">
        <v>67</v>
      </c>
      <c r="MY55" t="n" s="21922">
        <v>240322.0</v>
      </c>
      <c r="MZ55" t="s" s="21923">
        <v>57</v>
      </c>
      <c r="NA55" t="s" s="21924">
        <v>68</v>
      </c>
      <c r="NB55" t="n" s="21925">
        <v>0.45249998569488525</v>
      </c>
      <c r="NC55" t="n" s="21926">
        <v>1.0</v>
      </c>
      <c r="ND55">
        <f>NC55*$O$55*12</f>
      </c>
      <c r="NE55">
        <f>NB55*ND55</f>
      </c>
      <c r="NF55" t="n" s="21929">
        <v>0.0</v>
      </c>
      <c r="NG55">
        <f>NE55*(1+NF55)</f>
      </c>
      <c r="NH55" t="n" s="21931">
        <v>0.25</v>
      </c>
      <c r="NI55">
        <f>NG55/(1-NH55)</f>
      </c>
      <c r="NJ55">
        <f>NH55*NI55</f>
      </c>
      <c r="NK55" t="n" s="21934">
        <v>0.15000000596046448</v>
      </c>
      <c r="NL55">
        <f>NK55*NI55</f>
      </c>
      <c r="NM55">
        <f>NH55-NK55</f>
      </c>
      <c r="NN55">
        <f>NJ55-NL55</f>
      </c>
      <c r="NO55" t="n" s="21938">
        <v>0.03999999910593033</v>
      </c>
      <c r="NP55">
        <f>NO55*NI55</f>
      </c>
      <c r="NQ55">
        <f>NI55*(1+NO55)</f>
      </c>
      <c r="NR55" t="n" s="21941">
        <v>0.029999999329447746</v>
      </c>
      <c r="NS55">
        <f>NR55*NQ55</f>
      </c>
      <c r="NT55">
        <f>NQ55+NS55</f>
      </c>
      <c r="NU55" t="n" s="21944">
        <v>0.10000000149011612</v>
      </c>
      <c r="NV55">
        <f>NT55/(1-NU55)</f>
      </c>
      <c r="NW55">
        <f>NU55*NV55</f>
      </c>
      <c r="NX55" t="n" s="21947">
        <v>0.10000000149011612</v>
      </c>
      <c r="NY55">
        <f>NX55*NV55</f>
      </c>
      <c r="NZ55">
        <f>NU55-NX55</f>
      </c>
      <c r="OA55">
        <f>NW55-NY55</f>
      </c>
      <c r="OB55">
        <f>NV55</f>
      </c>
      <c r="OC55">
        <f>NB55*ND55/3655*$P$55</f>
      </c>
      <c r="OD55" t="n" s="21953">
        <v>0.0</v>
      </c>
      <c r="OE55">
        <f>OC55*(1+OD55)</f>
      </c>
      <c r="OF55" t="n" s="21955">
        <v>0.25</v>
      </c>
      <c r="OG55">
        <f>OE55/(1-OF55)</f>
      </c>
      <c r="OH55">
        <f>OF55*OG55</f>
      </c>
      <c r="OI55" t="n" s="21958">
        <v>0.15000000596046448</v>
      </c>
      <c r="OJ55">
        <f>OI55*OG55</f>
      </c>
      <c r="OK55">
        <f>OF55-OI55</f>
      </c>
      <c r="OL55">
        <f>OH55-OJ55</f>
      </c>
      <c r="OM55" t="n" s="21962">
        <v>0.03999999910593033</v>
      </c>
      <c r="ON55">
        <f>OM55*OG55</f>
      </c>
      <c r="OO55">
        <f>OG55*(1+OM55)</f>
      </c>
      <c r="OP55" t="n" s="21965">
        <v>0.029999999329447746</v>
      </c>
      <c r="OQ55">
        <f>OP55*OO55</f>
      </c>
      <c r="OR55">
        <f>OO55+OQ55</f>
      </c>
      <c r="OS55" t="n" s="21968">
        <v>0.10000000149011612</v>
      </c>
      <c r="OT55">
        <f>OR55/(1-OS55)</f>
      </c>
      <c r="OU55">
        <f>OS55*OT55</f>
      </c>
      <c r="OV55" t="n" s="21971">
        <v>0.10000000149011612</v>
      </c>
      <c r="OW55">
        <f>OV55*OT55</f>
      </c>
      <c r="OX55">
        <f>OS55-OV55</f>
      </c>
      <c r="OY55">
        <f>OU55-OW55</f>
      </c>
      <c r="OZ55">
        <f>OT55</f>
      </c>
      <c r="PA55" t="s" s="21976">
        <v>73</v>
      </c>
      <c r="PB55" t="s" s="21977">
        <v>66</v>
      </c>
      <c r="PC55" t="s" s="21978">
        <v>67</v>
      </c>
      <c r="PD55" t="n" s="21979">
        <v>240322.0</v>
      </c>
      <c r="PE55" t="s" s="21980">
        <v>57</v>
      </c>
      <c r="PF55" t="s" s="21981">
        <v>68</v>
      </c>
      <c r="PG55" t="n" s="21982">
        <v>0.9043999910354614</v>
      </c>
      <c r="PH55" t="n" s="21983">
        <v>1.0</v>
      </c>
      <c r="PI55">
        <f>PH55*$O$55*12</f>
      </c>
      <c r="PJ55">
        <f>PG55*PI55</f>
      </c>
      <c r="PK55" t="n" s="21986">
        <v>0.0</v>
      </c>
      <c r="PL55">
        <f>PJ55*(1+PK55)</f>
      </c>
      <c r="PM55" t="n" s="21988">
        <v>0.25</v>
      </c>
      <c r="PN55">
        <f>PL55/(1-PM55)</f>
      </c>
      <c r="PO55">
        <f>PM55*PN55</f>
      </c>
      <c r="PP55" t="n" s="21991">
        <v>0.15000000596046448</v>
      </c>
      <c r="PQ55">
        <f>PP55*PN55</f>
      </c>
      <c r="PR55">
        <f>PM55-PP55</f>
      </c>
      <c r="PS55">
        <f>PO55-PQ55</f>
      </c>
      <c r="PT55" t="n" s="21995">
        <v>0.03999999910593033</v>
      </c>
      <c r="PU55">
        <f>PT55*PN55</f>
      </c>
      <c r="PV55">
        <f>PN55*(1+PT55)</f>
      </c>
      <c r="PW55" t="n" s="21998">
        <v>0.029999999329447746</v>
      </c>
      <c r="PX55">
        <f>PW55*PV55</f>
      </c>
      <c r="PY55">
        <f>PV55+PX55</f>
      </c>
      <c r="PZ55" t="n" s="22001">
        <v>0.10000000149011612</v>
      </c>
      <c r="QA55">
        <f>PY55/(1-PZ55)</f>
      </c>
      <c r="QB55">
        <f>PZ55*QA55</f>
      </c>
      <c r="QC55" t="n" s="22004">
        <v>0.10000000149011612</v>
      </c>
      <c r="QD55">
        <f>QC55*QA55</f>
      </c>
      <c r="QE55">
        <f>PZ55-QC55</f>
      </c>
      <c r="QF55">
        <f>QB55-QD55</f>
      </c>
      <c r="QG55">
        <f>QA55</f>
      </c>
      <c r="QH55">
        <f>PG55*PI55/3655*$P$55</f>
      </c>
      <c r="QI55" t="n" s="22010">
        <v>0.0</v>
      </c>
      <c r="QJ55">
        <f>QH55*(1+QI55)</f>
      </c>
      <c r="QK55" t="n" s="22012">
        <v>0.25</v>
      </c>
      <c r="QL55">
        <f>QJ55/(1-QK55)</f>
      </c>
      <c r="QM55">
        <f>QK55*QL55</f>
      </c>
      <c r="QN55" t="n" s="22015">
        <v>0.15000000596046448</v>
      </c>
      <c r="QO55">
        <f>QN55*QL55</f>
      </c>
      <c r="QP55">
        <f>QK55-QN55</f>
      </c>
      <c r="QQ55">
        <f>QM55-QO55</f>
      </c>
      <c r="QR55" t="n" s="22019">
        <v>0.03999999910593033</v>
      </c>
      <c r="QS55">
        <f>QR55*QL55</f>
      </c>
      <c r="QT55">
        <f>QL55*(1+QR55)</f>
      </c>
      <c r="QU55" t="n" s="22022">
        <v>0.029999999329447746</v>
      </c>
      <c r="QV55">
        <f>QU55*QT55</f>
      </c>
      <c r="QW55">
        <f>QT55+QV55</f>
      </c>
      <c r="QX55" t="n" s="22025">
        <v>0.10000000149011612</v>
      </c>
      <c r="QY55">
        <f>QW55/(1-QX55)</f>
      </c>
      <c r="QZ55">
        <f>QX55*QY55</f>
      </c>
      <c r="RA55" t="n" s="22028">
        <v>0.10000000149011612</v>
      </c>
      <c r="RB55">
        <f>RA55*QY55</f>
      </c>
      <c r="RC55">
        <f>QX55-RA55</f>
      </c>
      <c r="RD55">
        <f>QZ55-RB55</f>
      </c>
      <c r="RE55">
        <f>QY55</f>
      </c>
      <c r="RF55">
        <f>BV55+EA55+GF55+IK55+KP55+MU55+OZ55+RE55</f>
      </c>
    </row>
    <row r="56">
      <c r="A56" t="s">
        <v>75</v>
      </c>
      <c r="B56" t="s">
        <v>150</v>
      </c>
      <c r="C56" t="s">
        <v>151</v>
      </c>
      <c r="D56" t="s">
        <v>78</v>
      </c>
      <c r="F56" t="s">
        <v>53</v>
      </c>
      <c r="G56" t="s">
        <v>54</v>
      </c>
      <c r="H56" t="s">
        <v>55</v>
      </c>
      <c r="I56" t="s">
        <v>56</v>
      </c>
      <c r="J56" t="n">
        <v>0.0</v>
      </c>
      <c r="K56" t="n">
        <v>42815.0</v>
      </c>
      <c r="L56" t="n">
        <v>42753.0</v>
      </c>
      <c r="M56" t="s">
        <v>57</v>
      </c>
      <c r="N56" t="n">
        <v>-2.0</v>
      </c>
      <c r="O56" t="n">
        <v>30000.0</v>
      </c>
      <c r="P56" t="n">
        <v>-62.0</v>
      </c>
      <c r="Q56" t="n">
        <v>-2.0</v>
      </c>
      <c r="R56" t="s" s="22033">
        <v>58</v>
      </c>
      <c r="S56" t="s" s="22034">
        <v>59</v>
      </c>
      <c r="T56" t="s" s="22035">
        <v>60</v>
      </c>
      <c r="U56" t="s" s="22036">
        <v>61</v>
      </c>
      <c r="V56" t="s" s="22037">
        <v>57</v>
      </c>
      <c r="W56" t="s" s="22038">
        <v>62</v>
      </c>
      <c r="X56" t="s" s="22039">
        <v>63</v>
      </c>
      <c r="Z56" t="n" s="22040">
        <v>500000.0</v>
      </c>
      <c r="AA56" t="n" s="22041">
        <v>1822.1199951171875</v>
      </c>
      <c r="AB56" t="n" s="22042">
        <v>0.0</v>
      </c>
      <c r="AC56">
        <f>AA56*(1+AB56)</f>
      </c>
      <c r="AD56" t="n" s="22044">
        <v>0.25</v>
      </c>
      <c r="AE56">
        <f>AC56/(1-AD56)</f>
      </c>
      <c r="AF56">
        <f>AD56*AE56</f>
      </c>
      <c r="AG56" t="n" s="22047">
        <v>0.15000000596046448</v>
      </c>
      <c r="AH56">
        <f>AG56*AE56</f>
      </c>
      <c r="AI56">
        <f>AD56-AG56</f>
      </c>
      <c r="AJ56">
        <f>AF56-AH56</f>
      </c>
      <c r="AK56" t="n" s="22051">
        <v>0.03999999910593033</v>
      </c>
      <c r="AL56">
        <f>AK56*AE56</f>
      </c>
      <c r="AM56">
        <f>AE56*(1+AK56)</f>
      </c>
      <c r="AN56" t="n" s="22054">
        <v>0.029999999329447746</v>
      </c>
      <c r="AO56">
        <f>AN56*AM56</f>
      </c>
      <c r="AP56">
        <f>AM56+AO56</f>
      </c>
      <c r="AQ56" t="n" s="22057">
        <v>0.10000000149011612</v>
      </c>
      <c r="AR56">
        <f>AP56/(1-AQ56)</f>
      </c>
      <c r="AS56">
        <f>AQ56*AR56</f>
      </c>
      <c r="AT56" t="n" s="22060">
        <v>0.10000000149011612</v>
      </c>
      <c r="AU56">
        <f>AT56*AR56</f>
      </c>
      <c r="AV56">
        <f>AQ56-AT56</f>
      </c>
      <c r="AW56">
        <f>AS56-AU56</f>
      </c>
      <c r="AX56">
        <f>AR56</f>
      </c>
      <c r="AY56">
        <f>AA56/12*$Q$56</f>
      </c>
      <c r="AZ56">
        <f>AB56/12*$Q$56</f>
      </c>
      <c r="BA56">
        <f>AC56/12*$Q$56</f>
      </c>
      <c r="BB56">
        <f>AD56/12*$Q$56</f>
      </c>
      <c r="BC56">
        <f>AE56/12*$Q$56</f>
      </c>
      <c r="BD56">
        <f>AF56/12*$Q$56</f>
      </c>
      <c r="BE56">
        <f>AG56/12*$Q$56</f>
      </c>
      <c r="BF56">
        <f>AH56/12*$Q$56</f>
      </c>
      <c r="BG56">
        <f>AI56/12*$Q$56</f>
      </c>
      <c r="BH56">
        <f>AJ56/12*$Q$56</f>
      </c>
      <c r="BI56">
        <f>AK56/12*$Q$56</f>
      </c>
      <c r="BJ56">
        <f>AL56/12*$Q$56</f>
      </c>
      <c r="BK56">
        <f>AM56/12*$Q$56</f>
      </c>
      <c r="BL56">
        <f>AN56/12*$Q$56</f>
      </c>
      <c r="BM56">
        <f>AO56/12*$Q$56</f>
      </c>
      <c r="BN56">
        <f>AP56/12*$Q$56</f>
      </c>
      <c r="BO56">
        <f>AQ56/12*$Q$56</f>
      </c>
      <c r="BP56">
        <f>AR56/12*$Q$56</f>
      </c>
      <c r="BQ56">
        <f>AS56/12*$Q$56</f>
      </c>
      <c r="BR56">
        <f>AT56/12*$Q$56</f>
      </c>
      <c r="BS56">
        <f>AU56/12*$Q$56</f>
      </c>
      <c r="BT56">
        <f>AV56/12*$Q$56</f>
      </c>
      <c r="BU56">
        <f>AW56/12*$Q$56</f>
      </c>
      <c r="BV56">
        <f>AX56/12*$Q$56</f>
      </c>
      <c r="BW56" t="s" s="22093">
        <v>64</v>
      </c>
      <c r="BX56" t="s" s="22094">
        <v>59</v>
      </c>
      <c r="BY56" t="s" s="22095">
        <v>60</v>
      </c>
      <c r="BZ56" t="s" s="22096">
        <v>61</v>
      </c>
      <c r="CA56" t="s" s="22097">
        <v>57</v>
      </c>
      <c r="CB56" t="s" s="22098">
        <v>62</v>
      </c>
      <c r="CC56" t="s" s="22099">
        <v>63</v>
      </c>
      <c r="CE56" t="n" s="22100">
        <v>500000.0</v>
      </c>
      <c r="CF56" t="n" s="22101">
        <v>0.0</v>
      </c>
      <c r="CG56" t="n" s="22102">
        <v>0.0</v>
      </c>
      <c r="CH56">
        <f>CF56*(1+CG56)</f>
      </c>
      <c r="CI56" t="n" s="22104">
        <v>0.25</v>
      </c>
      <c r="CJ56">
        <f>CH56/(1-CI56)</f>
      </c>
      <c r="CK56">
        <f>CI56*CJ56</f>
      </c>
      <c r="CL56" t="n" s="22107">
        <v>0.15000000596046448</v>
      </c>
      <c r="CM56">
        <f>CL56*CJ56</f>
      </c>
      <c r="CN56">
        <f>CI56-CL56</f>
      </c>
      <c r="CO56">
        <f>CK56-CM56</f>
      </c>
      <c r="CP56" t="n" s="22111">
        <v>0.03999999910593033</v>
      </c>
      <c r="CQ56">
        <f>CP56*CJ56</f>
      </c>
      <c r="CR56">
        <f>CJ56*(1+CP56)</f>
      </c>
      <c r="CS56" t="n" s="22114">
        <v>0.029999999329447746</v>
      </c>
      <c r="CT56">
        <f>CS56*CR56</f>
      </c>
      <c r="CU56">
        <f>CR56+CT56</f>
      </c>
      <c r="CV56" t="n" s="22117">
        <v>0.10000000149011612</v>
      </c>
      <c r="CW56">
        <f>CU56/(1-CV56)</f>
      </c>
      <c r="CX56">
        <f>CV56*CW56</f>
      </c>
      <c r="CY56" t="n" s="22120">
        <v>0.10000000149011612</v>
      </c>
      <c r="CZ56">
        <f>CY56*CW56</f>
      </c>
      <c r="DA56">
        <f>CV56-CY56</f>
      </c>
      <c r="DB56">
        <f>CX56-CZ56</f>
      </c>
      <c r="DC56">
        <f>CW56</f>
      </c>
      <c r="DD56">
        <f>CF56/12*$Q$56</f>
      </c>
      <c r="DE56">
        <f>CG56/12*$Q$56</f>
      </c>
      <c r="DF56">
        <f>CH56/12*$Q$56</f>
      </c>
      <c r="DG56">
        <f>CI56/12*$Q$56</f>
      </c>
      <c r="DH56">
        <f>CJ56/12*$Q$56</f>
      </c>
      <c r="DI56">
        <f>CK56/12*$Q$56</f>
      </c>
      <c r="DJ56">
        <f>CL56/12*$Q$56</f>
      </c>
      <c r="DK56">
        <f>CM56/12*$Q$56</f>
      </c>
      <c r="DL56">
        <f>CN56/12*$Q$56</f>
      </c>
      <c r="DM56">
        <f>CO56/12*$Q$56</f>
      </c>
      <c r="DN56">
        <f>CP56/12*$Q$56</f>
      </c>
      <c r="DO56">
        <f>CQ56/12*$Q$56</f>
      </c>
      <c r="DP56">
        <f>CR56/12*$Q$56</f>
      </c>
      <c r="DQ56">
        <f>CS56/12*$Q$56</f>
      </c>
      <c r="DR56">
        <f>CT56/12*$Q$56</f>
      </c>
      <c r="DS56">
        <f>CU56/12*$Q$56</f>
      </c>
      <c r="DT56">
        <f>CV56/12*$Q$56</f>
      </c>
      <c r="DU56">
        <f>CW56/12*$Q$56</f>
      </c>
      <c r="DV56">
        <f>CX56/12*$Q$56</f>
      </c>
      <c r="DW56">
        <f>CY56/12*$Q$56</f>
      </c>
      <c r="DX56">
        <f>CZ56/12*$Q$56</f>
      </c>
      <c r="DY56">
        <f>DA56/12*$Q$56</f>
      </c>
      <c r="DZ56">
        <f>DB56/12*$Q$56</f>
      </c>
      <c r="EA56">
        <f>DC56/12*$Q$56</f>
      </c>
      <c r="EB56" t="s" s="22153">
        <v>65</v>
      </c>
      <c r="EC56" t="s" s="22154">
        <v>66</v>
      </c>
      <c r="ED56" t="s" s="22155">
        <v>67</v>
      </c>
      <c r="EE56" t="n" s="22156">
        <v>240322.0</v>
      </c>
      <c r="EF56" t="s" s="22157">
        <v>57</v>
      </c>
      <c r="EG56" t="s" s="22158">
        <v>68</v>
      </c>
      <c r="EH56" t="n" s="22159">
        <v>0.5009999871253967</v>
      </c>
      <c r="EI56" t="n" s="22160">
        <v>3.0</v>
      </c>
      <c r="EJ56">
        <f>EI56*$O$56*12</f>
      </c>
      <c r="EK56">
        <f>EH56*EJ56</f>
      </c>
      <c r="EL56" t="n" s="22163">
        <v>0.0</v>
      </c>
      <c r="EM56">
        <f>EK56*(1+EL56)</f>
      </c>
      <c r="EN56" t="n" s="22165">
        <v>0.25</v>
      </c>
      <c r="EO56">
        <f>EM56/(1-EN56)</f>
      </c>
      <c r="EP56">
        <f>EN56*EO56</f>
      </c>
      <c r="EQ56" t="n" s="22168">
        <v>0.15000000596046448</v>
      </c>
      <c r="ER56">
        <f>EQ56*EO56</f>
      </c>
      <c r="ES56">
        <f>EN56-EQ56</f>
      </c>
      <c r="ET56">
        <f>EP56-ER56</f>
      </c>
      <c r="EU56" t="n" s="22172">
        <v>0.03999999910593033</v>
      </c>
      <c r="EV56">
        <f>EU56*EO56</f>
      </c>
      <c r="EW56">
        <f>EO56*(1+EU56)</f>
      </c>
      <c r="EX56" t="n" s="22175">
        <v>0.029999999329447746</v>
      </c>
      <c r="EY56">
        <f>EX56*EW56</f>
      </c>
      <c r="EZ56">
        <f>EW56+EY56</f>
      </c>
      <c r="FA56" t="n" s="22178">
        <v>0.10000000149011612</v>
      </c>
      <c r="FB56">
        <f>EZ56/(1-FA56)</f>
      </c>
      <c r="FC56">
        <f>FA56*FB56</f>
      </c>
      <c r="FD56" t="n" s="22181">
        <v>0.10000000149011612</v>
      </c>
      <c r="FE56">
        <f>FD56*FB56</f>
      </c>
      <c r="FF56">
        <f>FA56-FD56</f>
      </c>
      <c r="FG56">
        <f>FC56-FE56</f>
      </c>
      <c r="FH56">
        <f>FB56</f>
      </c>
      <c r="FI56">
        <f>EH56*EJ56/3656*$P$56</f>
      </c>
      <c r="FJ56" t="n" s="22187">
        <v>0.0</v>
      </c>
      <c r="FK56">
        <f>FI56*(1+FJ56)</f>
      </c>
      <c r="FL56" t="n" s="22189">
        <v>0.25</v>
      </c>
      <c r="FM56">
        <f>FK56/(1-FL56)</f>
      </c>
      <c r="FN56">
        <f>FL56*FM56</f>
      </c>
      <c r="FO56" t="n" s="22192">
        <v>0.15000000596046448</v>
      </c>
      <c r="FP56">
        <f>FO56*FM56</f>
      </c>
      <c r="FQ56">
        <f>FL56-FO56</f>
      </c>
      <c r="FR56">
        <f>FN56-FP56</f>
      </c>
      <c r="FS56" t="n" s="22196">
        <v>0.03999999910593033</v>
      </c>
      <c r="FT56">
        <f>FS56*FM56</f>
      </c>
      <c r="FU56">
        <f>FM56*(1+FS56)</f>
      </c>
      <c r="FV56" t="n" s="22199">
        <v>0.029999999329447746</v>
      </c>
      <c r="FW56">
        <f>FV56*FU56</f>
      </c>
      <c r="FX56">
        <f>FU56+FW56</f>
      </c>
      <c r="FY56" t="n" s="22202">
        <v>0.10000000149011612</v>
      </c>
      <c r="FZ56">
        <f>FX56/(1-FY56)</f>
      </c>
      <c r="GA56">
        <f>FY56*FZ56</f>
      </c>
      <c r="GB56" t="n" s="22205">
        <v>0.10000000149011612</v>
      </c>
      <c r="GC56">
        <f>GB56*FZ56</f>
      </c>
      <c r="GD56">
        <f>FY56-GB56</f>
      </c>
      <c r="GE56">
        <f>GA56-GC56</f>
      </c>
      <c r="GF56">
        <f>FZ56</f>
      </c>
      <c r="GG56" t="s" s="22210">
        <v>69</v>
      </c>
      <c r="GH56" t="s" s="22211">
        <v>66</v>
      </c>
      <c r="GI56" t="s" s="22212">
        <v>67</v>
      </c>
      <c r="GJ56" t="n" s="22213">
        <v>240322.0</v>
      </c>
      <c r="GK56" t="s" s="22214">
        <v>57</v>
      </c>
      <c r="GL56" t="s" s="22215">
        <v>68</v>
      </c>
      <c r="GM56" t="n" s="22216">
        <v>0.12530000507831573</v>
      </c>
      <c r="GN56" t="n" s="22217">
        <v>3.0</v>
      </c>
      <c r="GO56">
        <f>GN56*$O$56*12</f>
      </c>
      <c r="GP56">
        <f>GM56*GO56</f>
      </c>
      <c r="GQ56" t="n" s="22220">
        <v>0.0</v>
      </c>
      <c r="GR56">
        <f>GP56*(1+GQ56)</f>
      </c>
      <c r="GS56" t="n" s="22222">
        <v>0.25</v>
      </c>
      <c r="GT56">
        <f>GR56/(1-GS56)</f>
      </c>
      <c r="GU56">
        <f>GS56*GT56</f>
      </c>
      <c r="GV56" t="n" s="22225">
        <v>0.15000000596046448</v>
      </c>
      <c r="GW56">
        <f>GV56*GT56</f>
      </c>
      <c r="GX56">
        <f>GS56-GV56</f>
      </c>
      <c r="GY56">
        <f>GU56-GW56</f>
      </c>
      <c r="GZ56" t="n" s="22229">
        <v>0.03999999910593033</v>
      </c>
      <c r="HA56">
        <f>GZ56*GT56</f>
      </c>
      <c r="HB56">
        <f>GT56*(1+GZ56)</f>
      </c>
      <c r="HC56" t="n" s="22232">
        <v>0.029999999329447746</v>
      </c>
      <c r="HD56">
        <f>HC56*HB56</f>
      </c>
      <c r="HE56">
        <f>HB56+HD56</f>
      </c>
      <c r="HF56" t="n" s="22235">
        <v>0.10000000149011612</v>
      </c>
      <c r="HG56">
        <f>HE56/(1-HF56)</f>
      </c>
      <c r="HH56">
        <f>HF56*HG56</f>
      </c>
      <c r="HI56" t="n" s="22238">
        <v>0.10000000149011612</v>
      </c>
      <c r="HJ56">
        <f>HI56*HG56</f>
      </c>
      <c r="HK56">
        <f>HF56-HI56</f>
      </c>
      <c r="HL56">
        <f>HH56-HJ56</f>
      </c>
      <c r="HM56">
        <f>HG56</f>
      </c>
      <c r="HN56">
        <f>GM56*GO56/3656*$P$56</f>
      </c>
      <c r="HO56" t="n" s="22244">
        <v>0.0</v>
      </c>
      <c r="HP56">
        <f>HN56*(1+HO56)</f>
      </c>
      <c r="HQ56" t="n" s="22246">
        <v>0.25</v>
      </c>
      <c r="HR56">
        <f>HP56/(1-HQ56)</f>
      </c>
      <c r="HS56">
        <f>HQ56*HR56</f>
      </c>
      <c r="HT56" t="n" s="22249">
        <v>0.15000000596046448</v>
      </c>
      <c r="HU56">
        <f>HT56*HR56</f>
      </c>
      <c r="HV56">
        <f>HQ56-HT56</f>
      </c>
      <c r="HW56">
        <f>HS56-HU56</f>
      </c>
      <c r="HX56" t="n" s="22253">
        <v>0.03999999910593033</v>
      </c>
      <c r="HY56">
        <f>HX56*HR56</f>
      </c>
      <c r="HZ56">
        <f>HR56*(1+HX56)</f>
      </c>
      <c r="IA56" t="n" s="22256">
        <v>0.029999999329447746</v>
      </c>
      <c r="IB56">
        <f>IA56*HZ56</f>
      </c>
      <c r="IC56">
        <f>HZ56+IB56</f>
      </c>
      <c r="ID56" t="n" s="22259">
        <v>0.10000000149011612</v>
      </c>
      <c r="IE56">
        <f>IC56/(1-ID56)</f>
      </c>
      <c r="IF56">
        <f>ID56*IE56</f>
      </c>
      <c r="IG56" t="n" s="22262">
        <v>0.10000000149011612</v>
      </c>
      <c r="IH56">
        <f>IG56*IE56</f>
      </c>
      <c r="II56">
        <f>ID56-IG56</f>
      </c>
      <c r="IJ56">
        <f>IF56-IH56</f>
      </c>
      <c r="IK56">
        <f>IE56</f>
      </c>
      <c r="IL56" t="s" s="22267">
        <v>70</v>
      </c>
      <c r="IM56" t="s" s="22268">
        <v>66</v>
      </c>
      <c r="IN56" t="s" s="22269">
        <v>67</v>
      </c>
      <c r="IO56" t="n" s="22270">
        <v>240322.0</v>
      </c>
      <c r="IP56" t="s" s="22271">
        <v>57</v>
      </c>
      <c r="IQ56" t="s" s="22272">
        <v>68</v>
      </c>
      <c r="IR56" t="n" s="22273">
        <v>0.061900001019239426</v>
      </c>
      <c r="IS56" t="n" s="22274">
        <v>3.0</v>
      </c>
      <c r="IT56">
        <f>IS56*$O$56*12</f>
      </c>
      <c r="IU56">
        <f>IR56*IT56</f>
      </c>
      <c r="IV56" t="n" s="22277">
        <v>0.0</v>
      </c>
      <c r="IW56">
        <f>IU56*(1+IV56)</f>
      </c>
      <c r="IX56" t="n" s="22279">
        <v>0.25</v>
      </c>
      <c r="IY56">
        <f>IW56/(1-IX56)</f>
      </c>
      <c r="IZ56">
        <f>IX56*IY56</f>
      </c>
      <c r="JA56" t="n" s="22282">
        <v>0.15000000596046448</v>
      </c>
      <c r="JB56">
        <f>JA56*IY56</f>
      </c>
      <c r="JC56">
        <f>IX56-JA56</f>
      </c>
      <c r="JD56">
        <f>IZ56-JB56</f>
      </c>
      <c r="JE56" t="n" s="22286">
        <v>0.03999999910593033</v>
      </c>
      <c r="JF56">
        <f>JE56*IY56</f>
      </c>
      <c r="JG56">
        <f>IY56*(1+JE56)</f>
      </c>
      <c r="JH56" t="n" s="22289">
        <v>0.029999999329447746</v>
      </c>
      <c r="JI56">
        <f>JH56*JG56</f>
      </c>
      <c r="JJ56">
        <f>JG56+JI56</f>
      </c>
      <c r="JK56" t="n" s="22292">
        <v>0.10000000149011612</v>
      </c>
      <c r="JL56">
        <f>JJ56/(1-JK56)</f>
      </c>
      <c r="JM56">
        <f>JK56*JL56</f>
      </c>
      <c r="JN56" t="n" s="22295">
        <v>0.10000000149011612</v>
      </c>
      <c r="JO56">
        <f>JN56*JL56</f>
      </c>
      <c r="JP56">
        <f>JK56-JN56</f>
      </c>
      <c r="JQ56">
        <f>JM56-JO56</f>
      </c>
      <c r="JR56">
        <f>JL56</f>
      </c>
      <c r="JS56">
        <f>IR56*IT56/3656*$P$56</f>
      </c>
      <c r="JT56" t="n" s="22301">
        <v>0.0</v>
      </c>
      <c r="JU56">
        <f>JS56*(1+JT56)</f>
      </c>
      <c r="JV56" t="n" s="22303">
        <v>0.25</v>
      </c>
      <c r="JW56">
        <f>JU56/(1-JV56)</f>
      </c>
      <c r="JX56">
        <f>JV56*JW56</f>
      </c>
      <c r="JY56" t="n" s="22306">
        <v>0.15000000596046448</v>
      </c>
      <c r="JZ56">
        <f>JY56*JW56</f>
      </c>
      <c r="KA56">
        <f>JV56-JY56</f>
      </c>
      <c r="KB56">
        <f>JX56-JZ56</f>
      </c>
      <c r="KC56" t="n" s="22310">
        <v>0.03999999910593033</v>
      </c>
      <c r="KD56">
        <f>KC56*JW56</f>
      </c>
      <c r="KE56">
        <f>JW56*(1+KC56)</f>
      </c>
      <c r="KF56" t="n" s="22313">
        <v>0.029999999329447746</v>
      </c>
      <c r="KG56">
        <f>KF56*KE56</f>
      </c>
      <c r="KH56">
        <f>KE56+KG56</f>
      </c>
      <c r="KI56" t="n" s="22316">
        <v>0.10000000149011612</v>
      </c>
      <c r="KJ56">
        <f>KH56/(1-KI56)</f>
      </c>
      <c r="KK56">
        <f>KI56*KJ56</f>
      </c>
      <c r="KL56" t="n" s="22319">
        <v>0.10000000149011612</v>
      </c>
      <c r="KM56">
        <f>KL56*KJ56</f>
      </c>
      <c r="KN56">
        <f>KI56-KL56</f>
      </c>
      <c r="KO56">
        <f>KK56-KM56</f>
      </c>
      <c r="KP56">
        <f>KJ56</f>
      </c>
      <c r="KQ56" t="s" s="22324">
        <v>71</v>
      </c>
      <c r="KR56" t="s" s="22325">
        <v>66</v>
      </c>
      <c r="KS56" t="s" s="22326">
        <v>67</v>
      </c>
      <c r="KT56" t="n" s="22327">
        <v>240322.0</v>
      </c>
      <c r="KU56" t="s" s="22328">
        <v>57</v>
      </c>
      <c r="KV56" t="s" s="22329">
        <v>68</v>
      </c>
      <c r="KW56" t="n" s="22330">
        <v>0.21080000698566437</v>
      </c>
      <c r="KX56" t="n" s="22331">
        <v>3.0</v>
      </c>
      <c r="KY56">
        <f>KX56*$O$56*12</f>
      </c>
      <c r="KZ56">
        <f>KW56*KY56</f>
      </c>
      <c r="LA56" t="n" s="22334">
        <v>0.0</v>
      </c>
      <c r="LB56">
        <f>KZ56*(1+LA56)</f>
      </c>
      <c r="LC56" t="n" s="22336">
        <v>0.25</v>
      </c>
      <c r="LD56">
        <f>LB56/(1-LC56)</f>
      </c>
      <c r="LE56">
        <f>LC56*LD56</f>
      </c>
      <c r="LF56" t="n" s="22339">
        <v>0.15000000596046448</v>
      </c>
      <c r="LG56">
        <f>LF56*LD56</f>
      </c>
      <c r="LH56">
        <f>LC56-LF56</f>
      </c>
      <c r="LI56">
        <f>LE56-LG56</f>
      </c>
      <c r="LJ56" t="n" s="22343">
        <v>0.03999999910593033</v>
      </c>
      <c r="LK56">
        <f>LJ56*LD56</f>
      </c>
      <c r="LL56">
        <f>LD56*(1+LJ56)</f>
      </c>
      <c r="LM56" t="n" s="22346">
        <v>0.029999999329447746</v>
      </c>
      <c r="LN56">
        <f>LM56*LL56</f>
      </c>
      <c r="LO56">
        <f>LL56+LN56</f>
      </c>
      <c r="LP56" t="n" s="22349">
        <v>0.10000000149011612</v>
      </c>
      <c r="LQ56">
        <f>LO56/(1-LP56)</f>
      </c>
      <c r="LR56">
        <f>LP56*LQ56</f>
      </c>
      <c r="LS56" t="n" s="22352">
        <v>0.10000000149011612</v>
      </c>
      <c r="LT56">
        <f>LS56*LQ56</f>
      </c>
      <c r="LU56">
        <f>LP56-LS56</f>
      </c>
      <c r="LV56">
        <f>LR56-LT56</f>
      </c>
      <c r="LW56">
        <f>LQ56</f>
      </c>
      <c r="LX56">
        <f>KW56*KY56/3656*$P$56</f>
      </c>
      <c r="LY56" t="n" s="22358">
        <v>0.0</v>
      </c>
      <c r="LZ56">
        <f>LX56*(1+LY56)</f>
      </c>
      <c r="MA56" t="n" s="22360">
        <v>0.25</v>
      </c>
      <c r="MB56">
        <f>LZ56/(1-MA56)</f>
      </c>
      <c r="MC56">
        <f>MA56*MB56</f>
      </c>
      <c r="MD56" t="n" s="22363">
        <v>0.15000000596046448</v>
      </c>
      <c r="ME56">
        <f>MD56*MB56</f>
      </c>
      <c r="MF56">
        <f>MA56-MD56</f>
      </c>
      <c r="MG56">
        <f>MC56-ME56</f>
      </c>
      <c r="MH56" t="n" s="22367">
        <v>0.03999999910593033</v>
      </c>
      <c r="MI56">
        <f>MH56*MB56</f>
      </c>
      <c r="MJ56">
        <f>MB56*(1+MH56)</f>
      </c>
      <c r="MK56" t="n" s="22370">
        <v>0.029999999329447746</v>
      </c>
      <c r="ML56">
        <f>MK56*MJ56</f>
      </c>
      <c r="MM56">
        <f>MJ56+ML56</f>
      </c>
      <c r="MN56" t="n" s="22373">
        <v>0.10000000149011612</v>
      </c>
      <c r="MO56">
        <f>MM56/(1-MN56)</f>
      </c>
      <c r="MP56">
        <f>MN56*MO56</f>
      </c>
      <c r="MQ56" t="n" s="22376">
        <v>0.10000000149011612</v>
      </c>
      <c r="MR56">
        <f>MQ56*MO56</f>
      </c>
      <c r="MS56">
        <f>MN56-MQ56</f>
      </c>
      <c r="MT56">
        <f>MP56-MR56</f>
      </c>
      <c r="MU56">
        <f>MO56</f>
      </c>
      <c r="MV56" t="s" s="22381">
        <v>72</v>
      </c>
      <c r="MW56" t="s" s="22382">
        <v>66</v>
      </c>
      <c r="MX56" t="s" s="22383">
        <v>67</v>
      </c>
      <c r="MY56" t="n" s="22384">
        <v>240322.0</v>
      </c>
      <c r="MZ56" t="s" s="22385">
        <v>57</v>
      </c>
      <c r="NA56" t="s" s="22386">
        <v>68</v>
      </c>
      <c r="NB56" t="n" s="22387">
        <v>0.45249998569488525</v>
      </c>
      <c r="NC56" t="n" s="22388">
        <v>1.0</v>
      </c>
      <c r="ND56">
        <f>NC56*$O$56*12</f>
      </c>
      <c r="NE56">
        <f>NB56*ND56</f>
      </c>
      <c r="NF56" t="n" s="22391">
        <v>0.0</v>
      </c>
      <c r="NG56">
        <f>NE56*(1+NF56)</f>
      </c>
      <c r="NH56" t="n" s="22393">
        <v>0.25</v>
      </c>
      <c r="NI56">
        <f>NG56/(1-NH56)</f>
      </c>
      <c r="NJ56">
        <f>NH56*NI56</f>
      </c>
      <c r="NK56" t="n" s="22396">
        <v>0.15000000596046448</v>
      </c>
      <c r="NL56">
        <f>NK56*NI56</f>
      </c>
      <c r="NM56">
        <f>NH56-NK56</f>
      </c>
      <c r="NN56">
        <f>NJ56-NL56</f>
      </c>
      <c r="NO56" t="n" s="22400">
        <v>0.03999999910593033</v>
      </c>
      <c r="NP56">
        <f>NO56*NI56</f>
      </c>
      <c r="NQ56">
        <f>NI56*(1+NO56)</f>
      </c>
      <c r="NR56" t="n" s="22403">
        <v>0.029999999329447746</v>
      </c>
      <c r="NS56">
        <f>NR56*NQ56</f>
      </c>
      <c r="NT56">
        <f>NQ56+NS56</f>
      </c>
      <c r="NU56" t="n" s="22406">
        <v>0.10000000149011612</v>
      </c>
      <c r="NV56">
        <f>NT56/(1-NU56)</f>
      </c>
      <c r="NW56">
        <f>NU56*NV56</f>
      </c>
      <c r="NX56" t="n" s="22409">
        <v>0.10000000149011612</v>
      </c>
      <c r="NY56">
        <f>NX56*NV56</f>
      </c>
      <c r="NZ56">
        <f>NU56-NX56</f>
      </c>
      <c r="OA56">
        <f>NW56-NY56</f>
      </c>
      <c r="OB56">
        <f>NV56</f>
      </c>
      <c r="OC56">
        <f>NB56*ND56/3656*$P$56</f>
      </c>
      <c r="OD56" t="n" s="22415">
        <v>0.0</v>
      </c>
      <c r="OE56">
        <f>OC56*(1+OD56)</f>
      </c>
      <c r="OF56" t="n" s="22417">
        <v>0.25</v>
      </c>
      <c r="OG56">
        <f>OE56/(1-OF56)</f>
      </c>
      <c r="OH56">
        <f>OF56*OG56</f>
      </c>
      <c r="OI56" t="n" s="22420">
        <v>0.15000000596046448</v>
      </c>
      <c r="OJ56">
        <f>OI56*OG56</f>
      </c>
      <c r="OK56">
        <f>OF56-OI56</f>
      </c>
      <c r="OL56">
        <f>OH56-OJ56</f>
      </c>
      <c r="OM56" t="n" s="22424">
        <v>0.03999999910593033</v>
      </c>
      <c r="ON56">
        <f>OM56*OG56</f>
      </c>
      <c r="OO56">
        <f>OG56*(1+OM56)</f>
      </c>
      <c r="OP56" t="n" s="22427">
        <v>0.029999999329447746</v>
      </c>
      <c r="OQ56">
        <f>OP56*OO56</f>
      </c>
      <c r="OR56">
        <f>OO56+OQ56</f>
      </c>
      <c r="OS56" t="n" s="22430">
        <v>0.10000000149011612</v>
      </c>
      <c r="OT56">
        <f>OR56/(1-OS56)</f>
      </c>
      <c r="OU56">
        <f>OS56*OT56</f>
      </c>
      <c r="OV56" t="n" s="22433">
        <v>0.10000000149011612</v>
      </c>
      <c r="OW56">
        <f>OV56*OT56</f>
      </c>
      <c r="OX56">
        <f>OS56-OV56</f>
      </c>
      <c r="OY56">
        <f>OU56-OW56</f>
      </c>
      <c r="OZ56">
        <f>OT56</f>
      </c>
      <c r="PA56" t="s" s="22438">
        <v>73</v>
      </c>
      <c r="PB56" t="s" s="22439">
        <v>66</v>
      </c>
      <c r="PC56" t="s" s="22440">
        <v>67</v>
      </c>
      <c r="PD56" t="n" s="22441">
        <v>240322.0</v>
      </c>
      <c r="PE56" t="s" s="22442">
        <v>57</v>
      </c>
      <c r="PF56" t="s" s="22443">
        <v>68</v>
      </c>
      <c r="PG56" t="n" s="22444">
        <v>0.9043999910354614</v>
      </c>
      <c r="PH56" t="n" s="22445">
        <v>1.0</v>
      </c>
      <c r="PI56">
        <f>PH56*$O$56*12</f>
      </c>
      <c r="PJ56">
        <f>PG56*PI56</f>
      </c>
      <c r="PK56" t="n" s="22448">
        <v>0.0</v>
      </c>
      <c r="PL56">
        <f>PJ56*(1+PK56)</f>
      </c>
      <c r="PM56" t="n" s="22450">
        <v>0.25</v>
      </c>
      <c r="PN56">
        <f>PL56/(1-PM56)</f>
      </c>
      <c r="PO56">
        <f>PM56*PN56</f>
      </c>
      <c r="PP56" t="n" s="22453">
        <v>0.15000000596046448</v>
      </c>
      <c r="PQ56">
        <f>PP56*PN56</f>
      </c>
      <c r="PR56">
        <f>PM56-PP56</f>
      </c>
      <c r="PS56">
        <f>PO56-PQ56</f>
      </c>
      <c r="PT56" t="n" s="22457">
        <v>0.03999999910593033</v>
      </c>
      <c r="PU56">
        <f>PT56*PN56</f>
      </c>
      <c r="PV56">
        <f>PN56*(1+PT56)</f>
      </c>
      <c r="PW56" t="n" s="22460">
        <v>0.029999999329447746</v>
      </c>
      <c r="PX56">
        <f>PW56*PV56</f>
      </c>
      <c r="PY56">
        <f>PV56+PX56</f>
      </c>
      <c r="PZ56" t="n" s="22463">
        <v>0.10000000149011612</v>
      </c>
      <c r="QA56">
        <f>PY56/(1-PZ56)</f>
      </c>
      <c r="QB56">
        <f>PZ56*QA56</f>
      </c>
      <c r="QC56" t="n" s="22466">
        <v>0.10000000149011612</v>
      </c>
      <c r="QD56">
        <f>QC56*QA56</f>
      </c>
      <c r="QE56">
        <f>PZ56-QC56</f>
      </c>
      <c r="QF56">
        <f>QB56-QD56</f>
      </c>
      <c r="QG56">
        <f>QA56</f>
      </c>
      <c r="QH56">
        <f>PG56*PI56/3656*$P$56</f>
      </c>
      <c r="QI56" t="n" s="22472">
        <v>0.0</v>
      </c>
      <c r="QJ56">
        <f>QH56*(1+QI56)</f>
      </c>
      <c r="QK56" t="n" s="22474">
        <v>0.25</v>
      </c>
      <c r="QL56">
        <f>QJ56/(1-QK56)</f>
      </c>
      <c r="QM56">
        <f>QK56*QL56</f>
      </c>
      <c r="QN56" t="n" s="22477">
        <v>0.15000000596046448</v>
      </c>
      <c r="QO56">
        <f>QN56*QL56</f>
      </c>
      <c r="QP56">
        <f>QK56-QN56</f>
      </c>
      <c r="QQ56">
        <f>QM56-QO56</f>
      </c>
      <c r="QR56" t="n" s="22481">
        <v>0.03999999910593033</v>
      </c>
      <c r="QS56">
        <f>QR56*QL56</f>
      </c>
      <c r="QT56">
        <f>QL56*(1+QR56)</f>
      </c>
      <c r="QU56" t="n" s="22484">
        <v>0.029999999329447746</v>
      </c>
      <c r="QV56">
        <f>QU56*QT56</f>
      </c>
      <c r="QW56">
        <f>QT56+QV56</f>
      </c>
      <c r="QX56" t="n" s="22487">
        <v>0.10000000149011612</v>
      </c>
      <c r="QY56">
        <f>QW56/(1-QX56)</f>
      </c>
      <c r="QZ56">
        <f>QX56*QY56</f>
      </c>
      <c r="RA56" t="n" s="22490">
        <v>0.10000000149011612</v>
      </c>
      <c r="RB56">
        <f>RA56*QY56</f>
      </c>
      <c r="RC56">
        <f>QX56-RA56</f>
      </c>
      <c r="RD56">
        <f>QZ56-RB56</f>
      </c>
      <c r="RE56">
        <f>QY56</f>
      </c>
      <c r="RF56">
        <f>BV56+EA56+GF56+IK56+KP56+MU56+OZ56+RE56</f>
      </c>
    </row>
    <row r="57">
      <c r="A57" t="s">
        <v>85</v>
      </c>
      <c r="B57" t="s">
        <v>152</v>
      </c>
      <c r="C57" t="s">
        <v>153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n">
        <v>0.0</v>
      </c>
      <c r="K57" t="n">
        <v>42815.0</v>
      </c>
      <c r="L57" t="n">
        <v>42460.0</v>
      </c>
      <c r="M57" t="s">
        <v>57</v>
      </c>
      <c r="N57" t="n">
        <v>0.0</v>
      </c>
      <c r="O57" t="n">
        <v>27000.0</v>
      </c>
      <c r="P57" t="n">
        <v>-355.0</v>
      </c>
      <c r="Q57" t="n">
        <v>1.0</v>
      </c>
      <c r="R57" t="s" s="22495">
        <v>58</v>
      </c>
      <c r="S57" t="s" s="22496">
        <v>59</v>
      </c>
      <c r="T57" t="s" s="22497">
        <v>60</v>
      </c>
      <c r="U57" t="s" s="22498">
        <v>61</v>
      </c>
      <c r="V57" t="s" s="22499">
        <v>57</v>
      </c>
      <c r="W57" t="s" s="22500">
        <v>62</v>
      </c>
      <c r="X57" t="s" s="22501">
        <v>63</v>
      </c>
      <c r="Z57" t="n" s="22502">
        <v>500000.0</v>
      </c>
      <c r="AA57" t="n" s="22503">
        <v>1822.1199951171875</v>
      </c>
      <c r="AB57" t="n" s="22504">
        <v>0.0</v>
      </c>
      <c r="AC57">
        <f>AA57*(1+AB57)</f>
      </c>
      <c r="AD57" t="n" s="22506">
        <v>0.25</v>
      </c>
      <c r="AE57">
        <f>AC57/(1-AD57)</f>
      </c>
      <c r="AF57">
        <f>AD57*AE57</f>
      </c>
      <c r="AG57" t="n" s="22509">
        <v>0.15000000596046448</v>
      </c>
      <c r="AH57">
        <f>AG57*AE57</f>
      </c>
      <c r="AI57">
        <f>AD57-AG57</f>
      </c>
      <c r="AJ57">
        <f>AF57-AH57</f>
      </c>
      <c r="AK57" t="n" s="22513">
        <v>0.03999999910593033</v>
      </c>
      <c r="AL57">
        <f>AK57*AE57</f>
      </c>
      <c r="AM57">
        <f>AE57*(1+AK57)</f>
      </c>
      <c r="AN57" t="n" s="22516">
        <v>0.029999999329447746</v>
      </c>
      <c r="AO57">
        <f>AN57*AM57</f>
      </c>
      <c r="AP57">
        <f>AM57+AO57</f>
      </c>
      <c r="AQ57" t="n" s="22519">
        <v>0.10000000149011612</v>
      </c>
      <c r="AR57">
        <f>AP57/(1-AQ57)</f>
      </c>
      <c r="AS57">
        <f>AQ57*AR57</f>
      </c>
      <c r="AT57" t="n" s="22522">
        <v>0.10000000149011612</v>
      </c>
      <c r="AU57">
        <f>AT57*AR57</f>
      </c>
      <c r="AV57">
        <f>AQ57-AT57</f>
      </c>
      <c r="AW57">
        <f>AS57-AU57</f>
      </c>
      <c r="AX57">
        <f>AR57</f>
      </c>
      <c r="AY57">
        <f>AA57/12*$Q$57</f>
      </c>
      <c r="AZ57">
        <f>AB57/12*$Q$57</f>
      </c>
      <c r="BA57">
        <f>AC57/12*$Q$57</f>
      </c>
      <c r="BB57">
        <f>AD57/12*$Q$57</f>
      </c>
      <c r="BC57">
        <f>AE57/12*$Q$57</f>
      </c>
      <c r="BD57">
        <f>AF57/12*$Q$57</f>
      </c>
      <c r="BE57">
        <f>AG57/12*$Q$57</f>
      </c>
      <c r="BF57">
        <f>AH57/12*$Q$57</f>
      </c>
      <c r="BG57">
        <f>AI57/12*$Q$57</f>
      </c>
      <c r="BH57">
        <f>AJ57/12*$Q$57</f>
      </c>
      <c r="BI57">
        <f>AK57/12*$Q$57</f>
      </c>
      <c r="BJ57">
        <f>AL57/12*$Q$57</f>
      </c>
      <c r="BK57">
        <f>AM57/12*$Q$57</f>
      </c>
      <c r="BL57">
        <f>AN57/12*$Q$57</f>
      </c>
      <c r="BM57">
        <f>AO57/12*$Q$57</f>
      </c>
      <c r="BN57">
        <f>AP57/12*$Q$57</f>
      </c>
      <c r="BO57">
        <f>AQ57/12*$Q$57</f>
      </c>
      <c r="BP57">
        <f>AR57/12*$Q$57</f>
      </c>
      <c r="BQ57">
        <f>AS57/12*$Q$57</f>
      </c>
      <c r="BR57">
        <f>AT57/12*$Q$57</f>
      </c>
      <c r="BS57">
        <f>AU57/12*$Q$57</f>
      </c>
      <c r="BT57">
        <f>AV57/12*$Q$57</f>
      </c>
      <c r="BU57">
        <f>AW57/12*$Q$57</f>
      </c>
      <c r="BV57">
        <f>AX57/12*$Q$57</f>
      </c>
      <c r="BW57" t="s" s="22555">
        <v>64</v>
      </c>
      <c r="BX57" t="s" s="22556">
        <v>59</v>
      </c>
      <c r="BY57" t="s" s="22557">
        <v>60</v>
      </c>
      <c r="BZ57" t="s" s="22558">
        <v>61</v>
      </c>
      <c r="CA57" t="s" s="22559">
        <v>57</v>
      </c>
      <c r="CB57" t="s" s="22560">
        <v>62</v>
      </c>
      <c r="CC57" t="s" s="22561">
        <v>63</v>
      </c>
      <c r="CE57" t="n" s="22562">
        <v>500000.0</v>
      </c>
      <c r="CF57" t="n" s="22563">
        <v>0.0</v>
      </c>
      <c r="CG57" t="n" s="22564">
        <v>0.0</v>
      </c>
      <c r="CH57">
        <f>CF57*(1+CG57)</f>
      </c>
      <c r="CI57" t="n" s="22566">
        <v>0.25</v>
      </c>
      <c r="CJ57">
        <f>CH57/(1-CI57)</f>
      </c>
      <c r="CK57">
        <f>CI57*CJ57</f>
      </c>
      <c r="CL57" t="n" s="22569">
        <v>0.15000000596046448</v>
      </c>
      <c r="CM57">
        <f>CL57*CJ57</f>
      </c>
      <c r="CN57">
        <f>CI57-CL57</f>
      </c>
      <c r="CO57">
        <f>CK57-CM57</f>
      </c>
      <c r="CP57" t="n" s="22573">
        <v>0.03999999910593033</v>
      </c>
      <c r="CQ57">
        <f>CP57*CJ57</f>
      </c>
      <c r="CR57">
        <f>CJ57*(1+CP57)</f>
      </c>
      <c r="CS57" t="n" s="22576">
        <v>0.029999999329447746</v>
      </c>
      <c r="CT57">
        <f>CS57*CR57</f>
      </c>
      <c r="CU57">
        <f>CR57+CT57</f>
      </c>
      <c r="CV57" t="n" s="22579">
        <v>0.10000000149011612</v>
      </c>
      <c r="CW57">
        <f>CU57/(1-CV57)</f>
      </c>
      <c r="CX57">
        <f>CV57*CW57</f>
      </c>
      <c r="CY57" t="n" s="22582">
        <v>0.10000000149011612</v>
      </c>
      <c r="CZ57">
        <f>CY57*CW57</f>
      </c>
      <c r="DA57">
        <f>CV57-CY57</f>
      </c>
      <c r="DB57">
        <f>CX57-CZ57</f>
      </c>
      <c r="DC57">
        <f>CW57</f>
      </c>
      <c r="DD57">
        <f>CF57/12*$Q$57</f>
      </c>
      <c r="DE57">
        <f>CG57/12*$Q$57</f>
      </c>
      <c r="DF57">
        <f>CH57/12*$Q$57</f>
      </c>
      <c r="DG57">
        <f>CI57/12*$Q$57</f>
      </c>
      <c r="DH57">
        <f>CJ57/12*$Q$57</f>
      </c>
      <c r="DI57">
        <f>CK57/12*$Q$57</f>
      </c>
      <c r="DJ57">
        <f>CL57/12*$Q$57</f>
      </c>
      <c r="DK57">
        <f>CM57/12*$Q$57</f>
      </c>
      <c r="DL57">
        <f>CN57/12*$Q$57</f>
      </c>
      <c r="DM57">
        <f>CO57/12*$Q$57</f>
      </c>
      <c r="DN57">
        <f>CP57/12*$Q$57</f>
      </c>
      <c r="DO57">
        <f>CQ57/12*$Q$57</f>
      </c>
      <c r="DP57">
        <f>CR57/12*$Q$57</f>
      </c>
      <c r="DQ57">
        <f>CS57/12*$Q$57</f>
      </c>
      <c r="DR57">
        <f>CT57/12*$Q$57</f>
      </c>
      <c r="DS57">
        <f>CU57/12*$Q$57</f>
      </c>
      <c r="DT57">
        <f>CV57/12*$Q$57</f>
      </c>
      <c r="DU57">
        <f>CW57/12*$Q$57</f>
      </c>
      <c r="DV57">
        <f>CX57/12*$Q$57</f>
      </c>
      <c r="DW57">
        <f>CY57/12*$Q$57</f>
      </c>
      <c r="DX57">
        <f>CZ57/12*$Q$57</f>
      </c>
      <c r="DY57">
        <f>DA57/12*$Q$57</f>
      </c>
      <c r="DZ57">
        <f>DB57/12*$Q$57</f>
      </c>
      <c r="EA57">
        <f>DC57/12*$Q$57</f>
      </c>
      <c r="EB57" t="s" s="22615">
        <v>65</v>
      </c>
      <c r="EC57" t="s" s="22616">
        <v>66</v>
      </c>
      <c r="ED57" t="s" s="22617">
        <v>67</v>
      </c>
      <c r="EE57" t="n" s="22618">
        <v>240322.0</v>
      </c>
      <c r="EF57" t="s" s="22619">
        <v>57</v>
      </c>
      <c r="EG57" t="s" s="22620">
        <v>68</v>
      </c>
      <c r="EH57" t="n" s="22621">
        <v>0.5009999871253967</v>
      </c>
      <c r="EI57" t="n" s="22622">
        <v>3.0</v>
      </c>
      <c r="EJ57">
        <f>EI57*$O$57*12</f>
      </c>
      <c r="EK57">
        <f>EH57*EJ57</f>
      </c>
      <c r="EL57" t="n" s="22625">
        <v>0.0</v>
      </c>
      <c r="EM57">
        <f>EK57*(1+EL57)</f>
      </c>
      <c r="EN57" t="n" s="22627">
        <v>0.25</v>
      </c>
      <c r="EO57">
        <f>EM57/(1-EN57)</f>
      </c>
      <c r="EP57">
        <f>EN57*EO57</f>
      </c>
      <c r="EQ57" t="n" s="22630">
        <v>0.15000000596046448</v>
      </c>
      <c r="ER57">
        <f>EQ57*EO57</f>
      </c>
      <c r="ES57">
        <f>EN57-EQ57</f>
      </c>
      <c r="ET57">
        <f>EP57-ER57</f>
      </c>
      <c r="EU57" t="n" s="22634">
        <v>0.03999999910593033</v>
      </c>
      <c r="EV57">
        <f>EU57*EO57</f>
      </c>
      <c r="EW57">
        <f>EO57*(1+EU57)</f>
      </c>
      <c r="EX57" t="n" s="22637">
        <v>0.029999999329447746</v>
      </c>
      <c r="EY57">
        <f>EX57*EW57</f>
      </c>
      <c r="EZ57">
        <f>EW57+EY57</f>
      </c>
      <c r="FA57" t="n" s="22640">
        <v>0.10000000149011612</v>
      </c>
      <c r="FB57">
        <f>EZ57/(1-FA57)</f>
      </c>
      <c r="FC57">
        <f>FA57*FB57</f>
      </c>
      <c r="FD57" t="n" s="22643">
        <v>0.10000000149011612</v>
      </c>
      <c r="FE57">
        <f>FD57*FB57</f>
      </c>
      <c r="FF57">
        <f>FA57-FD57</f>
      </c>
      <c r="FG57">
        <f>FC57-FE57</f>
      </c>
      <c r="FH57">
        <f>FB57</f>
      </c>
      <c r="FI57">
        <f>EH57*EJ57/3657*$P$57</f>
      </c>
      <c r="FJ57" t="n" s="22649">
        <v>0.0</v>
      </c>
      <c r="FK57">
        <f>FI57*(1+FJ57)</f>
      </c>
      <c r="FL57" t="n" s="22651">
        <v>0.25</v>
      </c>
      <c r="FM57">
        <f>FK57/(1-FL57)</f>
      </c>
      <c r="FN57">
        <f>FL57*FM57</f>
      </c>
      <c r="FO57" t="n" s="22654">
        <v>0.15000000596046448</v>
      </c>
      <c r="FP57">
        <f>FO57*FM57</f>
      </c>
      <c r="FQ57">
        <f>FL57-FO57</f>
      </c>
      <c r="FR57">
        <f>FN57-FP57</f>
      </c>
      <c r="FS57" t="n" s="22658">
        <v>0.03999999910593033</v>
      </c>
      <c r="FT57">
        <f>FS57*FM57</f>
      </c>
      <c r="FU57">
        <f>FM57*(1+FS57)</f>
      </c>
      <c r="FV57" t="n" s="22661">
        <v>0.029999999329447746</v>
      </c>
      <c r="FW57">
        <f>FV57*FU57</f>
      </c>
      <c r="FX57">
        <f>FU57+FW57</f>
      </c>
      <c r="FY57" t="n" s="22664">
        <v>0.10000000149011612</v>
      </c>
      <c r="FZ57">
        <f>FX57/(1-FY57)</f>
      </c>
      <c r="GA57">
        <f>FY57*FZ57</f>
      </c>
      <c r="GB57" t="n" s="22667">
        <v>0.10000000149011612</v>
      </c>
      <c r="GC57">
        <f>GB57*FZ57</f>
      </c>
      <c r="GD57">
        <f>FY57-GB57</f>
      </c>
      <c r="GE57">
        <f>GA57-GC57</f>
      </c>
      <c r="GF57">
        <f>FZ57</f>
      </c>
      <c r="GG57" t="s" s="22672">
        <v>69</v>
      </c>
      <c r="GH57" t="s" s="22673">
        <v>66</v>
      </c>
      <c r="GI57" t="s" s="22674">
        <v>67</v>
      </c>
      <c r="GJ57" t="n" s="22675">
        <v>240322.0</v>
      </c>
      <c r="GK57" t="s" s="22676">
        <v>57</v>
      </c>
      <c r="GL57" t="s" s="22677">
        <v>68</v>
      </c>
      <c r="GM57" t="n" s="22678">
        <v>0.12530000507831573</v>
      </c>
      <c r="GN57" t="n" s="22679">
        <v>3.0</v>
      </c>
      <c r="GO57">
        <f>GN57*$O$57*12</f>
      </c>
      <c r="GP57">
        <f>GM57*GO57</f>
      </c>
      <c r="GQ57" t="n" s="22682">
        <v>0.0</v>
      </c>
      <c r="GR57">
        <f>GP57*(1+GQ57)</f>
      </c>
      <c r="GS57" t="n" s="22684">
        <v>0.25</v>
      </c>
      <c r="GT57">
        <f>GR57/(1-GS57)</f>
      </c>
      <c r="GU57">
        <f>GS57*GT57</f>
      </c>
      <c r="GV57" t="n" s="22687">
        <v>0.15000000596046448</v>
      </c>
      <c r="GW57">
        <f>GV57*GT57</f>
      </c>
      <c r="GX57">
        <f>GS57-GV57</f>
      </c>
      <c r="GY57">
        <f>GU57-GW57</f>
      </c>
      <c r="GZ57" t="n" s="22691">
        <v>0.03999999910593033</v>
      </c>
      <c r="HA57">
        <f>GZ57*GT57</f>
      </c>
      <c r="HB57">
        <f>GT57*(1+GZ57)</f>
      </c>
      <c r="HC57" t="n" s="22694">
        <v>0.029999999329447746</v>
      </c>
      <c r="HD57">
        <f>HC57*HB57</f>
      </c>
      <c r="HE57">
        <f>HB57+HD57</f>
      </c>
      <c r="HF57" t="n" s="22697">
        <v>0.10000000149011612</v>
      </c>
      <c r="HG57">
        <f>HE57/(1-HF57)</f>
      </c>
      <c r="HH57">
        <f>HF57*HG57</f>
      </c>
      <c r="HI57" t="n" s="22700">
        <v>0.10000000149011612</v>
      </c>
      <c r="HJ57">
        <f>HI57*HG57</f>
      </c>
      <c r="HK57">
        <f>HF57-HI57</f>
      </c>
      <c r="HL57">
        <f>HH57-HJ57</f>
      </c>
      <c r="HM57">
        <f>HG57</f>
      </c>
      <c r="HN57">
        <f>GM57*GO57/3657*$P$57</f>
      </c>
      <c r="HO57" t="n" s="22706">
        <v>0.0</v>
      </c>
      <c r="HP57">
        <f>HN57*(1+HO57)</f>
      </c>
      <c r="HQ57" t="n" s="22708">
        <v>0.25</v>
      </c>
      <c r="HR57">
        <f>HP57/(1-HQ57)</f>
      </c>
      <c r="HS57">
        <f>HQ57*HR57</f>
      </c>
      <c r="HT57" t="n" s="22711">
        <v>0.15000000596046448</v>
      </c>
      <c r="HU57">
        <f>HT57*HR57</f>
      </c>
      <c r="HV57">
        <f>HQ57-HT57</f>
      </c>
      <c r="HW57">
        <f>HS57-HU57</f>
      </c>
      <c r="HX57" t="n" s="22715">
        <v>0.03999999910593033</v>
      </c>
      <c r="HY57">
        <f>HX57*HR57</f>
      </c>
      <c r="HZ57">
        <f>HR57*(1+HX57)</f>
      </c>
      <c r="IA57" t="n" s="22718">
        <v>0.029999999329447746</v>
      </c>
      <c r="IB57">
        <f>IA57*HZ57</f>
      </c>
      <c r="IC57">
        <f>HZ57+IB57</f>
      </c>
      <c r="ID57" t="n" s="22721">
        <v>0.10000000149011612</v>
      </c>
      <c r="IE57">
        <f>IC57/(1-ID57)</f>
      </c>
      <c r="IF57">
        <f>ID57*IE57</f>
      </c>
      <c r="IG57" t="n" s="22724">
        <v>0.10000000149011612</v>
      </c>
      <c r="IH57">
        <f>IG57*IE57</f>
      </c>
      <c r="II57">
        <f>ID57-IG57</f>
      </c>
      <c r="IJ57">
        <f>IF57-IH57</f>
      </c>
      <c r="IK57">
        <f>IE57</f>
      </c>
      <c r="IL57" t="s" s="22729">
        <v>70</v>
      </c>
      <c r="IM57" t="s" s="22730">
        <v>66</v>
      </c>
      <c r="IN57" t="s" s="22731">
        <v>67</v>
      </c>
      <c r="IO57" t="n" s="22732">
        <v>240322.0</v>
      </c>
      <c r="IP57" t="s" s="22733">
        <v>57</v>
      </c>
      <c r="IQ57" t="s" s="22734">
        <v>68</v>
      </c>
      <c r="IR57" t="n" s="22735">
        <v>0.061900001019239426</v>
      </c>
      <c r="IS57" t="n" s="22736">
        <v>3.0</v>
      </c>
      <c r="IT57">
        <f>IS57*$O$57*12</f>
      </c>
      <c r="IU57">
        <f>IR57*IT57</f>
      </c>
      <c r="IV57" t="n" s="22739">
        <v>0.0</v>
      </c>
      <c r="IW57">
        <f>IU57*(1+IV57)</f>
      </c>
      <c r="IX57" t="n" s="22741">
        <v>0.25</v>
      </c>
      <c r="IY57">
        <f>IW57/(1-IX57)</f>
      </c>
      <c r="IZ57">
        <f>IX57*IY57</f>
      </c>
      <c r="JA57" t="n" s="22744">
        <v>0.15000000596046448</v>
      </c>
      <c r="JB57">
        <f>JA57*IY57</f>
      </c>
      <c r="JC57">
        <f>IX57-JA57</f>
      </c>
      <c r="JD57">
        <f>IZ57-JB57</f>
      </c>
      <c r="JE57" t="n" s="22748">
        <v>0.03999999910593033</v>
      </c>
      <c r="JF57">
        <f>JE57*IY57</f>
      </c>
      <c r="JG57">
        <f>IY57*(1+JE57)</f>
      </c>
      <c r="JH57" t="n" s="22751">
        <v>0.029999999329447746</v>
      </c>
      <c r="JI57">
        <f>JH57*JG57</f>
      </c>
      <c r="JJ57">
        <f>JG57+JI57</f>
      </c>
      <c r="JK57" t="n" s="22754">
        <v>0.10000000149011612</v>
      </c>
      <c r="JL57">
        <f>JJ57/(1-JK57)</f>
      </c>
      <c r="JM57">
        <f>JK57*JL57</f>
      </c>
      <c r="JN57" t="n" s="22757">
        <v>0.10000000149011612</v>
      </c>
      <c r="JO57">
        <f>JN57*JL57</f>
      </c>
      <c r="JP57">
        <f>JK57-JN57</f>
      </c>
      <c r="JQ57">
        <f>JM57-JO57</f>
      </c>
      <c r="JR57">
        <f>JL57</f>
      </c>
      <c r="JS57">
        <f>IR57*IT57/3657*$P$57</f>
      </c>
      <c r="JT57" t="n" s="22763">
        <v>0.0</v>
      </c>
      <c r="JU57">
        <f>JS57*(1+JT57)</f>
      </c>
      <c r="JV57" t="n" s="22765">
        <v>0.25</v>
      </c>
      <c r="JW57">
        <f>JU57/(1-JV57)</f>
      </c>
      <c r="JX57">
        <f>JV57*JW57</f>
      </c>
      <c r="JY57" t="n" s="22768">
        <v>0.15000000596046448</v>
      </c>
      <c r="JZ57">
        <f>JY57*JW57</f>
      </c>
      <c r="KA57">
        <f>JV57-JY57</f>
      </c>
      <c r="KB57">
        <f>JX57-JZ57</f>
      </c>
      <c r="KC57" t="n" s="22772">
        <v>0.03999999910593033</v>
      </c>
      <c r="KD57">
        <f>KC57*JW57</f>
      </c>
      <c r="KE57">
        <f>JW57*(1+KC57)</f>
      </c>
      <c r="KF57" t="n" s="22775">
        <v>0.029999999329447746</v>
      </c>
      <c r="KG57">
        <f>KF57*KE57</f>
      </c>
      <c r="KH57">
        <f>KE57+KG57</f>
      </c>
      <c r="KI57" t="n" s="22778">
        <v>0.10000000149011612</v>
      </c>
      <c r="KJ57">
        <f>KH57/(1-KI57)</f>
      </c>
      <c r="KK57">
        <f>KI57*KJ57</f>
      </c>
      <c r="KL57" t="n" s="22781">
        <v>0.10000000149011612</v>
      </c>
      <c r="KM57">
        <f>KL57*KJ57</f>
      </c>
      <c r="KN57">
        <f>KI57-KL57</f>
      </c>
      <c r="KO57">
        <f>KK57-KM57</f>
      </c>
      <c r="KP57">
        <f>KJ57</f>
      </c>
      <c r="KQ57" t="s" s="22786">
        <v>71</v>
      </c>
      <c r="KR57" t="s" s="22787">
        <v>66</v>
      </c>
      <c r="KS57" t="s" s="22788">
        <v>67</v>
      </c>
      <c r="KT57" t="n" s="22789">
        <v>240322.0</v>
      </c>
      <c r="KU57" t="s" s="22790">
        <v>57</v>
      </c>
      <c r="KV57" t="s" s="22791">
        <v>68</v>
      </c>
      <c r="KW57" t="n" s="22792">
        <v>0.21080000698566437</v>
      </c>
      <c r="KX57" t="n" s="22793">
        <v>3.0</v>
      </c>
      <c r="KY57">
        <f>KX57*$O$57*12</f>
      </c>
      <c r="KZ57">
        <f>KW57*KY57</f>
      </c>
      <c r="LA57" t="n" s="22796">
        <v>0.0</v>
      </c>
      <c r="LB57">
        <f>KZ57*(1+LA57)</f>
      </c>
      <c r="LC57" t="n" s="22798">
        <v>0.25</v>
      </c>
      <c r="LD57">
        <f>LB57/(1-LC57)</f>
      </c>
      <c r="LE57">
        <f>LC57*LD57</f>
      </c>
      <c r="LF57" t="n" s="22801">
        <v>0.15000000596046448</v>
      </c>
      <c r="LG57">
        <f>LF57*LD57</f>
      </c>
      <c r="LH57">
        <f>LC57-LF57</f>
      </c>
      <c r="LI57">
        <f>LE57-LG57</f>
      </c>
      <c r="LJ57" t="n" s="22805">
        <v>0.03999999910593033</v>
      </c>
      <c r="LK57">
        <f>LJ57*LD57</f>
      </c>
      <c r="LL57">
        <f>LD57*(1+LJ57)</f>
      </c>
      <c r="LM57" t="n" s="22808">
        <v>0.029999999329447746</v>
      </c>
      <c r="LN57">
        <f>LM57*LL57</f>
      </c>
      <c r="LO57">
        <f>LL57+LN57</f>
      </c>
      <c r="LP57" t="n" s="22811">
        <v>0.10000000149011612</v>
      </c>
      <c r="LQ57">
        <f>LO57/(1-LP57)</f>
      </c>
      <c r="LR57">
        <f>LP57*LQ57</f>
      </c>
      <c r="LS57" t="n" s="22814">
        <v>0.10000000149011612</v>
      </c>
      <c r="LT57">
        <f>LS57*LQ57</f>
      </c>
      <c r="LU57">
        <f>LP57-LS57</f>
      </c>
      <c r="LV57">
        <f>LR57-LT57</f>
      </c>
      <c r="LW57">
        <f>LQ57</f>
      </c>
      <c r="LX57">
        <f>KW57*KY57/3657*$P$57</f>
      </c>
      <c r="LY57" t="n" s="22820">
        <v>0.0</v>
      </c>
      <c r="LZ57">
        <f>LX57*(1+LY57)</f>
      </c>
      <c r="MA57" t="n" s="22822">
        <v>0.25</v>
      </c>
      <c r="MB57">
        <f>LZ57/(1-MA57)</f>
      </c>
      <c r="MC57">
        <f>MA57*MB57</f>
      </c>
      <c r="MD57" t="n" s="22825">
        <v>0.15000000596046448</v>
      </c>
      <c r="ME57">
        <f>MD57*MB57</f>
      </c>
      <c r="MF57">
        <f>MA57-MD57</f>
      </c>
      <c r="MG57">
        <f>MC57-ME57</f>
      </c>
      <c r="MH57" t="n" s="22829">
        <v>0.03999999910593033</v>
      </c>
      <c r="MI57">
        <f>MH57*MB57</f>
      </c>
      <c r="MJ57">
        <f>MB57*(1+MH57)</f>
      </c>
      <c r="MK57" t="n" s="22832">
        <v>0.029999999329447746</v>
      </c>
      <c r="ML57">
        <f>MK57*MJ57</f>
      </c>
      <c r="MM57">
        <f>MJ57+ML57</f>
      </c>
      <c r="MN57" t="n" s="22835">
        <v>0.10000000149011612</v>
      </c>
      <c r="MO57">
        <f>MM57/(1-MN57)</f>
      </c>
      <c r="MP57">
        <f>MN57*MO57</f>
      </c>
      <c r="MQ57" t="n" s="22838">
        <v>0.10000000149011612</v>
      </c>
      <c r="MR57">
        <f>MQ57*MO57</f>
      </c>
      <c r="MS57">
        <f>MN57-MQ57</f>
      </c>
      <c r="MT57">
        <f>MP57-MR57</f>
      </c>
      <c r="MU57">
        <f>MO57</f>
      </c>
      <c r="MV57" t="s" s="22843">
        <v>72</v>
      </c>
      <c r="MW57" t="s" s="22844">
        <v>66</v>
      </c>
      <c r="MX57" t="s" s="22845">
        <v>67</v>
      </c>
      <c r="MY57" t="n" s="22846">
        <v>240322.0</v>
      </c>
      <c r="MZ57" t="s" s="22847">
        <v>57</v>
      </c>
      <c r="NA57" t="s" s="22848">
        <v>68</v>
      </c>
      <c r="NB57" t="n" s="22849">
        <v>0.45249998569488525</v>
      </c>
      <c r="NC57" t="n" s="22850">
        <v>1.0</v>
      </c>
      <c r="ND57">
        <f>NC57*$O$57*12</f>
      </c>
      <c r="NE57">
        <f>NB57*ND57</f>
      </c>
      <c r="NF57" t="n" s="22853">
        <v>0.0</v>
      </c>
      <c r="NG57">
        <f>NE57*(1+NF57)</f>
      </c>
      <c r="NH57" t="n" s="22855">
        <v>0.25</v>
      </c>
      <c r="NI57">
        <f>NG57/(1-NH57)</f>
      </c>
      <c r="NJ57">
        <f>NH57*NI57</f>
      </c>
      <c r="NK57" t="n" s="22858">
        <v>0.15000000596046448</v>
      </c>
      <c r="NL57">
        <f>NK57*NI57</f>
      </c>
      <c r="NM57">
        <f>NH57-NK57</f>
      </c>
      <c r="NN57">
        <f>NJ57-NL57</f>
      </c>
      <c r="NO57" t="n" s="22862">
        <v>0.03999999910593033</v>
      </c>
      <c r="NP57">
        <f>NO57*NI57</f>
      </c>
      <c r="NQ57">
        <f>NI57*(1+NO57)</f>
      </c>
      <c r="NR57" t="n" s="22865">
        <v>0.029999999329447746</v>
      </c>
      <c r="NS57">
        <f>NR57*NQ57</f>
      </c>
      <c r="NT57">
        <f>NQ57+NS57</f>
      </c>
      <c r="NU57" t="n" s="22868">
        <v>0.10000000149011612</v>
      </c>
      <c r="NV57">
        <f>NT57/(1-NU57)</f>
      </c>
      <c r="NW57">
        <f>NU57*NV57</f>
      </c>
      <c r="NX57" t="n" s="22871">
        <v>0.10000000149011612</v>
      </c>
      <c r="NY57">
        <f>NX57*NV57</f>
      </c>
      <c r="NZ57">
        <f>NU57-NX57</f>
      </c>
      <c r="OA57">
        <f>NW57-NY57</f>
      </c>
      <c r="OB57">
        <f>NV57</f>
      </c>
      <c r="OC57">
        <f>NB57*ND57/3657*$P$57</f>
      </c>
      <c r="OD57" t="n" s="22877">
        <v>0.0</v>
      </c>
      <c r="OE57">
        <f>OC57*(1+OD57)</f>
      </c>
      <c r="OF57" t="n" s="22879">
        <v>0.25</v>
      </c>
      <c r="OG57">
        <f>OE57/(1-OF57)</f>
      </c>
      <c r="OH57">
        <f>OF57*OG57</f>
      </c>
      <c r="OI57" t="n" s="22882">
        <v>0.15000000596046448</v>
      </c>
      <c r="OJ57">
        <f>OI57*OG57</f>
      </c>
      <c r="OK57">
        <f>OF57-OI57</f>
      </c>
      <c r="OL57">
        <f>OH57-OJ57</f>
      </c>
      <c r="OM57" t="n" s="22886">
        <v>0.03999999910593033</v>
      </c>
      <c r="ON57">
        <f>OM57*OG57</f>
      </c>
      <c r="OO57">
        <f>OG57*(1+OM57)</f>
      </c>
      <c r="OP57" t="n" s="22889">
        <v>0.029999999329447746</v>
      </c>
      <c r="OQ57">
        <f>OP57*OO57</f>
      </c>
      <c r="OR57">
        <f>OO57+OQ57</f>
      </c>
      <c r="OS57" t="n" s="22892">
        <v>0.10000000149011612</v>
      </c>
      <c r="OT57">
        <f>OR57/(1-OS57)</f>
      </c>
      <c r="OU57">
        <f>OS57*OT57</f>
      </c>
      <c r="OV57" t="n" s="22895">
        <v>0.10000000149011612</v>
      </c>
      <c r="OW57">
        <f>OV57*OT57</f>
      </c>
      <c r="OX57">
        <f>OS57-OV57</f>
      </c>
      <c r="OY57">
        <f>OU57-OW57</f>
      </c>
      <c r="OZ57">
        <f>OT57</f>
      </c>
      <c r="PA57" t="s" s="22900">
        <v>73</v>
      </c>
      <c r="PB57" t="s" s="22901">
        <v>66</v>
      </c>
      <c r="PC57" t="s" s="22902">
        <v>67</v>
      </c>
      <c r="PD57" t="n" s="22903">
        <v>240322.0</v>
      </c>
      <c r="PE57" t="s" s="22904">
        <v>57</v>
      </c>
      <c r="PF57" t="s" s="22905">
        <v>68</v>
      </c>
      <c r="PG57" t="n" s="22906">
        <v>0.9043999910354614</v>
      </c>
      <c r="PH57" t="n" s="22907">
        <v>1.0</v>
      </c>
      <c r="PI57">
        <f>PH57*$O$57*12</f>
      </c>
      <c r="PJ57">
        <f>PG57*PI57</f>
      </c>
      <c r="PK57" t="n" s="22910">
        <v>0.0</v>
      </c>
      <c r="PL57">
        <f>PJ57*(1+PK57)</f>
      </c>
      <c r="PM57" t="n" s="22912">
        <v>0.25</v>
      </c>
      <c r="PN57">
        <f>PL57/(1-PM57)</f>
      </c>
      <c r="PO57">
        <f>PM57*PN57</f>
      </c>
      <c r="PP57" t="n" s="22915">
        <v>0.15000000596046448</v>
      </c>
      <c r="PQ57">
        <f>PP57*PN57</f>
      </c>
      <c r="PR57">
        <f>PM57-PP57</f>
      </c>
      <c r="PS57">
        <f>PO57-PQ57</f>
      </c>
      <c r="PT57" t="n" s="22919">
        <v>0.03999999910593033</v>
      </c>
      <c r="PU57">
        <f>PT57*PN57</f>
      </c>
      <c r="PV57">
        <f>PN57*(1+PT57)</f>
      </c>
      <c r="PW57" t="n" s="22922">
        <v>0.029999999329447746</v>
      </c>
      <c r="PX57">
        <f>PW57*PV57</f>
      </c>
      <c r="PY57">
        <f>PV57+PX57</f>
      </c>
      <c r="PZ57" t="n" s="22925">
        <v>0.10000000149011612</v>
      </c>
      <c r="QA57">
        <f>PY57/(1-PZ57)</f>
      </c>
      <c r="QB57">
        <f>PZ57*QA57</f>
      </c>
      <c r="QC57" t="n" s="22928">
        <v>0.10000000149011612</v>
      </c>
      <c r="QD57">
        <f>QC57*QA57</f>
      </c>
      <c r="QE57">
        <f>PZ57-QC57</f>
      </c>
      <c r="QF57">
        <f>QB57-QD57</f>
      </c>
      <c r="QG57">
        <f>QA57</f>
      </c>
      <c r="QH57">
        <f>PG57*PI57/3657*$P$57</f>
      </c>
      <c r="QI57" t="n" s="22934">
        <v>0.0</v>
      </c>
      <c r="QJ57">
        <f>QH57*(1+QI57)</f>
      </c>
      <c r="QK57" t="n" s="22936">
        <v>0.25</v>
      </c>
      <c r="QL57">
        <f>QJ57/(1-QK57)</f>
      </c>
      <c r="QM57">
        <f>QK57*QL57</f>
      </c>
      <c r="QN57" t="n" s="22939">
        <v>0.15000000596046448</v>
      </c>
      <c r="QO57">
        <f>QN57*QL57</f>
      </c>
      <c r="QP57">
        <f>QK57-QN57</f>
      </c>
      <c r="QQ57">
        <f>QM57-QO57</f>
      </c>
      <c r="QR57" t="n" s="22943">
        <v>0.03999999910593033</v>
      </c>
      <c r="QS57">
        <f>QR57*QL57</f>
      </c>
      <c r="QT57">
        <f>QL57*(1+QR57)</f>
      </c>
      <c r="QU57" t="n" s="22946">
        <v>0.029999999329447746</v>
      </c>
      <c r="QV57">
        <f>QU57*QT57</f>
      </c>
      <c r="QW57">
        <f>QT57+QV57</f>
      </c>
      <c r="QX57" t="n" s="22949">
        <v>0.10000000149011612</v>
      </c>
      <c r="QY57">
        <f>QW57/(1-QX57)</f>
      </c>
      <c r="QZ57">
        <f>QX57*QY57</f>
      </c>
      <c r="RA57" t="n" s="22952">
        <v>0.10000000149011612</v>
      </c>
      <c r="RB57">
        <f>RA57*QY57</f>
      </c>
      <c r="RC57">
        <f>QX57-RA57</f>
      </c>
      <c r="RD57">
        <f>QZ57-RB57</f>
      </c>
      <c r="RE57">
        <f>QY57</f>
      </c>
      <c r="RF57">
        <f>BV57+EA57+GF57+IK57+KP57+MU57+OZ57+RE57</f>
      </c>
    </row>
    <row r="58">
      <c r="A58" t="s">
        <v>81</v>
      </c>
      <c r="B58" t="s">
        <v>154</v>
      </c>
      <c r="C58" t="s">
        <v>155</v>
      </c>
      <c r="D58" t="s">
        <v>52</v>
      </c>
      <c r="F58" t="s">
        <v>108</v>
      </c>
      <c r="G58" t="s">
        <v>54</v>
      </c>
      <c r="H58" t="s">
        <v>104</v>
      </c>
      <c r="I58" t="s">
        <v>105</v>
      </c>
      <c r="J58" t="n">
        <v>0.0</v>
      </c>
      <c r="K58" t="n">
        <v>42815.0</v>
      </c>
      <c r="L58" t="n">
        <v>42424.0</v>
      </c>
      <c r="M58" t="s">
        <v>57</v>
      </c>
      <c r="N58" t="n">
        <v>-1.0</v>
      </c>
      <c r="O58" t="n">
        <v>5000.0</v>
      </c>
      <c r="P58" t="n">
        <v>-391.0</v>
      </c>
      <c r="Q58" t="n">
        <v>0.0</v>
      </c>
      <c r="R58" t="s" s="22957">
        <v>58</v>
      </c>
      <c r="S58" t="s" s="22958">
        <v>59</v>
      </c>
      <c r="T58" t="s" s="22959">
        <v>60</v>
      </c>
      <c r="U58" t="s" s="22960">
        <v>61</v>
      </c>
      <c r="V58" t="s" s="22961">
        <v>57</v>
      </c>
      <c r="W58" t="s" s="22962">
        <v>62</v>
      </c>
      <c r="X58" t="s" s="22963">
        <v>63</v>
      </c>
      <c r="Z58" t="n" s="22964">
        <v>500000.0</v>
      </c>
      <c r="AA58" t="n" s="22965">
        <v>1822.1199951171875</v>
      </c>
      <c r="AB58" t="n" s="22966">
        <v>0.0</v>
      </c>
      <c r="AC58">
        <f>AA58*(1+AB58)</f>
      </c>
      <c r="AD58" t="n" s="22968">
        <v>0.25</v>
      </c>
      <c r="AE58">
        <f>AC58/(1-AD58)</f>
      </c>
      <c r="AF58">
        <f>AD58*AE58</f>
      </c>
      <c r="AG58" t="n" s="22971">
        <v>0.15000000596046448</v>
      </c>
      <c r="AH58">
        <f>AG58*AE58</f>
      </c>
      <c r="AI58">
        <f>AD58-AG58</f>
      </c>
      <c r="AJ58">
        <f>AF58-AH58</f>
      </c>
      <c r="AK58" t="n" s="22975">
        <v>0.03999999910593033</v>
      </c>
      <c r="AL58">
        <f>AK58*AE58</f>
      </c>
      <c r="AM58">
        <f>AE58*(1+AK58)</f>
      </c>
      <c r="AN58" t="n" s="22978">
        <v>0.029999999329447746</v>
      </c>
      <c r="AO58">
        <f>AN58*AM58</f>
      </c>
      <c r="AP58">
        <f>AM58+AO58</f>
      </c>
      <c r="AQ58" t="n" s="22981">
        <v>0.10000000149011612</v>
      </c>
      <c r="AR58">
        <f>AP58/(1-AQ58)</f>
      </c>
      <c r="AS58">
        <f>AQ58*AR58</f>
      </c>
      <c r="AT58" t="n" s="22984">
        <v>0.10000000149011612</v>
      </c>
      <c r="AU58">
        <f>AT58*AR58</f>
      </c>
      <c r="AV58">
        <f>AQ58-AT58</f>
      </c>
      <c r="AW58">
        <f>AS58-AU58</f>
      </c>
      <c r="AX58">
        <f>AR58</f>
      </c>
      <c r="AY58">
        <f>AA58/12*$Q$58</f>
      </c>
      <c r="AZ58">
        <f>AB58/12*$Q$58</f>
      </c>
      <c r="BA58">
        <f>AC58/12*$Q$58</f>
      </c>
      <c r="BB58">
        <f>AD58/12*$Q$58</f>
      </c>
      <c r="BC58">
        <f>AE58/12*$Q$58</f>
      </c>
      <c r="BD58">
        <f>AF58/12*$Q$58</f>
      </c>
      <c r="BE58">
        <f>AG58/12*$Q$58</f>
      </c>
      <c r="BF58">
        <f>AH58/12*$Q$58</f>
      </c>
      <c r="BG58">
        <f>AI58/12*$Q$58</f>
      </c>
      <c r="BH58">
        <f>AJ58/12*$Q$58</f>
      </c>
      <c r="BI58">
        <f>AK58/12*$Q$58</f>
      </c>
      <c r="BJ58">
        <f>AL58/12*$Q$58</f>
      </c>
      <c r="BK58">
        <f>AM58/12*$Q$58</f>
      </c>
      <c r="BL58">
        <f>AN58/12*$Q$58</f>
      </c>
      <c r="BM58">
        <f>AO58/12*$Q$58</f>
      </c>
      <c r="BN58">
        <f>AP58/12*$Q$58</f>
      </c>
      <c r="BO58">
        <f>AQ58/12*$Q$58</f>
      </c>
      <c r="BP58">
        <f>AR58/12*$Q$58</f>
      </c>
      <c r="BQ58">
        <f>AS58/12*$Q$58</f>
      </c>
      <c r="BR58">
        <f>AT58/12*$Q$58</f>
      </c>
      <c r="BS58">
        <f>AU58/12*$Q$58</f>
      </c>
      <c r="BT58">
        <f>AV58/12*$Q$58</f>
      </c>
      <c r="BU58">
        <f>AW58/12*$Q$58</f>
      </c>
      <c r="BV58">
        <f>AX58/12*$Q$58</f>
      </c>
      <c r="BW58" t="s" s="23017">
        <v>64</v>
      </c>
      <c r="BX58" t="s" s="23018">
        <v>59</v>
      </c>
      <c r="BY58" t="s" s="23019">
        <v>60</v>
      </c>
      <c r="BZ58" t="s" s="23020">
        <v>61</v>
      </c>
      <c r="CA58" t="s" s="23021">
        <v>57</v>
      </c>
      <c r="CB58" t="s" s="23022">
        <v>62</v>
      </c>
      <c r="CC58" t="s" s="23023">
        <v>63</v>
      </c>
      <c r="CE58" t="n" s="23024">
        <v>500000.0</v>
      </c>
      <c r="CF58" t="n" s="23025">
        <v>0.0</v>
      </c>
      <c r="CG58" t="n" s="23026">
        <v>0.0</v>
      </c>
      <c r="CH58">
        <f>CF58*(1+CG58)</f>
      </c>
      <c r="CI58" t="n" s="23028">
        <v>0.25</v>
      </c>
      <c r="CJ58">
        <f>CH58/(1-CI58)</f>
      </c>
      <c r="CK58">
        <f>CI58*CJ58</f>
      </c>
      <c r="CL58" t="n" s="23031">
        <v>0.15000000596046448</v>
      </c>
      <c r="CM58">
        <f>CL58*CJ58</f>
      </c>
      <c r="CN58">
        <f>CI58-CL58</f>
      </c>
      <c r="CO58">
        <f>CK58-CM58</f>
      </c>
      <c r="CP58" t="n" s="23035">
        <v>0.03999999910593033</v>
      </c>
      <c r="CQ58">
        <f>CP58*CJ58</f>
      </c>
      <c r="CR58">
        <f>CJ58*(1+CP58)</f>
      </c>
      <c r="CS58" t="n" s="23038">
        <v>0.029999999329447746</v>
      </c>
      <c r="CT58">
        <f>CS58*CR58</f>
      </c>
      <c r="CU58">
        <f>CR58+CT58</f>
      </c>
      <c r="CV58" t="n" s="23041">
        <v>0.10000000149011612</v>
      </c>
      <c r="CW58">
        <f>CU58/(1-CV58)</f>
      </c>
      <c r="CX58">
        <f>CV58*CW58</f>
      </c>
      <c r="CY58" t="n" s="23044">
        <v>0.10000000149011612</v>
      </c>
      <c r="CZ58">
        <f>CY58*CW58</f>
      </c>
      <c r="DA58">
        <f>CV58-CY58</f>
      </c>
      <c r="DB58">
        <f>CX58-CZ58</f>
      </c>
      <c r="DC58">
        <f>CW58</f>
      </c>
      <c r="DD58">
        <f>CF58/12*$Q$58</f>
      </c>
      <c r="DE58">
        <f>CG58/12*$Q$58</f>
      </c>
      <c r="DF58">
        <f>CH58/12*$Q$58</f>
      </c>
      <c r="DG58">
        <f>CI58/12*$Q$58</f>
      </c>
      <c r="DH58">
        <f>CJ58/12*$Q$58</f>
      </c>
      <c r="DI58">
        <f>CK58/12*$Q$58</f>
      </c>
      <c r="DJ58">
        <f>CL58/12*$Q$58</f>
      </c>
      <c r="DK58">
        <f>CM58/12*$Q$58</f>
      </c>
      <c r="DL58">
        <f>CN58/12*$Q$58</f>
      </c>
      <c r="DM58">
        <f>CO58/12*$Q$58</f>
      </c>
      <c r="DN58">
        <f>CP58/12*$Q$58</f>
      </c>
      <c r="DO58">
        <f>CQ58/12*$Q$58</f>
      </c>
      <c r="DP58">
        <f>CR58/12*$Q$58</f>
      </c>
      <c r="DQ58">
        <f>CS58/12*$Q$58</f>
      </c>
      <c r="DR58">
        <f>CT58/12*$Q$58</f>
      </c>
      <c r="DS58">
        <f>CU58/12*$Q$58</f>
      </c>
      <c r="DT58">
        <f>CV58/12*$Q$58</f>
      </c>
      <c r="DU58">
        <f>CW58/12*$Q$58</f>
      </c>
      <c r="DV58">
        <f>CX58/12*$Q$58</f>
      </c>
      <c r="DW58">
        <f>CY58/12*$Q$58</f>
      </c>
      <c r="DX58">
        <f>CZ58/12*$Q$58</f>
      </c>
      <c r="DY58">
        <f>DA58/12*$Q$58</f>
      </c>
      <c r="DZ58">
        <f>DB58/12*$Q$58</f>
      </c>
      <c r="EA58">
        <f>DC58/12*$Q$58</f>
      </c>
      <c r="EB58" t="s" s="23077">
        <v>65</v>
      </c>
      <c r="EC58" t="s" s="23078">
        <v>66</v>
      </c>
      <c r="ED58" t="s" s="23079">
        <v>109</v>
      </c>
      <c r="EE58" t="n" s="23080">
        <v>240322.0</v>
      </c>
      <c r="EF58" t="s" s="23081">
        <v>57</v>
      </c>
      <c r="EG58" t="s" s="23082">
        <v>68</v>
      </c>
      <c r="EH58" t="n" s="23083">
        <v>0.9704899787902832</v>
      </c>
      <c r="EI58" t="n" s="23084">
        <v>3.0</v>
      </c>
      <c r="EJ58">
        <f>EI58*$O$58*12</f>
      </c>
      <c r="EK58">
        <f>EH58*EJ58</f>
      </c>
      <c r="EL58" t="n" s="23087">
        <v>0.0</v>
      </c>
      <c r="EM58">
        <f>EK58*(1+EL58)</f>
      </c>
      <c r="EN58" t="n" s="23089">
        <v>0.25</v>
      </c>
      <c r="EO58">
        <f>EM58/(1-EN58)</f>
      </c>
      <c r="EP58">
        <f>EN58*EO58</f>
      </c>
      <c r="EQ58" t="n" s="23092">
        <v>0.15000000596046448</v>
      </c>
      <c r="ER58">
        <f>EQ58*EO58</f>
      </c>
      <c r="ES58">
        <f>EN58-EQ58</f>
      </c>
      <c r="ET58">
        <f>EP58-ER58</f>
      </c>
      <c r="EU58" t="n" s="23096">
        <v>0.03999999910593033</v>
      </c>
      <c r="EV58">
        <f>EU58*EO58</f>
      </c>
      <c r="EW58">
        <f>EO58*(1+EU58)</f>
      </c>
      <c r="EX58" t="n" s="23099">
        <v>0.029999999329447746</v>
      </c>
      <c r="EY58">
        <f>EX58*EW58</f>
      </c>
      <c r="EZ58">
        <f>EW58+EY58</f>
      </c>
      <c r="FA58" t="n" s="23102">
        <v>0.10000000149011612</v>
      </c>
      <c r="FB58">
        <f>EZ58/(1-FA58)</f>
      </c>
      <c r="FC58">
        <f>FA58*FB58</f>
      </c>
      <c r="FD58" t="n" s="23105">
        <v>0.10000000149011612</v>
      </c>
      <c r="FE58">
        <f>FD58*FB58</f>
      </c>
      <c r="FF58">
        <f>FA58-FD58</f>
      </c>
      <c r="FG58">
        <f>FC58-FE58</f>
      </c>
      <c r="FH58">
        <f>FB58</f>
      </c>
      <c r="FI58">
        <f>EH58*EJ58/3658*$P$58</f>
      </c>
      <c r="FJ58" t="n" s="23111">
        <v>0.0</v>
      </c>
      <c r="FK58">
        <f>FI58*(1+FJ58)</f>
      </c>
      <c r="FL58" t="n" s="23113">
        <v>0.25</v>
      </c>
      <c r="FM58">
        <f>FK58/(1-FL58)</f>
      </c>
      <c r="FN58">
        <f>FL58*FM58</f>
      </c>
      <c r="FO58" t="n" s="23116">
        <v>0.15000000596046448</v>
      </c>
      <c r="FP58">
        <f>FO58*FM58</f>
      </c>
      <c r="FQ58">
        <f>FL58-FO58</f>
      </c>
      <c r="FR58">
        <f>FN58-FP58</f>
      </c>
      <c r="FS58" t="n" s="23120">
        <v>0.03999999910593033</v>
      </c>
      <c r="FT58">
        <f>FS58*FM58</f>
      </c>
      <c r="FU58">
        <f>FM58*(1+FS58)</f>
      </c>
      <c r="FV58" t="n" s="23123">
        <v>0.029999999329447746</v>
      </c>
      <c r="FW58">
        <f>FV58*FU58</f>
      </c>
      <c r="FX58">
        <f>FU58+FW58</f>
      </c>
      <c r="FY58" t="n" s="23126">
        <v>0.10000000149011612</v>
      </c>
      <c r="FZ58">
        <f>FX58/(1-FY58)</f>
      </c>
      <c r="GA58">
        <f>FY58*FZ58</f>
      </c>
      <c r="GB58" t="n" s="23129">
        <v>0.10000000149011612</v>
      </c>
      <c r="GC58">
        <f>GB58*FZ58</f>
      </c>
      <c r="GD58">
        <f>FY58-GB58</f>
      </c>
      <c r="GE58">
        <f>GA58-GC58</f>
      </c>
      <c r="GF58">
        <f>FZ58</f>
      </c>
      <c r="RF58">
        <f>BV58+EA58+GF58</f>
      </c>
    </row>
    <row r="59">
      <c r="A59" t="s">
        <v>81</v>
      </c>
      <c r="B59" t="s">
        <v>154</v>
      </c>
      <c r="C59" t="s">
        <v>155</v>
      </c>
      <c r="D59" t="s">
        <v>52</v>
      </c>
      <c r="F59" t="s">
        <v>53</v>
      </c>
      <c r="G59" t="s">
        <v>54</v>
      </c>
      <c r="H59" t="s">
        <v>104</v>
      </c>
      <c r="I59" t="s">
        <v>105</v>
      </c>
      <c r="J59" t="n">
        <v>0.0</v>
      </c>
      <c r="K59" t="n">
        <v>42815.0</v>
      </c>
      <c r="L59" t="n">
        <v>42460.0</v>
      </c>
      <c r="M59" t="s">
        <v>57</v>
      </c>
      <c r="N59" t="n">
        <v>0.0</v>
      </c>
      <c r="O59" t="n">
        <v>5000.0</v>
      </c>
      <c r="P59" t="n">
        <v>-355.0</v>
      </c>
      <c r="Q59" t="n">
        <v>1.0</v>
      </c>
      <c r="R59" t="s" s="23134">
        <v>58</v>
      </c>
      <c r="S59" t="s" s="23135">
        <v>59</v>
      </c>
      <c r="T59" t="s" s="23136">
        <v>60</v>
      </c>
      <c r="U59" t="s" s="23137">
        <v>61</v>
      </c>
      <c r="V59" t="s" s="23138">
        <v>57</v>
      </c>
      <c r="W59" t="s" s="23139">
        <v>62</v>
      </c>
      <c r="X59" t="s" s="23140">
        <v>63</v>
      </c>
      <c r="Z59" t="n" s="23141">
        <v>500000.0</v>
      </c>
      <c r="AA59" t="n" s="23142">
        <v>1822.1199951171875</v>
      </c>
      <c r="AB59" t="n" s="23143">
        <v>0.0</v>
      </c>
      <c r="AC59">
        <f>AA59*(1+AB59)</f>
      </c>
      <c r="AD59" t="n" s="23145">
        <v>0.25</v>
      </c>
      <c r="AE59">
        <f>AC59/(1-AD59)</f>
      </c>
      <c r="AF59">
        <f>AD59*AE59</f>
      </c>
      <c r="AG59" t="n" s="23148">
        <v>0.15000000596046448</v>
      </c>
      <c r="AH59">
        <f>AG59*AE59</f>
      </c>
      <c r="AI59">
        <f>AD59-AG59</f>
      </c>
      <c r="AJ59">
        <f>AF59-AH59</f>
      </c>
      <c r="AK59" t="n" s="23152">
        <v>0.03999999910593033</v>
      </c>
      <c r="AL59">
        <f>AK59*AE59</f>
      </c>
      <c r="AM59">
        <f>AE59*(1+AK59)</f>
      </c>
      <c r="AN59" t="n" s="23155">
        <v>0.029999999329447746</v>
      </c>
      <c r="AO59">
        <f>AN59*AM59</f>
      </c>
      <c r="AP59">
        <f>AM59+AO59</f>
      </c>
      <c r="AQ59" t="n" s="23158">
        <v>0.10000000149011612</v>
      </c>
      <c r="AR59">
        <f>AP59/(1-AQ59)</f>
      </c>
      <c r="AS59">
        <f>AQ59*AR59</f>
      </c>
      <c r="AT59" t="n" s="23161">
        <v>0.10000000149011612</v>
      </c>
      <c r="AU59">
        <f>AT59*AR59</f>
      </c>
      <c r="AV59">
        <f>AQ59-AT59</f>
      </c>
      <c r="AW59">
        <f>AS59-AU59</f>
      </c>
      <c r="AX59">
        <f>AR59</f>
      </c>
      <c r="AY59">
        <f>AA59/12*$Q$59</f>
      </c>
      <c r="AZ59">
        <f>AB59/12*$Q$59</f>
      </c>
      <c r="BA59">
        <f>AC59/12*$Q$59</f>
      </c>
      <c r="BB59">
        <f>AD59/12*$Q$59</f>
      </c>
      <c r="BC59">
        <f>AE59/12*$Q$59</f>
      </c>
      <c r="BD59">
        <f>AF59/12*$Q$59</f>
      </c>
      <c r="BE59">
        <f>AG59/12*$Q$59</f>
      </c>
      <c r="BF59">
        <f>AH59/12*$Q$59</f>
      </c>
      <c r="BG59">
        <f>AI59/12*$Q$59</f>
      </c>
      <c r="BH59">
        <f>AJ59/12*$Q$59</f>
      </c>
      <c r="BI59">
        <f>AK59/12*$Q$59</f>
      </c>
      <c r="BJ59">
        <f>AL59/12*$Q$59</f>
      </c>
      <c r="BK59">
        <f>AM59/12*$Q$59</f>
      </c>
      <c r="BL59">
        <f>AN59/12*$Q$59</f>
      </c>
      <c r="BM59">
        <f>AO59/12*$Q$59</f>
      </c>
      <c r="BN59">
        <f>AP59/12*$Q$59</f>
      </c>
      <c r="BO59">
        <f>AQ59/12*$Q$59</f>
      </c>
      <c r="BP59">
        <f>AR59/12*$Q$59</f>
      </c>
      <c r="BQ59">
        <f>AS59/12*$Q$59</f>
      </c>
      <c r="BR59">
        <f>AT59/12*$Q$59</f>
      </c>
      <c r="BS59">
        <f>AU59/12*$Q$59</f>
      </c>
      <c r="BT59">
        <f>AV59/12*$Q$59</f>
      </c>
      <c r="BU59">
        <f>AW59/12*$Q$59</f>
      </c>
      <c r="BV59">
        <f>AX59/12*$Q$59</f>
      </c>
      <c r="BW59" t="s" s="23194">
        <v>64</v>
      </c>
      <c r="BX59" t="s" s="23195">
        <v>59</v>
      </c>
      <c r="BY59" t="s" s="23196">
        <v>60</v>
      </c>
      <c r="BZ59" t="s" s="23197">
        <v>61</v>
      </c>
      <c r="CA59" t="s" s="23198">
        <v>57</v>
      </c>
      <c r="CB59" t="s" s="23199">
        <v>62</v>
      </c>
      <c r="CC59" t="s" s="23200">
        <v>63</v>
      </c>
      <c r="CE59" t="n" s="23201">
        <v>500000.0</v>
      </c>
      <c r="CF59" t="n" s="23202">
        <v>0.0</v>
      </c>
      <c r="CG59" t="n" s="23203">
        <v>0.0</v>
      </c>
      <c r="CH59">
        <f>CF59*(1+CG59)</f>
      </c>
      <c r="CI59" t="n" s="23205">
        <v>0.25</v>
      </c>
      <c r="CJ59">
        <f>CH59/(1-CI59)</f>
      </c>
      <c r="CK59">
        <f>CI59*CJ59</f>
      </c>
      <c r="CL59" t="n" s="23208">
        <v>0.15000000596046448</v>
      </c>
      <c r="CM59">
        <f>CL59*CJ59</f>
      </c>
      <c r="CN59">
        <f>CI59-CL59</f>
      </c>
      <c r="CO59">
        <f>CK59-CM59</f>
      </c>
      <c r="CP59" t="n" s="23212">
        <v>0.03999999910593033</v>
      </c>
      <c r="CQ59">
        <f>CP59*CJ59</f>
      </c>
      <c r="CR59">
        <f>CJ59*(1+CP59)</f>
      </c>
      <c r="CS59" t="n" s="23215">
        <v>0.029999999329447746</v>
      </c>
      <c r="CT59">
        <f>CS59*CR59</f>
      </c>
      <c r="CU59">
        <f>CR59+CT59</f>
      </c>
      <c r="CV59" t="n" s="23218">
        <v>0.10000000149011612</v>
      </c>
      <c r="CW59">
        <f>CU59/(1-CV59)</f>
      </c>
      <c r="CX59">
        <f>CV59*CW59</f>
      </c>
      <c r="CY59" t="n" s="23221">
        <v>0.10000000149011612</v>
      </c>
      <c r="CZ59">
        <f>CY59*CW59</f>
      </c>
      <c r="DA59">
        <f>CV59-CY59</f>
      </c>
      <c r="DB59">
        <f>CX59-CZ59</f>
      </c>
      <c r="DC59">
        <f>CW59</f>
      </c>
      <c r="DD59">
        <f>CF59/12*$Q$59</f>
      </c>
      <c r="DE59">
        <f>CG59/12*$Q$59</f>
      </c>
      <c r="DF59">
        <f>CH59/12*$Q$59</f>
      </c>
      <c r="DG59">
        <f>CI59/12*$Q$59</f>
      </c>
      <c r="DH59">
        <f>CJ59/12*$Q$59</f>
      </c>
      <c r="DI59">
        <f>CK59/12*$Q$59</f>
      </c>
      <c r="DJ59">
        <f>CL59/12*$Q$59</f>
      </c>
      <c r="DK59">
        <f>CM59/12*$Q$59</f>
      </c>
      <c r="DL59">
        <f>CN59/12*$Q$59</f>
      </c>
      <c r="DM59">
        <f>CO59/12*$Q$59</f>
      </c>
      <c r="DN59">
        <f>CP59/12*$Q$59</f>
      </c>
      <c r="DO59">
        <f>CQ59/12*$Q$59</f>
      </c>
      <c r="DP59">
        <f>CR59/12*$Q$59</f>
      </c>
      <c r="DQ59">
        <f>CS59/12*$Q$59</f>
      </c>
      <c r="DR59">
        <f>CT59/12*$Q$59</f>
      </c>
      <c r="DS59">
        <f>CU59/12*$Q$59</f>
      </c>
      <c r="DT59">
        <f>CV59/12*$Q$59</f>
      </c>
      <c r="DU59">
        <f>CW59/12*$Q$59</f>
      </c>
      <c r="DV59">
        <f>CX59/12*$Q$59</f>
      </c>
      <c r="DW59">
        <f>CY59/12*$Q$59</f>
      </c>
      <c r="DX59">
        <f>CZ59/12*$Q$59</f>
      </c>
      <c r="DY59">
        <f>DA59/12*$Q$59</f>
      </c>
      <c r="DZ59">
        <f>DB59/12*$Q$59</f>
      </c>
      <c r="EA59">
        <f>DC59/12*$Q$59</f>
      </c>
      <c r="EB59" t="s" s="23254">
        <v>65</v>
      </c>
      <c r="EC59" t="s" s="23255">
        <v>66</v>
      </c>
      <c r="ED59" t="s" s="23256">
        <v>67</v>
      </c>
      <c r="EE59" t="n" s="23257">
        <v>240322.0</v>
      </c>
      <c r="EF59" t="s" s="23258">
        <v>57</v>
      </c>
      <c r="EG59" t="s" s="23259">
        <v>68</v>
      </c>
      <c r="EH59" t="n" s="23260">
        <v>0.5009999871253967</v>
      </c>
      <c r="EI59" t="n" s="23261">
        <v>3.0</v>
      </c>
      <c r="EJ59">
        <f>EI59*$O$59*12</f>
      </c>
      <c r="EK59">
        <f>EH59*EJ59</f>
      </c>
      <c r="EL59" t="n" s="23264">
        <v>0.0</v>
      </c>
      <c r="EM59">
        <f>EK59*(1+EL59)</f>
      </c>
      <c r="EN59" t="n" s="23266">
        <v>0.25</v>
      </c>
      <c r="EO59">
        <f>EM59/(1-EN59)</f>
      </c>
      <c r="EP59">
        <f>EN59*EO59</f>
      </c>
      <c r="EQ59" t="n" s="23269">
        <v>0.15000000596046448</v>
      </c>
      <c r="ER59">
        <f>EQ59*EO59</f>
      </c>
      <c r="ES59">
        <f>EN59-EQ59</f>
      </c>
      <c r="ET59">
        <f>EP59-ER59</f>
      </c>
      <c r="EU59" t="n" s="23273">
        <v>0.03999999910593033</v>
      </c>
      <c r="EV59">
        <f>EU59*EO59</f>
      </c>
      <c r="EW59">
        <f>EO59*(1+EU59)</f>
      </c>
      <c r="EX59" t="n" s="23276">
        <v>0.029999999329447746</v>
      </c>
      <c r="EY59">
        <f>EX59*EW59</f>
      </c>
      <c r="EZ59">
        <f>EW59+EY59</f>
      </c>
      <c r="FA59" t="n" s="23279">
        <v>0.10000000149011612</v>
      </c>
      <c r="FB59">
        <f>EZ59/(1-FA59)</f>
      </c>
      <c r="FC59">
        <f>FA59*FB59</f>
      </c>
      <c r="FD59" t="n" s="23282">
        <v>0.10000000149011612</v>
      </c>
      <c r="FE59">
        <f>FD59*FB59</f>
      </c>
      <c r="FF59">
        <f>FA59-FD59</f>
      </c>
      <c r="FG59">
        <f>FC59-FE59</f>
      </c>
      <c r="FH59">
        <f>FB59</f>
      </c>
      <c r="FI59">
        <f>EH59*EJ59/3659*$P$59</f>
      </c>
      <c r="FJ59" t="n" s="23288">
        <v>0.0</v>
      </c>
      <c r="FK59">
        <f>FI59*(1+FJ59)</f>
      </c>
      <c r="FL59" t="n" s="23290">
        <v>0.25</v>
      </c>
      <c r="FM59">
        <f>FK59/(1-FL59)</f>
      </c>
      <c r="FN59">
        <f>FL59*FM59</f>
      </c>
      <c r="FO59" t="n" s="23293">
        <v>0.15000000596046448</v>
      </c>
      <c r="FP59">
        <f>FO59*FM59</f>
      </c>
      <c r="FQ59">
        <f>FL59-FO59</f>
      </c>
      <c r="FR59">
        <f>FN59-FP59</f>
      </c>
      <c r="FS59" t="n" s="23297">
        <v>0.03999999910593033</v>
      </c>
      <c r="FT59">
        <f>FS59*FM59</f>
      </c>
      <c r="FU59">
        <f>FM59*(1+FS59)</f>
      </c>
      <c r="FV59" t="n" s="23300">
        <v>0.029999999329447746</v>
      </c>
      <c r="FW59">
        <f>FV59*FU59</f>
      </c>
      <c r="FX59">
        <f>FU59+FW59</f>
      </c>
      <c r="FY59" t="n" s="23303">
        <v>0.10000000149011612</v>
      </c>
      <c r="FZ59">
        <f>FX59/(1-FY59)</f>
      </c>
      <c r="GA59">
        <f>FY59*FZ59</f>
      </c>
      <c r="GB59" t="n" s="23306">
        <v>0.10000000149011612</v>
      </c>
      <c r="GC59">
        <f>GB59*FZ59</f>
      </c>
      <c r="GD59">
        <f>FY59-GB59</f>
      </c>
      <c r="GE59">
        <f>GA59-GC59</f>
      </c>
      <c r="GF59">
        <f>FZ59</f>
      </c>
      <c r="GG59" t="s" s="23311">
        <v>69</v>
      </c>
      <c r="GH59" t="s" s="23312">
        <v>66</v>
      </c>
      <c r="GI59" t="s" s="23313">
        <v>67</v>
      </c>
      <c r="GJ59" t="n" s="23314">
        <v>240322.0</v>
      </c>
      <c r="GK59" t="s" s="23315">
        <v>57</v>
      </c>
      <c r="GL59" t="s" s="23316">
        <v>68</v>
      </c>
      <c r="GM59" t="n" s="23317">
        <v>0.12530000507831573</v>
      </c>
      <c r="GN59" t="n" s="23318">
        <v>3.0</v>
      </c>
      <c r="GO59">
        <f>GN59*$O$59*12</f>
      </c>
      <c r="GP59">
        <f>GM59*GO59</f>
      </c>
      <c r="GQ59" t="n" s="23321">
        <v>0.0</v>
      </c>
      <c r="GR59">
        <f>GP59*(1+GQ59)</f>
      </c>
      <c r="GS59" t="n" s="23323">
        <v>0.25</v>
      </c>
      <c r="GT59">
        <f>GR59/(1-GS59)</f>
      </c>
      <c r="GU59">
        <f>GS59*GT59</f>
      </c>
      <c r="GV59" t="n" s="23326">
        <v>0.15000000596046448</v>
      </c>
      <c r="GW59">
        <f>GV59*GT59</f>
      </c>
      <c r="GX59">
        <f>GS59-GV59</f>
      </c>
      <c r="GY59">
        <f>GU59-GW59</f>
      </c>
      <c r="GZ59" t="n" s="23330">
        <v>0.03999999910593033</v>
      </c>
      <c r="HA59">
        <f>GZ59*GT59</f>
      </c>
      <c r="HB59">
        <f>GT59*(1+GZ59)</f>
      </c>
      <c r="HC59" t="n" s="23333">
        <v>0.029999999329447746</v>
      </c>
      <c r="HD59">
        <f>HC59*HB59</f>
      </c>
      <c r="HE59">
        <f>HB59+HD59</f>
      </c>
      <c r="HF59" t="n" s="23336">
        <v>0.10000000149011612</v>
      </c>
      <c r="HG59">
        <f>HE59/(1-HF59)</f>
      </c>
      <c r="HH59">
        <f>HF59*HG59</f>
      </c>
      <c r="HI59" t="n" s="23339">
        <v>0.10000000149011612</v>
      </c>
      <c r="HJ59">
        <f>HI59*HG59</f>
      </c>
      <c r="HK59">
        <f>HF59-HI59</f>
      </c>
      <c r="HL59">
        <f>HH59-HJ59</f>
      </c>
      <c r="HM59">
        <f>HG59</f>
      </c>
      <c r="HN59">
        <f>GM59*GO59/3659*$P$59</f>
      </c>
      <c r="HO59" t="n" s="23345">
        <v>0.0</v>
      </c>
      <c r="HP59">
        <f>HN59*(1+HO59)</f>
      </c>
      <c r="HQ59" t="n" s="23347">
        <v>0.25</v>
      </c>
      <c r="HR59">
        <f>HP59/(1-HQ59)</f>
      </c>
      <c r="HS59">
        <f>HQ59*HR59</f>
      </c>
      <c r="HT59" t="n" s="23350">
        <v>0.15000000596046448</v>
      </c>
      <c r="HU59">
        <f>HT59*HR59</f>
      </c>
      <c r="HV59">
        <f>HQ59-HT59</f>
      </c>
      <c r="HW59">
        <f>HS59-HU59</f>
      </c>
      <c r="HX59" t="n" s="23354">
        <v>0.03999999910593033</v>
      </c>
      <c r="HY59">
        <f>HX59*HR59</f>
      </c>
      <c r="HZ59">
        <f>HR59*(1+HX59)</f>
      </c>
      <c r="IA59" t="n" s="23357">
        <v>0.029999999329447746</v>
      </c>
      <c r="IB59">
        <f>IA59*HZ59</f>
      </c>
      <c r="IC59">
        <f>HZ59+IB59</f>
      </c>
      <c r="ID59" t="n" s="23360">
        <v>0.10000000149011612</v>
      </c>
      <c r="IE59">
        <f>IC59/(1-ID59)</f>
      </c>
      <c r="IF59">
        <f>ID59*IE59</f>
      </c>
      <c r="IG59" t="n" s="23363">
        <v>0.10000000149011612</v>
      </c>
      <c r="IH59">
        <f>IG59*IE59</f>
      </c>
      <c r="II59">
        <f>ID59-IG59</f>
      </c>
      <c r="IJ59">
        <f>IF59-IH59</f>
      </c>
      <c r="IK59">
        <f>IE59</f>
      </c>
      <c r="IL59" t="s" s="23368">
        <v>70</v>
      </c>
      <c r="IM59" t="s" s="23369">
        <v>66</v>
      </c>
      <c r="IN59" t="s" s="23370">
        <v>67</v>
      </c>
      <c r="IO59" t="n" s="23371">
        <v>240322.0</v>
      </c>
      <c r="IP59" t="s" s="23372">
        <v>57</v>
      </c>
      <c r="IQ59" t="s" s="23373">
        <v>68</v>
      </c>
      <c r="IR59" t="n" s="23374">
        <v>0.061900001019239426</v>
      </c>
      <c r="IS59" t="n" s="23375">
        <v>3.0</v>
      </c>
      <c r="IT59">
        <f>IS59*$O$59*12</f>
      </c>
      <c r="IU59">
        <f>IR59*IT59</f>
      </c>
      <c r="IV59" t="n" s="23378">
        <v>0.0</v>
      </c>
      <c r="IW59">
        <f>IU59*(1+IV59)</f>
      </c>
      <c r="IX59" t="n" s="23380">
        <v>0.25</v>
      </c>
      <c r="IY59">
        <f>IW59/(1-IX59)</f>
      </c>
      <c r="IZ59">
        <f>IX59*IY59</f>
      </c>
      <c r="JA59" t="n" s="23383">
        <v>0.15000000596046448</v>
      </c>
      <c r="JB59">
        <f>JA59*IY59</f>
      </c>
      <c r="JC59">
        <f>IX59-JA59</f>
      </c>
      <c r="JD59">
        <f>IZ59-JB59</f>
      </c>
      <c r="JE59" t="n" s="23387">
        <v>0.03999999910593033</v>
      </c>
      <c r="JF59">
        <f>JE59*IY59</f>
      </c>
      <c r="JG59">
        <f>IY59*(1+JE59)</f>
      </c>
      <c r="JH59" t="n" s="23390">
        <v>0.029999999329447746</v>
      </c>
      <c r="JI59">
        <f>JH59*JG59</f>
      </c>
      <c r="JJ59">
        <f>JG59+JI59</f>
      </c>
      <c r="JK59" t="n" s="23393">
        <v>0.10000000149011612</v>
      </c>
      <c r="JL59">
        <f>JJ59/(1-JK59)</f>
      </c>
      <c r="JM59">
        <f>JK59*JL59</f>
      </c>
      <c r="JN59" t="n" s="23396">
        <v>0.10000000149011612</v>
      </c>
      <c r="JO59">
        <f>JN59*JL59</f>
      </c>
      <c r="JP59">
        <f>JK59-JN59</f>
      </c>
      <c r="JQ59">
        <f>JM59-JO59</f>
      </c>
      <c r="JR59">
        <f>JL59</f>
      </c>
      <c r="JS59">
        <f>IR59*IT59/3659*$P$59</f>
      </c>
      <c r="JT59" t="n" s="23402">
        <v>0.0</v>
      </c>
      <c r="JU59">
        <f>JS59*(1+JT59)</f>
      </c>
      <c r="JV59" t="n" s="23404">
        <v>0.25</v>
      </c>
      <c r="JW59">
        <f>JU59/(1-JV59)</f>
      </c>
      <c r="JX59">
        <f>JV59*JW59</f>
      </c>
      <c r="JY59" t="n" s="23407">
        <v>0.15000000596046448</v>
      </c>
      <c r="JZ59">
        <f>JY59*JW59</f>
      </c>
      <c r="KA59">
        <f>JV59-JY59</f>
      </c>
      <c r="KB59">
        <f>JX59-JZ59</f>
      </c>
      <c r="KC59" t="n" s="23411">
        <v>0.03999999910593033</v>
      </c>
      <c r="KD59">
        <f>KC59*JW59</f>
      </c>
      <c r="KE59">
        <f>JW59*(1+KC59)</f>
      </c>
      <c r="KF59" t="n" s="23414">
        <v>0.029999999329447746</v>
      </c>
      <c r="KG59">
        <f>KF59*KE59</f>
      </c>
      <c r="KH59">
        <f>KE59+KG59</f>
      </c>
      <c r="KI59" t="n" s="23417">
        <v>0.10000000149011612</v>
      </c>
      <c r="KJ59">
        <f>KH59/(1-KI59)</f>
      </c>
      <c r="KK59">
        <f>KI59*KJ59</f>
      </c>
      <c r="KL59" t="n" s="23420">
        <v>0.10000000149011612</v>
      </c>
      <c r="KM59">
        <f>KL59*KJ59</f>
      </c>
      <c r="KN59">
        <f>KI59-KL59</f>
      </c>
      <c r="KO59">
        <f>KK59-KM59</f>
      </c>
      <c r="KP59">
        <f>KJ59</f>
      </c>
      <c r="KQ59" t="s" s="23425">
        <v>71</v>
      </c>
      <c r="KR59" t="s" s="23426">
        <v>66</v>
      </c>
      <c r="KS59" t="s" s="23427">
        <v>67</v>
      </c>
      <c r="KT59" t="n" s="23428">
        <v>240322.0</v>
      </c>
      <c r="KU59" t="s" s="23429">
        <v>57</v>
      </c>
      <c r="KV59" t="s" s="23430">
        <v>68</v>
      </c>
      <c r="KW59" t="n" s="23431">
        <v>0.21080000698566437</v>
      </c>
      <c r="KX59" t="n" s="23432">
        <v>3.0</v>
      </c>
      <c r="KY59">
        <f>KX59*$O$59*12</f>
      </c>
      <c r="KZ59">
        <f>KW59*KY59</f>
      </c>
      <c r="LA59" t="n" s="23435">
        <v>0.0</v>
      </c>
      <c r="LB59">
        <f>KZ59*(1+LA59)</f>
      </c>
      <c r="LC59" t="n" s="23437">
        <v>0.25</v>
      </c>
      <c r="LD59">
        <f>LB59/(1-LC59)</f>
      </c>
      <c r="LE59">
        <f>LC59*LD59</f>
      </c>
      <c r="LF59" t="n" s="23440">
        <v>0.15000000596046448</v>
      </c>
      <c r="LG59">
        <f>LF59*LD59</f>
      </c>
      <c r="LH59">
        <f>LC59-LF59</f>
      </c>
      <c r="LI59">
        <f>LE59-LG59</f>
      </c>
      <c r="LJ59" t="n" s="23444">
        <v>0.03999999910593033</v>
      </c>
      <c r="LK59">
        <f>LJ59*LD59</f>
      </c>
      <c r="LL59">
        <f>LD59*(1+LJ59)</f>
      </c>
      <c r="LM59" t="n" s="23447">
        <v>0.029999999329447746</v>
      </c>
      <c r="LN59">
        <f>LM59*LL59</f>
      </c>
      <c r="LO59">
        <f>LL59+LN59</f>
      </c>
      <c r="LP59" t="n" s="23450">
        <v>0.10000000149011612</v>
      </c>
      <c r="LQ59">
        <f>LO59/(1-LP59)</f>
      </c>
      <c r="LR59">
        <f>LP59*LQ59</f>
      </c>
      <c r="LS59" t="n" s="23453">
        <v>0.10000000149011612</v>
      </c>
      <c r="LT59">
        <f>LS59*LQ59</f>
      </c>
      <c r="LU59">
        <f>LP59-LS59</f>
      </c>
      <c r="LV59">
        <f>LR59-LT59</f>
      </c>
      <c r="LW59">
        <f>LQ59</f>
      </c>
      <c r="LX59">
        <f>KW59*KY59/3659*$P$59</f>
      </c>
      <c r="LY59" t="n" s="23459">
        <v>0.0</v>
      </c>
      <c r="LZ59">
        <f>LX59*(1+LY59)</f>
      </c>
      <c r="MA59" t="n" s="23461">
        <v>0.25</v>
      </c>
      <c r="MB59">
        <f>LZ59/(1-MA59)</f>
      </c>
      <c r="MC59">
        <f>MA59*MB59</f>
      </c>
      <c r="MD59" t="n" s="23464">
        <v>0.15000000596046448</v>
      </c>
      <c r="ME59">
        <f>MD59*MB59</f>
      </c>
      <c r="MF59">
        <f>MA59-MD59</f>
      </c>
      <c r="MG59">
        <f>MC59-ME59</f>
      </c>
      <c r="MH59" t="n" s="23468">
        <v>0.03999999910593033</v>
      </c>
      <c r="MI59">
        <f>MH59*MB59</f>
      </c>
      <c r="MJ59">
        <f>MB59*(1+MH59)</f>
      </c>
      <c r="MK59" t="n" s="23471">
        <v>0.029999999329447746</v>
      </c>
      <c r="ML59">
        <f>MK59*MJ59</f>
      </c>
      <c r="MM59">
        <f>MJ59+ML59</f>
      </c>
      <c r="MN59" t="n" s="23474">
        <v>0.10000000149011612</v>
      </c>
      <c r="MO59">
        <f>MM59/(1-MN59)</f>
      </c>
      <c r="MP59">
        <f>MN59*MO59</f>
      </c>
      <c r="MQ59" t="n" s="23477">
        <v>0.10000000149011612</v>
      </c>
      <c r="MR59">
        <f>MQ59*MO59</f>
      </c>
      <c r="MS59">
        <f>MN59-MQ59</f>
      </c>
      <c r="MT59">
        <f>MP59-MR59</f>
      </c>
      <c r="MU59">
        <f>MO59</f>
      </c>
      <c r="MV59" t="s" s="23482">
        <v>72</v>
      </c>
      <c r="MW59" t="s" s="23483">
        <v>66</v>
      </c>
      <c r="MX59" t="s" s="23484">
        <v>67</v>
      </c>
      <c r="MY59" t="n" s="23485">
        <v>240322.0</v>
      </c>
      <c r="MZ59" t="s" s="23486">
        <v>57</v>
      </c>
      <c r="NA59" t="s" s="23487">
        <v>68</v>
      </c>
      <c r="NB59" t="n" s="23488">
        <v>0.45249998569488525</v>
      </c>
      <c r="NC59" t="n" s="23489">
        <v>1.0</v>
      </c>
      <c r="ND59">
        <f>NC59*$O$59*12</f>
      </c>
      <c r="NE59">
        <f>NB59*ND59</f>
      </c>
      <c r="NF59" t="n" s="23492">
        <v>0.0</v>
      </c>
      <c r="NG59">
        <f>NE59*(1+NF59)</f>
      </c>
      <c r="NH59" t="n" s="23494">
        <v>0.25</v>
      </c>
      <c r="NI59">
        <f>NG59/(1-NH59)</f>
      </c>
      <c r="NJ59">
        <f>NH59*NI59</f>
      </c>
      <c r="NK59" t="n" s="23497">
        <v>0.15000000596046448</v>
      </c>
      <c r="NL59">
        <f>NK59*NI59</f>
      </c>
      <c r="NM59">
        <f>NH59-NK59</f>
      </c>
      <c r="NN59">
        <f>NJ59-NL59</f>
      </c>
      <c r="NO59" t="n" s="23501">
        <v>0.03999999910593033</v>
      </c>
      <c r="NP59">
        <f>NO59*NI59</f>
      </c>
      <c r="NQ59">
        <f>NI59*(1+NO59)</f>
      </c>
      <c r="NR59" t="n" s="23504">
        <v>0.029999999329447746</v>
      </c>
      <c r="NS59">
        <f>NR59*NQ59</f>
      </c>
      <c r="NT59">
        <f>NQ59+NS59</f>
      </c>
      <c r="NU59" t="n" s="23507">
        <v>0.10000000149011612</v>
      </c>
      <c r="NV59">
        <f>NT59/(1-NU59)</f>
      </c>
      <c r="NW59">
        <f>NU59*NV59</f>
      </c>
      <c r="NX59" t="n" s="23510">
        <v>0.10000000149011612</v>
      </c>
      <c r="NY59">
        <f>NX59*NV59</f>
      </c>
      <c r="NZ59">
        <f>NU59-NX59</f>
      </c>
      <c r="OA59">
        <f>NW59-NY59</f>
      </c>
      <c r="OB59">
        <f>NV59</f>
      </c>
      <c r="OC59">
        <f>NB59*ND59/3659*$P$59</f>
      </c>
      <c r="OD59" t="n" s="23516">
        <v>0.0</v>
      </c>
      <c r="OE59">
        <f>OC59*(1+OD59)</f>
      </c>
      <c r="OF59" t="n" s="23518">
        <v>0.25</v>
      </c>
      <c r="OG59">
        <f>OE59/(1-OF59)</f>
      </c>
      <c r="OH59">
        <f>OF59*OG59</f>
      </c>
      <c r="OI59" t="n" s="23521">
        <v>0.15000000596046448</v>
      </c>
      <c r="OJ59">
        <f>OI59*OG59</f>
      </c>
      <c r="OK59">
        <f>OF59-OI59</f>
      </c>
      <c r="OL59">
        <f>OH59-OJ59</f>
      </c>
      <c r="OM59" t="n" s="23525">
        <v>0.03999999910593033</v>
      </c>
      <c r="ON59">
        <f>OM59*OG59</f>
      </c>
      <c r="OO59">
        <f>OG59*(1+OM59)</f>
      </c>
      <c r="OP59" t="n" s="23528">
        <v>0.029999999329447746</v>
      </c>
      <c r="OQ59">
        <f>OP59*OO59</f>
      </c>
      <c r="OR59">
        <f>OO59+OQ59</f>
      </c>
      <c r="OS59" t="n" s="23531">
        <v>0.10000000149011612</v>
      </c>
      <c r="OT59">
        <f>OR59/(1-OS59)</f>
      </c>
      <c r="OU59">
        <f>OS59*OT59</f>
      </c>
      <c r="OV59" t="n" s="23534">
        <v>0.10000000149011612</v>
      </c>
      <c r="OW59">
        <f>OV59*OT59</f>
      </c>
      <c r="OX59">
        <f>OS59-OV59</f>
      </c>
      <c r="OY59">
        <f>OU59-OW59</f>
      </c>
      <c r="OZ59">
        <f>OT59</f>
      </c>
      <c r="PA59" t="s" s="23539">
        <v>73</v>
      </c>
      <c r="PB59" t="s" s="23540">
        <v>66</v>
      </c>
      <c r="PC59" t="s" s="23541">
        <v>67</v>
      </c>
      <c r="PD59" t="n" s="23542">
        <v>240322.0</v>
      </c>
      <c r="PE59" t="s" s="23543">
        <v>57</v>
      </c>
      <c r="PF59" t="s" s="23544">
        <v>68</v>
      </c>
      <c r="PG59" t="n" s="23545">
        <v>0.9043999910354614</v>
      </c>
      <c r="PH59" t="n" s="23546">
        <v>1.0</v>
      </c>
      <c r="PI59">
        <f>PH59*$O$59*12</f>
      </c>
      <c r="PJ59">
        <f>PG59*PI59</f>
      </c>
      <c r="PK59" t="n" s="23549">
        <v>0.0</v>
      </c>
      <c r="PL59">
        <f>PJ59*(1+PK59)</f>
      </c>
      <c r="PM59" t="n" s="23551">
        <v>0.25</v>
      </c>
      <c r="PN59">
        <f>PL59/(1-PM59)</f>
      </c>
      <c r="PO59">
        <f>PM59*PN59</f>
      </c>
      <c r="PP59" t="n" s="23554">
        <v>0.15000000596046448</v>
      </c>
      <c r="PQ59">
        <f>PP59*PN59</f>
      </c>
      <c r="PR59">
        <f>PM59-PP59</f>
      </c>
      <c r="PS59">
        <f>PO59-PQ59</f>
      </c>
      <c r="PT59" t="n" s="23558">
        <v>0.03999999910593033</v>
      </c>
      <c r="PU59">
        <f>PT59*PN59</f>
      </c>
      <c r="PV59">
        <f>PN59*(1+PT59)</f>
      </c>
      <c r="PW59" t="n" s="23561">
        <v>0.029999999329447746</v>
      </c>
      <c r="PX59">
        <f>PW59*PV59</f>
      </c>
      <c r="PY59">
        <f>PV59+PX59</f>
      </c>
      <c r="PZ59" t="n" s="23564">
        <v>0.10000000149011612</v>
      </c>
      <c r="QA59">
        <f>PY59/(1-PZ59)</f>
      </c>
      <c r="QB59">
        <f>PZ59*QA59</f>
      </c>
      <c r="QC59" t="n" s="23567">
        <v>0.10000000149011612</v>
      </c>
      <c r="QD59">
        <f>QC59*QA59</f>
      </c>
      <c r="QE59">
        <f>PZ59-QC59</f>
      </c>
      <c r="QF59">
        <f>QB59-QD59</f>
      </c>
      <c r="QG59">
        <f>QA59</f>
      </c>
      <c r="QH59">
        <f>PG59*PI59/3659*$P$59</f>
      </c>
      <c r="QI59" t="n" s="23573">
        <v>0.0</v>
      </c>
      <c r="QJ59">
        <f>QH59*(1+QI59)</f>
      </c>
      <c r="QK59" t="n" s="23575">
        <v>0.25</v>
      </c>
      <c r="QL59">
        <f>QJ59/(1-QK59)</f>
      </c>
      <c r="QM59">
        <f>QK59*QL59</f>
      </c>
      <c r="QN59" t="n" s="23578">
        <v>0.15000000596046448</v>
      </c>
      <c r="QO59">
        <f>QN59*QL59</f>
      </c>
      <c r="QP59">
        <f>QK59-QN59</f>
      </c>
      <c r="QQ59">
        <f>QM59-QO59</f>
      </c>
      <c r="QR59" t="n" s="23582">
        <v>0.03999999910593033</v>
      </c>
      <c r="QS59">
        <f>QR59*QL59</f>
      </c>
      <c r="QT59">
        <f>QL59*(1+QR59)</f>
      </c>
      <c r="QU59" t="n" s="23585">
        <v>0.029999999329447746</v>
      </c>
      <c r="QV59">
        <f>QU59*QT59</f>
      </c>
      <c r="QW59">
        <f>QT59+QV59</f>
      </c>
      <c r="QX59" t="n" s="23588">
        <v>0.10000000149011612</v>
      </c>
      <c r="QY59">
        <f>QW59/(1-QX59)</f>
      </c>
      <c r="QZ59">
        <f>QX59*QY59</f>
      </c>
      <c r="RA59" t="n" s="23591">
        <v>0.10000000149011612</v>
      </c>
      <c r="RB59">
        <f>RA59*QY59</f>
      </c>
      <c r="RC59">
        <f>QX59-RA59</f>
      </c>
      <c r="RD59">
        <f>QZ59-RB59</f>
      </c>
      <c r="RE59">
        <f>QY59</f>
      </c>
      <c r="RF59">
        <f>BV59+EA59+GF59+IK59+KP59+MU59+OZ59+RE59</f>
      </c>
    </row>
    <row r="60">
      <c r="A60" t="s">
        <v>81</v>
      </c>
      <c r="B60" t="s">
        <v>154</v>
      </c>
      <c r="C60" t="s">
        <v>155</v>
      </c>
      <c r="D60" t="s">
        <v>52</v>
      </c>
      <c r="F60" t="s">
        <v>53</v>
      </c>
      <c r="G60" t="s">
        <v>54</v>
      </c>
      <c r="H60" t="s">
        <v>104</v>
      </c>
      <c r="I60" t="s">
        <v>105</v>
      </c>
      <c r="J60" t="n">
        <v>0.0</v>
      </c>
      <c r="K60" t="n">
        <v>42815.0</v>
      </c>
      <c r="L60" t="n">
        <v>42551.0</v>
      </c>
      <c r="M60" t="s">
        <v>57</v>
      </c>
      <c r="N60" t="n">
        <v>3.0</v>
      </c>
      <c r="O60" t="n">
        <v>2500.0</v>
      </c>
      <c r="P60" t="n">
        <v>-264.0</v>
      </c>
      <c r="Q60" t="n">
        <v>4.0</v>
      </c>
      <c r="R60" t="s" s="23596">
        <v>58</v>
      </c>
      <c r="S60" t="s" s="23597">
        <v>59</v>
      </c>
      <c r="T60" t="s" s="23598">
        <v>84</v>
      </c>
      <c r="U60" t="s" s="23599">
        <v>61</v>
      </c>
      <c r="V60" t="s" s="23600">
        <v>57</v>
      </c>
      <c r="W60" t="s" s="23601">
        <v>62</v>
      </c>
      <c r="X60" t="s" s="23602">
        <v>63</v>
      </c>
      <c r="Z60" t="n" s="23603">
        <v>500000.0</v>
      </c>
      <c r="AA60" t="n" s="23604">
        <v>0.0</v>
      </c>
      <c r="AB60" t="n" s="23605">
        <v>0.0</v>
      </c>
      <c r="AC60">
        <f>AA60*(1+AB60)</f>
      </c>
      <c r="AD60" t="n" s="23607">
        <v>0.25</v>
      </c>
      <c r="AE60">
        <f>AC60/(1-AD60)</f>
      </c>
      <c r="AF60">
        <f>AD60*AE60</f>
      </c>
      <c r="AG60" t="n" s="23610">
        <v>0.15000000596046448</v>
      </c>
      <c r="AH60">
        <f>AG60*AE60</f>
      </c>
      <c r="AI60">
        <f>AD60-AG60</f>
      </c>
      <c r="AJ60">
        <f>AF60-AH60</f>
      </c>
      <c r="AK60" t="n" s="23614">
        <v>0.03999999910593033</v>
      </c>
      <c r="AL60">
        <f>AK60*AE60</f>
      </c>
      <c r="AM60">
        <f>AE60*(1+AK60)</f>
      </c>
      <c r="AN60" t="n" s="23617">
        <v>0.029999999329447746</v>
      </c>
      <c r="AO60">
        <f>AN60*AM60</f>
      </c>
      <c r="AP60">
        <f>AM60+AO60</f>
      </c>
      <c r="AQ60" t="n" s="23620">
        <v>0.10000000149011612</v>
      </c>
      <c r="AR60">
        <f>AP60/(1-AQ60)</f>
      </c>
      <c r="AS60">
        <f>AQ60*AR60</f>
      </c>
      <c r="AT60" t="n" s="23623">
        <v>0.10000000149011612</v>
      </c>
      <c r="AU60">
        <f>AT60*AR60</f>
      </c>
      <c r="AV60">
        <f>AQ60-AT60</f>
      </c>
      <c r="AW60">
        <f>AS60-AU60</f>
      </c>
      <c r="AX60">
        <f>AR60</f>
      </c>
      <c r="AY60">
        <f>AA60/12*$Q$60</f>
      </c>
      <c r="AZ60">
        <f>AB60/12*$Q$60</f>
      </c>
      <c r="BA60">
        <f>AC60/12*$Q$60</f>
      </c>
      <c r="BB60">
        <f>AD60/12*$Q$60</f>
      </c>
      <c r="BC60">
        <f>AE60/12*$Q$60</f>
      </c>
      <c r="BD60">
        <f>AF60/12*$Q$60</f>
      </c>
      <c r="BE60">
        <f>AG60/12*$Q$60</f>
      </c>
      <c r="BF60">
        <f>AH60/12*$Q$60</f>
      </c>
      <c r="BG60">
        <f>AI60/12*$Q$60</f>
      </c>
      <c r="BH60">
        <f>AJ60/12*$Q$60</f>
      </c>
      <c r="BI60">
        <f>AK60/12*$Q$60</f>
      </c>
      <c r="BJ60">
        <f>AL60/12*$Q$60</f>
      </c>
      <c r="BK60">
        <f>AM60/12*$Q$60</f>
      </c>
      <c r="BL60">
        <f>AN60/12*$Q$60</f>
      </c>
      <c r="BM60">
        <f>AO60/12*$Q$60</f>
      </c>
      <c r="BN60">
        <f>AP60/12*$Q$60</f>
      </c>
      <c r="BO60">
        <f>AQ60/12*$Q$60</f>
      </c>
      <c r="BP60">
        <f>AR60/12*$Q$60</f>
      </c>
      <c r="BQ60">
        <f>AS60/12*$Q$60</f>
      </c>
      <c r="BR60">
        <f>AT60/12*$Q$60</f>
      </c>
      <c r="BS60">
        <f>AU60/12*$Q$60</f>
      </c>
      <c r="BT60">
        <f>AV60/12*$Q$60</f>
      </c>
      <c r="BU60">
        <f>AW60/12*$Q$60</f>
      </c>
      <c r="BV60">
        <f>AX60/12*$Q$60</f>
      </c>
      <c r="BW60" t="s" s="23656">
        <v>64</v>
      </c>
      <c r="BX60" t="s" s="23657">
        <v>59</v>
      </c>
      <c r="BY60" t="s" s="23658">
        <v>84</v>
      </c>
      <c r="BZ60" t="s" s="23659">
        <v>61</v>
      </c>
      <c r="CA60" t="s" s="23660">
        <v>57</v>
      </c>
      <c r="CB60" t="s" s="23661">
        <v>62</v>
      </c>
      <c r="CC60" t="s" s="23662">
        <v>63</v>
      </c>
      <c r="CE60" t="n" s="23663">
        <v>500000.0</v>
      </c>
      <c r="CF60" t="n" s="23664">
        <v>0.0</v>
      </c>
      <c r="CG60" t="n" s="23665">
        <v>0.0</v>
      </c>
      <c r="CH60">
        <f>CF60*(1+CG60)</f>
      </c>
      <c r="CI60" t="n" s="23667">
        <v>0.25</v>
      </c>
      <c r="CJ60">
        <f>CH60/(1-CI60)</f>
      </c>
      <c r="CK60">
        <f>CI60*CJ60</f>
      </c>
      <c r="CL60" t="n" s="23670">
        <v>0.15000000596046448</v>
      </c>
      <c r="CM60">
        <f>CL60*CJ60</f>
      </c>
      <c r="CN60">
        <f>CI60-CL60</f>
      </c>
      <c r="CO60">
        <f>CK60-CM60</f>
      </c>
      <c r="CP60" t="n" s="23674">
        <v>0.03999999910593033</v>
      </c>
      <c r="CQ60">
        <f>CP60*CJ60</f>
      </c>
      <c r="CR60">
        <f>CJ60*(1+CP60)</f>
      </c>
      <c r="CS60" t="n" s="23677">
        <v>0.029999999329447746</v>
      </c>
      <c r="CT60">
        <f>CS60*CR60</f>
      </c>
      <c r="CU60">
        <f>CR60+CT60</f>
      </c>
      <c r="CV60" t="n" s="23680">
        <v>0.10000000149011612</v>
      </c>
      <c r="CW60">
        <f>CU60/(1-CV60)</f>
      </c>
      <c r="CX60">
        <f>CV60*CW60</f>
      </c>
      <c r="CY60" t="n" s="23683">
        <v>0.10000000149011612</v>
      </c>
      <c r="CZ60">
        <f>CY60*CW60</f>
      </c>
      <c r="DA60">
        <f>CV60-CY60</f>
      </c>
      <c r="DB60">
        <f>CX60-CZ60</f>
      </c>
      <c r="DC60">
        <f>CW60</f>
      </c>
      <c r="DD60">
        <f>CF60/12*$Q$60</f>
      </c>
      <c r="DE60">
        <f>CG60/12*$Q$60</f>
      </c>
      <c r="DF60">
        <f>CH60/12*$Q$60</f>
      </c>
      <c r="DG60">
        <f>CI60/12*$Q$60</f>
      </c>
      <c r="DH60">
        <f>CJ60/12*$Q$60</f>
      </c>
      <c r="DI60">
        <f>CK60/12*$Q$60</f>
      </c>
      <c r="DJ60">
        <f>CL60/12*$Q$60</f>
      </c>
      <c r="DK60">
        <f>CM60/12*$Q$60</f>
      </c>
      <c r="DL60">
        <f>CN60/12*$Q$60</f>
      </c>
      <c r="DM60">
        <f>CO60/12*$Q$60</f>
      </c>
      <c r="DN60">
        <f>CP60/12*$Q$60</f>
      </c>
      <c r="DO60">
        <f>CQ60/12*$Q$60</f>
      </c>
      <c r="DP60">
        <f>CR60/12*$Q$60</f>
      </c>
      <c r="DQ60">
        <f>CS60/12*$Q$60</f>
      </c>
      <c r="DR60">
        <f>CT60/12*$Q$60</f>
      </c>
      <c r="DS60">
        <f>CU60/12*$Q$60</f>
      </c>
      <c r="DT60">
        <f>CV60/12*$Q$60</f>
      </c>
      <c r="DU60">
        <f>CW60/12*$Q$60</f>
      </c>
      <c r="DV60">
        <f>CX60/12*$Q$60</f>
      </c>
      <c r="DW60">
        <f>CY60/12*$Q$60</f>
      </c>
      <c r="DX60">
        <f>CZ60/12*$Q$60</f>
      </c>
      <c r="DY60">
        <f>DA60/12*$Q$60</f>
      </c>
      <c r="DZ60">
        <f>DB60/12*$Q$60</f>
      </c>
      <c r="EA60">
        <f>DC60/12*$Q$60</f>
      </c>
      <c r="EB60" t="s" s="23716">
        <v>65</v>
      </c>
      <c r="EC60" t="s" s="23717">
        <v>66</v>
      </c>
      <c r="ED60" t="s" s="23718">
        <v>67</v>
      </c>
      <c r="EE60" t="n" s="23719">
        <v>240322.0</v>
      </c>
      <c r="EF60" t="s" s="23720">
        <v>57</v>
      </c>
      <c r="EG60" t="s" s="23721">
        <v>68</v>
      </c>
      <c r="EH60" t="n" s="23722">
        <v>0.5009999871253967</v>
      </c>
      <c r="EI60" t="n" s="23723">
        <v>3.0</v>
      </c>
      <c r="EJ60">
        <f>EI60*$O$60*12</f>
      </c>
      <c r="EK60">
        <f>EH60*EJ60</f>
      </c>
      <c r="EL60" t="n" s="23726">
        <v>0.0</v>
      </c>
      <c r="EM60">
        <f>EK60*(1+EL60)</f>
      </c>
      <c r="EN60" t="n" s="23728">
        <v>0.25</v>
      </c>
      <c r="EO60">
        <f>EM60/(1-EN60)</f>
      </c>
      <c r="EP60">
        <f>EN60*EO60</f>
      </c>
      <c r="EQ60" t="n" s="23731">
        <v>0.15000000596046448</v>
      </c>
      <c r="ER60">
        <f>EQ60*EO60</f>
      </c>
      <c r="ES60">
        <f>EN60-EQ60</f>
      </c>
      <c r="ET60">
        <f>EP60-ER60</f>
      </c>
      <c r="EU60" t="n" s="23735">
        <v>0.03999999910593033</v>
      </c>
      <c r="EV60">
        <f>EU60*EO60</f>
      </c>
      <c r="EW60">
        <f>EO60*(1+EU60)</f>
      </c>
      <c r="EX60" t="n" s="23738">
        <v>0.029999999329447746</v>
      </c>
      <c r="EY60">
        <f>EX60*EW60</f>
      </c>
      <c r="EZ60">
        <f>EW60+EY60</f>
      </c>
      <c r="FA60" t="n" s="23741">
        <v>0.10000000149011612</v>
      </c>
      <c r="FB60">
        <f>EZ60/(1-FA60)</f>
      </c>
      <c r="FC60">
        <f>FA60*FB60</f>
      </c>
      <c r="FD60" t="n" s="23744">
        <v>0.10000000149011612</v>
      </c>
      <c r="FE60">
        <f>FD60*FB60</f>
      </c>
      <c r="FF60">
        <f>FA60-FD60</f>
      </c>
      <c r="FG60">
        <f>FC60-FE60</f>
      </c>
      <c r="FH60">
        <f>FB60</f>
      </c>
      <c r="FI60">
        <f>EH60*EJ60/3660*$P$60</f>
      </c>
      <c r="FJ60" t="n" s="23750">
        <v>0.0</v>
      </c>
      <c r="FK60">
        <f>FI60*(1+FJ60)</f>
      </c>
      <c r="FL60" t="n" s="23752">
        <v>0.25</v>
      </c>
      <c r="FM60">
        <f>FK60/(1-FL60)</f>
      </c>
      <c r="FN60">
        <f>FL60*FM60</f>
      </c>
      <c r="FO60" t="n" s="23755">
        <v>0.15000000596046448</v>
      </c>
      <c r="FP60">
        <f>FO60*FM60</f>
      </c>
      <c r="FQ60">
        <f>FL60-FO60</f>
      </c>
      <c r="FR60">
        <f>FN60-FP60</f>
      </c>
      <c r="FS60" t="n" s="23759">
        <v>0.03999999910593033</v>
      </c>
      <c r="FT60">
        <f>FS60*FM60</f>
      </c>
      <c r="FU60">
        <f>FM60*(1+FS60)</f>
      </c>
      <c r="FV60" t="n" s="23762">
        <v>0.029999999329447746</v>
      </c>
      <c r="FW60">
        <f>FV60*FU60</f>
      </c>
      <c r="FX60">
        <f>FU60+FW60</f>
      </c>
      <c r="FY60" t="n" s="23765">
        <v>0.10000000149011612</v>
      </c>
      <c r="FZ60">
        <f>FX60/(1-FY60)</f>
      </c>
      <c r="GA60">
        <f>FY60*FZ60</f>
      </c>
      <c r="GB60" t="n" s="23768">
        <v>0.10000000149011612</v>
      </c>
      <c r="GC60">
        <f>GB60*FZ60</f>
      </c>
      <c r="GD60">
        <f>FY60-GB60</f>
      </c>
      <c r="GE60">
        <f>GA60-GC60</f>
      </c>
      <c r="GF60">
        <f>FZ60</f>
      </c>
      <c r="GG60" t="s" s="23773">
        <v>69</v>
      </c>
      <c r="GH60" t="s" s="23774">
        <v>66</v>
      </c>
      <c r="GI60" t="s" s="23775">
        <v>67</v>
      </c>
      <c r="GJ60" t="n" s="23776">
        <v>240322.0</v>
      </c>
      <c r="GK60" t="s" s="23777">
        <v>57</v>
      </c>
      <c r="GL60" t="s" s="23778">
        <v>68</v>
      </c>
      <c r="GM60" t="n" s="23779">
        <v>0.12530000507831573</v>
      </c>
      <c r="GN60" t="n" s="23780">
        <v>3.0</v>
      </c>
      <c r="GO60">
        <f>GN60*$O$60*12</f>
      </c>
      <c r="GP60">
        <f>GM60*GO60</f>
      </c>
      <c r="GQ60" t="n" s="23783">
        <v>0.0</v>
      </c>
      <c r="GR60">
        <f>GP60*(1+GQ60)</f>
      </c>
      <c r="GS60" t="n" s="23785">
        <v>0.25</v>
      </c>
      <c r="GT60">
        <f>GR60/(1-GS60)</f>
      </c>
      <c r="GU60">
        <f>GS60*GT60</f>
      </c>
      <c r="GV60" t="n" s="23788">
        <v>0.15000000596046448</v>
      </c>
      <c r="GW60">
        <f>GV60*GT60</f>
      </c>
      <c r="GX60">
        <f>GS60-GV60</f>
      </c>
      <c r="GY60">
        <f>GU60-GW60</f>
      </c>
      <c r="GZ60" t="n" s="23792">
        <v>0.03999999910593033</v>
      </c>
      <c r="HA60">
        <f>GZ60*GT60</f>
      </c>
      <c r="HB60">
        <f>GT60*(1+GZ60)</f>
      </c>
      <c r="HC60" t="n" s="23795">
        <v>0.029999999329447746</v>
      </c>
      <c r="HD60">
        <f>HC60*HB60</f>
      </c>
      <c r="HE60">
        <f>HB60+HD60</f>
      </c>
      <c r="HF60" t="n" s="23798">
        <v>0.10000000149011612</v>
      </c>
      <c r="HG60">
        <f>HE60/(1-HF60)</f>
      </c>
      <c r="HH60">
        <f>HF60*HG60</f>
      </c>
      <c r="HI60" t="n" s="23801">
        <v>0.10000000149011612</v>
      </c>
      <c r="HJ60">
        <f>HI60*HG60</f>
      </c>
      <c r="HK60">
        <f>HF60-HI60</f>
      </c>
      <c r="HL60">
        <f>HH60-HJ60</f>
      </c>
      <c r="HM60">
        <f>HG60</f>
      </c>
      <c r="HN60">
        <f>GM60*GO60/3660*$P$60</f>
      </c>
      <c r="HO60" t="n" s="23807">
        <v>0.0</v>
      </c>
      <c r="HP60">
        <f>HN60*(1+HO60)</f>
      </c>
      <c r="HQ60" t="n" s="23809">
        <v>0.25</v>
      </c>
      <c r="HR60">
        <f>HP60/(1-HQ60)</f>
      </c>
      <c r="HS60">
        <f>HQ60*HR60</f>
      </c>
      <c r="HT60" t="n" s="23812">
        <v>0.15000000596046448</v>
      </c>
      <c r="HU60">
        <f>HT60*HR60</f>
      </c>
      <c r="HV60">
        <f>HQ60-HT60</f>
      </c>
      <c r="HW60">
        <f>HS60-HU60</f>
      </c>
      <c r="HX60" t="n" s="23816">
        <v>0.03999999910593033</v>
      </c>
      <c r="HY60">
        <f>HX60*HR60</f>
      </c>
      <c r="HZ60">
        <f>HR60*(1+HX60)</f>
      </c>
      <c r="IA60" t="n" s="23819">
        <v>0.029999999329447746</v>
      </c>
      <c r="IB60">
        <f>IA60*HZ60</f>
      </c>
      <c r="IC60">
        <f>HZ60+IB60</f>
      </c>
      <c r="ID60" t="n" s="23822">
        <v>0.10000000149011612</v>
      </c>
      <c r="IE60">
        <f>IC60/(1-ID60)</f>
      </c>
      <c r="IF60">
        <f>ID60*IE60</f>
      </c>
      <c r="IG60" t="n" s="23825">
        <v>0.10000000149011612</v>
      </c>
      <c r="IH60">
        <f>IG60*IE60</f>
      </c>
      <c r="II60">
        <f>ID60-IG60</f>
      </c>
      <c r="IJ60">
        <f>IF60-IH60</f>
      </c>
      <c r="IK60">
        <f>IE60</f>
      </c>
      <c r="IL60" t="s" s="23830">
        <v>70</v>
      </c>
      <c r="IM60" t="s" s="23831">
        <v>66</v>
      </c>
      <c r="IN60" t="s" s="23832">
        <v>67</v>
      </c>
      <c r="IO60" t="n" s="23833">
        <v>240322.0</v>
      </c>
      <c r="IP60" t="s" s="23834">
        <v>57</v>
      </c>
      <c r="IQ60" t="s" s="23835">
        <v>68</v>
      </c>
      <c r="IR60" t="n" s="23836">
        <v>0.061900001019239426</v>
      </c>
      <c r="IS60" t="n" s="23837">
        <v>3.0</v>
      </c>
      <c r="IT60">
        <f>IS60*$O$60*12</f>
      </c>
      <c r="IU60">
        <f>IR60*IT60</f>
      </c>
      <c r="IV60" t="n" s="23840">
        <v>0.0</v>
      </c>
      <c r="IW60">
        <f>IU60*(1+IV60)</f>
      </c>
      <c r="IX60" t="n" s="23842">
        <v>0.25</v>
      </c>
      <c r="IY60">
        <f>IW60/(1-IX60)</f>
      </c>
      <c r="IZ60">
        <f>IX60*IY60</f>
      </c>
      <c r="JA60" t="n" s="23845">
        <v>0.15000000596046448</v>
      </c>
      <c r="JB60">
        <f>JA60*IY60</f>
      </c>
      <c r="JC60">
        <f>IX60-JA60</f>
      </c>
      <c r="JD60">
        <f>IZ60-JB60</f>
      </c>
      <c r="JE60" t="n" s="23849">
        <v>0.03999999910593033</v>
      </c>
      <c r="JF60">
        <f>JE60*IY60</f>
      </c>
      <c r="JG60">
        <f>IY60*(1+JE60)</f>
      </c>
      <c r="JH60" t="n" s="23852">
        <v>0.029999999329447746</v>
      </c>
      <c r="JI60">
        <f>JH60*JG60</f>
      </c>
      <c r="JJ60">
        <f>JG60+JI60</f>
      </c>
      <c r="JK60" t="n" s="23855">
        <v>0.10000000149011612</v>
      </c>
      <c r="JL60">
        <f>JJ60/(1-JK60)</f>
      </c>
      <c r="JM60">
        <f>JK60*JL60</f>
      </c>
      <c r="JN60" t="n" s="23858">
        <v>0.10000000149011612</v>
      </c>
      <c r="JO60">
        <f>JN60*JL60</f>
      </c>
      <c r="JP60">
        <f>JK60-JN60</f>
      </c>
      <c r="JQ60">
        <f>JM60-JO60</f>
      </c>
      <c r="JR60">
        <f>JL60</f>
      </c>
      <c r="JS60">
        <f>IR60*IT60/3660*$P$60</f>
      </c>
      <c r="JT60" t="n" s="23864">
        <v>0.0</v>
      </c>
      <c r="JU60">
        <f>JS60*(1+JT60)</f>
      </c>
      <c r="JV60" t="n" s="23866">
        <v>0.25</v>
      </c>
      <c r="JW60">
        <f>JU60/(1-JV60)</f>
      </c>
      <c r="JX60">
        <f>JV60*JW60</f>
      </c>
      <c r="JY60" t="n" s="23869">
        <v>0.15000000596046448</v>
      </c>
      <c r="JZ60">
        <f>JY60*JW60</f>
      </c>
      <c r="KA60">
        <f>JV60-JY60</f>
      </c>
      <c r="KB60">
        <f>JX60-JZ60</f>
      </c>
      <c r="KC60" t="n" s="23873">
        <v>0.03999999910593033</v>
      </c>
      <c r="KD60">
        <f>KC60*JW60</f>
      </c>
      <c r="KE60">
        <f>JW60*(1+KC60)</f>
      </c>
      <c r="KF60" t="n" s="23876">
        <v>0.029999999329447746</v>
      </c>
      <c r="KG60">
        <f>KF60*KE60</f>
      </c>
      <c r="KH60">
        <f>KE60+KG60</f>
      </c>
      <c r="KI60" t="n" s="23879">
        <v>0.10000000149011612</v>
      </c>
      <c r="KJ60">
        <f>KH60/(1-KI60)</f>
      </c>
      <c r="KK60">
        <f>KI60*KJ60</f>
      </c>
      <c r="KL60" t="n" s="23882">
        <v>0.10000000149011612</v>
      </c>
      <c r="KM60">
        <f>KL60*KJ60</f>
      </c>
      <c r="KN60">
        <f>KI60-KL60</f>
      </c>
      <c r="KO60">
        <f>KK60-KM60</f>
      </c>
      <c r="KP60">
        <f>KJ60</f>
      </c>
      <c r="KQ60" t="s" s="23887">
        <v>71</v>
      </c>
      <c r="KR60" t="s" s="23888">
        <v>66</v>
      </c>
      <c r="KS60" t="s" s="23889">
        <v>67</v>
      </c>
      <c r="KT60" t="n" s="23890">
        <v>240322.0</v>
      </c>
      <c r="KU60" t="s" s="23891">
        <v>57</v>
      </c>
      <c r="KV60" t="s" s="23892">
        <v>68</v>
      </c>
      <c r="KW60" t="n" s="23893">
        <v>0.21080000698566437</v>
      </c>
      <c r="KX60" t="n" s="23894">
        <v>3.0</v>
      </c>
      <c r="KY60">
        <f>KX60*$O$60*12</f>
      </c>
      <c r="KZ60">
        <f>KW60*KY60</f>
      </c>
      <c r="LA60" t="n" s="23897">
        <v>0.0</v>
      </c>
      <c r="LB60">
        <f>KZ60*(1+LA60)</f>
      </c>
      <c r="LC60" t="n" s="23899">
        <v>0.25</v>
      </c>
      <c r="LD60">
        <f>LB60/(1-LC60)</f>
      </c>
      <c r="LE60">
        <f>LC60*LD60</f>
      </c>
      <c r="LF60" t="n" s="23902">
        <v>0.15000000596046448</v>
      </c>
      <c r="LG60">
        <f>LF60*LD60</f>
      </c>
      <c r="LH60">
        <f>LC60-LF60</f>
      </c>
      <c r="LI60">
        <f>LE60-LG60</f>
      </c>
      <c r="LJ60" t="n" s="23906">
        <v>0.03999999910593033</v>
      </c>
      <c r="LK60">
        <f>LJ60*LD60</f>
      </c>
      <c r="LL60">
        <f>LD60*(1+LJ60)</f>
      </c>
      <c r="LM60" t="n" s="23909">
        <v>0.029999999329447746</v>
      </c>
      <c r="LN60">
        <f>LM60*LL60</f>
      </c>
      <c r="LO60">
        <f>LL60+LN60</f>
      </c>
      <c r="LP60" t="n" s="23912">
        <v>0.10000000149011612</v>
      </c>
      <c r="LQ60">
        <f>LO60/(1-LP60)</f>
      </c>
      <c r="LR60">
        <f>LP60*LQ60</f>
      </c>
      <c r="LS60" t="n" s="23915">
        <v>0.10000000149011612</v>
      </c>
      <c r="LT60">
        <f>LS60*LQ60</f>
      </c>
      <c r="LU60">
        <f>LP60-LS60</f>
      </c>
      <c r="LV60">
        <f>LR60-LT60</f>
      </c>
      <c r="LW60">
        <f>LQ60</f>
      </c>
      <c r="LX60">
        <f>KW60*KY60/3660*$P$60</f>
      </c>
      <c r="LY60" t="n" s="23921">
        <v>0.0</v>
      </c>
      <c r="LZ60">
        <f>LX60*(1+LY60)</f>
      </c>
      <c r="MA60" t="n" s="23923">
        <v>0.25</v>
      </c>
      <c r="MB60">
        <f>LZ60/(1-MA60)</f>
      </c>
      <c r="MC60">
        <f>MA60*MB60</f>
      </c>
      <c r="MD60" t="n" s="23926">
        <v>0.15000000596046448</v>
      </c>
      <c r="ME60">
        <f>MD60*MB60</f>
      </c>
      <c r="MF60">
        <f>MA60-MD60</f>
      </c>
      <c r="MG60">
        <f>MC60-ME60</f>
      </c>
      <c r="MH60" t="n" s="23930">
        <v>0.03999999910593033</v>
      </c>
      <c r="MI60">
        <f>MH60*MB60</f>
      </c>
      <c r="MJ60">
        <f>MB60*(1+MH60)</f>
      </c>
      <c r="MK60" t="n" s="23933">
        <v>0.029999999329447746</v>
      </c>
      <c r="ML60">
        <f>MK60*MJ60</f>
      </c>
      <c r="MM60">
        <f>MJ60+ML60</f>
      </c>
      <c r="MN60" t="n" s="23936">
        <v>0.10000000149011612</v>
      </c>
      <c r="MO60">
        <f>MM60/(1-MN60)</f>
      </c>
      <c r="MP60">
        <f>MN60*MO60</f>
      </c>
      <c r="MQ60" t="n" s="23939">
        <v>0.10000000149011612</v>
      </c>
      <c r="MR60">
        <f>MQ60*MO60</f>
      </c>
      <c r="MS60">
        <f>MN60-MQ60</f>
      </c>
      <c r="MT60">
        <f>MP60-MR60</f>
      </c>
      <c r="MU60">
        <f>MO60</f>
      </c>
      <c r="MV60" t="s" s="23944">
        <v>72</v>
      </c>
      <c r="MW60" t="s" s="23945">
        <v>66</v>
      </c>
      <c r="MX60" t="s" s="23946">
        <v>67</v>
      </c>
      <c r="MY60" t="n" s="23947">
        <v>240322.0</v>
      </c>
      <c r="MZ60" t="s" s="23948">
        <v>57</v>
      </c>
      <c r="NA60" t="s" s="23949">
        <v>68</v>
      </c>
      <c r="NB60" t="n" s="23950">
        <v>0.45249998569488525</v>
      </c>
      <c r="NC60" t="n" s="23951">
        <v>1.0</v>
      </c>
      <c r="ND60">
        <f>NC60*$O$60*12</f>
      </c>
      <c r="NE60">
        <f>NB60*ND60</f>
      </c>
      <c r="NF60" t="n" s="23954">
        <v>0.0</v>
      </c>
      <c r="NG60">
        <f>NE60*(1+NF60)</f>
      </c>
      <c r="NH60" t="n" s="23956">
        <v>0.25</v>
      </c>
      <c r="NI60">
        <f>NG60/(1-NH60)</f>
      </c>
      <c r="NJ60">
        <f>NH60*NI60</f>
      </c>
      <c r="NK60" t="n" s="23959">
        <v>0.15000000596046448</v>
      </c>
      <c r="NL60">
        <f>NK60*NI60</f>
      </c>
      <c r="NM60">
        <f>NH60-NK60</f>
      </c>
      <c r="NN60">
        <f>NJ60-NL60</f>
      </c>
      <c r="NO60" t="n" s="23963">
        <v>0.03999999910593033</v>
      </c>
      <c r="NP60">
        <f>NO60*NI60</f>
      </c>
      <c r="NQ60">
        <f>NI60*(1+NO60)</f>
      </c>
      <c r="NR60" t="n" s="23966">
        <v>0.029999999329447746</v>
      </c>
      <c r="NS60">
        <f>NR60*NQ60</f>
      </c>
      <c r="NT60">
        <f>NQ60+NS60</f>
      </c>
      <c r="NU60" t="n" s="23969">
        <v>0.10000000149011612</v>
      </c>
      <c r="NV60">
        <f>NT60/(1-NU60)</f>
      </c>
      <c r="NW60">
        <f>NU60*NV60</f>
      </c>
      <c r="NX60" t="n" s="23972">
        <v>0.10000000149011612</v>
      </c>
      <c r="NY60">
        <f>NX60*NV60</f>
      </c>
      <c r="NZ60">
        <f>NU60-NX60</f>
      </c>
      <c r="OA60">
        <f>NW60-NY60</f>
      </c>
      <c r="OB60">
        <f>NV60</f>
      </c>
      <c r="OC60">
        <f>NB60*ND60/3660*$P$60</f>
      </c>
      <c r="OD60" t="n" s="23978">
        <v>0.0</v>
      </c>
      <c r="OE60">
        <f>OC60*(1+OD60)</f>
      </c>
      <c r="OF60" t="n" s="23980">
        <v>0.25</v>
      </c>
      <c r="OG60">
        <f>OE60/(1-OF60)</f>
      </c>
      <c r="OH60">
        <f>OF60*OG60</f>
      </c>
      <c r="OI60" t="n" s="23983">
        <v>0.15000000596046448</v>
      </c>
      <c r="OJ60">
        <f>OI60*OG60</f>
      </c>
      <c r="OK60">
        <f>OF60-OI60</f>
      </c>
      <c r="OL60">
        <f>OH60-OJ60</f>
      </c>
      <c r="OM60" t="n" s="23987">
        <v>0.03999999910593033</v>
      </c>
      <c r="ON60">
        <f>OM60*OG60</f>
      </c>
      <c r="OO60">
        <f>OG60*(1+OM60)</f>
      </c>
      <c r="OP60" t="n" s="23990">
        <v>0.029999999329447746</v>
      </c>
      <c r="OQ60">
        <f>OP60*OO60</f>
      </c>
      <c r="OR60">
        <f>OO60+OQ60</f>
      </c>
      <c r="OS60" t="n" s="23993">
        <v>0.10000000149011612</v>
      </c>
      <c r="OT60">
        <f>OR60/(1-OS60)</f>
      </c>
      <c r="OU60">
        <f>OS60*OT60</f>
      </c>
      <c r="OV60" t="n" s="23996">
        <v>0.10000000149011612</v>
      </c>
      <c r="OW60">
        <f>OV60*OT60</f>
      </c>
      <c r="OX60">
        <f>OS60-OV60</f>
      </c>
      <c r="OY60">
        <f>OU60-OW60</f>
      </c>
      <c r="OZ60">
        <f>OT60</f>
      </c>
      <c r="PA60" t="s" s="24001">
        <v>73</v>
      </c>
      <c r="PB60" t="s" s="24002">
        <v>66</v>
      </c>
      <c r="PC60" t="s" s="24003">
        <v>67</v>
      </c>
      <c r="PD60" t="n" s="24004">
        <v>240322.0</v>
      </c>
      <c r="PE60" t="s" s="24005">
        <v>57</v>
      </c>
      <c r="PF60" t="s" s="24006">
        <v>68</v>
      </c>
      <c r="PG60" t="n" s="24007">
        <v>0.9043999910354614</v>
      </c>
      <c r="PH60" t="n" s="24008">
        <v>1.0</v>
      </c>
      <c r="PI60">
        <f>PH60*$O$60*12</f>
      </c>
      <c r="PJ60">
        <f>PG60*PI60</f>
      </c>
      <c r="PK60" t="n" s="24011">
        <v>0.0</v>
      </c>
      <c r="PL60">
        <f>PJ60*(1+PK60)</f>
      </c>
      <c r="PM60" t="n" s="24013">
        <v>0.25</v>
      </c>
      <c r="PN60">
        <f>PL60/(1-PM60)</f>
      </c>
      <c r="PO60">
        <f>PM60*PN60</f>
      </c>
      <c r="PP60" t="n" s="24016">
        <v>0.15000000596046448</v>
      </c>
      <c r="PQ60">
        <f>PP60*PN60</f>
      </c>
      <c r="PR60">
        <f>PM60-PP60</f>
      </c>
      <c r="PS60">
        <f>PO60-PQ60</f>
      </c>
      <c r="PT60" t="n" s="24020">
        <v>0.03999999910593033</v>
      </c>
      <c r="PU60">
        <f>PT60*PN60</f>
      </c>
      <c r="PV60">
        <f>PN60*(1+PT60)</f>
      </c>
      <c r="PW60" t="n" s="24023">
        <v>0.029999999329447746</v>
      </c>
      <c r="PX60">
        <f>PW60*PV60</f>
      </c>
      <c r="PY60">
        <f>PV60+PX60</f>
      </c>
      <c r="PZ60" t="n" s="24026">
        <v>0.10000000149011612</v>
      </c>
      <c r="QA60">
        <f>PY60/(1-PZ60)</f>
      </c>
      <c r="QB60">
        <f>PZ60*QA60</f>
      </c>
      <c r="QC60" t="n" s="24029">
        <v>0.10000000149011612</v>
      </c>
      <c r="QD60">
        <f>QC60*QA60</f>
      </c>
      <c r="QE60">
        <f>PZ60-QC60</f>
      </c>
      <c r="QF60">
        <f>QB60-QD60</f>
      </c>
      <c r="QG60">
        <f>QA60</f>
      </c>
      <c r="QH60">
        <f>PG60*PI60/3660*$P$60</f>
      </c>
      <c r="QI60" t="n" s="24035">
        <v>0.0</v>
      </c>
      <c r="QJ60">
        <f>QH60*(1+QI60)</f>
      </c>
      <c r="QK60" t="n" s="24037">
        <v>0.25</v>
      </c>
      <c r="QL60">
        <f>QJ60/(1-QK60)</f>
      </c>
      <c r="QM60">
        <f>QK60*QL60</f>
      </c>
      <c r="QN60" t="n" s="24040">
        <v>0.15000000596046448</v>
      </c>
      <c r="QO60">
        <f>QN60*QL60</f>
      </c>
      <c r="QP60">
        <f>QK60-QN60</f>
      </c>
      <c r="QQ60">
        <f>QM60-QO60</f>
      </c>
      <c r="QR60" t="n" s="24044">
        <v>0.03999999910593033</v>
      </c>
      <c r="QS60">
        <f>QR60*QL60</f>
      </c>
      <c r="QT60">
        <f>QL60*(1+QR60)</f>
      </c>
      <c r="QU60" t="n" s="24047">
        <v>0.029999999329447746</v>
      </c>
      <c r="QV60">
        <f>QU60*QT60</f>
      </c>
      <c r="QW60">
        <f>QT60+QV60</f>
      </c>
      <c r="QX60" t="n" s="24050">
        <v>0.10000000149011612</v>
      </c>
      <c r="QY60">
        <f>QW60/(1-QX60)</f>
      </c>
      <c r="QZ60">
        <f>QX60*QY60</f>
      </c>
      <c r="RA60" t="n" s="24053">
        <v>0.10000000149011612</v>
      </c>
      <c r="RB60">
        <f>RA60*QY60</f>
      </c>
      <c r="RC60">
        <f>QX60-RA60</f>
      </c>
      <c r="RD60">
        <f>QZ60-RB60</f>
      </c>
      <c r="RE60">
        <f>QY60</f>
      </c>
      <c r="RF60">
        <f>BV60+EA60+GF60+IK60+KP60+MU60+OZ60+RE60</f>
      </c>
    </row>
    <row r="61">
      <c r="A61" t="s">
        <v>81</v>
      </c>
      <c r="B61" t="s">
        <v>154</v>
      </c>
      <c r="C61" t="s">
        <v>155</v>
      </c>
      <c r="D61" t="s">
        <v>52</v>
      </c>
      <c r="F61" t="s">
        <v>53</v>
      </c>
      <c r="G61" t="s">
        <v>54</v>
      </c>
      <c r="H61" t="s">
        <v>104</v>
      </c>
      <c r="I61" t="s">
        <v>105</v>
      </c>
      <c r="J61" t="n">
        <v>0.0</v>
      </c>
      <c r="K61" t="n">
        <v>42815.0</v>
      </c>
      <c r="L61" t="n">
        <v>42675.0</v>
      </c>
      <c r="M61" t="s">
        <v>57</v>
      </c>
      <c r="N61" t="n">
        <v>8.0</v>
      </c>
      <c r="O61" t="n">
        <v>2750.0</v>
      </c>
      <c r="P61" t="n">
        <v>-140.0</v>
      </c>
      <c r="Q61" t="n">
        <v>8.0</v>
      </c>
      <c r="R61" t="s" s="24058">
        <v>58</v>
      </c>
      <c r="S61" t="s" s="24059">
        <v>59</v>
      </c>
      <c r="T61" t="s" s="24060">
        <v>84</v>
      </c>
      <c r="U61" t="s" s="24061">
        <v>61</v>
      </c>
      <c r="V61" t="s" s="24062">
        <v>57</v>
      </c>
      <c r="W61" t="s" s="24063">
        <v>62</v>
      </c>
      <c r="X61" t="s" s="24064">
        <v>63</v>
      </c>
      <c r="Z61" t="n" s="24065">
        <v>500000.0</v>
      </c>
      <c r="AA61" t="n" s="24066">
        <v>0.0</v>
      </c>
      <c r="AB61" t="n" s="24067">
        <v>0.0</v>
      </c>
      <c r="AC61">
        <f>AA61*(1+AB61)</f>
      </c>
      <c r="AD61" t="n" s="24069">
        <v>0.25</v>
      </c>
      <c r="AE61">
        <f>AC61/(1-AD61)</f>
      </c>
      <c r="AF61">
        <f>AD61*AE61</f>
      </c>
      <c r="AG61" t="n" s="24072">
        <v>0.15000000596046448</v>
      </c>
      <c r="AH61">
        <f>AG61*AE61</f>
      </c>
      <c r="AI61">
        <f>AD61-AG61</f>
      </c>
      <c r="AJ61">
        <f>AF61-AH61</f>
      </c>
      <c r="AK61" t="n" s="24076">
        <v>0.03999999910593033</v>
      </c>
      <c r="AL61">
        <f>AK61*AE61</f>
      </c>
      <c r="AM61">
        <f>AE61*(1+AK61)</f>
      </c>
      <c r="AN61" t="n" s="24079">
        <v>0.029999999329447746</v>
      </c>
      <c r="AO61">
        <f>AN61*AM61</f>
      </c>
      <c r="AP61">
        <f>AM61+AO61</f>
      </c>
      <c r="AQ61" t="n" s="24082">
        <v>0.10000000149011612</v>
      </c>
      <c r="AR61">
        <f>AP61/(1-AQ61)</f>
      </c>
      <c r="AS61">
        <f>AQ61*AR61</f>
      </c>
      <c r="AT61" t="n" s="24085">
        <v>0.10000000149011612</v>
      </c>
      <c r="AU61">
        <f>AT61*AR61</f>
      </c>
      <c r="AV61">
        <f>AQ61-AT61</f>
      </c>
      <c r="AW61">
        <f>AS61-AU61</f>
      </c>
      <c r="AX61">
        <f>AR61</f>
      </c>
      <c r="AY61">
        <f>AA61/12*$Q$61</f>
      </c>
      <c r="AZ61">
        <f>AB61/12*$Q$61</f>
      </c>
      <c r="BA61">
        <f>AC61/12*$Q$61</f>
      </c>
      <c r="BB61">
        <f>AD61/12*$Q$61</f>
      </c>
      <c r="BC61">
        <f>AE61/12*$Q$61</f>
      </c>
      <c r="BD61">
        <f>AF61/12*$Q$61</f>
      </c>
      <c r="BE61">
        <f>AG61/12*$Q$61</f>
      </c>
      <c r="BF61">
        <f>AH61/12*$Q$61</f>
      </c>
      <c r="BG61">
        <f>AI61/12*$Q$61</f>
      </c>
      <c r="BH61">
        <f>AJ61/12*$Q$61</f>
      </c>
      <c r="BI61">
        <f>AK61/12*$Q$61</f>
      </c>
      <c r="BJ61">
        <f>AL61/12*$Q$61</f>
      </c>
      <c r="BK61">
        <f>AM61/12*$Q$61</f>
      </c>
      <c r="BL61">
        <f>AN61/12*$Q$61</f>
      </c>
      <c r="BM61">
        <f>AO61/12*$Q$61</f>
      </c>
      <c r="BN61">
        <f>AP61/12*$Q$61</f>
      </c>
      <c r="BO61">
        <f>AQ61/12*$Q$61</f>
      </c>
      <c r="BP61">
        <f>AR61/12*$Q$61</f>
      </c>
      <c r="BQ61">
        <f>AS61/12*$Q$61</f>
      </c>
      <c r="BR61">
        <f>AT61/12*$Q$61</f>
      </c>
      <c r="BS61">
        <f>AU61/12*$Q$61</f>
      </c>
      <c r="BT61">
        <f>AV61/12*$Q$61</f>
      </c>
      <c r="BU61">
        <f>AW61/12*$Q$61</f>
      </c>
      <c r="BV61">
        <f>AX61/12*$Q$61</f>
      </c>
      <c r="BW61" t="s" s="24118">
        <v>64</v>
      </c>
      <c r="BX61" t="s" s="24119">
        <v>59</v>
      </c>
      <c r="BY61" t="s" s="24120">
        <v>84</v>
      </c>
      <c r="BZ61" t="s" s="24121">
        <v>61</v>
      </c>
      <c r="CA61" t="s" s="24122">
        <v>57</v>
      </c>
      <c r="CB61" t="s" s="24123">
        <v>62</v>
      </c>
      <c r="CC61" t="s" s="24124">
        <v>63</v>
      </c>
      <c r="CE61" t="n" s="24125">
        <v>500000.0</v>
      </c>
      <c r="CF61" t="n" s="24126">
        <v>0.0</v>
      </c>
      <c r="CG61" t="n" s="24127">
        <v>0.0</v>
      </c>
      <c r="CH61">
        <f>CF61*(1+CG61)</f>
      </c>
      <c r="CI61" t="n" s="24129">
        <v>0.25</v>
      </c>
      <c r="CJ61">
        <f>CH61/(1-CI61)</f>
      </c>
      <c r="CK61">
        <f>CI61*CJ61</f>
      </c>
      <c r="CL61" t="n" s="24132">
        <v>0.15000000596046448</v>
      </c>
      <c r="CM61">
        <f>CL61*CJ61</f>
      </c>
      <c r="CN61">
        <f>CI61-CL61</f>
      </c>
      <c r="CO61">
        <f>CK61-CM61</f>
      </c>
      <c r="CP61" t="n" s="24136">
        <v>0.03999999910593033</v>
      </c>
      <c r="CQ61">
        <f>CP61*CJ61</f>
      </c>
      <c r="CR61">
        <f>CJ61*(1+CP61)</f>
      </c>
      <c r="CS61" t="n" s="24139">
        <v>0.029999999329447746</v>
      </c>
      <c r="CT61">
        <f>CS61*CR61</f>
      </c>
      <c r="CU61">
        <f>CR61+CT61</f>
      </c>
      <c r="CV61" t="n" s="24142">
        <v>0.10000000149011612</v>
      </c>
      <c r="CW61">
        <f>CU61/(1-CV61)</f>
      </c>
      <c r="CX61">
        <f>CV61*CW61</f>
      </c>
      <c r="CY61" t="n" s="24145">
        <v>0.10000000149011612</v>
      </c>
      <c r="CZ61">
        <f>CY61*CW61</f>
      </c>
      <c r="DA61">
        <f>CV61-CY61</f>
      </c>
      <c r="DB61">
        <f>CX61-CZ61</f>
      </c>
      <c r="DC61">
        <f>CW61</f>
      </c>
      <c r="DD61">
        <f>CF61/12*$Q$61</f>
      </c>
      <c r="DE61">
        <f>CG61/12*$Q$61</f>
      </c>
      <c r="DF61">
        <f>CH61/12*$Q$61</f>
      </c>
      <c r="DG61">
        <f>CI61/12*$Q$61</f>
      </c>
      <c r="DH61">
        <f>CJ61/12*$Q$61</f>
      </c>
      <c r="DI61">
        <f>CK61/12*$Q$61</f>
      </c>
      <c r="DJ61">
        <f>CL61/12*$Q$61</f>
      </c>
      <c r="DK61">
        <f>CM61/12*$Q$61</f>
      </c>
      <c r="DL61">
        <f>CN61/12*$Q$61</f>
      </c>
      <c r="DM61">
        <f>CO61/12*$Q$61</f>
      </c>
      <c r="DN61">
        <f>CP61/12*$Q$61</f>
      </c>
      <c r="DO61">
        <f>CQ61/12*$Q$61</f>
      </c>
      <c r="DP61">
        <f>CR61/12*$Q$61</f>
      </c>
      <c r="DQ61">
        <f>CS61/12*$Q$61</f>
      </c>
      <c r="DR61">
        <f>CT61/12*$Q$61</f>
      </c>
      <c r="DS61">
        <f>CU61/12*$Q$61</f>
      </c>
      <c r="DT61">
        <f>CV61/12*$Q$61</f>
      </c>
      <c r="DU61">
        <f>CW61/12*$Q$61</f>
      </c>
      <c r="DV61">
        <f>CX61/12*$Q$61</f>
      </c>
      <c r="DW61">
        <f>CY61/12*$Q$61</f>
      </c>
      <c r="DX61">
        <f>CZ61/12*$Q$61</f>
      </c>
      <c r="DY61">
        <f>DA61/12*$Q$61</f>
      </c>
      <c r="DZ61">
        <f>DB61/12*$Q$61</f>
      </c>
      <c r="EA61">
        <f>DC61/12*$Q$61</f>
      </c>
      <c r="EB61" t="s" s="24178">
        <v>65</v>
      </c>
      <c r="EC61" t="s" s="24179">
        <v>66</v>
      </c>
      <c r="ED61" t="s" s="24180">
        <v>67</v>
      </c>
      <c r="EE61" t="n" s="24181">
        <v>240322.0</v>
      </c>
      <c r="EF61" t="s" s="24182">
        <v>57</v>
      </c>
      <c r="EG61" t="s" s="24183">
        <v>68</v>
      </c>
      <c r="EH61" t="n" s="24184">
        <v>0.5009999871253967</v>
      </c>
      <c r="EI61" t="n" s="24185">
        <v>3.0</v>
      </c>
      <c r="EJ61">
        <f>EI61*$O$61*12</f>
      </c>
      <c r="EK61">
        <f>EH61*EJ61</f>
      </c>
      <c r="EL61" t="n" s="24188">
        <v>0.0</v>
      </c>
      <c r="EM61">
        <f>EK61*(1+EL61)</f>
      </c>
      <c r="EN61" t="n" s="24190">
        <v>0.25</v>
      </c>
      <c r="EO61">
        <f>EM61/(1-EN61)</f>
      </c>
      <c r="EP61">
        <f>EN61*EO61</f>
      </c>
      <c r="EQ61" t="n" s="24193">
        <v>0.15000000596046448</v>
      </c>
      <c r="ER61">
        <f>EQ61*EO61</f>
      </c>
      <c r="ES61">
        <f>EN61-EQ61</f>
      </c>
      <c r="ET61">
        <f>EP61-ER61</f>
      </c>
      <c r="EU61" t="n" s="24197">
        <v>0.03999999910593033</v>
      </c>
      <c r="EV61">
        <f>EU61*EO61</f>
      </c>
      <c r="EW61">
        <f>EO61*(1+EU61)</f>
      </c>
      <c r="EX61" t="n" s="24200">
        <v>0.029999999329447746</v>
      </c>
      <c r="EY61">
        <f>EX61*EW61</f>
      </c>
      <c r="EZ61">
        <f>EW61+EY61</f>
      </c>
      <c r="FA61" t="n" s="24203">
        <v>0.10000000149011612</v>
      </c>
      <c r="FB61">
        <f>EZ61/(1-FA61)</f>
      </c>
      <c r="FC61">
        <f>FA61*FB61</f>
      </c>
      <c r="FD61" t="n" s="24206">
        <v>0.10000000149011612</v>
      </c>
      <c r="FE61">
        <f>FD61*FB61</f>
      </c>
      <c r="FF61">
        <f>FA61-FD61</f>
      </c>
      <c r="FG61">
        <f>FC61-FE61</f>
      </c>
      <c r="FH61">
        <f>FB61</f>
      </c>
      <c r="FI61">
        <f>EH61*EJ61/3661*$P$61</f>
      </c>
      <c r="FJ61" t="n" s="24212">
        <v>0.0</v>
      </c>
      <c r="FK61">
        <f>FI61*(1+FJ61)</f>
      </c>
      <c r="FL61" t="n" s="24214">
        <v>0.25</v>
      </c>
      <c r="FM61">
        <f>FK61/(1-FL61)</f>
      </c>
      <c r="FN61">
        <f>FL61*FM61</f>
      </c>
      <c r="FO61" t="n" s="24217">
        <v>0.15000000596046448</v>
      </c>
      <c r="FP61">
        <f>FO61*FM61</f>
      </c>
      <c r="FQ61">
        <f>FL61-FO61</f>
      </c>
      <c r="FR61">
        <f>FN61-FP61</f>
      </c>
      <c r="FS61" t="n" s="24221">
        <v>0.03999999910593033</v>
      </c>
      <c r="FT61">
        <f>FS61*FM61</f>
      </c>
      <c r="FU61">
        <f>FM61*(1+FS61)</f>
      </c>
      <c r="FV61" t="n" s="24224">
        <v>0.029999999329447746</v>
      </c>
      <c r="FW61">
        <f>FV61*FU61</f>
      </c>
      <c r="FX61">
        <f>FU61+FW61</f>
      </c>
      <c r="FY61" t="n" s="24227">
        <v>0.10000000149011612</v>
      </c>
      <c r="FZ61">
        <f>FX61/(1-FY61)</f>
      </c>
      <c r="GA61">
        <f>FY61*FZ61</f>
      </c>
      <c r="GB61" t="n" s="24230">
        <v>0.10000000149011612</v>
      </c>
      <c r="GC61">
        <f>GB61*FZ61</f>
      </c>
      <c r="GD61">
        <f>FY61-GB61</f>
      </c>
      <c r="GE61">
        <f>GA61-GC61</f>
      </c>
      <c r="GF61">
        <f>FZ61</f>
      </c>
      <c r="GG61" t="s" s="24235">
        <v>69</v>
      </c>
      <c r="GH61" t="s" s="24236">
        <v>66</v>
      </c>
      <c r="GI61" t="s" s="24237">
        <v>67</v>
      </c>
      <c r="GJ61" t="n" s="24238">
        <v>240322.0</v>
      </c>
      <c r="GK61" t="s" s="24239">
        <v>57</v>
      </c>
      <c r="GL61" t="s" s="24240">
        <v>68</v>
      </c>
      <c r="GM61" t="n" s="24241">
        <v>0.12530000507831573</v>
      </c>
      <c r="GN61" t="n" s="24242">
        <v>3.0</v>
      </c>
      <c r="GO61">
        <f>GN61*$O$61*12</f>
      </c>
      <c r="GP61">
        <f>GM61*GO61</f>
      </c>
      <c r="GQ61" t="n" s="24245">
        <v>0.0</v>
      </c>
      <c r="GR61">
        <f>GP61*(1+GQ61)</f>
      </c>
      <c r="GS61" t="n" s="24247">
        <v>0.25</v>
      </c>
      <c r="GT61">
        <f>GR61/(1-GS61)</f>
      </c>
      <c r="GU61">
        <f>GS61*GT61</f>
      </c>
      <c r="GV61" t="n" s="24250">
        <v>0.15000000596046448</v>
      </c>
      <c r="GW61">
        <f>GV61*GT61</f>
      </c>
      <c r="GX61">
        <f>GS61-GV61</f>
      </c>
      <c r="GY61">
        <f>GU61-GW61</f>
      </c>
      <c r="GZ61" t="n" s="24254">
        <v>0.03999999910593033</v>
      </c>
      <c r="HA61">
        <f>GZ61*GT61</f>
      </c>
      <c r="HB61">
        <f>GT61*(1+GZ61)</f>
      </c>
      <c r="HC61" t="n" s="24257">
        <v>0.029999999329447746</v>
      </c>
      <c r="HD61">
        <f>HC61*HB61</f>
      </c>
      <c r="HE61">
        <f>HB61+HD61</f>
      </c>
      <c r="HF61" t="n" s="24260">
        <v>0.10000000149011612</v>
      </c>
      <c r="HG61">
        <f>HE61/(1-HF61)</f>
      </c>
      <c r="HH61">
        <f>HF61*HG61</f>
      </c>
      <c r="HI61" t="n" s="24263">
        <v>0.10000000149011612</v>
      </c>
      <c r="HJ61">
        <f>HI61*HG61</f>
      </c>
      <c r="HK61">
        <f>HF61-HI61</f>
      </c>
      <c r="HL61">
        <f>HH61-HJ61</f>
      </c>
      <c r="HM61">
        <f>HG61</f>
      </c>
      <c r="HN61">
        <f>GM61*GO61/3661*$P$61</f>
      </c>
      <c r="HO61" t="n" s="24269">
        <v>0.0</v>
      </c>
      <c r="HP61">
        <f>HN61*(1+HO61)</f>
      </c>
      <c r="HQ61" t="n" s="24271">
        <v>0.25</v>
      </c>
      <c r="HR61">
        <f>HP61/(1-HQ61)</f>
      </c>
      <c r="HS61">
        <f>HQ61*HR61</f>
      </c>
      <c r="HT61" t="n" s="24274">
        <v>0.15000000596046448</v>
      </c>
      <c r="HU61">
        <f>HT61*HR61</f>
      </c>
      <c r="HV61">
        <f>HQ61-HT61</f>
      </c>
      <c r="HW61">
        <f>HS61-HU61</f>
      </c>
      <c r="HX61" t="n" s="24278">
        <v>0.03999999910593033</v>
      </c>
      <c r="HY61">
        <f>HX61*HR61</f>
      </c>
      <c r="HZ61">
        <f>HR61*(1+HX61)</f>
      </c>
      <c r="IA61" t="n" s="24281">
        <v>0.029999999329447746</v>
      </c>
      <c r="IB61">
        <f>IA61*HZ61</f>
      </c>
      <c r="IC61">
        <f>HZ61+IB61</f>
      </c>
      <c r="ID61" t="n" s="24284">
        <v>0.10000000149011612</v>
      </c>
      <c r="IE61">
        <f>IC61/(1-ID61)</f>
      </c>
      <c r="IF61">
        <f>ID61*IE61</f>
      </c>
      <c r="IG61" t="n" s="24287">
        <v>0.10000000149011612</v>
      </c>
      <c r="IH61">
        <f>IG61*IE61</f>
      </c>
      <c r="II61">
        <f>ID61-IG61</f>
      </c>
      <c r="IJ61">
        <f>IF61-IH61</f>
      </c>
      <c r="IK61">
        <f>IE61</f>
      </c>
      <c r="IL61" t="s" s="24292">
        <v>70</v>
      </c>
      <c r="IM61" t="s" s="24293">
        <v>66</v>
      </c>
      <c r="IN61" t="s" s="24294">
        <v>67</v>
      </c>
      <c r="IO61" t="n" s="24295">
        <v>240322.0</v>
      </c>
      <c r="IP61" t="s" s="24296">
        <v>57</v>
      </c>
      <c r="IQ61" t="s" s="24297">
        <v>68</v>
      </c>
      <c r="IR61" t="n" s="24298">
        <v>0.061900001019239426</v>
      </c>
      <c r="IS61" t="n" s="24299">
        <v>3.0</v>
      </c>
      <c r="IT61">
        <f>IS61*$O$61*12</f>
      </c>
      <c r="IU61">
        <f>IR61*IT61</f>
      </c>
      <c r="IV61" t="n" s="24302">
        <v>0.0</v>
      </c>
      <c r="IW61">
        <f>IU61*(1+IV61)</f>
      </c>
      <c r="IX61" t="n" s="24304">
        <v>0.25</v>
      </c>
      <c r="IY61">
        <f>IW61/(1-IX61)</f>
      </c>
      <c r="IZ61">
        <f>IX61*IY61</f>
      </c>
      <c r="JA61" t="n" s="24307">
        <v>0.15000000596046448</v>
      </c>
      <c r="JB61">
        <f>JA61*IY61</f>
      </c>
      <c r="JC61">
        <f>IX61-JA61</f>
      </c>
      <c r="JD61">
        <f>IZ61-JB61</f>
      </c>
      <c r="JE61" t="n" s="24311">
        <v>0.03999999910593033</v>
      </c>
      <c r="JF61">
        <f>JE61*IY61</f>
      </c>
      <c r="JG61">
        <f>IY61*(1+JE61)</f>
      </c>
      <c r="JH61" t="n" s="24314">
        <v>0.029999999329447746</v>
      </c>
      <c r="JI61">
        <f>JH61*JG61</f>
      </c>
      <c r="JJ61">
        <f>JG61+JI61</f>
      </c>
      <c r="JK61" t="n" s="24317">
        <v>0.10000000149011612</v>
      </c>
      <c r="JL61">
        <f>JJ61/(1-JK61)</f>
      </c>
      <c r="JM61">
        <f>JK61*JL61</f>
      </c>
      <c r="JN61" t="n" s="24320">
        <v>0.10000000149011612</v>
      </c>
      <c r="JO61">
        <f>JN61*JL61</f>
      </c>
      <c r="JP61">
        <f>JK61-JN61</f>
      </c>
      <c r="JQ61">
        <f>JM61-JO61</f>
      </c>
      <c r="JR61">
        <f>JL61</f>
      </c>
      <c r="JS61">
        <f>IR61*IT61/3661*$P$61</f>
      </c>
      <c r="JT61" t="n" s="24326">
        <v>0.0</v>
      </c>
      <c r="JU61">
        <f>JS61*(1+JT61)</f>
      </c>
      <c r="JV61" t="n" s="24328">
        <v>0.25</v>
      </c>
      <c r="JW61">
        <f>JU61/(1-JV61)</f>
      </c>
      <c r="JX61">
        <f>JV61*JW61</f>
      </c>
      <c r="JY61" t="n" s="24331">
        <v>0.15000000596046448</v>
      </c>
      <c r="JZ61">
        <f>JY61*JW61</f>
      </c>
      <c r="KA61">
        <f>JV61-JY61</f>
      </c>
      <c r="KB61">
        <f>JX61-JZ61</f>
      </c>
      <c r="KC61" t="n" s="24335">
        <v>0.03999999910593033</v>
      </c>
      <c r="KD61">
        <f>KC61*JW61</f>
      </c>
      <c r="KE61">
        <f>JW61*(1+KC61)</f>
      </c>
      <c r="KF61" t="n" s="24338">
        <v>0.029999999329447746</v>
      </c>
      <c r="KG61">
        <f>KF61*KE61</f>
      </c>
      <c r="KH61">
        <f>KE61+KG61</f>
      </c>
      <c r="KI61" t="n" s="24341">
        <v>0.10000000149011612</v>
      </c>
      <c r="KJ61">
        <f>KH61/(1-KI61)</f>
      </c>
      <c r="KK61">
        <f>KI61*KJ61</f>
      </c>
      <c r="KL61" t="n" s="24344">
        <v>0.10000000149011612</v>
      </c>
      <c r="KM61">
        <f>KL61*KJ61</f>
      </c>
      <c r="KN61">
        <f>KI61-KL61</f>
      </c>
      <c r="KO61">
        <f>KK61-KM61</f>
      </c>
      <c r="KP61">
        <f>KJ61</f>
      </c>
      <c r="KQ61" t="s" s="24349">
        <v>71</v>
      </c>
      <c r="KR61" t="s" s="24350">
        <v>66</v>
      </c>
      <c r="KS61" t="s" s="24351">
        <v>67</v>
      </c>
      <c r="KT61" t="n" s="24352">
        <v>240322.0</v>
      </c>
      <c r="KU61" t="s" s="24353">
        <v>57</v>
      </c>
      <c r="KV61" t="s" s="24354">
        <v>68</v>
      </c>
      <c r="KW61" t="n" s="24355">
        <v>0.21080000698566437</v>
      </c>
      <c r="KX61" t="n" s="24356">
        <v>3.0</v>
      </c>
      <c r="KY61">
        <f>KX61*$O$61*12</f>
      </c>
      <c r="KZ61">
        <f>KW61*KY61</f>
      </c>
      <c r="LA61" t="n" s="24359">
        <v>0.0</v>
      </c>
      <c r="LB61">
        <f>KZ61*(1+LA61)</f>
      </c>
      <c r="LC61" t="n" s="24361">
        <v>0.25</v>
      </c>
      <c r="LD61">
        <f>LB61/(1-LC61)</f>
      </c>
      <c r="LE61">
        <f>LC61*LD61</f>
      </c>
      <c r="LF61" t="n" s="24364">
        <v>0.15000000596046448</v>
      </c>
      <c r="LG61">
        <f>LF61*LD61</f>
      </c>
      <c r="LH61">
        <f>LC61-LF61</f>
      </c>
      <c r="LI61">
        <f>LE61-LG61</f>
      </c>
      <c r="LJ61" t="n" s="24368">
        <v>0.03999999910593033</v>
      </c>
      <c r="LK61">
        <f>LJ61*LD61</f>
      </c>
      <c r="LL61">
        <f>LD61*(1+LJ61)</f>
      </c>
      <c r="LM61" t="n" s="24371">
        <v>0.029999999329447746</v>
      </c>
      <c r="LN61">
        <f>LM61*LL61</f>
      </c>
      <c r="LO61">
        <f>LL61+LN61</f>
      </c>
      <c r="LP61" t="n" s="24374">
        <v>0.10000000149011612</v>
      </c>
      <c r="LQ61">
        <f>LO61/(1-LP61)</f>
      </c>
      <c r="LR61">
        <f>LP61*LQ61</f>
      </c>
      <c r="LS61" t="n" s="24377">
        <v>0.10000000149011612</v>
      </c>
      <c r="LT61">
        <f>LS61*LQ61</f>
      </c>
      <c r="LU61">
        <f>LP61-LS61</f>
      </c>
      <c r="LV61">
        <f>LR61-LT61</f>
      </c>
      <c r="LW61">
        <f>LQ61</f>
      </c>
      <c r="LX61">
        <f>KW61*KY61/3661*$P$61</f>
      </c>
      <c r="LY61" t="n" s="24383">
        <v>0.0</v>
      </c>
      <c r="LZ61">
        <f>LX61*(1+LY61)</f>
      </c>
      <c r="MA61" t="n" s="24385">
        <v>0.25</v>
      </c>
      <c r="MB61">
        <f>LZ61/(1-MA61)</f>
      </c>
      <c r="MC61">
        <f>MA61*MB61</f>
      </c>
      <c r="MD61" t="n" s="24388">
        <v>0.15000000596046448</v>
      </c>
      <c r="ME61">
        <f>MD61*MB61</f>
      </c>
      <c r="MF61">
        <f>MA61-MD61</f>
      </c>
      <c r="MG61">
        <f>MC61-ME61</f>
      </c>
      <c r="MH61" t="n" s="24392">
        <v>0.03999999910593033</v>
      </c>
      <c r="MI61">
        <f>MH61*MB61</f>
      </c>
      <c r="MJ61">
        <f>MB61*(1+MH61)</f>
      </c>
      <c r="MK61" t="n" s="24395">
        <v>0.029999999329447746</v>
      </c>
      <c r="ML61">
        <f>MK61*MJ61</f>
      </c>
      <c r="MM61">
        <f>MJ61+ML61</f>
      </c>
      <c r="MN61" t="n" s="24398">
        <v>0.10000000149011612</v>
      </c>
      <c r="MO61">
        <f>MM61/(1-MN61)</f>
      </c>
      <c r="MP61">
        <f>MN61*MO61</f>
      </c>
      <c r="MQ61" t="n" s="24401">
        <v>0.10000000149011612</v>
      </c>
      <c r="MR61">
        <f>MQ61*MO61</f>
      </c>
      <c r="MS61">
        <f>MN61-MQ61</f>
      </c>
      <c r="MT61">
        <f>MP61-MR61</f>
      </c>
      <c r="MU61">
        <f>MO61</f>
      </c>
      <c r="MV61" t="s" s="24406">
        <v>72</v>
      </c>
      <c r="MW61" t="s" s="24407">
        <v>66</v>
      </c>
      <c r="MX61" t="s" s="24408">
        <v>67</v>
      </c>
      <c r="MY61" t="n" s="24409">
        <v>240322.0</v>
      </c>
      <c r="MZ61" t="s" s="24410">
        <v>57</v>
      </c>
      <c r="NA61" t="s" s="24411">
        <v>68</v>
      </c>
      <c r="NB61" t="n" s="24412">
        <v>0.45249998569488525</v>
      </c>
      <c r="NC61" t="n" s="24413">
        <v>1.0</v>
      </c>
      <c r="ND61">
        <f>NC61*$O$61*12</f>
      </c>
      <c r="NE61">
        <f>NB61*ND61</f>
      </c>
      <c r="NF61" t="n" s="24416">
        <v>0.0</v>
      </c>
      <c r="NG61">
        <f>NE61*(1+NF61)</f>
      </c>
      <c r="NH61" t="n" s="24418">
        <v>0.25</v>
      </c>
      <c r="NI61">
        <f>NG61/(1-NH61)</f>
      </c>
      <c r="NJ61">
        <f>NH61*NI61</f>
      </c>
      <c r="NK61" t="n" s="24421">
        <v>0.15000000596046448</v>
      </c>
      <c r="NL61">
        <f>NK61*NI61</f>
      </c>
      <c r="NM61">
        <f>NH61-NK61</f>
      </c>
      <c r="NN61">
        <f>NJ61-NL61</f>
      </c>
      <c r="NO61" t="n" s="24425">
        <v>0.03999999910593033</v>
      </c>
      <c r="NP61">
        <f>NO61*NI61</f>
      </c>
      <c r="NQ61">
        <f>NI61*(1+NO61)</f>
      </c>
      <c r="NR61" t="n" s="24428">
        <v>0.029999999329447746</v>
      </c>
      <c r="NS61">
        <f>NR61*NQ61</f>
      </c>
      <c r="NT61">
        <f>NQ61+NS61</f>
      </c>
      <c r="NU61" t="n" s="24431">
        <v>0.10000000149011612</v>
      </c>
      <c r="NV61">
        <f>NT61/(1-NU61)</f>
      </c>
      <c r="NW61">
        <f>NU61*NV61</f>
      </c>
      <c r="NX61" t="n" s="24434">
        <v>0.10000000149011612</v>
      </c>
      <c r="NY61">
        <f>NX61*NV61</f>
      </c>
      <c r="NZ61">
        <f>NU61-NX61</f>
      </c>
      <c r="OA61">
        <f>NW61-NY61</f>
      </c>
      <c r="OB61">
        <f>NV61</f>
      </c>
      <c r="OC61">
        <f>NB61*ND61/3661*$P$61</f>
      </c>
      <c r="OD61" t="n" s="24440">
        <v>0.0</v>
      </c>
      <c r="OE61">
        <f>OC61*(1+OD61)</f>
      </c>
      <c r="OF61" t="n" s="24442">
        <v>0.25</v>
      </c>
      <c r="OG61">
        <f>OE61/(1-OF61)</f>
      </c>
      <c r="OH61">
        <f>OF61*OG61</f>
      </c>
      <c r="OI61" t="n" s="24445">
        <v>0.15000000596046448</v>
      </c>
      <c r="OJ61">
        <f>OI61*OG61</f>
      </c>
      <c r="OK61">
        <f>OF61-OI61</f>
      </c>
      <c r="OL61">
        <f>OH61-OJ61</f>
      </c>
      <c r="OM61" t="n" s="24449">
        <v>0.03999999910593033</v>
      </c>
      <c r="ON61">
        <f>OM61*OG61</f>
      </c>
      <c r="OO61">
        <f>OG61*(1+OM61)</f>
      </c>
      <c r="OP61" t="n" s="24452">
        <v>0.029999999329447746</v>
      </c>
      <c r="OQ61">
        <f>OP61*OO61</f>
      </c>
      <c r="OR61">
        <f>OO61+OQ61</f>
      </c>
      <c r="OS61" t="n" s="24455">
        <v>0.10000000149011612</v>
      </c>
      <c r="OT61">
        <f>OR61/(1-OS61)</f>
      </c>
      <c r="OU61">
        <f>OS61*OT61</f>
      </c>
      <c r="OV61" t="n" s="24458">
        <v>0.10000000149011612</v>
      </c>
      <c r="OW61">
        <f>OV61*OT61</f>
      </c>
      <c r="OX61">
        <f>OS61-OV61</f>
      </c>
      <c r="OY61">
        <f>OU61-OW61</f>
      </c>
      <c r="OZ61">
        <f>OT61</f>
      </c>
      <c r="PA61" t="s" s="24463">
        <v>73</v>
      </c>
      <c r="PB61" t="s" s="24464">
        <v>66</v>
      </c>
      <c r="PC61" t="s" s="24465">
        <v>67</v>
      </c>
      <c r="PD61" t="n" s="24466">
        <v>240322.0</v>
      </c>
      <c r="PE61" t="s" s="24467">
        <v>57</v>
      </c>
      <c r="PF61" t="s" s="24468">
        <v>68</v>
      </c>
      <c r="PG61" t="n" s="24469">
        <v>0.9043999910354614</v>
      </c>
      <c r="PH61" t="n" s="24470">
        <v>1.0</v>
      </c>
      <c r="PI61">
        <f>PH61*$O$61*12</f>
      </c>
      <c r="PJ61">
        <f>PG61*PI61</f>
      </c>
      <c r="PK61" t="n" s="24473">
        <v>0.0</v>
      </c>
      <c r="PL61">
        <f>PJ61*(1+PK61)</f>
      </c>
      <c r="PM61" t="n" s="24475">
        <v>0.25</v>
      </c>
      <c r="PN61">
        <f>PL61/(1-PM61)</f>
      </c>
      <c r="PO61">
        <f>PM61*PN61</f>
      </c>
      <c r="PP61" t="n" s="24478">
        <v>0.15000000596046448</v>
      </c>
      <c r="PQ61">
        <f>PP61*PN61</f>
      </c>
      <c r="PR61">
        <f>PM61-PP61</f>
      </c>
      <c r="PS61">
        <f>PO61-PQ61</f>
      </c>
      <c r="PT61" t="n" s="24482">
        <v>0.03999999910593033</v>
      </c>
      <c r="PU61">
        <f>PT61*PN61</f>
      </c>
      <c r="PV61">
        <f>PN61*(1+PT61)</f>
      </c>
      <c r="PW61" t="n" s="24485">
        <v>0.029999999329447746</v>
      </c>
      <c r="PX61">
        <f>PW61*PV61</f>
      </c>
      <c r="PY61">
        <f>PV61+PX61</f>
      </c>
      <c r="PZ61" t="n" s="24488">
        <v>0.10000000149011612</v>
      </c>
      <c r="QA61">
        <f>PY61/(1-PZ61)</f>
      </c>
      <c r="QB61">
        <f>PZ61*QA61</f>
      </c>
      <c r="QC61" t="n" s="24491">
        <v>0.10000000149011612</v>
      </c>
      <c r="QD61">
        <f>QC61*QA61</f>
      </c>
      <c r="QE61">
        <f>PZ61-QC61</f>
      </c>
      <c r="QF61">
        <f>QB61-QD61</f>
      </c>
      <c r="QG61">
        <f>QA61</f>
      </c>
      <c r="QH61">
        <f>PG61*PI61/3661*$P$61</f>
      </c>
      <c r="QI61" t="n" s="24497">
        <v>0.0</v>
      </c>
      <c r="QJ61">
        <f>QH61*(1+QI61)</f>
      </c>
      <c r="QK61" t="n" s="24499">
        <v>0.25</v>
      </c>
      <c r="QL61">
        <f>QJ61/(1-QK61)</f>
      </c>
      <c r="QM61">
        <f>QK61*QL61</f>
      </c>
      <c r="QN61" t="n" s="24502">
        <v>0.15000000596046448</v>
      </c>
      <c r="QO61">
        <f>QN61*QL61</f>
      </c>
      <c r="QP61">
        <f>QK61-QN61</f>
      </c>
      <c r="QQ61">
        <f>QM61-QO61</f>
      </c>
      <c r="QR61" t="n" s="24506">
        <v>0.03999999910593033</v>
      </c>
      <c r="QS61">
        <f>QR61*QL61</f>
      </c>
      <c r="QT61">
        <f>QL61*(1+QR61)</f>
      </c>
      <c r="QU61" t="n" s="24509">
        <v>0.029999999329447746</v>
      </c>
      <c r="QV61">
        <f>QU61*QT61</f>
      </c>
      <c r="QW61">
        <f>QT61+QV61</f>
      </c>
      <c r="QX61" t="n" s="24512">
        <v>0.10000000149011612</v>
      </c>
      <c r="QY61">
        <f>QW61/(1-QX61)</f>
      </c>
      <c r="QZ61">
        <f>QX61*QY61</f>
      </c>
      <c r="RA61" t="n" s="24515">
        <v>0.10000000149011612</v>
      </c>
      <c r="RB61">
        <f>RA61*QY61</f>
      </c>
      <c r="RC61">
        <f>QX61-RA61</f>
      </c>
      <c r="RD61">
        <f>QZ61-RB61</f>
      </c>
      <c r="RE61">
        <f>QY61</f>
      </c>
      <c r="RF61">
        <f>BV61+EA61+GF61+IK61+KP61+MU61+OZ61+RE61</f>
      </c>
    </row>
    <row r="62">
      <c r="A62" t="s">
        <v>156</v>
      </c>
      <c r="B62" t="s">
        <v>152</v>
      </c>
      <c r="C62" t="s">
        <v>157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n">
        <v>0.0</v>
      </c>
      <c r="K62" t="n">
        <v>42815.0</v>
      </c>
      <c r="L62" t="n">
        <v>42475.0</v>
      </c>
      <c r="M62" t="s">
        <v>57</v>
      </c>
      <c r="N62" t="n">
        <v>1.0</v>
      </c>
      <c r="O62" t="n">
        <v>13500.0</v>
      </c>
      <c r="P62" t="n">
        <v>-340.0</v>
      </c>
      <c r="Q62" t="n">
        <v>2.0</v>
      </c>
      <c r="R62" t="s" s="24520">
        <v>58</v>
      </c>
      <c r="S62" t="s" s="24521">
        <v>59</v>
      </c>
      <c r="T62" t="s" s="24522">
        <v>60</v>
      </c>
      <c r="U62" t="s" s="24523">
        <v>61</v>
      </c>
      <c r="V62" t="s" s="24524">
        <v>57</v>
      </c>
      <c r="W62" t="s" s="24525">
        <v>62</v>
      </c>
      <c r="X62" t="s" s="24526">
        <v>63</v>
      </c>
      <c r="Z62" t="n" s="24527">
        <v>500000.0</v>
      </c>
      <c r="AA62" t="n" s="24528">
        <v>1822.1199951171875</v>
      </c>
      <c r="AB62" t="n" s="24529">
        <v>0.0</v>
      </c>
      <c r="AC62">
        <f>AA62*(1+AB62)</f>
      </c>
      <c r="AD62" t="n" s="24531">
        <v>0.25</v>
      </c>
      <c r="AE62">
        <f>AC62/(1-AD62)</f>
      </c>
      <c r="AF62">
        <f>AD62*AE62</f>
      </c>
      <c r="AG62" t="n" s="24534">
        <v>0.15000000596046448</v>
      </c>
      <c r="AH62">
        <f>AG62*AE62</f>
      </c>
      <c r="AI62">
        <f>AD62-AG62</f>
      </c>
      <c r="AJ62">
        <f>AF62-AH62</f>
      </c>
      <c r="AK62" t="n" s="24538">
        <v>0.03999999910593033</v>
      </c>
      <c r="AL62">
        <f>AK62*AE62</f>
      </c>
      <c r="AM62">
        <f>AE62*(1+AK62)</f>
      </c>
      <c r="AN62" t="n" s="24541">
        <v>0.029999999329447746</v>
      </c>
      <c r="AO62">
        <f>AN62*AM62</f>
      </c>
      <c r="AP62">
        <f>AM62+AO62</f>
      </c>
      <c r="AQ62" t="n" s="24544">
        <v>0.10000000149011612</v>
      </c>
      <c r="AR62">
        <f>AP62/(1-AQ62)</f>
      </c>
      <c r="AS62">
        <f>AQ62*AR62</f>
      </c>
      <c r="AT62" t="n" s="24547">
        <v>0.10000000149011612</v>
      </c>
      <c r="AU62">
        <f>AT62*AR62</f>
      </c>
      <c r="AV62">
        <f>AQ62-AT62</f>
      </c>
      <c r="AW62">
        <f>AS62-AU62</f>
      </c>
      <c r="AX62">
        <f>AR62</f>
      </c>
      <c r="AY62">
        <f>AA62/12*$Q$62</f>
      </c>
      <c r="AZ62">
        <f>AB62/12*$Q$62</f>
      </c>
      <c r="BA62">
        <f>AC62/12*$Q$62</f>
      </c>
      <c r="BB62">
        <f>AD62/12*$Q$62</f>
      </c>
      <c r="BC62">
        <f>AE62/12*$Q$62</f>
      </c>
      <c r="BD62">
        <f>AF62/12*$Q$62</f>
      </c>
      <c r="BE62">
        <f>AG62/12*$Q$62</f>
      </c>
      <c r="BF62">
        <f>AH62/12*$Q$62</f>
      </c>
      <c r="BG62">
        <f>AI62/12*$Q$62</f>
      </c>
      <c r="BH62">
        <f>AJ62/12*$Q$62</f>
      </c>
      <c r="BI62">
        <f>AK62/12*$Q$62</f>
      </c>
      <c r="BJ62">
        <f>AL62/12*$Q$62</f>
      </c>
      <c r="BK62">
        <f>AM62/12*$Q$62</f>
      </c>
      <c r="BL62">
        <f>AN62/12*$Q$62</f>
      </c>
      <c r="BM62">
        <f>AO62/12*$Q$62</f>
      </c>
      <c r="BN62">
        <f>AP62/12*$Q$62</f>
      </c>
      <c r="BO62">
        <f>AQ62/12*$Q$62</f>
      </c>
      <c r="BP62">
        <f>AR62/12*$Q$62</f>
      </c>
      <c r="BQ62">
        <f>AS62/12*$Q$62</f>
      </c>
      <c r="BR62">
        <f>AT62/12*$Q$62</f>
      </c>
      <c r="BS62">
        <f>AU62/12*$Q$62</f>
      </c>
      <c r="BT62">
        <f>AV62/12*$Q$62</f>
      </c>
      <c r="BU62">
        <f>AW62/12*$Q$62</f>
      </c>
      <c r="BV62">
        <f>AX62/12*$Q$62</f>
      </c>
      <c r="BW62" t="s" s="24580">
        <v>64</v>
      </c>
      <c r="BX62" t="s" s="24581">
        <v>59</v>
      </c>
      <c r="BY62" t="s" s="24582">
        <v>60</v>
      </c>
      <c r="BZ62" t="s" s="24583">
        <v>61</v>
      </c>
      <c r="CA62" t="s" s="24584">
        <v>57</v>
      </c>
      <c r="CB62" t="s" s="24585">
        <v>62</v>
      </c>
      <c r="CC62" t="s" s="24586">
        <v>63</v>
      </c>
      <c r="CE62" t="n" s="24587">
        <v>500000.0</v>
      </c>
      <c r="CF62" t="n" s="24588">
        <v>0.0</v>
      </c>
      <c r="CG62" t="n" s="24589">
        <v>0.0</v>
      </c>
      <c r="CH62">
        <f>CF62*(1+CG62)</f>
      </c>
      <c r="CI62" t="n" s="24591">
        <v>0.25</v>
      </c>
      <c r="CJ62">
        <f>CH62/(1-CI62)</f>
      </c>
      <c r="CK62">
        <f>CI62*CJ62</f>
      </c>
      <c r="CL62" t="n" s="24594">
        <v>0.15000000596046448</v>
      </c>
      <c r="CM62">
        <f>CL62*CJ62</f>
      </c>
      <c r="CN62">
        <f>CI62-CL62</f>
      </c>
      <c r="CO62">
        <f>CK62-CM62</f>
      </c>
      <c r="CP62" t="n" s="24598">
        <v>0.03999999910593033</v>
      </c>
      <c r="CQ62">
        <f>CP62*CJ62</f>
      </c>
      <c r="CR62">
        <f>CJ62*(1+CP62)</f>
      </c>
      <c r="CS62" t="n" s="24601">
        <v>0.029999999329447746</v>
      </c>
      <c r="CT62">
        <f>CS62*CR62</f>
      </c>
      <c r="CU62">
        <f>CR62+CT62</f>
      </c>
      <c r="CV62" t="n" s="24604">
        <v>0.10000000149011612</v>
      </c>
      <c r="CW62">
        <f>CU62/(1-CV62)</f>
      </c>
      <c r="CX62">
        <f>CV62*CW62</f>
      </c>
      <c r="CY62" t="n" s="24607">
        <v>0.10000000149011612</v>
      </c>
      <c r="CZ62">
        <f>CY62*CW62</f>
      </c>
      <c r="DA62">
        <f>CV62-CY62</f>
      </c>
      <c r="DB62">
        <f>CX62-CZ62</f>
      </c>
      <c r="DC62">
        <f>CW62</f>
      </c>
      <c r="DD62">
        <f>CF62/12*$Q$62</f>
      </c>
      <c r="DE62">
        <f>CG62/12*$Q$62</f>
      </c>
      <c r="DF62">
        <f>CH62/12*$Q$62</f>
      </c>
      <c r="DG62">
        <f>CI62/12*$Q$62</f>
      </c>
      <c r="DH62">
        <f>CJ62/12*$Q$62</f>
      </c>
      <c r="DI62">
        <f>CK62/12*$Q$62</f>
      </c>
      <c r="DJ62">
        <f>CL62/12*$Q$62</f>
      </c>
      <c r="DK62">
        <f>CM62/12*$Q$62</f>
      </c>
      <c r="DL62">
        <f>CN62/12*$Q$62</f>
      </c>
      <c r="DM62">
        <f>CO62/12*$Q$62</f>
      </c>
      <c r="DN62">
        <f>CP62/12*$Q$62</f>
      </c>
      <c r="DO62">
        <f>CQ62/12*$Q$62</f>
      </c>
      <c r="DP62">
        <f>CR62/12*$Q$62</f>
      </c>
      <c r="DQ62">
        <f>CS62/12*$Q$62</f>
      </c>
      <c r="DR62">
        <f>CT62/12*$Q$62</f>
      </c>
      <c r="DS62">
        <f>CU62/12*$Q$62</f>
      </c>
      <c r="DT62">
        <f>CV62/12*$Q$62</f>
      </c>
      <c r="DU62">
        <f>CW62/12*$Q$62</f>
      </c>
      <c r="DV62">
        <f>CX62/12*$Q$62</f>
      </c>
      <c r="DW62">
        <f>CY62/12*$Q$62</f>
      </c>
      <c r="DX62">
        <f>CZ62/12*$Q$62</f>
      </c>
      <c r="DY62">
        <f>DA62/12*$Q$62</f>
      </c>
      <c r="DZ62">
        <f>DB62/12*$Q$62</f>
      </c>
      <c r="EA62">
        <f>DC62/12*$Q$62</f>
      </c>
      <c r="EB62" t="s" s="24640">
        <v>65</v>
      </c>
      <c r="EC62" t="s" s="24641">
        <v>66</v>
      </c>
      <c r="ED62" t="s" s="24642">
        <v>67</v>
      </c>
      <c r="EE62" t="n" s="24643">
        <v>240322.0</v>
      </c>
      <c r="EF62" t="s" s="24644">
        <v>57</v>
      </c>
      <c r="EG62" t="s" s="24645">
        <v>68</v>
      </c>
      <c r="EH62" t="n" s="24646">
        <v>0.5009999871253967</v>
      </c>
      <c r="EI62" t="n" s="24647">
        <v>3.0</v>
      </c>
      <c r="EJ62">
        <f>EI62*$O$62*12</f>
      </c>
      <c r="EK62">
        <f>EH62*EJ62</f>
      </c>
      <c r="EL62" t="n" s="24650">
        <v>0.0</v>
      </c>
      <c r="EM62">
        <f>EK62*(1+EL62)</f>
      </c>
      <c r="EN62" t="n" s="24652">
        <v>0.25</v>
      </c>
      <c r="EO62">
        <f>EM62/(1-EN62)</f>
      </c>
      <c r="EP62">
        <f>EN62*EO62</f>
      </c>
      <c r="EQ62" t="n" s="24655">
        <v>0.15000000596046448</v>
      </c>
      <c r="ER62">
        <f>EQ62*EO62</f>
      </c>
      <c r="ES62">
        <f>EN62-EQ62</f>
      </c>
      <c r="ET62">
        <f>EP62-ER62</f>
      </c>
      <c r="EU62" t="n" s="24659">
        <v>0.03999999910593033</v>
      </c>
      <c r="EV62">
        <f>EU62*EO62</f>
      </c>
      <c r="EW62">
        <f>EO62*(1+EU62)</f>
      </c>
      <c r="EX62" t="n" s="24662">
        <v>0.029999999329447746</v>
      </c>
      <c r="EY62">
        <f>EX62*EW62</f>
      </c>
      <c r="EZ62">
        <f>EW62+EY62</f>
      </c>
      <c r="FA62" t="n" s="24665">
        <v>0.10000000149011612</v>
      </c>
      <c r="FB62">
        <f>EZ62/(1-FA62)</f>
      </c>
      <c r="FC62">
        <f>FA62*FB62</f>
      </c>
      <c r="FD62" t="n" s="24668">
        <v>0.10000000149011612</v>
      </c>
      <c r="FE62">
        <f>FD62*FB62</f>
      </c>
      <c r="FF62">
        <f>FA62-FD62</f>
      </c>
      <c r="FG62">
        <f>FC62-FE62</f>
      </c>
      <c r="FH62">
        <f>FB62</f>
      </c>
      <c r="FI62">
        <f>EH62*EJ62/3662*$P$62</f>
      </c>
      <c r="FJ62" t="n" s="24674">
        <v>0.0</v>
      </c>
      <c r="FK62">
        <f>FI62*(1+FJ62)</f>
      </c>
      <c r="FL62" t="n" s="24676">
        <v>0.25</v>
      </c>
      <c r="FM62">
        <f>FK62/(1-FL62)</f>
      </c>
      <c r="FN62">
        <f>FL62*FM62</f>
      </c>
      <c r="FO62" t="n" s="24679">
        <v>0.15000000596046448</v>
      </c>
      <c r="FP62">
        <f>FO62*FM62</f>
      </c>
      <c r="FQ62">
        <f>FL62-FO62</f>
      </c>
      <c r="FR62">
        <f>FN62-FP62</f>
      </c>
      <c r="FS62" t="n" s="24683">
        <v>0.03999999910593033</v>
      </c>
      <c r="FT62">
        <f>FS62*FM62</f>
      </c>
      <c r="FU62">
        <f>FM62*(1+FS62)</f>
      </c>
      <c r="FV62" t="n" s="24686">
        <v>0.029999999329447746</v>
      </c>
      <c r="FW62">
        <f>FV62*FU62</f>
      </c>
      <c r="FX62">
        <f>FU62+FW62</f>
      </c>
      <c r="FY62" t="n" s="24689">
        <v>0.10000000149011612</v>
      </c>
      <c r="FZ62">
        <f>FX62/(1-FY62)</f>
      </c>
      <c r="GA62">
        <f>FY62*FZ62</f>
      </c>
      <c r="GB62" t="n" s="24692">
        <v>0.10000000149011612</v>
      </c>
      <c r="GC62">
        <f>GB62*FZ62</f>
      </c>
      <c r="GD62">
        <f>FY62-GB62</f>
      </c>
      <c r="GE62">
        <f>GA62-GC62</f>
      </c>
      <c r="GF62">
        <f>FZ62</f>
      </c>
      <c r="GG62" t="s" s="24697">
        <v>69</v>
      </c>
      <c r="GH62" t="s" s="24698">
        <v>66</v>
      </c>
      <c r="GI62" t="s" s="24699">
        <v>67</v>
      </c>
      <c r="GJ62" t="n" s="24700">
        <v>240322.0</v>
      </c>
      <c r="GK62" t="s" s="24701">
        <v>57</v>
      </c>
      <c r="GL62" t="s" s="24702">
        <v>68</v>
      </c>
      <c r="GM62" t="n" s="24703">
        <v>0.12530000507831573</v>
      </c>
      <c r="GN62" t="n" s="24704">
        <v>3.0</v>
      </c>
      <c r="GO62">
        <f>GN62*$O$62*12</f>
      </c>
      <c r="GP62">
        <f>GM62*GO62</f>
      </c>
      <c r="GQ62" t="n" s="24707">
        <v>0.0</v>
      </c>
      <c r="GR62">
        <f>GP62*(1+GQ62)</f>
      </c>
      <c r="GS62" t="n" s="24709">
        <v>0.25</v>
      </c>
      <c r="GT62">
        <f>GR62/(1-GS62)</f>
      </c>
      <c r="GU62">
        <f>GS62*GT62</f>
      </c>
      <c r="GV62" t="n" s="24712">
        <v>0.15000000596046448</v>
      </c>
      <c r="GW62">
        <f>GV62*GT62</f>
      </c>
      <c r="GX62">
        <f>GS62-GV62</f>
      </c>
      <c r="GY62">
        <f>GU62-GW62</f>
      </c>
      <c r="GZ62" t="n" s="24716">
        <v>0.03999999910593033</v>
      </c>
      <c r="HA62">
        <f>GZ62*GT62</f>
      </c>
      <c r="HB62">
        <f>GT62*(1+GZ62)</f>
      </c>
      <c r="HC62" t="n" s="24719">
        <v>0.029999999329447746</v>
      </c>
      <c r="HD62">
        <f>HC62*HB62</f>
      </c>
      <c r="HE62">
        <f>HB62+HD62</f>
      </c>
      <c r="HF62" t="n" s="24722">
        <v>0.10000000149011612</v>
      </c>
      <c r="HG62">
        <f>HE62/(1-HF62)</f>
      </c>
      <c r="HH62">
        <f>HF62*HG62</f>
      </c>
      <c r="HI62" t="n" s="24725">
        <v>0.10000000149011612</v>
      </c>
      <c r="HJ62">
        <f>HI62*HG62</f>
      </c>
      <c r="HK62">
        <f>HF62-HI62</f>
      </c>
      <c r="HL62">
        <f>HH62-HJ62</f>
      </c>
      <c r="HM62">
        <f>HG62</f>
      </c>
      <c r="HN62">
        <f>GM62*GO62/3662*$P$62</f>
      </c>
      <c r="HO62" t="n" s="24731">
        <v>0.0</v>
      </c>
      <c r="HP62">
        <f>HN62*(1+HO62)</f>
      </c>
      <c r="HQ62" t="n" s="24733">
        <v>0.25</v>
      </c>
      <c r="HR62">
        <f>HP62/(1-HQ62)</f>
      </c>
      <c r="HS62">
        <f>HQ62*HR62</f>
      </c>
      <c r="HT62" t="n" s="24736">
        <v>0.15000000596046448</v>
      </c>
      <c r="HU62">
        <f>HT62*HR62</f>
      </c>
      <c r="HV62">
        <f>HQ62-HT62</f>
      </c>
      <c r="HW62">
        <f>HS62-HU62</f>
      </c>
      <c r="HX62" t="n" s="24740">
        <v>0.03999999910593033</v>
      </c>
      <c r="HY62">
        <f>HX62*HR62</f>
      </c>
      <c r="HZ62">
        <f>HR62*(1+HX62)</f>
      </c>
      <c r="IA62" t="n" s="24743">
        <v>0.029999999329447746</v>
      </c>
      <c r="IB62">
        <f>IA62*HZ62</f>
      </c>
      <c r="IC62">
        <f>HZ62+IB62</f>
      </c>
      <c r="ID62" t="n" s="24746">
        <v>0.10000000149011612</v>
      </c>
      <c r="IE62">
        <f>IC62/(1-ID62)</f>
      </c>
      <c r="IF62">
        <f>ID62*IE62</f>
      </c>
      <c r="IG62" t="n" s="24749">
        <v>0.10000000149011612</v>
      </c>
      <c r="IH62">
        <f>IG62*IE62</f>
      </c>
      <c r="II62">
        <f>ID62-IG62</f>
      </c>
      <c r="IJ62">
        <f>IF62-IH62</f>
      </c>
      <c r="IK62">
        <f>IE62</f>
      </c>
      <c r="IL62" t="s" s="24754">
        <v>70</v>
      </c>
      <c r="IM62" t="s" s="24755">
        <v>66</v>
      </c>
      <c r="IN62" t="s" s="24756">
        <v>67</v>
      </c>
      <c r="IO62" t="n" s="24757">
        <v>240322.0</v>
      </c>
      <c r="IP62" t="s" s="24758">
        <v>57</v>
      </c>
      <c r="IQ62" t="s" s="24759">
        <v>68</v>
      </c>
      <c r="IR62" t="n" s="24760">
        <v>0.061900001019239426</v>
      </c>
      <c r="IS62" t="n" s="24761">
        <v>3.0</v>
      </c>
      <c r="IT62">
        <f>IS62*$O$62*12</f>
      </c>
      <c r="IU62">
        <f>IR62*IT62</f>
      </c>
      <c r="IV62" t="n" s="24764">
        <v>0.0</v>
      </c>
      <c r="IW62">
        <f>IU62*(1+IV62)</f>
      </c>
      <c r="IX62" t="n" s="24766">
        <v>0.25</v>
      </c>
      <c r="IY62">
        <f>IW62/(1-IX62)</f>
      </c>
      <c r="IZ62">
        <f>IX62*IY62</f>
      </c>
      <c r="JA62" t="n" s="24769">
        <v>0.15000000596046448</v>
      </c>
      <c r="JB62">
        <f>JA62*IY62</f>
      </c>
      <c r="JC62">
        <f>IX62-JA62</f>
      </c>
      <c r="JD62">
        <f>IZ62-JB62</f>
      </c>
      <c r="JE62" t="n" s="24773">
        <v>0.03999999910593033</v>
      </c>
      <c r="JF62">
        <f>JE62*IY62</f>
      </c>
      <c r="JG62">
        <f>IY62*(1+JE62)</f>
      </c>
      <c r="JH62" t="n" s="24776">
        <v>0.029999999329447746</v>
      </c>
      <c r="JI62">
        <f>JH62*JG62</f>
      </c>
      <c r="JJ62">
        <f>JG62+JI62</f>
      </c>
      <c r="JK62" t="n" s="24779">
        <v>0.10000000149011612</v>
      </c>
      <c r="JL62">
        <f>JJ62/(1-JK62)</f>
      </c>
      <c r="JM62">
        <f>JK62*JL62</f>
      </c>
      <c r="JN62" t="n" s="24782">
        <v>0.10000000149011612</v>
      </c>
      <c r="JO62">
        <f>JN62*JL62</f>
      </c>
      <c r="JP62">
        <f>JK62-JN62</f>
      </c>
      <c r="JQ62">
        <f>JM62-JO62</f>
      </c>
      <c r="JR62">
        <f>JL62</f>
      </c>
      <c r="JS62">
        <f>IR62*IT62/3662*$P$62</f>
      </c>
      <c r="JT62" t="n" s="24788">
        <v>0.0</v>
      </c>
      <c r="JU62">
        <f>JS62*(1+JT62)</f>
      </c>
      <c r="JV62" t="n" s="24790">
        <v>0.25</v>
      </c>
      <c r="JW62">
        <f>JU62/(1-JV62)</f>
      </c>
      <c r="JX62">
        <f>JV62*JW62</f>
      </c>
      <c r="JY62" t="n" s="24793">
        <v>0.15000000596046448</v>
      </c>
      <c r="JZ62">
        <f>JY62*JW62</f>
      </c>
      <c r="KA62">
        <f>JV62-JY62</f>
      </c>
      <c r="KB62">
        <f>JX62-JZ62</f>
      </c>
      <c r="KC62" t="n" s="24797">
        <v>0.03999999910593033</v>
      </c>
      <c r="KD62">
        <f>KC62*JW62</f>
      </c>
      <c r="KE62">
        <f>JW62*(1+KC62)</f>
      </c>
      <c r="KF62" t="n" s="24800">
        <v>0.029999999329447746</v>
      </c>
      <c r="KG62">
        <f>KF62*KE62</f>
      </c>
      <c r="KH62">
        <f>KE62+KG62</f>
      </c>
      <c r="KI62" t="n" s="24803">
        <v>0.10000000149011612</v>
      </c>
      <c r="KJ62">
        <f>KH62/(1-KI62)</f>
      </c>
      <c r="KK62">
        <f>KI62*KJ62</f>
      </c>
      <c r="KL62" t="n" s="24806">
        <v>0.10000000149011612</v>
      </c>
      <c r="KM62">
        <f>KL62*KJ62</f>
      </c>
      <c r="KN62">
        <f>KI62-KL62</f>
      </c>
      <c r="KO62">
        <f>KK62-KM62</f>
      </c>
      <c r="KP62">
        <f>KJ62</f>
      </c>
      <c r="KQ62" t="s" s="24811">
        <v>71</v>
      </c>
      <c r="KR62" t="s" s="24812">
        <v>66</v>
      </c>
      <c r="KS62" t="s" s="24813">
        <v>67</v>
      </c>
      <c r="KT62" t="n" s="24814">
        <v>240322.0</v>
      </c>
      <c r="KU62" t="s" s="24815">
        <v>57</v>
      </c>
      <c r="KV62" t="s" s="24816">
        <v>68</v>
      </c>
      <c r="KW62" t="n" s="24817">
        <v>0.21080000698566437</v>
      </c>
      <c r="KX62" t="n" s="24818">
        <v>3.0</v>
      </c>
      <c r="KY62">
        <f>KX62*$O$62*12</f>
      </c>
      <c r="KZ62">
        <f>KW62*KY62</f>
      </c>
      <c r="LA62" t="n" s="24821">
        <v>0.0</v>
      </c>
      <c r="LB62">
        <f>KZ62*(1+LA62)</f>
      </c>
      <c r="LC62" t="n" s="24823">
        <v>0.25</v>
      </c>
      <c r="LD62">
        <f>LB62/(1-LC62)</f>
      </c>
      <c r="LE62">
        <f>LC62*LD62</f>
      </c>
      <c r="LF62" t="n" s="24826">
        <v>0.15000000596046448</v>
      </c>
      <c r="LG62">
        <f>LF62*LD62</f>
      </c>
      <c r="LH62">
        <f>LC62-LF62</f>
      </c>
      <c r="LI62">
        <f>LE62-LG62</f>
      </c>
      <c r="LJ62" t="n" s="24830">
        <v>0.03999999910593033</v>
      </c>
      <c r="LK62">
        <f>LJ62*LD62</f>
      </c>
      <c r="LL62">
        <f>LD62*(1+LJ62)</f>
      </c>
      <c r="LM62" t="n" s="24833">
        <v>0.029999999329447746</v>
      </c>
      <c r="LN62">
        <f>LM62*LL62</f>
      </c>
      <c r="LO62">
        <f>LL62+LN62</f>
      </c>
      <c r="LP62" t="n" s="24836">
        <v>0.10000000149011612</v>
      </c>
      <c r="LQ62">
        <f>LO62/(1-LP62)</f>
      </c>
      <c r="LR62">
        <f>LP62*LQ62</f>
      </c>
      <c r="LS62" t="n" s="24839">
        <v>0.10000000149011612</v>
      </c>
      <c r="LT62">
        <f>LS62*LQ62</f>
      </c>
      <c r="LU62">
        <f>LP62-LS62</f>
      </c>
      <c r="LV62">
        <f>LR62-LT62</f>
      </c>
      <c r="LW62">
        <f>LQ62</f>
      </c>
      <c r="LX62">
        <f>KW62*KY62/3662*$P$62</f>
      </c>
      <c r="LY62" t="n" s="24845">
        <v>0.0</v>
      </c>
      <c r="LZ62">
        <f>LX62*(1+LY62)</f>
      </c>
      <c r="MA62" t="n" s="24847">
        <v>0.25</v>
      </c>
      <c r="MB62">
        <f>LZ62/(1-MA62)</f>
      </c>
      <c r="MC62">
        <f>MA62*MB62</f>
      </c>
      <c r="MD62" t="n" s="24850">
        <v>0.15000000596046448</v>
      </c>
      <c r="ME62">
        <f>MD62*MB62</f>
      </c>
      <c r="MF62">
        <f>MA62-MD62</f>
      </c>
      <c r="MG62">
        <f>MC62-ME62</f>
      </c>
      <c r="MH62" t="n" s="24854">
        <v>0.03999999910593033</v>
      </c>
      <c r="MI62">
        <f>MH62*MB62</f>
      </c>
      <c r="MJ62">
        <f>MB62*(1+MH62)</f>
      </c>
      <c r="MK62" t="n" s="24857">
        <v>0.029999999329447746</v>
      </c>
      <c r="ML62">
        <f>MK62*MJ62</f>
      </c>
      <c r="MM62">
        <f>MJ62+ML62</f>
      </c>
      <c r="MN62" t="n" s="24860">
        <v>0.10000000149011612</v>
      </c>
      <c r="MO62">
        <f>MM62/(1-MN62)</f>
      </c>
      <c r="MP62">
        <f>MN62*MO62</f>
      </c>
      <c r="MQ62" t="n" s="24863">
        <v>0.10000000149011612</v>
      </c>
      <c r="MR62">
        <f>MQ62*MO62</f>
      </c>
      <c r="MS62">
        <f>MN62-MQ62</f>
      </c>
      <c r="MT62">
        <f>MP62-MR62</f>
      </c>
      <c r="MU62">
        <f>MO62</f>
      </c>
      <c r="MV62" t="s" s="24868">
        <v>72</v>
      </c>
      <c r="MW62" t="s" s="24869">
        <v>66</v>
      </c>
      <c r="MX62" t="s" s="24870">
        <v>67</v>
      </c>
      <c r="MY62" t="n" s="24871">
        <v>240322.0</v>
      </c>
      <c r="MZ62" t="s" s="24872">
        <v>57</v>
      </c>
      <c r="NA62" t="s" s="24873">
        <v>68</v>
      </c>
      <c r="NB62" t="n" s="24874">
        <v>0.45249998569488525</v>
      </c>
      <c r="NC62" t="n" s="24875">
        <v>1.0</v>
      </c>
      <c r="ND62">
        <f>NC62*$O$62*12</f>
      </c>
      <c r="NE62">
        <f>NB62*ND62</f>
      </c>
      <c r="NF62" t="n" s="24878">
        <v>0.0</v>
      </c>
      <c r="NG62">
        <f>NE62*(1+NF62)</f>
      </c>
      <c r="NH62" t="n" s="24880">
        <v>0.25</v>
      </c>
      <c r="NI62">
        <f>NG62/(1-NH62)</f>
      </c>
      <c r="NJ62">
        <f>NH62*NI62</f>
      </c>
      <c r="NK62" t="n" s="24883">
        <v>0.15000000596046448</v>
      </c>
      <c r="NL62">
        <f>NK62*NI62</f>
      </c>
      <c r="NM62">
        <f>NH62-NK62</f>
      </c>
      <c r="NN62">
        <f>NJ62-NL62</f>
      </c>
      <c r="NO62" t="n" s="24887">
        <v>0.03999999910593033</v>
      </c>
      <c r="NP62">
        <f>NO62*NI62</f>
      </c>
      <c r="NQ62">
        <f>NI62*(1+NO62)</f>
      </c>
      <c r="NR62" t="n" s="24890">
        <v>0.029999999329447746</v>
      </c>
      <c r="NS62">
        <f>NR62*NQ62</f>
      </c>
      <c r="NT62">
        <f>NQ62+NS62</f>
      </c>
      <c r="NU62" t="n" s="24893">
        <v>0.10000000149011612</v>
      </c>
      <c r="NV62">
        <f>NT62/(1-NU62)</f>
      </c>
      <c r="NW62">
        <f>NU62*NV62</f>
      </c>
      <c r="NX62" t="n" s="24896">
        <v>0.10000000149011612</v>
      </c>
      <c r="NY62">
        <f>NX62*NV62</f>
      </c>
      <c r="NZ62">
        <f>NU62-NX62</f>
      </c>
      <c r="OA62">
        <f>NW62-NY62</f>
      </c>
      <c r="OB62">
        <f>NV62</f>
      </c>
      <c r="OC62">
        <f>NB62*ND62/3662*$P$62</f>
      </c>
      <c r="OD62" t="n" s="24902">
        <v>0.0</v>
      </c>
      <c r="OE62">
        <f>OC62*(1+OD62)</f>
      </c>
      <c r="OF62" t="n" s="24904">
        <v>0.25</v>
      </c>
      <c r="OG62">
        <f>OE62/(1-OF62)</f>
      </c>
      <c r="OH62">
        <f>OF62*OG62</f>
      </c>
      <c r="OI62" t="n" s="24907">
        <v>0.15000000596046448</v>
      </c>
      <c r="OJ62">
        <f>OI62*OG62</f>
      </c>
      <c r="OK62">
        <f>OF62-OI62</f>
      </c>
      <c r="OL62">
        <f>OH62-OJ62</f>
      </c>
      <c r="OM62" t="n" s="24911">
        <v>0.03999999910593033</v>
      </c>
      <c r="ON62">
        <f>OM62*OG62</f>
      </c>
      <c r="OO62">
        <f>OG62*(1+OM62)</f>
      </c>
      <c r="OP62" t="n" s="24914">
        <v>0.029999999329447746</v>
      </c>
      <c r="OQ62">
        <f>OP62*OO62</f>
      </c>
      <c r="OR62">
        <f>OO62+OQ62</f>
      </c>
      <c r="OS62" t="n" s="24917">
        <v>0.10000000149011612</v>
      </c>
      <c r="OT62">
        <f>OR62/(1-OS62)</f>
      </c>
      <c r="OU62">
        <f>OS62*OT62</f>
      </c>
      <c r="OV62" t="n" s="24920">
        <v>0.10000000149011612</v>
      </c>
      <c r="OW62">
        <f>OV62*OT62</f>
      </c>
      <c r="OX62">
        <f>OS62-OV62</f>
      </c>
      <c r="OY62">
        <f>OU62-OW62</f>
      </c>
      <c r="OZ62">
        <f>OT62</f>
      </c>
      <c r="PA62" t="s" s="24925">
        <v>73</v>
      </c>
      <c r="PB62" t="s" s="24926">
        <v>66</v>
      </c>
      <c r="PC62" t="s" s="24927">
        <v>67</v>
      </c>
      <c r="PD62" t="n" s="24928">
        <v>240322.0</v>
      </c>
      <c r="PE62" t="s" s="24929">
        <v>57</v>
      </c>
      <c r="PF62" t="s" s="24930">
        <v>68</v>
      </c>
      <c r="PG62" t="n" s="24931">
        <v>0.9043999910354614</v>
      </c>
      <c r="PH62" t="n" s="24932">
        <v>1.0</v>
      </c>
      <c r="PI62">
        <f>PH62*$O$62*12</f>
      </c>
      <c r="PJ62">
        <f>PG62*PI62</f>
      </c>
      <c r="PK62" t="n" s="24935">
        <v>0.0</v>
      </c>
      <c r="PL62">
        <f>PJ62*(1+PK62)</f>
      </c>
      <c r="PM62" t="n" s="24937">
        <v>0.25</v>
      </c>
      <c r="PN62">
        <f>PL62/(1-PM62)</f>
      </c>
      <c r="PO62">
        <f>PM62*PN62</f>
      </c>
      <c r="PP62" t="n" s="24940">
        <v>0.15000000596046448</v>
      </c>
      <c r="PQ62">
        <f>PP62*PN62</f>
      </c>
      <c r="PR62">
        <f>PM62-PP62</f>
      </c>
      <c r="PS62">
        <f>PO62-PQ62</f>
      </c>
      <c r="PT62" t="n" s="24944">
        <v>0.03999999910593033</v>
      </c>
      <c r="PU62">
        <f>PT62*PN62</f>
      </c>
      <c r="PV62">
        <f>PN62*(1+PT62)</f>
      </c>
      <c r="PW62" t="n" s="24947">
        <v>0.029999999329447746</v>
      </c>
      <c r="PX62">
        <f>PW62*PV62</f>
      </c>
      <c r="PY62">
        <f>PV62+PX62</f>
      </c>
      <c r="PZ62" t="n" s="24950">
        <v>0.10000000149011612</v>
      </c>
      <c r="QA62">
        <f>PY62/(1-PZ62)</f>
      </c>
      <c r="QB62">
        <f>PZ62*QA62</f>
      </c>
      <c r="QC62" t="n" s="24953">
        <v>0.10000000149011612</v>
      </c>
      <c r="QD62">
        <f>QC62*QA62</f>
      </c>
      <c r="QE62">
        <f>PZ62-QC62</f>
      </c>
      <c r="QF62">
        <f>QB62-QD62</f>
      </c>
      <c r="QG62">
        <f>QA62</f>
      </c>
      <c r="QH62">
        <f>PG62*PI62/3662*$P$62</f>
      </c>
      <c r="QI62" t="n" s="24959">
        <v>0.0</v>
      </c>
      <c r="QJ62">
        <f>QH62*(1+QI62)</f>
      </c>
      <c r="QK62" t="n" s="24961">
        <v>0.25</v>
      </c>
      <c r="QL62">
        <f>QJ62/(1-QK62)</f>
      </c>
      <c r="QM62">
        <f>QK62*QL62</f>
      </c>
      <c r="QN62" t="n" s="24964">
        <v>0.15000000596046448</v>
      </c>
      <c r="QO62">
        <f>QN62*QL62</f>
      </c>
      <c r="QP62">
        <f>QK62-QN62</f>
      </c>
      <c r="QQ62">
        <f>QM62-QO62</f>
      </c>
      <c r="QR62" t="n" s="24968">
        <v>0.03999999910593033</v>
      </c>
      <c r="QS62">
        <f>QR62*QL62</f>
      </c>
      <c r="QT62">
        <f>QL62*(1+QR62)</f>
      </c>
      <c r="QU62" t="n" s="24971">
        <v>0.029999999329447746</v>
      </c>
      <c r="QV62">
        <f>QU62*QT62</f>
      </c>
      <c r="QW62">
        <f>QT62+QV62</f>
      </c>
      <c r="QX62" t="n" s="24974">
        <v>0.10000000149011612</v>
      </c>
      <c r="QY62">
        <f>QW62/(1-QX62)</f>
      </c>
      <c r="QZ62">
        <f>QX62*QY62</f>
      </c>
      <c r="RA62" t="n" s="24977">
        <v>0.10000000149011612</v>
      </c>
      <c r="RB62">
        <f>RA62*QY62</f>
      </c>
      <c r="RC62">
        <f>QX62-RA62</f>
      </c>
      <c r="RD62">
        <f>QZ62-RB62</f>
      </c>
      <c r="RE62">
        <f>QY62</f>
      </c>
      <c r="RF62">
        <f>BV62+EA62+GF62+IK62+KP62+MU62+OZ62+RE62</f>
      </c>
    </row>
    <row r="63">
      <c r="A63" t="s">
        <v>97</v>
      </c>
      <c r="B63" t="s">
        <v>158</v>
      </c>
      <c r="C63" t="s">
        <v>159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n">
        <v>0.0</v>
      </c>
      <c r="K63" t="n">
        <v>42815.0</v>
      </c>
      <c r="L63" t="n">
        <v>42424.0</v>
      </c>
      <c r="M63" t="s">
        <v>57</v>
      </c>
      <c r="N63" t="n">
        <v>-1.0</v>
      </c>
      <c r="O63" t="n">
        <v>5000.0</v>
      </c>
      <c r="P63" t="n">
        <v>-391.0</v>
      </c>
      <c r="Q63" t="n">
        <v>0.0</v>
      </c>
      <c r="R63" t="s" s="24982">
        <v>58</v>
      </c>
      <c r="S63" t="s" s="24983">
        <v>59</v>
      </c>
      <c r="T63" t="s" s="24984">
        <v>60</v>
      </c>
      <c r="U63" t="s" s="24985">
        <v>61</v>
      </c>
      <c r="V63" t="s" s="24986">
        <v>57</v>
      </c>
      <c r="W63" t="s" s="24987">
        <v>62</v>
      </c>
      <c r="X63" t="s" s="24988">
        <v>63</v>
      </c>
      <c r="Z63" t="n" s="24989">
        <v>500000.0</v>
      </c>
      <c r="AA63" t="n" s="24990">
        <v>1822.1199951171875</v>
      </c>
      <c r="AB63" t="n" s="24991">
        <v>0.0</v>
      </c>
      <c r="AC63">
        <f>AA63*(1+AB63)</f>
      </c>
      <c r="AD63" t="n" s="24993">
        <v>0.25</v>
      </c>
      <c r="AE63">
        <f>AC63/(1-AD63)</f>
      </c>
      <c r="AF63">
        <f>AD63*AE63</f>
      </c>
      <c r="AG63" t="n" s="24996">
        <v>0.15000000596046448</v>
      </c>
      <c r="AH63">
        <f>AG63*AE63</f>
      </c>
      <c r="AI63">
        <f>AD63-AG63</f>
      </c>
      <c r="AJ63">
        <f>AF63-AH63</f>
      </c>
      <c r="AK63" t="n" s="25000">
        <v>0.03999999910593033</v>
      </c>
      <c r="AL63">
        <f>AK63*AE63</f>
      </c>
      <c r="AM63">
        <f>AE63*(1+AK63)</f>
      </c>
      <c r="AN63" t="n" s="25003">
        <v>0.029999999329447746</v>
      </c>
      <c r="AO63">
        <f>AN63*AM63</f>
      </c>
      <c r="AP63">
        <f>AM63+AO63</f>
      </c>
      <c r="AQ63" t="n" s="25006">
        <v>0.10000000149011612</v>
      </c>
      <c r="AR63">
        <f>AP63/(1-AQ63)</f>
      </c>
      <c r="AS63">
        <f>AQ63*AR63</f>
      </c>
      <c r="AT63" t="n" s="25009">
        <v>0.10000000149011612</v>
      </c>
      <c r="AU63">
        <f>AT63*AR63</f>
      </c>
      <c r="AV63">
        <f>AQ63-AT63</f>
      </c>
      <c r="AW63">
        <f>AS63-AU63</f>
      </c>
      <c r="AX63">
        <f>AR63</f>
      </c>
      <c r="AY63">
        <f>AA63/12*$Q$63</f>
      </c>
      <c r="AZ63">
        <f>AB63/12*$Q$63</f>
      </c>
      <c r="BA63">
        <f>AC63/12*$Q$63</f>
      </c>
      <c r="BB63">
        <f>AD63/12*$Q$63</f>
      </c>
      <c r="BC63">
        <f>AE63/12*$Q$63</f>
      </c>
      <c r="BD63">
        <f>AF63/12*$Q$63</f>
      </c>
      <c r="BE63">
        <f>AG63/12*$Q$63</f>
      </c>
      <c r="BF63">
        <f>AH63/12*$Q$63</f>
      </c>
      <c r="BG63">
        <f>AI63/12*$Q$63</f>
      </c>
      <c r="BH63">
        <f>AJ63/12*$Q$63</f>
      </c>
      <c r="BI63">
        <f>AK63/12*$Q$63</f>
      </c>
      <c r="BJ63">
        <f>AL63/12*$Q$63</f>
      </c>
      <c r="BK63">
        <f>AM63/12*$Q$63</f>
      </c>
      <c r="BL63">
        <f>AN63/12*$Q$63</f>
      </c>
      <c r="BM63">
        <f>AO63/12*$Q$63</f>
      </c>
      <c r="BN63">
        <f>AP63/12*$Q$63</f>
      </c>
      <c r="BO63">
        <f>AQ63/12*$Q$63</f>
      </c>
      <c r="BP63">
        <f>AR63/12*$Q$63</f>
      </c>
      <c r="BQ63">
        <f>AS63/12*$Q$63</f>
      </c>
      <c r="BR63">
        <f>AT63/12*$Q$63</f>
      </c>
      <c r="BS63">
        <f>AU63/12*$Q$63</f>
      </c>
      <c r="BT63">
        <f>AV63/12*$Q$63</f>
      </c>
      <c r="BU63">
        <f>AW63/12*$Q$63</f>
      </c>
      <c r="BV63">
        <f>AX63/12*$Q$63</f>
      </c>
      <c r="BW63" t="s" s="25042">
        <v>64</v>
      </c>
      <c r="BX63" t="s" s="25043">
        <v>59</v>
      </c>
      <c r="BY63" t="s" s="25044">
        <v>60</v>
      </c>
      <c r="BZ63" t="s" s="25045">
        <v>61</v>
      </c>
      <c r="CA63" t="s" s="25046">
        <v>57</v>
      </c>
      <c r="CB63" t="s" s="25047">
        <v>62</v>
      </c>
      <c r="CC63" t="s" s="25048">
        <v>63</v>
      </c>
      <c r="CE63" t="n" s="25049">
        <v>500000.0</v>
      </c>
      <c r="CF63" t="n" s="25050">
        <v>0.0</v>
      </c>
      <c r="CG63" t="n" s="25051">
        <v>0.0</v>
      </c>
      <c r="CH63">
        <f>CF63*(1+CG63)</f>
      </c>
      <c r="CI63" t="n" s="25053">
        <v>0.25</v>
      </c>
      <c r="CJ63">
        <f>CH63/(1-CI63)</f>
      </c>
      <c r="CK63">
        <f>CI63*CJ63</f>
      </c>
      <c r="CL63" t="n" s="25056">
        <v>0.15000000596046448</v>
      </c>
      <c r="CM63">
        <f>CL63*CJ63</f>
      </c>
      <c r="CN63">
        <f>CI63-CL63</f>
      </c>
      <c r="CO63">
        <f>CK63-CM63</f>
      </c>
      <c r="CP63" t="n" s="25060">
        <v>0.03999999910593033</v>
      </c>
      <c r="CQ63">
        <f>CP63*CJ63</f>
      </c>
      <c r="CR63">
        <f>CJ63*(1+CP63)</f>
      </c>
      <c r="CS63" t="n" s="25063">
        <v>0.029999999329447746</v>
      </c>
      <c r="CT63">
        <f>CS63*CR63</f>
      </c>
      <c r="CU63">
        <f>CR63+CT63</f>
      </c>
      <c r="CV63" t="n" s="25066">
        <v>0.10000000149011612</v>
      </c>
      <c r="CW63">
        <f>CU63/(1-CV63)</f>
      </c>
      <c r="CX63">
        <f>CV63*CW63</f>
      </c>
      <c r="CY63" t="n" s="25069">
        <v>0.10000000149011612</v>
      </c>
      <c r="CZ63">
        <f>CY63*CW63</f>
      </c>
      <c r="DA63">
        <f>CV63-CY63</f>
      </c>
      <c r="DB63">
        <f>CX63-CZ63</f>
      </c>
      <c r="DC63">
        <f>CW63</f>
      </c>
      <c r="DD63">
        <f>CF63/12*$Q$63</f>
      </c>
      <c r="DE63">
        <f>CG63/12*$Q$63</f>
      </c>
      <c r="DF63">
        <f>CH63/12*$Q$63</f>
      </c>
      <c r="DG63">
        <f>CI63/12*$Q$63</f>
      </c>
      <c r="DH63">
        <f>CJ63/12*$Q$63</f>
      </c>
      <c r="DI63">
        <f>CK63/12*$Q$63</f>
      </c>
      <c r="DJ63">
        <f>CL63/12*$Q$63</f>
      </c>
      <c r="DK63">
        <f>CM63/12*$Q$63</f>
      </c>
      <c r="DL63">
        <f>CN63/12*$Q$63</f>
      </c>
      <c r="DM63">
        <f>CO63/12*$Q$63</f>
      </c>
      <c r="DN63">
        <f>CP63/12*$Q$63</f>
      </c>
      <c r="DO63">
        <f>CQ63/12*$Q$63</f>
      </c>
      <c r="DP63">
        <f>CR63/12*$Q$63</f>
      </c>
      <c r="DQ63">
        <f>CS63/12*$Q$63</f>
      </c>
      <c r="DR63">
        <f>CT63/12*$Q$63</f>
      </c>
      <c r="DS63">
        <f>CU63/12*$Q$63</f>
      </c>
      <c r="DT63">
        <f>CV63/12*$Q$63</f>
      </c>
      <c r="DU63">
        <f>CW63/12*$Q$63</f>
      </c>
      <c r="DV63">
        <f>CX63/12*$Q$63</f>
      </c>
      <c r="DW63">
        <f>CY63/12*$Q$63</f>
      </c>
      <c r="DX63">
        <f>CZ63/12*$Q$63</f>
      </c>
      <c r="DY63">
        <f>DA63/12*$Q$63</f>
      </c>
      <c r="DZ63">
        <f>DB63/12*$Q$63</f>
      </c>
      <c r="EA63">
        <f>DC63/12*$Q$63</f>
      </c>
      <c r="EB63" t="s" s="25102">
        <v>65</v>
      </c>
      <c r="EC63" t="s" s="25103">
        <v>66</v>
      </c>
      <c r="ED63" t="s" s="25104">
        <v>67</v>
      </c>
      <c r="EE63" t="n" s="25105">
        <v>240322.0</v>
      </c>
      <c r="EF63" t="s" s="25106">
        <v>57</v>
      </c>
      <c r="EG63" t="s" s="25107">
        <v>68</v>
      </c>
      <c r="EH63" t="n" s="25108">
        <v>0.5009999871253967</v>
      </c>
      <c r="EI63" t="n" s="25109">
        <v>3.0</v>
      </c>
      <c r="EJ63">
        <f>EI63*$O$63*12</f>
      </c>
      <c r="EK63">
        <f>EH63*EJ63</f>
      </c>
      <c r="EL63" t="n" s="25112">
        <v>0.0</v>
      </c>
      <c r="EM63">
        <f>EK63*(1+EL63)</f>
      </c>
      <c r="EN63" t="n" s="25114">
        <v>0.25</v>
      </c>
      <c r="EO63">
        <f>EM63/(1-EN63)</f>
      </c>
      <c r="EP63">
        <f>EN63*EO63</f>
      </c>
      <c r="EQ63" t="n" s="25117">
        <v>0.15000000596046448</v>
      </c>
      <c r="ER63">
        <f>EQ63*EO63</f>
      </c>
      <c r="ES63">
        <f>EN63-EQ63</f>
      </c>
      <c r="ET63">
        <f>EP63-ER63</f>
      </c>
      <c r="EU63" t="n" s="25121">
        <v>0.03999999910593033</v>
      </c>
      <c r="EV63">
        <f>EU63*EO63</f>
      </c>
      <c r="EW63">
        <f>EO63*(1+EU63)</f>
      </c>
      <c r="EX63" t="n" s="25124">
        <v>0.029999999329447746</v>
      </c>
      <c r="EY63">
        <f>EX63*EW63</f>
      </c>
      <c r="EZ63">
        <f>EW63+EY63</f>
      </c>
      <c r="FA63" t="n" s="25127">
        <v>0.10000000149011612</v>
      </c>
      <c r="FB63">
        <f>EZ63/(1-FA63)</f>
      </c>
      <c r="FC63">
        <f>FA63*FB63</f>
      </c>
      <c r="FD63" t="n" s="25130">
        <v>0.10000000149011612</v>
      </c>
      <c r="FE63">
        <f>FD63*FB63</f>
      </c>
      <c r="FF63">
        <f>FA63-FD63</f>
      </c>
      <c r="FG63">
        <f>FC63-FE63</f>
      </c>
      <c r="FH63">
        <f>FB63</f>
      </c>
      <c r="FI63">
        <f>EH63*EJ63/3663*$P$63</f>
      </c>
      <c r="FJ63" t="n" s="25136">
        <v>0.0</v>
      </c>
      <c r="FK63">
        <f>FI63*(1+FJ63)</f>
      </c>
      <c r="FL63" t="n" s="25138">
        <v>0.25</v>
      </c>
      <c r="FM63">
        <f>FK63/(1-FL63)</f>
      </c>
      <c r="FN63">
        <f>FL63*FM63</f>
      </c>
      <c r="FO63" t="n" s="25141">
        <v>0.15000000596046448</v>
      </c>
      <c r="FP63">
        <f>FO63*FM63</f>
      </c>
      <c r="FQ63">
        <f>FL63-FO63</f>
      </c>
      <c r="FR63">
        <f>FN63-FP63</f>
      </c>
      <c r="FS63" t="n" s="25145">
        <v>0.03999999910593033</v>
      </c>
      <c r="FT63">
        <f>FS63*FM63</f>
      </c>
      <c r="FU63">
        <f>FM63*(1+FS63)</f>
      </c>
      <c r="FV63" t="n" s="25148">
        <v>0.029999999329447746</v>
      </c>
      <c r="FW63">
        <f>FV63*FU63</f>
      </c>
      <c r="FX63">
        <f>FU63+FW63</f>
      </c>
      <c r="FY63" t="n" s="25151">
        <v>0.10000000149011612</v>
      </c>
      <c r="FZ63">
        <f>FX63/(1-FY63)</f>
      </c>
      <c r="GA63">
        <f>FY63*FZ63</f>
      </c>
      <c r="GB63" t="n" s="25154">
        <v>0.10000000149011612</v>
      </c>
      <c r="GC63">
        <f>GB63*FZ63</f>
      </c>
      <c r="GD63">
        <f>FY63-GB63</f>
      </c>
      <c r="GE63">
        <f>GA63-GC63</f>
      </c>
      <c r="GF63">
        <f>FZ63</f>
      </c>
      <c r="GG63" t="s" s="25159">
        <v>69</v>
      </c>
      <c r="GH63" t="s" s="25160">
        <v>66</v>
      </c>
      <c r="GI63" t="s" s="25161">
        <v>67</v>
      </c>
      <c r="GJ63" t="n" s="25162">
        <v>240322.0</v>
      </c>
      <c r="GK63" t="s" s="25163">
        <v>57</v>
      </c>
      <c r="GL63" t="s" s="25164">
        <v>68</v>
      </c>
      <c r="GM63" t="n" s="25165">
        <v>0.12530000507831573</v>
      </c>
      <c r="GN63" t="n" s="25166">
        <v>3.0</v>
      </c>
      <c r="GO63">
        <f>GN63*$O$63*12</f>
      </c>
      <c r="GP63">
        <f>GM63*GO63</f>
      </c>
      <c r="GQ63" t="n" s="25169">
        <v>0.0</v>
      </c>
      <c r="GR63">
        <f>GP63*(1+GQ63)</f>
      </c>
      <c r="GS63" t="n" s="25171">
        <v>0.25</v>
      </c>
      <c r="GT63">
        <f>GR63/(1-GS63)</f>
      </c>
      <c r="GU63">
        <f>GS63*GT63</f>
      </c>
      <c r="GV63" t="n" s="25174">
        <v>0.15000000596046448</v>
      </c>
      <c r="GW63">
        <f>GV63*GT63</f>
      </c>
      <c r="GX63">
        <f>GS63-GV63</f>
      </c>
      <c r="GY63">
        <f>GU63-GW63</f>
      </c>
      <c r="GZ63" t="n" s="25178">
        <v>0.03999999910593033</v>
      </c>
      <c r="HA63">
        <f>GZ63*GT63</f>
      </c>
      <c r="HB63">
        <f>GT63*(1+GZ63)</f>
      </c>
      <c r="HC63" t="n" s="25181">
        <v>0.029999999329447746</v>
      </c>
      <c r="HD63">
        <f>HC63*HB63</f>
      </c>
      <c r="HE63">
        <f>HB63+HD63</f>
      </c>
      <c r="HF63" t="n" s="25184">
        <v>0.10000000149011612</v>
      </c>
      <c r="HG63">
        <f>HE63/(1-HF63)</f>
      </c>
      <c r="HH63">
        <f>HF63*HG63</f>
      </c>
      <c r="HI63" t="n" s="25187">
        <v>0.10000000149011612</v>
      </c>
      <c r="HJ63">
        <f>HI63*HG63</f>
      </c>
      <c r="HK63">
        <f>HF63-HI63</f>
      </c>
      <c r="HL63">
        <f>HH63-HJ63</f>
      </c>
      <c r="HM63">
        <f>HG63</f>
      </c>
      <c r="HN63">
        <f>GM63*GO63/3663*$P$63</f>
      </c>
      <c r="HO63" t="n" s="25193">
        <v>0.0</v>
      </c>
      <c r="HP63">
        <f>HN63*(1+HO63)</f>
      </c>
      <c r="HQ63" t="n" s="25195">
        <v>0.25</v>
      </c>
      <c r="HR63">
        <f>HP63/(1-HQ63)</f>
      </c>
      <c r="HS63">
        <f>HQ63*HR63</f>
      </c>
      <c r="HT63" t="n" s="25198">
        <v>0.15000000596046448</v>
      </c>
      <c r="HU63">
        <f>HT63*HR63</f>
      </c>
      <c r="HV63">
        <f>HQ63-HT63</f>
      </c>
      <c r="HW63">
        <f>HS63-HU63</f>
      </c>
      <c r="HX63" t="n" s="25202">
        <v>0.03999999910593033</v>
      </c>
      <c r="HY63">
        <f>HX63*HR63</f>
      </c>
      <c r="HZ63">
        <f>HR63*(1+HX63)</f>
      </c>
      <c r="IA63" t="n" s="25205">
        <v>0.029999999329447746</v>
      </c>
      <c r="IB63">
        <f>IA63*HZ63</f>
      </c>
      <c r="IC63">
        <f>HZ63+IB63</f>
      </c>
      <c r="ID63" t="n" s="25208">
        <v>0.10000000149011612</v>
      </c>
      <c r="IE63">
        <f>IC63/(1-ID63)</f>
      </c>
      <c r="IF63">
        <f>ID63*IE63</f>
      </c>
      <c r="IG63" t="n" s="25211">
        <v>0.10000000149011612</v>
      </c>
      <c r="IH63">
        <f>IG63*IE63</f>
      </c>
      <c r="II63">
        <f>ID63-IG63</f>
      </c>
      <c r="IJ63">
        <f>IF63-IH63</f>
      </c>
      <c r="IK63">
        <f>IE63</f>
      </c>
      <c r="IL63" t="s" s="25216">
        <v>70</v>
      </c>
      <c r="IM63" t="s" s="25217">
        <v>66</v>
      </c>
      <c r="IN63" t="s" s="25218">
        <v>67</v>
      </c>
      <c r="IO63" t="n" s="25219">
        <v>240322.0</v>
      </c>
      <c r="IP63" t="s" s="25220">
        <v>57</v>
      </c>
      <c r="IQ63" t="s" s="25221">
        <v>68</v>
      </c>
      <c r="IR63" t="n" s="25222">
        <v>0.061900001019239426</v>
      </c>
      <c r="IS63" t="n" s="25223">
        <v>3.0</v>
      </c>
      <c r="IT63">
        <f>IS63*$O$63*12</f>
      </c>
      <c r="IU63">
        <f>IR63*IT63</f>
      </c>
      <c r="IV63" t="n" s="25226">
        <v>0.0</v>
      </c>
      <c r="IW63">
        <f>IU63*(1+IV63)</f>
      </c>
      <c r="IX63" t="n" s="25228">
        <v>0.25</v>
      </c>
      <c r="IY63">
        <f>IW63/(1-IX63)</f>
      </c>
      <c r="IZ63">
        <f>IX63*IY63</f>
      </c>
      <c r="JA63" t="n" s="25231">
        <v>0.15000000596046448</v>
      </c>
      <c r="JB63">
        <f>JA63*IY63</f>
      </c>
      <c r="JC63">
        <f>IX63-JA63</f>
      </c>
      <c r="JD63">
        <f>IZ63-JB63</f>
      </c>
      <c r="JE63" t="n" s="25235">
        <v>0.03999999910593033</v>
      </c>
      <c r="JF63">
        <f>JE63*IY63</f>
      </c>
      <c r="JG63">
        <f>IY63*(1+JE63)</f>
      </c>
      <c r="JH63" t="n" s="25238">
        <v>0.029999999329447746</v>
      </c>
      <c r="JI63">
        <f>JH63*JG63</f>
      </c>
      <c r="JJ63">
        <f>JG63+JI63</f>
      </c>
      <c r="JK63" t="n" s="25241">
        <v>0.10000000149011612</v>
      </c>
      <c r="JL63">
        <f>JJ63/(1-JK63)</f>
      </c>
      <c r="JM63">
        <f>JK63*JL63</f>
      </c>
      <c r="JN63" t="n" s="25244">
        <v>0.10000000149011612</v>
      </c>
      <c r="JO63">
        <f>JN63*JL63</f>
      </c>
      <c r="JP63">
        <f>JK63-JN63</f>
      </c>
      <c r="JQ63">
        <f>JM63-JO63</f>
      </c>
      <c r="JR63">
        <f>JL63</f>
      </c>
      <c r="JS63">
        <f>IR63*IT63/3663*$P$63</f>
      </c>
      <c r="JT63" t="n" s="25250">
        <v>0.0</v>
      </c>
      <c r="JU63">
        <f>JS63*(1+JT63)</f>
      </c>
      <c r="JV63" t="n" s="25252">
        <v>0.25</v>
      </c>
      <c r="JW63">
        <f>JU63/(1-JV63)</f>
      </c>
      <c r="JX63">
        <f>JV63*JW63</f>
      </c>
      <c r="JY63" t="n" s="25255">
        <v>0.15000000596046448</v>
      </c>
      <c r="JZ63">
        <f>JY63*JW63</f>
      </c>
      <c r="KA63">
        <f>JV63-JY63</f>
      </c>
      <c r="KB63">
        <f>JX63-JZ63</f>
      </c>
      <c r="KC63" t="n" s="25259">
        <v>0.03999999910593033</v>
      </c>
      <c r="KD63">
        <f>KC63*JW63</f>
      </c>
      <c r="KE63">
        <f>JW63*(1+KC63)</f>
      </c>
      <c r="KF63" t="n" s="25262">
        <v>0.029999999329447746</v>
      </c>
      <c r="KG63">
        <f>KF63*KE63</f>
      </c>
      <c r="KH63">
        <f>KE63+KG63</f>
      </c>
      <c r="KI63" t="n" s="25265">
        <v>0.10000000149011612</v>
      </c>
      <c r="KJ63">
        <f>KH63/(1-KI63)</f>
      </c>
      <c r="KK63">
        <f>KI63*KJ63</f>
      </c>
      <c r="KL63" t="n" s="25268">
        <v>0.10000000149011612</v>
      </c>
      <c r="KM63">
        <f>KL63*KJ63</f>
      </c>
      <c r="KN63">
        <f>KI63-KL63</f>
      </c>
      <c r="KO63">
        <f>KK63-KM63</f>
      </c>
      <c r="KP63">
        <f>KJ63</f>
      </c>
      <c r="KQ63" t="s" s="25273">
        <v>71</v>
      </c>
      <c r="KR63" t="s" s="25274">
        <v>66</v>
      </c>
      <c r="KS63" t="s" s="25275">
        <v>67</v>
      </c>
      <c r="KT63" t="n" s="25276">
        <v>240322.0</v>
      </c>
      <c r="KU63" t="s" s="25277">
        <v>57</v>
      </c>
      <c r="KV63" t="s" s="25278">
        <v>68</v>
      </c>
      <c r="KW63" t="n" s="25279">
        <v>0.21080000698566437</v>
      </c>
      <c r="KX63" t="n" s="25280">
        <v>3.0</v>
      </c>
      <c r="KY63">
        <f>KX63*$O$63*12</f>
      </c>
      <c r="KZ63">
        <f>KW63*KY63</f>
      </c>
      <c r="LA63" t="n" s="25283">
        <v>0.0</v>
      </c>
      <c r="LB63">
        <f>KZ63*(1+LA63)</f>
      </c>
      <c r="LC63" t="n" s="25285">
        <v>0.25</v>
      </c>
      <c r="LD63">
        <f>LB63/(1-LC63)</f>
      </c>
      <c r="LE63">
        <f>LC63*LD63</f>
      </c>
      <c r="LF63" t="n" s="25288">
        <v>0.15000000596046448</v>
      </c>
      <c r="LG63">
        <f>LF63*LD63</f>
      </c>
      <c r="LH63">
        <f>LC63-LF63</f>
      </c>
      <c r="LI63">
        <f>LE63-LG63</f>
      </c>
      <c r="LJ63" t="n" s="25292">
        <v>0.03999999910593033</v>
      </c>
      <c r="LK63">
        <f>LJ63*LD63</f>
      </c>
      <c r="LL63">
        <f>LD63*(1+LJ63)</f>
      </c>
      <c r="LM63" t="n" s="25295">
        <v>0.029999999329447746</v>
      </c>
      <c r="LN63">
        <f>LM63*LL63</f>
      </c>
      <c r="LO63">
        <f>LL63+LN63</f>
      </c>
      <c r="LP63" t="n" s="25298">
        <v>0.10000000149011612</v>
      </c>
      <c r="LQ63">
        <f>LO63/(1-LP63)</f>
      </c>
      <c r="LR63">
        <f>LP63*LQ63</f>
      </c>
      <c r="LS63" t="n" s="25301">
        <v>0.10000000149011612</v>
      </c>
      <c r="LT63">
        <f>LS63*LQ63</f>
      </c>
      <c r="LU63">
        <f>LP63-LS63</f>
      </c>
      <c r="LV63">
        <f>LR63-LT63</f>
      </c>
      <c r="LW63">
        <f>LQ63</f>
      </c>
      <c r="LX63">
        <f>KW63*KY63/3663*$P$63</f>
      </c>
      <c r="LY63" t="n" s="25307">
        <v>0.0</v>
      </c>
      <c r="LZ63">
        <f>LX63*(1+LY63)</f>
      </c>
      <c r="MA63" t="n" s="25309">
        <v>0.25</v>
      </c>
      <c r="MB63">
        <f>LZ63/(1-MA63)</f>
      </c>
      <c r="MC63">
        <f>MA63*MB63</f>
      </c>
      <c r="MD63" t="n" s="25312">
        <v>0.15000000596046448</v>
      </c>
      <c r="ME63">
        <f>MD63*MB63</f>
      </c>
      <c r="MF63">
        <f>MA63-MD63</f>
      </c>
      <c r="MG63">
        <f>MC63-ME63</f>
      </c>
      <c r="MH63" t="n" s="25316">
        <v>0.03999999910593033</v>
      </c>
      <c r="MI63">
        <f>MH63*MB63</f>
      </c>
      <c r="MJ63">
        <f>MB63*(1+MH63)</f>
      </c>
      <c r="MK63" t="n" s="25319">
        <v>0.029999999329447746</v>
      </c>
      <c r="ML63">
        <f>MK63*MJ63</f>
      </c>
      <c r="MM63">
        <f>MJ63+ML63</f>
      </c>
      <c r="MN63" t="n" s="25322">
        <v>0.10000000149011612</v>
      </c>
      <c r="MO63">
        <f>MM63/(1-MN63)</f>
      </c>
      <c r="MP63">
        <f>MN63*MO63</f>
      </c>
      <c r="MQ63" t="n" s="25325">
        <v>0.10000000149011612</v>
      </c>
      <c r="MR63">
        <f>MQ63*MO63</f>
      </c>
      <c r="MS63">
        <f>MN63-MQ63</f>
      </c>
      <c r="MT63">
        <f>MP63-MR63</f>
      </c>
      <c r="MU63">
        <f>MO63</f>
      </c>
      <c r="MV63" t="s" s="25330">
        <v>72</v>
      </c>
      <c r="MW63" t="s" s="25331">
        <v>66</v>
      </c>
      <c r="MX63" t="s" s="25332">
        <v>67</v>
      </c>
      <c r="MY63" t="n" s="25333">
        <v>240322.0</v>
      </c>
      <c r="MZ63" t="s" s="25334">
        <v>57</v>
      </c>
      <c r="NA63" t="s" s="25335">
        <v>68</v>
      </c>
      <c r="NB63" t="n" s="25336">
        <v>0.45249998569488525</v>
      </c>
      <c r="NC63" t="n" s="25337">
        <v>1.0</v>
      </c>
      <c r="ND63">
        <f>NC63*$O$63*12</f>
      </c>
      <c r="NE63">
        <f>NB63*ND63</f>
      </c>
      <c r="NF63" t="n" s="25340">
        <v>0.0</v>
      </c>
      <c r="NG63">
        <f>NE63*(1+NF63)</f>
      </c>
      <c r="NH63" t="n" s="25342">
        <v>0.25</v>
      </c>
      <c r="NI63">
        <f>NG63/(1-NH63)</f>
      </c>
      <c r="NJ63">
        <f>NH63*NI63</f>
      </c>
      <c r="NK63" t="n" s="25345">
        <v>0.15000000596046448</v>
      </c>
      <c r="NL63">
        <f>NK63*NI63</f>
      </c>
      <c r="NM63">
        <f>NH63-NK63</f>
      </c>
      <c r="NN63">
        <f>NJ63-NL63</f>
      </c>
      <c r="NO63" t="n" s="25349">
        <v>0.03999999910593033</v>
      </c>
      <c r="NP63">
        <f>NO63*NI63</f>
      </c>
      <c r="NQ63">
        <f>NI63*(1+NO63)</f>
      </c>
      <c r="NR63" t="n" s="25352">
        <v>0.029999999329447746</v>
      </c>
      <c r="NS63">
        <f>NR63*NQ63</f>
      </c>
      <c r="NT63">
        <f>NQ63+NS63</f>
      </c>
      <c r="NU63" t="n" s="25355">
        <v>0.10000000149011612</v>
      </c>
      <c r="NV63">
        <f>NT63/(1-NU63)</f>
      </c>
      <c r="NW63">
        <f>NU63*NV63</f>
      </c>
      <c r="NX63" t="n" s="25358">
        <v>0.10000000149011612</v>
      </c>
      <c r="NY63">
        <f>NX63*NV63</f>
      </c>
      <c r="NZ63">
        <f>NU63-NX63</f>
      </c>
      <c r="OA63">
        <f>NW63-NY63</f>
      </c>
      <c r="OB63">
        <f>NV63</f>
      </c>
      <c r="OC63">
        <f>NB63*ND63/3663*$P$63</f>
      </c>
      <c r="OD63" t="n" s="25364">
        <v>0.0</v>
      </c>
      <c r="OE63">
        <f>OC63*(1+OD63)</f>
      </c>
      <c r="OF63" t="n" s="25366">
        <v>0.25</v>
      </c>
      <c r="OG63">
        <f>OE63/(1-OF63)</f>
      </c>
      <c r="OH63">
        <f>OF63*OG63</f>
      </c>
      <c r="OI63" t="n" s="25369">
        <v>0.15000000596046448</v>
      </c>
      <c r="OJ63">
        <f>OI63*OG63</f>
      </c>
      <c r="OK63">
        <f>OF63-OI63</f>
      </c>
      <c r="OL63">
        <f>OH63-OJ63</f>
      </c>
      <c r="OM63" t="n" s="25373">
        <v>0.03999999910593033</v>
      </c>
      <c r="ON63">
        <f>OM63*OG63</f>
      </c>
      <c r="OO63">
        <f>OG63*(1+OM63)</f>
      </c>
      <c r="OP63" t="n" s="25376">
        <v>0.029999999329447746</v>
      </c>
      <c r="OQ63">
        <f>OP63*OO63</f>
      </c>
      <c r="OR63">
        <f>OO63+OQ63</f>
      </c>
      <c r="OS63" t="n" s="25379">
        <v>0.10000000149011612</v>
      </c>
      <c r="OT63">
        <f>OR63/(1-OS63)</f>
      </c>
      <c r="OU63">
        <f>OS63*OT63</f>
      </c>
      <c r="OV63" t="n" s="25382">
        <v>0.10000000149011612</v>
      </c>
      <c r="OW63">
        <f>OV63*OT63</f>
      </c>
      <c r="OX63">
        <f>OS63-OV63</f>
      </c>
      <c r="OY63">
        <f>OU63-OW63</f>
      </c>
      <c r="OZ63">
        <f>OT63</f>
      </c>
      <c r="PA63" t="s" s="25387">
        <v>73</v>
      </c>
      <c r="PB63" t="s" s="25388">
        <v>66</v>
      </c>
      <c r="PC63" t="s" s="25389">
        <v>67</v>
      </c>
      <c r="PD63" t="n" s="25390">
        <v>240322.0</v>
      </c>
      <c r="PE63" t="s" s="25391">
        <v>57</v>
      </c>
      <c r="PF63" t="s" s="25392">
        <v>68</v>
      </c>
      <c r="PG63" t="n" s="25393">
        <v>0.9043999910354614</v>
      </c>
      <c r="PH63" t="n" s="25394">
        <v>1.0</v>
      </c>
      <c r="PI63">
        <f>PH63*$O$63*12</f>
      </c>
      <c r="PJ63">
        <f>PG63*PI63</f>
      </c>
      <c r="PK63" t="n" s="25397">
        <v>0.0</v>
      </c>
      <c r="PL63">
        <f>PJ63*(1+PK63)</f>
      </c>
      <c r="PM63" t="n" s="25399">
        <v>0.25</v>
      </c>
      <c r="PN63">
        <f>PL63/(1-PM63)</f>
      </c>
      <c r="PO63">
        <f>PM63*PN63</f>
      </c>
      <c r="PP63" t="n" s="25402">
        <v>0.15000000596046448</v>
      </c>
      <c r="PQ63">
        <f>PP63*PN63</f>
      </c>
      <c r="PR63">
        <f>PM63-PP63</f>
      </c>
      <c r="PS63">
        <f>PO63-PQ63</f>
      </c>
      <c r="PT63" t="n" s="25406">
        <v>0.03999999910593033</v>
      </c>
      <c r="PU63">
        <f>PT63*PN63</f>
      </c>
      <c r="PV63">
        <f>PN63*(1+PT63)</f>
      </c>
      <c r="PW63" t="n" s="25409">
        <v>0.029999999329447746</v>
      </c>
      <c r="PX63">
        <f>PW63*PV63</f>
      </c>
      <c r="PY63">
        <f>PV63+PX63</f>
      </c>
      <c r="PZ63" t="n" s="25412">
        <v>0.10000000149011612</v>
      </c>
      <c r="QA63">
        <f>PY63/(1-PZ63)</f>
      </c>
      <c r="QB63">
        <f>PZ63*QA63</f>
      </c>
      <c r="QC63" t="n" s="25415">
        <v>0.10000000149011612</v>
      </c>
      <c r="QD63">
        <f>QC63*QA63</f>
      </c>
      <c r="QE63">
        <f>PZ63-QC63</f>
      </c>
      <c r="QF63">
        <f>QB63-QD63</f>
      </c>
      <c r="QG63">
        <f>QA63</f>
      </c>
      <c r="QH63">
        <f>PG63*PI63/3663*$P$63</f>
      </c>
      <c r="QI63" t="n" s="25421">
        <v>0.0</v>
      </c>
      <c r="QJ63">
        <f>QH63*(1+QI63)</f>
      </c>
      <c r="QK63" t="n" s="25423">
        <v>0.25</v>
      </c>
      <c r="QL63">
        <f>QJ63/(1-QK63)</f>
      </c>
      <c r="QM63">
        <f>QK63*QL63</f>
      </c>
      <c r="QN63" t="n" s="25426">
        <v>0.15000000596046448</v>
      </c>
      <c r="QO63">
        <f>QN63*QL63</f>
      </c>
      <c r="QP63">
        <f>QK63-QN63</f>
      </c>
      <c r="QQ63">
        <f>QM63-QO63</f>
      </c>
      <c r="QR63" t="n" s="25430">
        <v>0.03999999910593033</v>
      </c>
      <c r="QS63">
        <f>QR63*QL63</f>
      </c>
      <c r="QT63">
        <f>QL63*(1+QR63)</f>
      </c>
      <c r="QU63" t="n" s="25433">
        <v>0.029999999329447746</v>
      </c>
      <c r="QV63">
        <f>QU63*QT63</f>
      </c>
      <c r="QW63">
        <f>QT63+QV63</f>
      </c>
      <c r="QX63" t="n" s="25436">
        <v>0.10000000149011612</v>
      </c>
      <c r="QY63">
        <f>QW63/(1-QX63)</f>
      </c>
      <c r="QZ63">
        <f>QX63*QY63</f>
      </c>
      <c r="RA63" t="n" s="25439">
        <v>0.10000000149011612</v>
      </c>
      <c r="RB63">
        <f>RA63*QY63</f>
      </c>
      <c r="RC63">
        <f>QX63-RA63</f>
      </c>
      <c r="RD63">
        <f>QZ63-RB63</f>
      </c>
      <c r="RE63">
        <f>QY63</f>
      </c>
      <c r="RF63">
        <f>BV63+EA63+GF63+IK63+KP63+MU63+OZ63+RE63</f>
      </c>
    </row>
    <row r="64">
      <c r="A64" t="s">
        <v>97</v>
      </c>
      <c r="B64" t="s">
        <v>158</v>
      </c>
      <c r="C64" t="s">
        <v>159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n">
        <v>0.0</v>
      </c>
      <c r="K64" t="n">
        <v>42815.0</v>
      </c>
      <c r="L64" t="n">
        <v>42460.0</v>
      </c>
      <c r="M64" t="s">
        <v>57</v>
      </c>
      <c r="N64" t="n">
        <v>0.0</v>
      </c>
      <c r="O64" t="n">
        <v>7000.0</v>
      </c>
      <c r="P64" t="n">
        <v>-355.0</v>
      </c>
      <c r="Q64" t="n">
        <v>1.0</v>
      </c>
      <c r="R64" t="s" s="25444">
        <v>58</v>
      </c>
      <c r="S64" t="s" s="25445">
        <v>59</v>
      </c>
      <c r="T64" t="s" s="25446">
        <v>60</v>
      </c>
      <c r="U64" t="s" s="25447">
        <v>61</v>
      </c>
      <c r="V64" t="s" s="25448">
        <v>57</v>
      </c>
      <c r="W64" t="s" s="25449">
        <v>62</v>
      </c>
      <c r="X64" t="s" s="25450">
        <v>63</v>
      </c>
      <c r="Z64" t="n" s="25451">
        <v>500000.0</v>
      </c>
      <c r="AA64" t="n" s="25452">
        <v>1822.1199951171875</v>
      </c>
      <c r="AB64" t="n" s="25453">
        <v>0.0</v>
      </c>
      <c r="AC64">
        <f>AA64*(1+AB64)</f>
      </c>
      <c r="AD64" t="n" s="25455">
        <v>0.25</v>
      </c>
      <c r="AE64">
        <f>AC64/(1-AD64)</f>
      </c>
      <c r="AF64">
        <f>AD64*AE64</f>
      </c>
      <c r="AG64" t="n" s="25458">
        <v>0.15000000596046448</v>
      </c>
      <c r="AH64">
        <f>AG64*AE64</f>
      </c>
      <c r="AI64">
        <f>AD64-AG64</f>
      </c>
      <c r="AJ64">
        <f>AF64-AH64</f>
      </c>
      <c r="AK64" t="n" s="25462">
        <v>0.03999999910593033</v>
      </c>
      <c r="AL64">
        <f>AK64*AE64</f>
      </c>
      <c r="AM64">
        <f>AE64*(1+AK64)</f>
      </c>
      <c r="AN64" t="n" s="25465">
        <v>0.029999999329447746</v>
      </c>
      <c r="AO64">
        <f>AN64*AM64</f>
      </c>
      <c r="AP64">
        <f>AM64+AO64</f>
      </c>
      <c r="AQ64" t="n" s="25468">
        <v>0.10000000149011612</v>
      </c>
      <c r="AR64">
        <f>AP64/(1-AQ64)</f>
      </c>
      <c r="AS64">
        <f>AQ64*AR64</f>
      </c>
      <c r="AT64" t="n" s="25471">
        <v>0.10000000149011612</v>
      </c>
      <c r="AU64">
        <f>AT64*AR64</f>
      </c>
      <c r="AV64">
        <f>AQ64-AT64</f>
      </c>
      <c r="AW64">
        <f>AS64-AU64</f>
      </c>
      <c r="AX64">
        <f>AR64</f>
      </c>
      <c r="AY64">
        <f>AA64/12*$Q$64</f>
      </c>
      <c r="AZ64">
        <f>AB64/12*$Q$64</f>
      </c>
      <c r="BA64">
        <f>AC64/12*$Q$64</f>
      </c>
      <c r="BB64">
        <f>AD64/12*$Q$64</f>
      </c>
      <c r="BC64">
        <f>AE64/12*$Q$64</f>
      </c>
      <c r="BD64">
        <f>AF64/12*$Q$64</f>
      </c>
      <c r="BE64">
        <f>AG64/12*$Q$64</f>
      </c>
      <c r="BF64">
        <f>AH64/12*$Q$64</f>
      </c>
      <c r="BG64">
        <f>AI64/12*$Q$64</f>
      </c>
      <c r="BH64">
        <f>AJ64/12*$Q$64</f>
      </c>
      <c r="BI64">
        <f>AK64/12*$Q$64</f>
      </c>
      <c r="BJ64">
        <f>AL64/12*$Q$64</f>
      </c>
      <c r="BK64">
        <f>AM64/12*$Q$64</f>
      </c>
      <c r="BL64">
        <f>AN64/12*$Q$64</f>
      </c>
      <c r="BM64">
        <f>AO64/12*$Q$64</f>
      </c>
      <c r="BN64">
        <f>AP64/12*$Q$64</f>
      </c>
      <c r="BO64">
        <f>AQ64/12*$Q$64</f>
      </c>
      <c r="BP64">
        <f>AR64/12*$Q$64</f>
      </c>
      <c r="BQ64">
        <f>AS64/12*$Q$64</f>
      </c>
      <c r="BR64">
        <f>AT64/12*$Q$64</f>
      </c>
      <c r="BS64">
        <f>AU64/12*$Q$64</f>
      </c>
      <c r="BT64">
        <f>AV64/12*$Q$64</f>
      </c>
      <c r="BU64">
        <f>AW64/12*$Q$64</f>
      </c>
      <c r="BV64">
        <f>AX64/12*$Q$64</f>
      </c>
      <c r="BW64" t="s" s="25504">
        <v>64</v>
      </c>
      <c r="BX64" t="s" s="25505">
        <v>59</v>
      </c>
      <c r="BY64" t="s" s="25506">
        <v>60</v>
      </c>
      <c r="BZ64" t="s" s="25507">
        <v>61</v>
      </c>
      <c r="CA64" t="s" s="25508">
        <v>57</v>
      </c>
      <c r="CB64" t="s" s="25509">
        <v>62</v>
      </c>
      <c r="CC64" t="s" s="25510">
        <v>63</v>
      </c>
      <c r="CE64" t="n" s="25511">
        <v>500000.0</v>
      </c>
      <c r="CF64" t="n" s="25512">
        <v>0.0</v>
      </c>
      <c r="CG64" t="n" s="25513">
        <v>0.0</v>
      </c>
      <c r="CH64">
        <f>CF64*(1+CG64)</f>
      </c>
      <c r="CI64" t="n" s="25515">
        <v>0.25</v>
      </c>
      <c r="CJ64">
        <f>CH64/(1-CI64)</f>
      </c>
      <c r="CK64">
        <f>CI64*CJ64</f>
      </c>
      <c r="CL64" t="n" s="25518">
        <v>0.15000000596046448</v>
      </c>
      <c r="CM64">
        <f>CL64*CJ64</f>
      </c>
      <c r="CN64">
        <f>CI64-CL64</f>
      </c>
      <c r="CO64">
        <f>CK64-CM64</f>
      </c>
      <c r="CP64" t="n" s="25522">
        <v>0.03999999910593033</v>
      </c>
      <c r="CQ64">
        <f>CP64*CJ64</f>
      </c>
      <c r="CR64">
        <f>CJ64*(1+CP64)</f>
      </c>
      <c r="CS64" t="n" s="25525">
        <v>0.029999999329447746</v>
      </c>
      <c r="CT64">
        <f>CS64*CR64</f>
      </c>
      <c r="CU64">
        <f>CR64+CT64</f>
      </c>
      <c r="CV64" t="n" s="25528">
        <v>0.10000000149011612</v>
      </c>
      <c r="CW64">
        <f>CU64/(1-CV64)</f>
      </c>
      <c r="CX64">
        <f>CV64*CW64</f>
      </c>
      <c r="CY64" t="n" s="25531">
        <v>0.10000000149011612</v>
      </c>
      <c r="CZ64">
        <f>CY64*CW64</f>
      </c>
      <c r="DA64">
        <f>CV64-CY64</f>
      </c>
      <c r="DB64">
        <f>CX64-CZ64</f>
      </c>
      <c r="DC64">
        <f>CW64</f>
      </c>
      <c r="DD64">
        <f>CF64/12*$Q$64</f>
      </c>
      <c r="DE64">
        <f>CG64/12*$Q$64</f>
      </c>
      <c r="DF64">
        <f>CH64/12*$Q$64</f>
      </c>
      <c r="DG64">
        <f>CI64/12*$Q$64</f>
      </c>
      <c r="DH64">
        <f>CJ64/12*$Q$64</f>
      </c>
      <c r="DI64">
        <f>CK64/12*$Q$64</f>
      </c>
      <c r="DJ64">
        <f>CL64/12*$Q$64</f>
      </c>
      <c r="DK64">
        <f>CM64/12*$Q$64</f>
      </c>
      <c r="DL64">
        <f>CN64/12*$Q$64</f>
      </c>
      <c r="DM64">
        <f>CO64/12*$Q$64</f>
      </c>
      <c r="DN64">
        <f>CP64/12*$Q$64</f>
      </c>
      <c r="DO64">
        <f>CQ64/12*$Q$64</f>
      </c>
      <c r="DP64">
        <f>CR64/12*$Q$64</f>
      </c>
      <c r="DQ64">
        <f>CS64/12*$Q$64</f>
      </c>
      <c r="DR64">
        <f>CT64/12*$Q$64</f>
      </c>
      <c r="DS64">
        <f>CU64/12*$Q$64</f>
      </c>
      <c r="DT64">
        <f>CV64/12*$Q$64</f>
      </c>
      <c r="DU64">
        <f>CW64/12*$Q$64</f>
      </c>
      <c r="DV64">
        <f>CX64/12*$Q$64</f>
      </c>
      <c r="DW64">
        <f>CY64/12*$Q$64</f>
      </c>
      <c r="DX64">
        <f>CZ64/12*$Q$64</f>
      </c>
      <c r="DY64">
        <f>DA64/12*$Q$64</f>
      </c>
      <c r="DZ64">
        <f>DB64/12*$Q$64</f>
      </c>
      <c r="EA64">
        <f>DC64/12*$Q$64</f>
      </c>
      <c r="EB64" t="s" s="25564">
        <v>65</v>
      </c>
      <c r="EC64" t="s" s="25565">
        <v>66</v>
      </c>
      <c r="ED64" t="s" s="25566">
        <v>67</v>
      </c>
      <c r="EE64" t="n" s="25567">
        <v>240322.0</v>
      </c>
      <c r="EF64" t="s" s="25568">
        <v>57</v>
      </c>
      <c r="EG64" t="s" s="25569">
        <v>68</v>
      </c>
      <c r="EH64" t="n" s="25570">
        <v>0.5009999871253967</v>
      </c>
      <c r="EI64" t="n" s="25571">
        <v>3.0</v>
      </c>
      <c r="EJ64">
        <f>EI64*$O$64*12</f>
      </c>
      <c r="EK64">
        <f>EH64*EJ64</f>
      </c>
      <c r="EL64" t="n" s="25574">
        <v>0.0</v>
      </c>
      <c r="EM64">
        <f>EK64*(1+EL64)</f>
      </c>
      <c r="EN64" t="n" s="25576">
        <v>0.25</v>
      </c>
      <c r="EO64">
        <f>EM64/(1-EN64)</f>
      </c>
      <c r="EP64">
        <f>EN64*EO64</f>
      </c>
      <c r="EQ64" t="n" s="25579">
        <v>0.15000000596046448</v>
      </c>
      <c r="ER64">
        <f>EQ64*EO64</f>
      </c>
      <c r="ES64">
        <f>EN64-EQ64</f>
      </c>
      <c r="ET64">
        <f>EP64-ER64</f>
      </c>
      <c r="EU64" t="n" s="25583">
        <v>0.03999999910593033</v>
      </c>
      <c r="EV64">
        <f>EU64*EO64</f>
      </c>
      <c r="EW64">
        <f>EO64*(1+EU64)</f>
      </c>
      <c r="EX64" t="n" s="25586">
        <v>0.029999999329447746</v>
      </c>
      <c r="EY64">
        <f>EX64*EW64</f>
      </c>
      <c r="EZ64">
        <f>EW64+EY64</f>
      </c>
      <c r="FA64" t="n" s="25589">
        <v>0.10000000149011612</v>
      </c>
      <c r="FB64">
        <f>EZ64/(1-FA64)</f>
      </c>
      <c r="FC64">
        <f>FA64*FB64</f>
      </c>
      <c r="FD64" t="n" s="25592">
        <v>0.10000000149011612</v>
      </c>
      <c r="FE64">
        <f>FD64*FB64</f>
      </c>
      <c r="FF64">
        <f>FA64-FD64</f>
      </c>
      <c r="FG64">
        <f>FC64-FE64</f>
      </c>
      <c r="FH64">
        <f>FB64</f>
      </c>
      <c r="FI64">
        <f>EH64*EJ64/3664*$P$64</f>
      </c>
      <c r="FJ64" t="n" s="25598">
        <v>0.0</v>
      </c>
      <c r="FK64">
        <f>FI64*(1+FJ64)</f>
      </c>
      <c r="FL64" t="n" s="25600">
        <v>0.25</v>
      </c>
      <c r="FM64">
        <f>FK64/(1-FL64)</f>
      </c>
      <c r="FN64">
        <f>FL64*FM64</f>
      </c>
      <c r="FO64" t="n" s="25603">
        <v>0.15000000596046448</v>
      </c>
      <c r="FP64">
        <f>FO64*FM64</f>
      </c>
      <c r="FQ64">
        <f>FL64-FO64</f>
      </c>
      <c r="FR64">
        <f>FN64-FP64</f>
      </c>
      <c r="FS64" t="n" s="25607">
        <v>0.03999999910593033</v>
      </c>
      <c r="FT64">
        <f>FS64*FM64</f>
      </c>
      <c r="FU64">
        <f>FM64*(1+FS64)</f>
      </c>
      <c r="FV64" t="n" s="25610">
        <v>0.029999999329447746</v>
      </c>
      <c r="FW64">
        <f>FV64*FU64</f>
      </c>
      <c r="FX64">
        <f>FU64+FW64</f>
      </c>
      <c r="FY64" t="n" s="25613">
        <v>0.10000000149011612</v>
      </c>
      <c r="FZ64">
        <f>FX64/(1-FY64)</f>
      </c>
      <c r="GA64">
        <f>FY64*FZ64</f>
      </c>
      <c r="GB64" t="n" s="25616">
        <v>0.10000000149011612</v>
      </c>
      <c r="GC64">
        <f>GB64*FZ64</f>
      </c>
      <c r="GD64">
        <f>FY64-GB64</f>
      </c>
      <c r="GE64">
        <f>GA64-GC64</f>
      </c>
      <c r="GF64">
        <f>FZ64</f>
      </c>
      <c r="GG64" t="s" s="25621">
        <v>69</v>
      </c>
      <c r="GH64" t="s" s="25622">
        <v>66</v>
      </c>
      <c r="GI64" t="s" s="25623">
        <v>67</v>
      </c>
      <c r="GJ64" t="n" s="25624">
        <v>240322.0</v>
      </c>
      <c r="GK64" t="s" s="25625">
        <v>57</v>
      </c>
      <c r="GL64" t="s" s="25626">
        <v>68</v>
      </c>
      <c r="GM64" t="n" s="25627">
        <v>0.12530000507831573</v>
      </c>
      <c r="GN64" t="n" s="25628">
        <v>3.0</v>
      </c>
      <c r="GO64">
        <f>GN64*$O$64*12</f>
      </c>
      <c r="GP64">
        <f>GM64*GO64</f>
      </c>
      <c r="GQ64" t="n" s="25631">
        <v>0.0</v>
      </c>
      <c r="GR64">
        <f>GP64*(1+GQ64)</f>
      </c>
      <c r="GS64" t="n" s="25633">
        <v>0.25</v>
      </c>
      <c r="GT64">
        <f>GR64/(1-GS64)</f>
      </c>
      <c r="GU64">
        <f>GS64*GT64</f>
      </c>
      <c r="GV64" t="n" s="25636">
        <v>0.15000000596046448</v>
      </c>
      <c r="GW64">
        <f>GV64*GT64</f>
      </c>
      <c r="GX64">
        <f>GS64-GV64</f>
      </c>
      <c r="GY64">
        <f>GU64-GW64</f>
      </c>
      <c r="GZ64" t="n" s="25640">
        <v>0.03999999910593033</v>
      </c>
      <c r="HA64">
        <f>GZ64*GT64</f>
      </c>
      <c r="HB64">
        <f>GT64*(1+GZ64)</f>
      </c>
      <c r="HC64" t="n" s="25643">
        <v>0.029999999329447746</v>
      </c>
      <c r="HD64">
        <f>HC64*HB64</f>
      </c>
      <c r="HE64">
        <f>HB64+HD64</f>
      </c>
      <c r="HF64" t="n" s="25646">
        <v>0.10000000149011612</v>
      </c>
      <c r="HG64">
        <f>HE64/(1-HF64)</f>
      </c>
      <c r="HH64">
        <f>HF64*HG64</f>
      </c>
      <c r="HI64" t="n" s="25649">
        <v>0.10000000149011612</v>
      </c>
      <c r="HJ64">
        <f>HI64*HG64</f>
      </c>
      <c r="HK64">
        <f>HF64-HI64</f>
      </c>
      <c r="HL64">
        <f>HH64-HJ64</f>
      </c>
      <c r="HM64">
        <f>HG64</f>
      </c>
      <c r="HN64">
        <f>GM64*GO64/3664*$P$64</f>
      </c>
      <c r="HO64" t="n" s="25655">
        <v>0.0</v>
      </c>
      <c r="HP64">
        <f>HN64*(1+HO64)</f>
      </c>
      <c r="HQ64" t="n" s="25657">
        <v>0.25</v>
      </c>
      <c r="HR64">
        <f>HP64/(1-HQ64)</f>
      </c>
      <c r="HS64">
        <f>HQ64*HR64</f>
      </c>
      <c r="HT64" t="n" s="25660">
        <v>0.15000000596046448</v>
      </c>
      <c r="HU64">
        <f>HT64*HR64</f>
      </c>
      <c r="HV64">
        <f>HQ64-HT64</f>
      </c>
      <c r="HW64">
        <f>HS64-HU64</f>
      </c>
      <c r="HX64" t="n" s="25664">
        <v>0.03999999910593033</v>
      </c>
      <c r="HY64">
        <f>HX64*HR64</f>
      </c>
      <c r="HZ64">
        <f>HR64*(1+HX64)</f>
      </c>
      <c r="IA64" t="n" s="25667">
        <v>0.029999999329447746</v>
      </c>
      <c r="IB64">
        <f>IA64*HZ64</f>
      </c>
      <c r="IC64">
        <f>HZ64+IB64</f>
      </c>
      <c r="ID64" t="n" s="25670">
        <v>0.10000000149011612</v>
      </c>
      <c r="IE64">
        <f>IC64/(1-ID64)</f>
      </c>
      <c r="IF64">
        <f>ID64*IE64</f>
      </c>
      <c r="IG64" t="n" s="25673">
        <v>0.10000000149011612</v>
      </c>
      <c r="IH64">
        <f>IG64*IE64</f>
      </c>
      <c r="II64">
        <f>ID64-IG64</f>
      </c>
      <c r="IJ64">
        <f>IF64-IH64</f>
      </c>
      <c r="IK64">
        <f>IE64</f>
      </c>
      <c r="IL64" t="s" s="25678">
        <v>70</v>
      </c>
      <c r="IM64" t="s" s="25679">
        <v>66</v>
      </c>
      <c r="IN64" t="s" s="25680">
        <v>67</v>
      </c>
      <c r="IO64" t="n" s="25681">
        <v>240322.0</v>
      </c>
      <c r="IP64" t="s" s="25682">
        <v>57</v>
      </c>
      <c r="IQ64" t="s" s="25683">
        <v>68</v>
      </c>
      <c r="IR64" t="n" s="25684">
        <v>0.061900001019239426</v>
      </c>
      <c r="IS64" t="n" s="25685">
        <v>3.0</v>
      </c>
      <c r="IT64">
        <f>IS64*$O$64*12</f>
      </c>
      <c r="IU64">
        <f>IR64*IT64</f>
      </c>
      <c r="IV64" t="n" s="25688">
        <v>0.0</v>
      </c>
      <c r="IW64">
        <f>IU64*(1+IV64)</f>
      </c>
      <c r="IX64" t="n" s="25690">
        <v>0.25</v>
      </c>
      <c r="IY64">
        <f>IW64/(1-IX64)</f>
      </c>
      <c r="IZ64">
        <f>IX64*IY64</f>
      </c>
      <c r="JA64" t="n" s="25693">
        <v>0.15000000596046448</v>
      </c>
      <c r="JB64">
        <f>JA64*IY64</f>
      </c>
      <c r="JC64">
        <f>IX64-JA64</f>
      </c>
      <c r="JD64">
        <f>IZ64-JB64</f>
      </c>
      <c r="JE64" t="n" s="25697">
        <v>0.03999999910593033</v>
      </c>
      <c r="JF64">
        <f>JE64*IY64</f>
      </c>
      <c r="JG64">
        <f>IY64*(1+JE64)</f>
      </c>
      <c r="JH64" t="n" s="25700">
        <v>0.029999999329447746</v>
      </c>
      <c r="JI64">
        <f>JH64*JG64</f>
      </c>
      <c r="JJ64">
        <f>JG64+JI64</f>
      </c>
      <c r="JK64" t="n" s="25703">
        <v>0.10000000149011612</v>
      </c>
      <c r="JL64">
        <f>JJ64/(1-JK64)</f>
      </c>
      <c r="JM64">
        <f>JK64*JL64</f>
      </c>
      <c r="JN64" t="n" s="25706">
        <v>0.10000000149011612</v>
      </c>
      <c r="JO64">
        <f>JN64*JL64</f>
      </c>
      <c r="JP64">
        <f>JK64-JN64</f>
      </c>
      <c r="JQ64">
        <f>JM64-JO64</f>
      </c>
      <c r="JR64">
        <f>JL64</f>
      </c>
      <c r="JS64">
        <f>IR64*IT64/3664*$P$64</f>
      </c>
      <c r="JT64" t="n" s="25712">
        <v>0.0</v>
      </c>
      <c r="JU64">
        <f>JS64*(1+JT64)</f>
      </c>
      <c r="JV64" t="n" s="25714">
        <v>0.25</v>
      </c>
      <c r="JW64">
        <f>JU64/(1-JV64)</f>
      </c>
      <c r="JX64">
        <f>JV64*JW64</f>
      </c>
      <c r="JY64" t="n" s="25717">
        <v>0.15000000596046448</v>
      </c>
      <c r="JZ64">
        <f>JY64*JW64</f>
      </c>
      <c r="KA64">
        <f>JV64-JY64</f>
      </c>
      <c r="KB64">
        <f>JX64-JZ64</f>
      </c>
      <c r="KC64" t="n" s="25721">
        <v>0.03999999910593033</v>
      </c>
      <c r="KD64">
        <f>KC64*JW64</f>
      </c>
      <c r="KE64">
        <f>JW64*(1+KC64)</f>
      </c>
      <c r="KF64" t="n" s="25724">
        <v>0.029999999329447746</v>
      </c>
      <c r="KG64">
        <f>KF64*KE64</f>
      </c>
      <c r="KH64">
        <f>KE64+KG64</f>
      </c>
      <c r="KI64" t="n" s="25727">
        <v>0.10000000149011612</v>
      </c>
      <c r="KJ64">
        <f>KH64/(1-KI64)</f>
      </c>
      <c r="KK64">
        <f>KI64*KJ64</f>
      </c>
      <c r="KL64" t="n" s="25730">
        <v>0.10000000149011612</v>
      </c>
      <c r="KM64">
        <f>KL64*KJ64</f>
      </c>
      <c r="KN64">
        <f>KI64-KL64</f>
      </c>
      <c r="KO64">
        <f>KK64-KM64</f>
      </c>
      <c r="KP64">
        <f>KJ64</f>
      </c>
      <c r="KQ64" t="s" s="25735">
        <v>71</v>
      </c>
      <c r="KR64" t="s" s="25736">
        <v>66</v>
      </c>
      <c r="KS64" t="s" s="25737">
        <v>67</v>
      </c>
      <c r="KT64" t="n" s="25738">
        <v>240322.0</v>
      </c>
      <c r="KU64" t="s" s="25739">
        <v>57</v>
      </c>
      <c r="KV64" t="s" s="25740">
        <v>68</v>
      </c>
      <c r="KW64" t="n" s="25741">
        <v>0.21080000698566437</v>
      </c>
      <c r="KX64" t="n" s="25742">
        <v>3.0</v>
      </c>
      <c r="KY64">
        <f>KX64*$O$64*12</f>
      </c>
      <c r="KZ64">
        <f>KW64*KY64</f>
      </c>
      <c r="LA64" t="n" s="25745">
        <v>0.0</v>
      </c>
      <c r="LB64">
        <f>KZ64*(1+LA64)</f>
      </c>
      <c r="LC64" t="n" s="25747">
        <v>0.25</v>
      </c>
      <c r="LD64">
        <f>LB64/(1-LC64)</f>
      </c>
      <c r="LE64">
        <f>LC64*LD64</f>
      </c>
      <c r="LF64" t="n" s="25750">
        <v>0.15000000596046448</v>
      </c>
      <c r="LG64">
        <f>LF64*LD64</f>
      </c>
      <c r="LH64">
        <f>LC64-LF64</f>
      </c>
      <c r="LI64">
        <f>LE64-LG64</f>
      </c>
      <c r="LJ64" t="n" s="25754">
        <v>0.03999999910593033</v>
      </c>
      <c r="LK64">
        <f>LJ64*LD64</f>
      </c>
      <c r="LL64">
        <f>LD64*(1+LJ64)</f>
      </c>
      <c r="LM64" t="n" s="25757">
        <v>0.029999999329447746</v>
      </c>
      <c r="LN64">
        <f>LM64*LL64</f>
      </c>
      <c r="LO64">
        <f>LL64+LN64</f>
      </c>
      <c r="LP64" t="n" s="25760">
        <v>0.10000000149011612</v>
      </c>
      <c r="LQ64">
        <f>LO64/(1-LP64)</f>
      </c>
      <c r="LR64">
        <f>LP64*LQ64</f>
      </c>
      <c r="LS64" t="n" s="25763">
        <v>0.10000000149011612</v>
      </c>
      <c r="LT64">
        <f>LS64*LQ64</f>
      </c>
      <c r="LU64">
        <f>LP64-LS64</f>
      </c>
      <c r="LV64">
        <f>LR64-LT64</f>
      </c>
      <c r="LW64">
        <f>LQ64</f>
      </c>
      <c r="LX64">
        <f>KW64*KY64/3664*$P$64</f>
      </c>
      <c r="LY64" t="n" s="25769">
        <v>0.0</v>
      </c>
      <c r="LZ64">
        <f>LX64*(1+LY64)</f>
      </c>
      <c r="MA64" t="n" s="25771">
        <v>0.25</v>
      </c>
      <c r="MB64">
        <f>LZ64/(1-MA64)</f>
      </c>
      <c r="MC64">
        <f>MA64*MB64</f>
      </c>
      <c r="MD64" t="n" s="25774">
        <v>0.15000000596046448</v>
      </c>
      <c r="ME64">
        <f>MD64*MB64</f>
      </c>
      <c r="MF64">
        <f>MA64-MD64</f>
      </c>
      <c r="MG64">
        <f>MC64-ME64</f>
      </c>
      <c r="MH64" t="n" s="25778">
        <v>0.03999999910593033</v>
      </c>
      <c r="MI64">
        <f>MH64*MB64</f>
      </c>
      <c r="MJ64">
        <f>MB64*(1+MH64)</f>
      </c>
      <c r="MK64" t="n" s="25781">
        <v>0.029999999329447746</v>
      </c>
      <c r="ML64">
        <f>MK64*MJ64</f>
      </c>
      <c r="MM64">
        <f>MJ64+ML64</f>
      </c>
      <c r="MN64" t="n" s="25784">
        <v>0.10000000149011612</v>
      </c>
      <c r="MO64">
        <f>MM64/(1-MN64)</f>
      </c>
      <c r="MP64">
        <f>MN64*MO64</f>
      </c>
      <c r="MQ64" t="n" s="25787">
        <v>0.10000000149011612</v>
      </c>
      <c r="MR64">
        <f>MQ64*MO64</f>
      </c>
      <c r="MS64">
        <f>MN64-MQ64</f>
      </c>
      <c r="MT64">
        <f>MP64-MR64</f>
      </c>
      <c r="MU64">
        <f>MO64</f>
      </c>
      <c r="MV64" t="s" s="25792">
        <v>72</v>
      </c>
      <c r="MW64" t="s" s="25793">
        <v>66</v>
      </c>
      <c r="MX64" t="s" s="25794">
        <v>67</v>
      </c>
      <c r="MY64" t="n" s="25795">
        <v>240322.0</v>
      </c>
      <c r="MZ64" t="s" s="25796">
        <v>57</v>
      </c>
      <c r="NA64" t="s" s="25797">
        <v>68</v>
      </c>
      <c r="NB64" t="n" s="25798">
        <v>0.45249998569488525</v>
      </c>
      <c r="NC64" t="n" s="25799">
        <v>1.0</v>
      </c>
      <c r="ND64">
        <f>NC64*$O$64*12</f>
      </c>
      <c r="NE64">
        <f>NB64*ND64</f>
      </c>
      <c r="NF64" t="n" s="25802">
        <v>0.0</v>
      </c>
      <c r="NG64">
        <f>NE64*(1+NF64)</f>
      </c>
      <c r="NH64" t="n" s="25804">
        <v>0.25</v>
      </c>
      <c r="NI64">
        <f>NG64/(1-NH64)</f>
      </c>
      <c r="NJ64">
        <f>NH64*NI64</f>
      </c>
      <c r="NK64" t="n" s="25807">
        <v>0.15000000596046448</v>
      </c>
      <c r="NL64">
        <f>NK64*NI64</f>
      </c>
      <c r="NM64">
        <f>NH64-NK64</f>
      </c>
      <c r="NN64">
        <f>NJ64-NL64</f>
      </c>
      <c r="NO64" t="n" s="25811">
        <v>0.03999999910593033</v>
      </c>
      <c r="NP64">
        <f>NO64*NI64</f>
      </c>
      <c r="NQ64">
        <f>NI64*(1+NO64)</f>
      </c>
      <c r="NR64" t="n" s="25814">
        <v>0.029999999329447746</v>
      </c>
      <c r="NS64">
        <f>NR64*NQ64</f>
      </c>
      <c r="NT64">
        <f>NQ64+NS64</f>
      </c>
      <c r="NU64" t="n" s="25817">
        <v>0.10000000149011612</v>
      </c>
      <c r="NV64">
        <f>NT64/(1-NU64)</f>
      </c>
      <c r="NW64">
        <f>NU64*NV64</f>
      </c>
      <c r="NX64" t="n" s="25820">
        <v>0.10000000149011612</v>
      </c>
      <c r="NY64">
        <f>NX64*NV64</f>
      </c>
      <c r="NZ64">
        <f>NU64-NX64</f>
      </c>
      <c r="OA64">
        <f>NW64-NY64</f>
      </c>
      <c r="OB64">
        <f>NV64</f>
      </c>
      <c r="OC64">
        <f>NB64*ND64/3664*$P$64</f>
      </c>
      <c r="OD64" t="n" s="25826">
        <v>0.0</v>
      </c>
      <c r="OE64">
        <f>OC64*(1+OD64)</f>
      </c>
      <c r="OF64" t="n" s="25828">
        <v>0.25</v>
      </c>
      <c r="OG64">
        <f>OE64/(1-OF64)</f>
      </c>
      <c r="OH64">
        <f>OF64*OG64</f>
      </c>
      <c r="OI64" t="n" s="25831">
        <v>0.15000000596046448</v>
      </c>
      <c r="OJ64">
        <f>OI64*OG64</f>
      </c>
      <c r="OK64">
        <f>OF64-OI64</f>
      </c>
      <c r="OL64">
        <f>OH64-OJ64</f>
      </c>
      <c r="OM64" t="n" s="25835">
        <v>0.03999999910593033</v>
      </c>
      <c r="ON64">
        <f>OM64*OG64</f>
      </c>
      <c r="OO64">
        <f>OG64*(1+OM64)</f>
      </c>
      <c r="OP64" t="n" s="25838">
        <v>0.029999999329447746</v>
      </c>
      <c r="OQ64">
        <f>OP64*OO64</f>
      </c>
      <c r="OR64">
        <f>OO64+OQ64</f>
      </c>
      <c r="OS64" t="n" s="25841">
        <v>0.10000000149011612</v>
      </c>
      <c r="OT64">
        <f>OR64/(1-OS64)</f>
      </c>
      <c r="OU64">
        <f>OS64*OT64</f>
      </c>
      <c r="OV64" t="n" s="25844">
        <v>0.10000000149011612</v>
      </c>
      <c r="OW64">
        <f>OV64*OT64</f>
      </c>
      <c r="OX64">
        <f>OS64-OV64</f>
      </c>
      <c r="OY64">
        <f>OU64-OW64</f>
      </c>
      <c r="OZ64">
        <f>OT64</f>
      </c>
      <c r="PA64" t="s" s="25849">
        <v>73</v>
      </c>
      <c r="PB64" t="s" s="25850">
        <v>66</v>
      </c>
      <c r="PC64" t="s" s="25851">
        <v>67</v>
      </c>
      <c r="PD64" t="n" s="25852">
        <v>240322.0</v>
      </c>
      <c r="PE64" t="s" s="25853">
        <v>57</v>
      </c>
      <c r="PF64" t="s" s="25854">
        <v>68</v>
      </c>
      <c r="PG64" t="n" s="25855">
        <v>0.9043999910354614</v>
      </c>
      <c r="PH64" t="n" s="25856">
        <v>1.0</v>
      </c>
      <c r="PI64">
        <f>PH64*$O$64*12</f>
      </c>
      <c r="PJ64">
        <f>PG64*PI64</f>
      </c>
      <c r="PK64" t="n" s="25859">
        <v>0.0</v>
      </c>
      <c r="PL64">
        <f>PJ64*(1+PK64)</f>
      </c>
      <c r="PM64" t="n" s="25861">
        <v>0.25</v>
      </c>
      <c r="PN64">
        <f>PL64/(1-PM64)</f>
      </c>
      <c r="PO64">
        <f>PM64*PN64</f>
      </c>
      <c r="PP64" t="n" s="25864">
        <v>0.15000000596046448</v>
      </c>
      <c r="PQ64">
        <f>PP64*PN64</f>
      </c>
      <c r="PR64">
        <f>PM64-PP64</f>
      </c>
      <c r="PS64">
        <f>PO64-PQ64</f>
      </c>
      <c r="PT64" t="n" s="25868">
        <v>0.03999999910593033</v>
      </c>
      <c r="PU64">
        <f>PT64*PN64</f>
      </c>
      <c r="PV64">
        <f>PN64*(1+PT64)</f>
      </c>
      <c r="PW64" t="n" s="25871">
        <v>0.029999999329447746</v>
      </c>
      <c r="PX64">
        <f>PW64*PV64</f>
      </c>
      <c r="PY64">
        <f>PV64+PX64</f>
      </c>
      <c r="PZ64" t="n" s="25874">
        <v>0.10000000149011612</v>
      </c>
      <c r="QA64">
        <f>PY64/(1-PZ64)</f>
      </c>
      <c r="QB64">
        <f>PZ64*QA64</f>
      </c>
      <c r="QC64" t="n" s="25877">
        <v>0.10000000149011612</v>
      </c>
      <c r="QD64">
        <f>QC64*QA64</f>
      </c>
      <c r="QE64">
        <f>PZ64-QC64</f>
      </c>
      <c r="QF64">
        <f>QB64-QD64</f>
      </c>
      <c r="QG64">
        <f>QA64</f>
      </c>
      <c r="QH64">
        <f>PG64*PI64/3664*$P$64</f>
      </c>
      <c r="QI64" t="n" s="25883">
        <v>0.0</v>
      </c>
      <c r="QJ64">
        <f>QH64*(1+QI64)</f>
      </c>
      <c r="QK64" t="n" s="25885">
        <v>0.25</v>
      </c>
      <c r="QL64">
        <f>QJ64/(1-QK64)</f>
      </c>
      <c r="QM64">
        <f>QK64*QL64</f>
      </c>
      <c r="QN64" t="n" s="25888">
        <v>0.15000000596046448</v>
      </c>
      <c r="QO64">
        <f>QN64*QL64</f>
      </c>
      <c r="QP64">
        <f>QK64-QN64</f>
      </c>
      <c r="QQ64">
        <f>QM64-QO64</f>
      </c>
      <c r="QR64" t="n" s="25892">
        <v>0.03999999910593033</v>
      </c>
      <c r="QS64">
        <f>QR64*QL64</f>
      </c>
      <c r="QT64">
        <f>QL64*(1+QR64)</f>
      </c>
      <c r="QU64" t="n" s="25895">
        <v>0.029999999329447746</v>
      </c>
      <c r="QV64">
        <f>QU64*QT64</f>
      </c>
      <c r="QW64">
        <f>QT64+QV64</f>
      </c>
      <c r="QX64" t="n" s="25898">
        <v>0.10000000149011612</v>
      </c>
      <c r="QY64">
        <f>QW64/(1-QX64)</f>
      </c>
      <c r="QZ64">
        <f>QX64*QY64</f>
      </c>
      <c r="RA64" t="n" s="25901">
        <v>0.10000000149011612</v>
      </c>
      <c r="RB64">
        <f>RA64*QY64</f>
      </c>
      <c r="RC64">
        <f>QX64-RA64</f>
      </c>
      <c r="RD64">
        <f>QZ64-RB64</f>
      </c>
      <c r="RE64">
        <f>QY64</f>
      </c>
      <c r="RF64">
        <f>BV64+EA64+GF64+IK64+KP64+MU64+OZ64+RE64</f>
      </c>
    </row>
    <row r="65">
      <c r="A65" t="s">
        <v>97</v>
      </c>
      <c r="B65" t="s">
        <v>158</v>
      </c>
      <c r="C65" t="s">
        <v>159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n">
        <v>0.0</v>
      </c>
      <c r="K65" t="n">
        <v>42815.0</v>
      </c>
      <c r="L65" t="n">
        <v>42552.0</v>
      </c>
      <c r="M65" t="s">
        <v>57</v>
      </c>
      <c r="N65" t="n">
        <v>4.0</v>
      </c>
      <c r="O65" t="n">
        <v>3500.0</v>
      </c>
      <c r="P65" t="n">
        <v>-263.0</v>
      </c>
      <c r="Q65" t="n">
        <v>4.0</v>
      </c>
      <c r="R65" t="s" s="25906">
        <v>58</v>
      </c>
      <c r="S65" t="s" s="25907">
        <v>59</v>
      </c>
      <c r="T65" t="s" s="25908">
        <v>84</v>
      </c>
      <c r="U65" t="s" s="25909">
        <v>61</v>
      </c>
      <c r="V65" t="s" s="25910">
        <v>57</v>
      </c>
      <c r="W65" t="s" s="25911">
        <v>62</v>
      </c>
      <c r="X65" t="s" s="25912">
        <v>63</v>
      </c>
      <c r="Z65" t="n" s="25913">
        <v>500000.0</v>
      </c>
      <c r="AA65" t="n" s="25914">
        <v>0.0</v>
      </c>
      <c r="AB65" t="n" s="25915">
        <v>0.0</v>
      </c>
      <c r="AC65">
        <f>AA65*(1+AB65)</f>
      </c>
      <c r="AD65" t="n" s="25917">
        <v>0.25</v>
      </c>
      <c r="AE65">
        <f>AC65/(1-AD65)</f>
      </c>
      <c r="AF65">
        <f>AD65*AE65</f>
      </c>
      <c r="AG65" t="n" s="25920">
        <v>0.15000000596046448</v>
      </c>
      <c r="AH65">
        <f>AG65*AE65</f>
      </c>
      <c r="AI65">
        <f>AD65-AG65</f>
      </c>
      <c r="AJ65">
        <f>AF65-AH65</f>
      </c>
      <c r="AK65" t="n" s="25924">
        <v>0.03999999910593033</v>
      </c>
      <c r="AL65">
        <f>AK65*AE65</f>
      </c>
      <c r="AM65">
        <f>AE65*(1+AK65)</f>
      </c>
      <c r="AN65" t="n" s="25927">
        <v>0.029999999329447746</v>
      </c>
      <c r="AO65">
        <f>AN65*AM65</f>
      </c>
      <c r="AP65">
        <f>AM65+AO65</f>
      </c>
      <c r="AQ65" t="n" s="25930">
        <v>0.10000000149011612</v>
      </c>
      <c r="AR65">
        <f>AP65/(1-AQ65)</f>
      </c>
      <c r="AS65">
        <f>AQ65*AR65</f>
      </c>
      <c r="AT65" t="n" s="25933">
        <v>0.10000000149011612</v>
      </c>
      <c r="AU65">
        <f>AT65*AR65</f>
      </c>
      <c r="AV65">
        <f>AQ65-AT65</f>
      </c>
      <c r="AW65">
        <f>AS65-AU65</f>
      </c>
      <c r="AX65">
        <f>AR65</f>
      </c>
      <c r="AY65">
        <f>AA65/12*$Q$65</f>
      </c>
      <c r="AZ65">
        <f>AB65/12*$Q$65</f>
      </c>
      <c r="BA65">
        <f>AC65/12*$Q$65</f>
      </c>
      <c r="BB65">
        <f>AD65/12*$Q$65</f>
      </c>
      <c r="BC65">
        <f>AE65/12*$Q$65</f>
      </c>
      <c r="BD65">
        <f>AF65/12*$Q$65</f>
      </c>
      <c r="BE65">
        <f>AG65/12*$Q$65</f>
      </c>
      <c r="BF65">
        <f>AH65/12*$Q$65</f>
      </c>
      <c r="BG65">
        <f>AI65/12*$Q$65</f>
      </c>
      <c r="BH65">
        <f>AJ65/12*$Q$65</f>
      </c>
      <c r="BI65">
        <f>AK65/12*$Q$65</f>
      </c>
      <c r="BJ65">
        <f>AL65/12*$Q$65</f>
      </c>
      <c r="BK65">
        <f>AM65/12*$Q$65</f>
      </c>
      <c r="BL65">
        <f>AN65/12*$Q$65</f>
      </c>
      <c r="BM65">
        <f>AO65/12*$Q$65</f>
      </c>
      <c r="BN65">
        <f>AP65/12*$Q$65</f>
      </c>
      <c r="BO65">
        <f>AQ65/12*$Q$65</f>
      </c>
      <c r="BP65">
        <f>AR65/12*$Q$65</f>
      </c>
      <c r="BQ65">
        <f>AS65/12*$Q$65</f>
      </c>
      <c r="BR65">
        <f>AT65/12*$Q$65</f>
      </c>
      <c r="BS65">
        <f>AU65/12*$Q$65</f>
      </c>
      <c r="BT65">
        <f>AV65/12*$Q$65</f>
      </c>
      <c r="BU65">
        <f>AW65/12*$Q$65</f>
      </c>
      <c r="BV65">
        <f>AX65/12*$Q$65</f>
      </c>
      <c r="BW65" t="s" s="25966">
        <v>64</v>
      </c>
      <c r="BX65" t="s" s="25967">
        <v>59</v>
      </c>
      <c r="BY65" t="s" s="25968">
        <v>84</v>
      </c>
      <c r="BZ65" t="s" s="25969">
        <v>61</v>
      </c>
      <c r="CA65" t="s" s="25970">
        <v>57</v>
      </c>
      <c r="CB65" t="s" s="25971">
        <v>62</v>
      </c>
      <c r="CC65" t="s" s="25972">
        <v>63</v>
      </c>
      <c r="CE65" t="n" s="25973">
        <v>500000.0</v>
      </c>
      <c r="CF65" t="n" s="25974">
        <v>0.0</v>
      </c>
      <c r="CG65" t="n" s="25975">
        <v>0.0</v>
      </c>
      <c r="CH65">
        <f>CF65*(1+CG65)</f>
      </c>
      <c r="CI65" t="n" s="25977">
        <v>0.25</v>
      </c>
      <c r="CJ65">
        <f>CH65/(1-CI65)</f>
      </c>
      <c r="CK65">
        <f>CI65*CJ65</f>
      </c>
      <c r="CL65" t="n" s="25980">
        <v>0.15000000596046448</v>
      </c>
      <c r="CM65">
        <f>CL65*CJ65</f>
      </c>
      <c r="CN65">
        <f>CI65-CL65</f>
      </c>
      <c r="CO65">
        <f>CK65-CM65</f>
      </c>
      <c r="CP65" t="n" s="25984">
        <v>0.03999999910593033</v>
      </c>
      <c r="CQ65">
        <f>CP65*CJ65</f>
      </c>
      <c r="CR65">
        <f>CJ65*(1+CP65)</f>
      </c>
      <c r="CS65" t="n" s="25987">
        <v>0.029999999329447746</v>
      </c>
      <c r="CT65">
        <f>CS65*CR65</f>
      </c>
      <c r="CU65">
        <f>CR65+CT65</f>
      </c>
      <c r="CV65" t="n" s="25990">
        <v>0.10000000149011612</v>
      </c>
      <c r="CW65">
        <f>CU65/(1-CV65)</f>
      </c>
      <c r="CX65">
        <f>CV65*CW65</f>
      </c>
      <c r="CY65" t="n" s="25993">
        <v>0.10000000149011612</v>
      </c>
      <c r="CZ65">
        <f>CY65*CW65</f>
      </c>
      <c r="DA65">
        <f>CV65-CY65</f>
      </c>
      <c r="DB65">
        <f>CX65-CZ65</f>
      </c>
      <c r="DC65">
        <f>CW65</f>
      </c>
      <c r="DD65">
        <f>CF65/12*$Q$65</f>
      </c>
      <c r="DE65">
        <f>CG65/12*$Q$65</f>
      </c>
      <c r="DF65">
        <f>CH65/12*$Q$65</f>
      </c>
      <c r="DG65">
        <f>CI65/12*$Q$65</f>
      </c>
      <c r="DH65">
        <f>CJ65/12*$Q$65</f>
      </c>
      <c r="DI65">
        <f>CK65/12*$Q$65</f>
      </c>
      <c r="DJ65">
        <f>CL65/12*$Q$65</f>
      </c>
      <c r="DK65">
        <f>CM65/12*$Q$65</f>
      </c>
      <c r="DL65">
        <f>CN65/12*$Q$65</f>
      </c>
      <c r="DM65">
        <f>CO65/12*$Q$65</f>
      </c>
      <c r="DN65">
        <f>CP65/12*$Q$65</f>
      </c>
      <c r="DO65">
        <f>CQ65/12*$Q$65</f>
      </c>
      <c r="DP65">
        <f>CR65/12*$Q$65</f>
      </c>
      <c r="DQ65">
        <f>CS65/12*$Q$65</f>
      </c>
      <c r="DR65">
        <f>CT65/12*$Q$65</f>
      </c>
      <c r="DS65">
        <f>CU65/12*$Q$65</f>
      </c>
      <c r="DT65">
        <f>CV65/12*$Q$65</f>
      </c>
      <c r="DU65">
        <f>CW65/12*$Q$65</f>
      </c>
      <c r="DV65">
        <f>CX65/12*$Q$65</f>
      </c>
      <c r="DW65">
        <f>CY65/12*$Q$65</f>
      </c>
      <c r="DX65">
        <f>CZ65/12*$Q$65</f>
      </c>
      <c r="DY65">
        <f>DA65/12*$Q$65</f>
      </c>
      <c r="DZ65">
        <f>DB65/12*$Q$65</f>
      </c>
      <c r="EA65">
        <f>DC65/12*$Q$65</f>
      </c>
      <c r="EB65" t="s" s="26026">
        <v>65</v>
      </c>
      <c r="EC65" t="s" s="26027">
        <v>66</v>
      </c>
      <c r="ED65" t="s" s="26028">
        <v>67</v>
      </c>
      <c r="EE65" t="n" s="26029">
        <v>240322.0</v>
      </c>
      <c r="EF65" t="s" s="26030">
        <v>57</v>
      </c>
      <c r="EG65" t="s" s="26031">
        <v>68</v>
      </c>
      <c r="EH65" t="n" s="26032">
        <v>0.5009999871253967</v>
      </c>
      <c r="EI65" t="n" s="26033">
        <v>3.0</v>
      </c>
      <c r="EJ65">
        <f>EI65*$O$65*12</f>
      </c>
      <c r="EK65">
        <f>EH65*EJ65</f>
      </c>
      <c r="EL65" t="n" s="26036">
        <v>0.0</v>
      </c>
      <c r="EM65">
        <f>EK65*(1+EL65)</f>
      </c>
      <c r="EN65" t="n" s="26038">
        <v>0.25</v>
      </c>
      <c r="EO65">
        <f>EM65/(1-EN65)</f>
      </c>
      <c r="EP65">
        <f>EN65*EO65</f>
      </c>
      <c r="EQ65" t="n" s="26041">
        <v>0.15000000596046448</v>
      </c>
      <c r="ER65">
        <f>EQ65*EO65</f>
      </c>
      <c r="ES65">
        <f>EN65-EQ65</f>
      </c>
      <c r="ET65">
        <f>EP65-ER65</f>
      </c>
      <c r="EU65" t="n" s="26045">
        <v>0.03999999910593033</v>
      </c>
      <c r="EV65">
        <f>EU65*EO65</f>
      </c>
      <c r="EW65">
        <f>EO65*(1+EU65)</f>
      </c>
      <c r="EX65" t="n" s="26048">
        <v>0.029999999329447746</v>
      </c>
      <c r="EY65">
        <f>EX65*EW65</f>
      </c>
      <c r="EZ65">
        <f>EW65+EY65</f>
      </c>
      <c r="FA65" t="n" s="26051">
        <v>0.10000000149011612</v>
      </c>
      <c r="FB65">
        <f>EZ65/(1-FA65)</f>
      </c>
      <c r="FC65">
        <f>FA65*FB65</f>
      </c>
      <c r="FD65" t="n" s="26054">
        <v>0.10000000149011612</v>
      </c>
      <c r="FE65">
        <f>FD65*FB65</f>
      </c>
      <c r="FF65">
        <f>FA65-FD65</f>
      </c>
      <c r="FG65">
        <f>FC65-FE65</f>
      </c>
      <c r="FH65">
        <f>FB65</f>
      </c>
      <c r="FI65">
        <f>EH65*EJ65/3665*$P$65</f>
      </c>
      <c r="FJ65" t="n" s="26060">
        <v>0.0</v>
      </c>
      <c r="FK65">
        <f>FI65*(1+FJ65)</f>
      </c>
      <c r="FL65" t="n" s="26062">
        <v>0.25</v>
      </c>
      <c r="FM65">
        <f>FK65/(1-FL65)</f>
      </c>
      <c r="FN65">
        <f>FL65*FM65</f>
      </c>
      <c r="FO65" t="n" s="26065">
        <v>0.15000000596046448</v>
      </c>
      <c r="FP65">
        <f>FO65*FM65</f>
      </c>
      <c r="FQ65">
        <f>FL65-FO65</f>
      </c>
      <c r="FR65">
        <f>FN65-FP65</f>
      </c>
      <c r="FS65" t="n" s="26069">
        <v>0.03999999910593033</v>
      </c>
      <c r="FT65">
        <f>FS65*FM65</f>
      </c>
      <c r="FU65">
        <f>FM65*(1+FS65)</f>
      </c>
      <c r="FV65" t="n" s="26072">
        <v>0.029999999329447746</v>
      </c>
      <c r="FW65">
        <f>FV65*FU65</f>
      </c>
      <c r="FX65">
        <f>FU65+FW65</f>
      </c>
      <c r="FY65" t="n" s="26075">
        <v>0.10000000149011612</v>
      </c>
      <c r="FZ65">
        <f>FX65/(1-FY65)</f>
      </c>
      <c r="GA65">
        <f>FY65*FZ65</f>
      </c>
      <c r="GB65" t="n" s="26078">
        <v>0.10000000149011612</v>
      </c>
      <c r="GC65">
        <f>GB65*FZ65</f>
      </c>
      <c r="GD65">
        <f>FY65-GB65</f>
      </c>
      <c r="GE65">
        <f>GA65-GC65</f>
      </c>
      <c r="GF65">
        <f>FZ65</f>
      </c>
      <c r="GG65" t="s" s="26083">
        <v>69</v>
      </c>
      <c r="GH65" t="s" s="26084">
        <v>66</v>
      </c>
      <c r="GI65" t="s" s="26085">
        <v>67</v>
      </c>
      <c r="GJ65" t="n" s="26086">
        <v>240322.0</v>
      </c>
      <c r="GK65" t="s" s="26087">
        <v>57</v>
      </c>
      <c r="GL65" t="s" s="26088">
        <v>68</v>
      </c>
      <c r="GM65" t="n" s="26089">
        <v>0.12530000507831573</v>
      </c>
      <c r="GN65" t="n" s="26090">
        <v>3.0</v>
      </c>
      <c r="GO65">
        <f>GN65*$O$65*12</f>
      </c>
      <c r="GP65">
        <f>GM65*GO65</f>
      </c>
      <c r="GQ65" t="n" s="26093">
        <v>0.0</v>
      </c>
      <c r="GR65">
        <f>GP65*(1+GQ65)</f>
      </c>
      <c r="GS65" t="n" s="26095">
        <v>0.25</v>
      </c>
      <c r="GT65">
        <f>GR65/(1-GS65)</f>
      </c>
      <c r="GU65">
        <f>GS65*GT65</f>
      </c>
      <c r="GV65" t="n" s="26098">
        <v>0.15000000596046448</v>
      </c>
      <c r="GW65">
        <f>GV65*GT65</f>
      </c>
      <c r="GX65">
        <f>GS65-GV65</f>
      </c>
      <c r="GY65">
        <f>GU65-GW65</f>
      </c>
      <c r="GZ65" t="n" s="26102">
        <v>0.03999999910593033</v>
      </c>
      <c r="HA65">
        <f>GZ65*GT65</f>
      </c>
      <c r="HB65">
        <f>GT65*(1+GZ65)</f>
      </c>
      <c r="HC65" t="n" s="26105">
        <v>0.029999999329447746</v>
      </c>
      <c r="HD65">
        <f>HC65*HB65</f>
      </c>
      <c r="HE65">
        <f>HB65+HD65</f>
      </c>
      <c r="HF65" t="n" s="26108">
        <v>0.10000000149011612</v>
      </c>
      <c r="HG65">
        <f>HE65/(1-HF65)</f>
      </c>
      <c r="HH65">
        <f>HF65*HG65</f>
      </c>
      <c r="HI65" t="n" s="26111">
        <v>0.10000000149011612</v>
      </c>
      <c r="HJ65">
        <f>HI65*HG65</f>
      </c>
      <c r="HK65">
        <f>HF65-HI65</f>
      </c>
      <c r="HL65">
        <f>HH65-HJ65</f>
      </c>
      <c r="HM65">
        <f>HG65</f>
      </c>
      <c r="HN65">
        <f>GM65*GO65/3665*$P$65</f>
      </c>
      <c r="HO65" t="n" s="26117">
        <v>0.0</v>
      </c>
      <c r="HP65">
        <f>HN65*(1+HO65)</f>
      </c>
      <c r="HQ65" t="n" s="26119">
        <v>0.25</v>
      </c>
      <c r="HR65">
        <f>HP65/(1-HQ65)</f>
      </c>
      <c r="HS65">
        <f>HQ65*HR65</f>
      </c>
      <c r="HT65" t="n" s="26122">
        <v>0.15000000596046448</v>
      </c>
      <c r="HU65">
        <f>HT65*HR65</f>
      </c>
      <c r="HV65">
        <f>HQ65-HT65</f>
      </c>
      <c r="HW65">
        <f>HS65-HU65</f>
      </c>
      <c r="HX65" t="n" s="26126">
        <v>0.03999999910593033</v>
      </c>
      <c r="HY65">
        <f>HX65*HR65</f>
      </c>
      <c r="HZ65">
        <f>HR65*(1+HX65)</f>
      </c>
      <c r="IA65" t="n" s="26129">
        <v>0.029999999329447746</v>
      </c>
      <c r="IB65">
        <f>IA65*HZ65</f>
      </c>
      <c r="IC65">
        <f>HZ65+IB65</f>
      </c>
      <c r="ID65" t="n" s="26132">
        <v>0.10000000149011612</v>
      </c>
      <c r="IE65">
        <f>IC65/(1-ID65)</f>
      </c>
      <c r="IF65">
        <f>ID65*IE65</f>
      </c>
      <c r="IG65" t="n" s="26135">
        <v>0.10000000149011612</v>
      </c>
      <c r="IH65">
        <f>IG65*IE65</f>
      </c>
      <c r="II65">
        <f>ID65-IG65</f>
      </c>
      <c r="IJ65">
        <f>IF65-IH65</f>
      </c>
      <c r="IK65">
        <f>IE65</f>
      </c>
      <c r="IL65" t="s" s="26140">
        <v>70</v>
      </c>
      <c r="IM65" t="s" s="26141">
        <v>66</v>
      </c>
      <c r="IN65" t="s" s="26142">
        <v>67</v>
      </c>
      <c r="IO65" t="n" s="26143">
        <v>240322.0</v>
      </c>
      <c r="IP65" t="s" s="26144">
        <v>57</v>
      </c>
      <c r="IQ65" t="s" s="26145">
        <v>68</v>
      </c>
      <c r="IR65" t="n" s="26146">
        <v>0.061900001019239426</v>
      </c>
      <c r="IS65" t="n" s="26147">
        <v>3.0</v>
      </c>
      <c r="IT65">
        <f>IS65*$O$65*12</f>
      </c>
      <c r="IU65">
        <f>IR65*IT65</f>
      </c>
      <c r="IV65" t="n" s="26150">
        <v>0.0</v>
      </c>
      <c r="IW65">
        <f>IU65*(1+IV65)</f>
      </c>
      <c r="IX65" t="n" s="26152">
        <v>0.25</v>
      </c>
      <c r="IY65">
        <f>IW65/(1-IX65)</f>
      </c>
      <c r="IZ65">
        <f>IX65*IY65</f>
      </c>
      <c r="JA65" t="n" s="26155">
        <v>0.15000000596046448</v>
      </c>
      <c r="JB65">
        <f>JA65*IY65</f>
      </c>
      <c r="JC65">
        <f>IX65-JA65</f>
      </c>
      <c r="JD65">
        <f>IZ65-JB65</f>
      </c>
      <c r="JE65" t="n" s="26159">
        <v>0.03999999910593033</v>
      </c>
      <c r="JF65">
        <f>JE65*IY65</f>
      </c>
      <c r="JG65">
        <f>IY65*(1+JE65)</f>
      </c>
      <c r="JH65" t="n" s="26162">
        <v>0.029999999329447746</v>
      </c>
      <c r="JI65">
        <f>JH65*JG65</f>
      </c>
      <c r="JJ65">
        <f>JG65+JI65</f>
      </c>
      <c r="JK65" t="n" s="26165">
        <v>0.10000000149011612</v>
      </c>
      <c r="JL65">
        <f>JJ65/(1-JK65)</f>
      </c>
      <c r="JM65">
        <f>JK65*JL65</f>
      </c>
      <c r="JN65" t="n" s="26168">
        <v>0.10000000149011612</v>
      </c>
      <c r="JO65">
        <f>JN65*JL65</f>
      </c>
      <c r="JP65">
        <f>JK65-JN65</f>
      </c>
      <c r="JQ65">
        <f>JM65-JO65</f>
      </c>
      <c r="JR65">
        <f>JL65</f>
      </c>
      <c r="JS65">
        <f>IR65*IT65/3665*$P$65</f>
      </c>
      <c r="JT65" t="n" s="26174">
        <v>0.0</v>
      </c>
      <c r="JU65">
        <f>JS65*(1+JT65)</f>
      </c>
      <c r="JV65" t="n" s="26176">
        <v>0.25</v>
      </c>
      <c r="JW65">
        <f>JU65/(1-JV65)</f>
      </c>
      <c r="JX65">
        <f>JV65*JW65</f>
      </c>
      <c r="JY65" t="n" s="26179">
        <v>0.15000000596046448</v>
      </c>
      <c r="JZ65">
        <f>JY65*JW65</f>
      </c>
      <c r="KA65">
        <f>JV65-JY65</f>
      </c>
      <c r="KB65">
        <f>JX65-JZ65</f>
      </c>
      <c r="KC65" t="n" s="26183">
        <v>0.03999999910593033</v>
      </c>
      <c r="KD65">
        <f>KC65*JW65</f>
      </c>
      <c r="KE65">
        <f>JW65*(1+KC65)</f>
      </c>
      <c r="KF65" t="n" s="26186">
        <v>0.029999999329447746</v>
      </c>
      <c r="KG65">
        <f>KF65*KE65</f>
      </c>
      <c r="KH65">
        <f>KE65+KG65</f>
      </c>
      <c r="KI65" t="n" s="26189">
        <v>0.10000000149011612</v>
      </c>
      <c r="KJ65">
        <f>KH65/(1-KI65)</f>
      </c>
      <c r="KK65">
        <f>KI65*KJ65</f>
      </c>
      <c r="KL65" t="n" s="26192">
        <v>0.10000000149011612</v>
      </c>
      <c r="KM65">
        <f>KL65*KJ65</f>
      </c>
      <c r="KN65">
        <f>KI65-KL65</f>
      </c>
      <c r="KO65">
        <f>KK65-KM65</f>
      </c>
      <c r="KP65">
        <f>KJ65</f>
      </c>
      <c r="KQ65" t="s" s="26197">
        <v>71</v>
      </c>
      <c r="KR65" t="s" s="26198">
        <v>66</v>
      </c>
      <c r="KS65" t="s" s="26199">
        <v>67</v>
      </c>
      <c r="KT65" t="n" s="26200">
        <v>240322.0</v>
      </c>
      <c r="KU65" t="s" s="26201">
        <v>57</v>
      </c>
      <c r="KV65" t="s" s="26202">
        <v>68</v>
      </c>
      <c r="KW65" t="n" s="26203">
        <v>0.21080000698566437</v>
      </c>
      <c r="KX65" t="n" s="26204">
        <v>3.0</v>
      </c>
      <c r="KY65">
        <f>KX65*$O$65*12</f>
      </c>
      <c r="KZ65">
        <f>KW65*KY65</f>
      </c>
      <c r="LA65" t="n" s="26207">
        <v>0.0</v>
      </c>
      <c r="LB65">
        <f>KZ65*(1+LA65)</f>
      </c>
      <c r="LC65" t="n" s="26209">
        <v>0.25</v>
      </c>
      <c r="LD65">
        <f>LB65/(1-LC65)</f>
      </c>
      <c r="LE65">
        <f>LC65*LD65</f>
      </c>
      <c r="LF65" t="n" s="26212">
        <v>0.15000000596046448</v>
      </c>
      <c r="LG65">
        <f>LF65*LD65</f>
      </c>
      <c r="LH65">
        <f>LC65-LF65</f>
      </c>
      <c r="LI65">
        <f>LE65-LG65</f>
      </c>
      <c r="LJ65" t="n" s="26216">
        <v>0.03999999910593033</v>
      </c>
      <c r="LK65">
        <f>LJ65*LD65</f>
      </c>
      <c r="LL65">
        <f>LD65*(1+LJ65)</f>
      </c>
      <c r="LM65" t="n" s="26219">
        <v>0.029999999329447746</v>
      </c>
      <c r="LN65">
        <f>LM65*LL65</f>
      </c>
      <c r="LO65">
        <f>LL65+LN65</f>
      </c>
      <c r="LP65" t="n" s="26222">
        <v>0.10000000149011612</v>
      </c>
      <c r="LQ65">
        <f>LO65/(1-LP65)</f>
      </c>
      <c r="LR65">
        <f>LP65*LQ65</f>
      </c>
      <c r="LS65" t="n" s="26225">
        <v>0.10000000149011612</v>
      </c>
      <c r="LT65">
        <f>LS65*LQ65</f>
      </c>
      <c r="LU65">
        <f>LP65-LS65</f>
      </c>
      <c r="LV65">
        <f>LR65-LT65</f>
      </c>
      <c r="LW65">
        <f>LQ65</f>
      </c>
      <c r="LX65">
        <f>KW65*KY65/3665*$P$65</f>
      </c>
      <c r="LY65" t="n" s="26231">
        <v>0.0</v>
      </c>
      <c r="LZ65">
        <f>LX65*(1+LY65)</f>
      </c>
      <c r="MA65" t="n" s="26233">
        <v>0.25</v>
      </c>
      <c r="MB65">
        <f>LZ65/(1-MA65)</f>
      </c>
      <c r="MC65">
        <f>MA65*MB65</f>
      </c>
      <c r="MD65" t="n" s="26236">
        <v>0.15000000596046448</v>
      </c>
      <c r="ME65">
        <f>MD65*MB65</f>
      </c>
      <c r="MF65">
        <f>MA65-MD65</f>
      </c>
      <c r="MG65">
        <f>MC65-ME65</f>
      </c>
      <c r="MH65" t="n" s="26240">
        <v>0.03999999910593033</v>
      </c>
      <c r="MI65">
        <f>MH65*MB65</f>
      </c>
      <c r="MJ65">
        <f>MB65*(1+MH65)</f>
      </c>
      <c r="MK65" t="n" s="26243">
        <v>0.029999999329447746</v>
      </c>
      <c r="ML65">
        <f>MK65*MJ65</f>
      </c>
      <c r="MM65">
        <f>MJ65+ML65</f>
      </c>
      <c r="MN65" t="n" s="26246">
        <v>0.10000000149011612</v>
      </c>
      <c r="MO65">
        <f>MM65/(1-MN65)</f>
      </c>
      <c r="MP65">
        <f>MN65*MO65</f>
      </c>
      <c r="MQ65" t="n" s="26249">
        <v>0.10000000149011612</v>
      </c>
      <c r="MR65">
        <f>MQ65*MO65</f>
      </c>
      <c r="MS65">
        <f>MN65-MQ65</f>
      </c>
      <c r="MT65">
        <f>MP65-MR65</f>
      </c>
      <c r="MU65">
        <f>MO65</f>
      </c>
      <c r="MV65" t="s" s="26254">
        <v>72</v>
      </c>
      <c r="MW65" t="s" s="26255">
        <v>66</v>
      </c>
      <c r="MX65" t="s" s="26256">
        <v>67</v>
      </c>
      <c r="MY65" t="n" s="26257">
        <v>240322.0</v>
      </c>
      <c r="MZ65" t="s" s="26258">
        <v>57</v>
      </c>
      <c r="NA65" t="s" s="26259">
        <v>68</v>
      </c>
      <c r="NB65" t="n" s="26260">
        <v>0.45249998569488525</v>
      </c>
      <c r="NC65" t="n" s="26261">
        <v>1.0</v>
      </c>
      <c r="ND65">
        <f>NC65*$O$65*12</f>
      </c>
      <c r="NE65">
        <f>NB65*ND65</f>
      </c>
      <c r="NF65" t="n" s="26264">
        <v>0.0</v>
      </c>
      <c r="NG65">
        <f>NE65*(1+NF65)</f>
      </c>
      <c r="NH65" t="n" s="26266">
        <v>0.25</v>
      </c>
      <c r="NI65">
        <f>NG65/(1-NH65)</f>
      </c>
      <c r="NJ65">
        <f>NH65*NI65</f>
      </c>
      <c r="NK65" t="n" s="26269">
        <v>0.15000000596046448</v>
      </c>
      <c r="NL65">
        <f>NK65*NI65</f>
      </c>
      <c r="NM65">
        <f>NH65-NK65</f>
      </c>
      <c r="NN65">
        <f>NJ65-NL65</f>
      </c>
      <c r="NO65" t="n" s="26273">
        <v>0.03999999910593033</v>
      </c>
      <c r="NP65">
        <f>NO65*NI65</f>
      </c>
      <c r="NQ65">
        <f>NI65*(1+NO65)</f>
      </c>
      <c r="NR65" t="n" s="26276">
        <v>0.029999999329447746</v>
      </c>
      <c r="NS65">
        <f>NR65*NQ65</f>
      </c>
      <c r="NT65">
        <f>NQ65+NS65</f>
      </c>
      <c r="NU65" t="n" s="26279">
        <v>0.10000000149011612</v>
      </c>
      <c r="NV65">
        <f>NT65/(1-NU65)</f>
      </c>
      <c r="NW65">
        <f>NU65*NV65</f>
      </c>
      <c r="NX65" t="n" s="26282">
        <v>0.10000000149011612</v>
      </c>
      <c r="NY65">
        <f>NX65*NV65</f>
      </c>
      <c r="NZ65">
        <f>NU65-NX65</f>
      </c>
      <c r="OA65">
        <f>NW65-NY65</f>
      </c>
      <c r="OB65">
        <f>NV65</f>
      </c>
      <c r="OC65">
        <f>NB65*ND65/3665*$P$65</f>
      </c>
      <c r="OD65" t="n" s="26288">
        <v>0.0</v>
      </c>
      <c r="OE65">
        <f>OC65*(1+OD65)</f>
      </c>
      <c r="OF65" t="n" s="26290">
        <v>0.25</v>
      </c>
      <c r="OG65">
        <f>OE65/(1-OF65)</f>
      </c>
      <c r="OH65">
        <f>OF65*OG65</f>
      </c>
      <c r="OI65" t="n" s="26293">
        <v>0.15000000596046448</v>
      </c>
      <c r="OJ65">
        <f>OI65*OG65</f>
      </c>
      <c r="OK65">
        <f>OF65-OI65</f>
      </c>
      <c r="OL65">
        <f>OH65-OJ65</f>
      </c>
      <c r="OM65" t="n" s="26297">
        <v>0.03999999910593033</v>
      </c>
      <c r="ON65">
        <f>OM65*OG65</f>
      </c>
      <c r="OO65">
        <f>OG65*(1+OM65)</f>
      </c>
      <c r="OP65" t="n" s="26300">
        <v>0.029999999329447746</v>
      </c>
      <c r="OQ65">
        <f>OP65*OO65</f>
      </c>
      <c r="OR65">
        <f>OO65+OQ65</f>
      </c>
      <c r="OS65" t="n" s="26303">
        <v>0.10000000149011612</v>
      </c>
      <c r="OT65">
        <f>OR65/(1-OS65)</f>
      </c>
      <c r="OU65">
        <f>OS65*OT65</f>
      </c>
      <c r="OV65" t="n" s="26306">
        <v>0.10000000149011612</v>
      </c>
      <c r="OW65">
        <f>OV65*OT65</f>
      </c>
      <c r="OX65">
        <f>OS65-OV65</f>
      </c>
      <c r="OY65">
        <f>OU65-OW65</f>
      </c>
      <c r="OZ65">
        <f>OT65</f>
      </c>
      <c r="PA65" t="s" s="26311">
        <v>73</v>
      </c>
      <c r="PB65" t="s" s="26312">
        <v>66</v>
      </c>
      <c r="PC65" t="s" s="26313">
        <v>67</v>
      </c>
      <c r="PD65" t="n" s="26314">
        <v>240322.0</v>
      </c>
      <c r="PE65" t="s" s="26315">
        <v>57</v>
      </c>
      <c r="PF65" t="s" s="26316">
        <v>68</v>
      </c>
      <c r="PG65" t="n" s="26317">
        <v>0.9043999910354614</v>
      </c>
      <c r="PH65" t="n" s="26318">
        <v>1.0</v>
      </c>
      <c r="PI65">
        <f>PH65*$O$65*12</f>
      </c>
      <c r="PJ65">
        <f>PG65*PI65</f>
      </c>
      <c r="PK65" t="n" s="26321">
        <v>0.0</v>
      </c>
      <c r="PL65">
        <f>PJ65*(1+PK65)</f>
      </c>
      <c r="PM65" t="n" s="26323">
        <v>0.25</v>
      </c>
      <c r="PN65">
        <f>PL65/(1-PM65)</f>
      </c>
      <c r="PO65">
        <f>PM65*PN65</f>
      </c>
      <c r="PP65" t="n" s="26326">
        <v>0.15000000596046448</v>
      </c>
      <c r="PQ65">
        <f>PP65*PN65</f>
      </c>
      <c r="PR65">
        <f>PM65-PP65</f>
      </c>
      <c r="PS65">
        <f>PO65-PQ65</f>
      </c>
      <c r="PT65" t="n" s="26330">
        <v>0.03999999910593033</v>
      </c>
      <c r="PU65">
        <f>PT65*PN65</f>
      </c>
      <c r="PV65">
        <f>PN65*(1+PT65)</f>
      </c>
      <c r="PW65" t="n" s="26333">
        <v>0.029999999329447746</v>
      </c>
      <c r="PX65">
        <f>PW65*PV65</f>
      </c>
      <c r="PY65">
        <f>PV65+PX65</f>
      </c>
      <c r="PZ65" t="n" s="26336">
        <v>0.10000000149011612</v>
      </c>
      <c r="QA65">
        <f>PY65/(1-PZ65)</f>
      </c>
      <c r="QB65">
        <f>PZ65*QA65</f>
      </c>
      <c r="QC65" t="n" s="26339">
        <v>0.10000000149011612</v>
      </c>
      <c r="QD65">
        <f>QC65*QA65</f>
      </c>
      <c r="QE65">
        <f>PZ65-QC65</f>
      </c>
      <c r="QF65">
        <f>QB65-QD65</f>
      </c>
      <c r="QG65">
        <f>QA65</f>
      </c>
      <c r="QH65">
        <f>PG65*PI65/3665*$P$65</f>
      </c>
      <c r="QI65" t="n" s="26345">
        <v>0.0</v>
      </c>
      <c r="QJ65">
        <f>QH65*(1+QI65)</f>
      </c>
      <c r="QK65" t="n" s="26347">
        <v>0.25</v>
      </c>
      <c r="QL65">
        <f>QJ65/(1-QK65)</f>
      </c>
      <c r="QM65">
        <f>QK65*QL65</f>
      </c>
      <c r="QN65" t="n" s="26350">
        <v>0.15000000596046448</v>
      </c>
      <c r="QO65">
        <f>QN65*QL65</f>
      </c>
      <c r="QP65">
        <f>QK65-QN65</f>
      </c>
      <c r="QQ65">
        <f>QM65-QO65</f>
      </c>
      <c r="QR65" t="n" s="26354">
        <v>0.03999999910593033</v>
      </c>
      <c r="QS65">
        <f>QR65*QL65</f>
      </c>
      <c r="QT65">
        <f>QL65*(1+QR65)</f>
      </c>
      <c r="QU65" t="n" s="26357">
        <v>0.029999999329447746</v>
      </c>
      <c r="QV65">
        <f>QU65*QT65</f>
      </c>
      <c r="QW65">
        <f>QT65+QV65</f>
      </c>
      <c r="QX65" t="n" s="26360">
        <v>0.10000000149011612</v>
      </c>
      <c r="QY65">
        <f>QW65/(1-QX65)</f>
      </c>
      <c r="QZ65">
        <f>QX65*QY65</f>
      </c>
      <c r="RA65" t="n" s="26363">
        <v>0.10000000149011612</v>
      </c>
      <c r="RB65">
        <f>RA65*QY65</f>
      </c>
      <c r="RC65">
        <f>QX65-RA65</f>
      </c>
      <c r="RD65">
        <f>QZ65-RB65</f>
      </c>
      <c r="RE65">
        <f>QY65</f>
      </c>
      <c r="RF65">
        <f>BV65+EA65+GF65+IK65+KP65+MU65+OZ65+RE65</f>
      </c>
    </row>
    <row r="66">
      <c r="A66" t="s">
        <v>147</v>
      </c>
      <c r="B66" t="s">
        <v>160</v>
      </c>
      <c r="C66" t="s">
        <v>161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n">
        <v>0.0</v>
      </c>
      <c r="K66" t="n">
        <v>42815.0</v>
      </c>
      <c r="L66" t="n">
        <v>42753.0</v>
      </c>
      <c r="M66" t="s">
        <v>57</v>
      </c>
      <c r="N66" t="n">
        <v>-2.0</v>
      </c>
      <c r="O66" t="n">
        <v>4500.0</v>
      </c>
      <c r="P66" t="n">
        <v>-62.0</v>
      </c>
      <c r="Q66" t="n">
        <v>-1.0</v>
      </c>
      <c r="R66" t="s" s="26368">
        <v>58</v>
      </c>
      <c r="S66" t="s" s="26369">
        <v>59</v>
      </c>
      <c r="T66" t="s" s="26370">
        <v>60</v>
      </c>
      <c r="U66" t="s" s="26371">
        <v>61</v>
      </c>
      <c r="V66" t="s" s="26372">
        <v>57</v>
      </c>
      <c r="W66" t="s" s="26373">
        <v>62</v>
      </c>
      <c r="X66" t="s" s="26374">
        <v>63</v>
      </c>
      <c r="Z66" t="n" s="26375">
        <v>500000.0</v>
      </c>
      <c r="AA66" t="n" s="26376">
        <v>1822.1199951171875</v>
      </c>
      <c r="AB66" t="n" s="26377">
        <v>0.0</v>
      </c>
      <c r="AC66">
        <f>AA66*(1+AB66)</f>
      </c>
      <c r="AD66" t="n" s="26379">
        <v>0.25</v>
      </c>
      <c r="AE66">
        <f>AC66/(1-AD66)</f>
      </c>
      <c r="AF66">
        <f>AD66*AE66</f>
      </c>
      <c r="AG66" t="n" s="26382">
        <v>0.15000000596046448</v>
      </c>
      <c r="AH66">
        <f>AG66*AE66</f>
      </c>
      <c r="AI66">
        <f>AD66-AG66</f>
      </c>
      <c r="AJ66">
        <f>AF66-AH66</f>
      </c>
      <c r="AK66" t="n" s="26386">
        <v>0.03999999910593033</v>
      </c>
      <c r="AL66">
        <f>AK66*AE66</f>
      </c>
      <c r="AM66">
        <f>AE66*(1+AK66)</f>
      </c>
      <c r="AN66" t="n" s="26389">
        <v>0.029999999329447746</v>
      </c>
      <c r="AO66">
        <f>AN66*AM66</f>
      </c>
      <c r="AP66">
        <f>AM66+AO66</f>
      </c>
      <c r="AQ66" t="n" s="26392">
        <v>0.10000000149011612</v>
      </c>
      <c r="AR66">
        <f>AP66/(1-AQ66)</f>
      </c>
      <c r="AS66">
        <f>AQ66*AR66</f>
      </c>
      <c r="AT66" t="n" s="26395">
        <v>0.10000000149011612</v>
      </c>
      <c r="AU66">
        <f>AT66*AR66</f>
      </c>
      <c r="AV66">
        <f>AQ66-AT66</f>
      </c>
      <c r="AW66">
        <f>AS66-AU66</f>
      </c>
      <c r="AX66">
        <f>AR66</f>
      </c>
      <c r="AY66">
        <f>AA66/12*$Q$66</f>
      </c>
      <c r="AZ66">
        <f>AB66/12*$Q$66</f>
      </c>
      <c r="BA66">
        <f>AC66/12*$Q$66</f>
      </c>
      <c r="BB66">
        <f>AD66/12*$Q$66</f>
      </c>
      <c r="BC66">
        <f>AE66/12*$Q$66</f>
      </c>
      <c r="BD66">
        <f>AF66/12*$Q$66</f>
      </c>
      <c r="BE66">
        <f>AG66/12*$Q$66</f>
      </c>
      <c r="BF66">
        <f>AH66/12*$Q$66</f>
      </c>
      <c r="BG66">
        <f>AI66/12*$Q$66</f>
      </c>
      <c r="BH66">
        <f>AJ66/12*$Q$66</f>
      </c>
      <c r="BI66">
        <f>AK66/12*$Q$66</f>
      </c>
      <c r="BJ66">
        <f>AL66/12*$Q$66</f>
      </c>
      <c r="BK66">
        <f>AM66/12*$Q$66</f>
      </c>
      <c r="BL66">
        <f>AN66/12*$Q$66</f>
      </c>
      <c r="BM66">
        <f>AO66/12*$Q$66</f>
      </c>
      <c r="BN66">
        <f>AP66/12*$Q$66</f>
      </c>
      <c r="BO66">
        <f>AQ66/12*$Q$66</f>
      </c>
      <c r="BP66">
        <f>AR66/12*$Q$66</f>
      </c>
      <c r="BQ66">
        <f>AS66/12*$Q$66</f>
      </c>
      <c r="BR66">
        <f>AT66/12*$Q$66</f>
      </c>
      <c r="BS66">
        <f>AU66/12*$Q$66</f>
      </c>
      <c r="BT66">
        <f>AV66/12*$Q$66</f>
      </c>
      <c r="BU66">
        <f>AW66/12*$Q$66</f>
      </c>
      <c r="BV66">
        <f>AX66/12*$Q$66</f>
      </c>
      <c r="BW66" t="s" s="26428">
        <v>64</v>
      </c>
      <c r="BX66" t="s" s="26429">
        <v>59</v>
      </c>
      <c r="BY66" t="s" s="26430">
        <v>60</v>
      </c>
      <c r="BZ66" t="s" s="26431">
        <v>61</v>
      </c>
      <c r="CA66" t="s" s="26432">
        <v>57</v>
      </c>
      <c r="CB66" t="s" s="26433">
        <v>62</v>
      </c>
      <c r="CC66" t="s" s="26434">
        <v>63</v>
      </c>
      <c r="CE66" t="n" s="26435">
        <v>500000.0</v>
      </c>
      <c r="CF66" t="n" s="26436">
        <v>0.0</v>
      </c>
      <c r="CG66" t="n" s="26437">
        <v>0.0</v>
      </c>
      <c r="CH66">
        <f>CF66*(1+CG66)</f>
      </c>
      <c r="CI66" t="n" s="26439">
        <v>0.25</v>
      </c>
      <c r="CJ66">
        <f>CH66/(1-CI66)</f>
      </c>
      <c r="CK66">
        <f>CI66*CJ66</f>
      </c>
      <c r="CL66" t="n" s="26442">
        <v>0.15000000596046448</v>
      </c>
      <c r="CM66">
        <f>CL66*CJ66</f>
      </c>
      <c r="CN66">
        <f>CI66-CL66</f>
      </c>
      <c r="CO66">
        <f>CK66-CM66</f>
      </c>
      <c r="CP66" t="n" s="26446">
        <v>0.03999999910593033</v>
      </c>
      <c r="CQ66">
        <f>CP66*CJ66</f>
      </c>
      <c r="CR66">
        <f>CJ66*(1+CP66)</f>
      </c>
      <c r="CS66" t="n" s="26449">
        <v>0.029999999329447746</v>
      </c>
      <c r="CT66">
        <f>CS66*CR66</f>
      </c>
      <c r="CU66">
        <f>CR66+CT66</f>
      </c>
      <c r="CV66" t="n" s="26452">
        <v>0.10000000149011612</v>
      </c>
      <c r="CW66">
        <f>CU66/(1-CV66)</f>
      </c>
      <c r="CX66">
        <f>CV66*CW66</f>
      </c>
      <c r="CY66" t="n" s="26455">
        <v>0.10000000149011612</v>
      </c>
      <c r="CZ66">
        <f>CY66*CW66</f>
      </c>
      <c r="DA66">
        <f>CV66-CY66</f>
      </c>
      <c r="DB66">
        <f>CX66-CZ66</f>
      </c>
      <c r="DC66">
        <f>CW66</f>
      </c>
      <c r="DD66">
        <f>CF66/12*$Q$66</f>
      </c>
      <c r="DE66">
        <f>CG66/12*$Q$66</f>
      </c>
      <c r="DF66">
        <f>CH66/12*$Q$66</f>
      </c>
      <c r="DG66">
        <f>CI66/12*$Q$66</f>
      </c>
      <c r="DH66">
        <f>CJ66/12*$Q$66</f>
      </c>
      <c r="DI66">
        <f>CK66/12*$Q$66</f>
      </c>
      <c r="DJ66">
        <f>CL66/12*$Q$66</f>
      </c>
      <c r="DK66">
        <f>CM66/12*$Q$66</f>
      </c>
      <c r="DL66">
        <f>CN66/12*$Q$66</f>
      </c>
      <c r="DM66">
        <f>CO66/12*$Q$66</f>
      </c>
      <c r="DN66">
        <f>CP66/12*$Q$66</f>
      </c>
      <c r="DO66">
        <f>CQ66/12*$Q$66</f>
      </c>
      <c r="DP66">
        <f>CR66/12*$Q$66</f>
      </c>
      <c r="DQ66">
        <f>CS66/12*$Q$66</f>
      </c>
      <c r="DR66">
        <f>CT66/12*$Q$66</f>
      </c>
      <c r="DS66">
        <f>CU66/12*$Q$66</f>
      </c>
      <c r="DT66">
        <f>CV66/12*$Q$66</f>
      </c>
      <c r="DU66">
        <f>CW66/12*$Q$66</f>
      </c>
      <c r="DV66">
        <f>CX66/12*$Q$66</f>
      </c>
      <c r="DW66">
        <f>CY66/12*$Q$66</f>
      </c>
      <c r="DX66">
        <f>CZ66/12*$Q$66</f>
      </c>
      <c r="DY66">
        <f>DA66/12*$Q$66</f>
      </c>
      <c r="DZ66">
        <f>DB66/12*$Q$66</f>
      </c>
      <c r="EA66">
        <f>DC66/12*$Q$66</f>
      </c>
      <c r="EB66" t="s" s="26488">
        <v>65</v>
      </c>
      <c r="EC66" t="s" s="26489">
        <v>66</v>
      </c>
      <c r="ED66" t="s" s="26490">
        <v>67</v>
      </c>
      <c r="EE66" t="n" s="26491">
        <v>240322.0</v>
      </c>
      <c r="EF66" t="s" s="26492">
        <v>57</v>
      </c>
      <c r="EG66" t="s" s="26493">
        <v>68</v>
      </c>
      <c r="EH66" t="n" s="26494">
        <v>0.5009999871253967</v>
      </c>
      <c r="EI66" t="n" s="26495">
        <v>3.0</v>
      </c>
      <c r="EJ66">
        <f>EI66*$O$66*12</f>
      </c>
      <c r="EK66">
        <f>EH66*EJ66</f>
      </c>
      <c r="EL66" t="n" s="26498">
        <v>0.0</v>
      </c>
      <c r="EM66">
        <f>EK66*(1+EL66)</f>
      </c>
      <c r="EN66" t="n" s="26500">
        <v>0.25</v>
      </c>
      <c r="EO66">
        <f>EM66/(1-EN66)</f>
      </c>
      <c r="EP66">
        <f>EN66*EO66</f>
      </c>
      <c r="EQ66" t="n" s="26503">
        <v>0.15000000596046448</v>
      </c>
      <c r="ER66">
        <f>EQ66*EO66</f>
      </c>
      <c r="ES66">
        <f>EN66-EQ66</f>
      </c>
      <c r="ET66">
        <f>EP66-ER66</f>
      </c>
      <c r="EU66" t="n" s="26507">
        <v>0.03999999910593033</v>
      </c>
      <c r="EV66">
        <f>EU66*EO66</f>
      </c>
      <c r="EW66">
        <f>EO66*(1+EU66)</f>
      </c>
      <c r="EX66" t="n" s="26510">
        <v>0.029999999329447746</v>
      </c>
      <c r="EY66">
        <f>EX66*EW66</f>
      </c>
      <c r="EZ66">
        <f>EW66+EY66</f>
      </c>
      <c r="FA66" t="n" s="26513">
        <v>0.10000000149011612</v>
      </c>
      <c r="FB66">
        <f>EZ66/(1-FA66)</f>
      </c>
      <c r="FC66">
        <f>FA66*FB66</f>
      </c>
      <c r="FD66" t="n" s="26516">
        <v>0.10000000149011612</v>
      </c>
      <c r="FE66">
        <f>FD66*FB66</f>
      </c>
      <c r="FF66">
        <f>FA66-FD66</f>
      </c>
      <c r="FG66">
        <f>FC66-FE66</f>
      </c>
      <c r="FH66">
        <f>FB66</f>
      </c>
      <c r="FI66">
        <f>EH66*EJ66/3666*$P$66</f>
      </c>
      <c r="FJ66" t="n" s="26522">
        <v>0.0</v>
      </c>
      <c r="FK66">
        <f>FI66*(1+FJ66)</f>
      </c>
      <c r="FL66" t="n" s="26524">
        <v>0.25</v>
      </c>
      <c r="FM66">
        <f>FK66/(1-FL66)</f>
      </c>
      <c r="FN66">
        <f>FL66*FM66</f>
      </c>
      <c r="FO66" t="n" s="26527">
        <v>0.15000000596046448</v>
      </c>
      <c r="FP66">
        <f>FO66*FM66</f>
      </c>
      <c r="FQ66">
        <f>FL66-FO66</f>
      </c>
      <c r="FR66">
        <f>FN66-FP66</f>
      </c>
      <c r="FS66" t="n" s="26531">
        <v>0.03999999910593033</v>
      </c>
      <c r="FT66">
        <f>FS66*FM66</f>
      </c>
      <c r="FU66">
        <f>FM66*(1+FS66)</f>
      </c>
      <c r="FV66" t="n" s="26534">
        <v>0.029999999329447746</v>
      </c>
      <c r="FW66">
        <f>FV66*FU66</f>
      </c>
      <c r="FX66">
        <f>FU66+FW66</f>
      </c>
      <c r="FY66" t="n" s="26537">
        <v>0.10000000149011612</v>
      </c>
      <c r="FZ66">
        <f>FX66/(1-FY66)</f>
      </c>
      <c r="GA66">
        <f>FY66*FZ66</f>
      </c>
      <c r="GB66" t="n" s="26540">
        <v>0.10000000149011612</v>
      </c>
      <c r="GC66">
        <f>GB66*FZ66</f>
      </c>
      <c r="GD66">
        <f>FY66-GB66</f>
      </c>
      <c r="GE66">
        <f>GA66-GC66</f>
      </c>
      <c r="GF66">
        <f>FZ66</f>
      </c>
      <c r="GG66" t="s" s="26545">
        <v>69</v>
      </c>
      <c r="GH66" t="s" s="26546">
        <v>66</v>
      </c>
      <c r="GI66" t="s" s="26547">
        <v>67</v>
      </c>
      <c r="GJ66" t="n" s="26548">
        <v>240322.0</v>
      </c>
      <c r="GK66" t="s" s="26549">
        <v>57</v>
      </c>
      <c r="GL66" t="s" s="26550">
        <v>68</v>
      </c>
      <c r="GM66" t="n" s="26551">
        <v>0.12530000507831573</v>
      </c>
      <c r="GN66" t="n" s="26552">
        <v>3.0</v>
      </c>
      <c r="GO66">
        <f>GN66*$O$66*12</f>
      </c>
      <c r="GP66">
        <f>GM66*GO66</f>
      </c>
      <c r="GQ66" t="n" s="26555">
        <v>0.0</v>
      </c>
      <c r="GR66">
        <f>GP66*(1+GQ66)</f>
      </c>
      <c r="GS66" t="n" s="26557">
        <v>0.25</v>
      </c>
      <c r="GT66">
        <f>GR66/(1-GS66)</f>
      </c>
      <c r="GU66">
        <f>GS66*GT66</f>
      </c>
      <c r="GV66" t="n" s="26560">
        <v>0.15000000596046448</v>
      </c>
      <c r="GW66">
        <f>GV66*GT66</f>
      </c>
      <c r="GX66">
        <f>GS66-GV66</f>
      </c>
      <c r="GY66">
        <f>GU66-GW66</f>
      </c>
      <c r="GZ66" t="n" s="26564">
        <v>0.03999999910593033</v>
      </c>
      <c r="HA66">
        <f>GZ66*GT66</f>
      </c>
      <c r="HB66">
        <f>GT66*(1+GZ66)</f>
      </c>
      <c r="HC66" t="n" s="26567">
        <v>0.029999999329447746</v>
      </c>
      <c r="HD66">
        <f>HC66*HB66</f>
      </c>
      <c r="HE66">
        <f>HB66+HD66</f>
      </c>
      <c r="HF66" t="n" s="26570">
        <v>0.10000000149011612</v>
      </c>
      <c r="HG66">
        <f>HE66/(1-HF66)</f>
      </c>
      <c r="HH66">
        <f>HF66*HG66</f>
      </c>
      <c r="HI66" t="n" s="26573">
        <v>0.10000000149011612</v>
      </c>
      <c r="HJ66">
        <f>HI66*HG66</f>
      </c>
      <c r="HK66">
        <f>HF66-HI66</f>
      </c>
      <c r="HL66">
        <f>HH66-HJ66</f>
      </c>
      <c r="HM66">
        <f>HG66</f>
      </c>
      <c r="HN66">
        <f>GM66*GO66/3666*$P$66</f>
      </c>
      <c r="HO66" t="n" s="26579">
        <v>0.0</v>
      </c>
      <c r="HP66">
        <f>HN66*(1+HO66)</f>
      </c>
      <c r="HQ66" t="n" s="26581">
        <v>0.25</v>
      </c>
      <c r="HR66">
        <f>HP66/(1-HQ66)</f>
      </c>
      <c r="HS66">
        <f>HQ66*HR66</f>
      </c>
      <c r="HT66" t="n" s="26584">
        <v>0.15000000596046448</v>
      </c>
      <c r="HU66">
        <f>HT66*HR66</f>
      </c>
      <c r="HV66">
        <f>HQ66-HT66</f>
      </c>
      <c r="HW66">
        <f>HS66-HU66</f>
      </c>
      <c r="HX66" t="n" s="26588">
        <v>0.03999999910593033</v>
      </c>
      <c r="HY66">
        <f>HX66*HR66</f>
      </c>
      <c r="HZ66">
        <f>HR66*(1+HX66)</f>
      </c>
      <c r="IA66" t="n" s="26591">
        <v>0.029999999329447746</v>
      </c>
      <c r="IB66">
        <f>IA66*HZ66</f>
      </c>
      <c r="IC66">
        <f>HZ66+IB66</f>
      </c>
      <c r="ID66" t="n" s="26594">
        <v>0.10000000149011612</v>
      </c>
      <c r="IE66">
        <f>IC66/(1-ID66)</f>
      </c>
      <c r="IF66">
        <f>ID66*IE66</f>
      </c>
      <c r="IG66" t="n" s="26597">
        <v>0.10000000149011612</v>
      </c>
      <c r="IH66">
        <f>IG66*IE66</f>
      </c>
      <c r="II66">
        <f>ID66-IG66</f>
      </c>
      <c r="IJ66">
        <f>IF66-IH66</f>
      </c>
      <c r="IK66">
        <f>IE66</f>
      </c>
      <c r="IL66" t="s" s="26602">
        <v>70</v>
      </c>
      <c r="IM66" t="s" s="26603">
        <v>66</v>
      </c>
      <c r="IN66" t="s" s="26604">
        <v>67</v>
      </c>
      <c r="IO66" t="n" s="26605">
        <v>240322.0</v>
      </c>
      <c r="IP66" t="s" s="26606">
        <v>57</v>
      </c>
      <c r="IQ66" t="s" s="26607">
        <v>68</v>
      </c>
      <c r="IR66" t="n" s="26608">
        <v>0.061900001019239426</v>
      </c>
      <c r="IS66" t="n" s="26609">
        <v>3.0</v>
      </c>
      <c r="IT66">
        <f>IS66*$O$66*12</f>
      </c>
      <c r="IU66">
        <f>IR66*IT66</f>
      </c>
      <c r="IV66" t="n" s="26612">
        <v>0.0</v>
      </c>
      <c r="IW66">
        <f>IU66*(1+IV66)</f>
      </c>
      <c r="IX66" t="n" s="26614">
        <v>0.25</v>
      </c>
      <c r="IY66">
        <f>IW66/(1-IX66)</f>
      </c>
      <c r="IZ66">
        <f>IX66*IY66</f>
      </c>
      <c r="JA66" t="n" s="26617">
        <v>0.15000000596046448</v>
      </c>
      <c r="JB66">
        <f>JA66*IY66</f>
      </c>
      <c r="JC66">
        <f>IX66-JA66</f>
      </c>
      <c r="JD66">
        <f>IZ66-JB66</f>
      </c>
      <c r="JE66" t="n" s="26621">
        <v>0.03999999910593033</v>
      </c>
      <c r="JF66">
        <f>JE66*IY66</f>
      </c>
      <c r="JG66">
        <f>IY66*(1+JE66)</f>
      </c>
      <c r="JH66" t="n" s="26624">
        <v>0.029999999329447746</v>
      </c>
      <c r="JI66">
        <f>JH66*JG66</f>
      </c>
      <c r="JJ66">
        <f>JG66+JI66</f>
      </c>
      <c r="JK66" t="n" s="26627">
        <v>0.10000000149011612</v>
      </c>
      <c r="JL66">
        <f>JJ66/(1-JK66)</f>
      </c>
      <c r="JM66">
        <f>JK66*JL66</f>
      </c>
      <c r="JN66" t="n" s="26630">
        <v>0.10000000149011612</v>
      </c>
      <c r="JO66">
        <f>JN66*JL66</f>
      </c>
      <c r="JP66">
        <f>JK66-JN66</f>
      </c>
      <c r="JQ66">
        <f>JM66-JO66</f>
      </c>
      <c r="JR66">
        <f>JL66</f>
      </c>
      <c r="JS66">
        <f>IR66*IT66/3666*$P$66</f>
      </c>
      <c r="JT66" t="n" s="26636">
        <v>0.0</v>
      </c>
      <c r="JU66">
        <f>JS66*(1+JT66)</f>
      </c>
      <c r="JV66" t="n" s="26638">
        <v>0.25</v>
      </c>
      <c r="JW66">
        <f>JU66/(1-JV66)</f>
      </c>
      <c r="JX66">
        <f>JV66*JW66</f>
      </c>
      <c r="JY66" t="n" s="26641">
        <v>0.15000000596046448</v>
      </c>
      <c r="JZ66">
        <f>JY66*JW66</f>
      </c>
      <c r="KA66">
        <f>JV66-JY66</f>
      </c>
      <c r="KB66">
        <f>JX66-JZ66</f>
      </c>
      <c r="KC66" t="n" s="26645">
        <v>0.03999999910593033</v>
      </c>
      <c r="KD66">
        <f>KC66*JW66</f>
      </c>
      <c r="KE66">
        <f>JW66*(1+KC66)</f>
      </c>
      <c r="KF66" t="n" s="26648">
        <v>0.029999999329447746</v>
      </c>
      <c r="KG66">
        <f>KF66*KE66</f>
      </c>
      <c r="KH66">
        <f>KE66+KG66</f>
      </c>
      <c r="KI66" t="n" s="26651">
        <v>0.10000000149011612</v>
      </c>
      <c r="KJ66">
        <f>KH66/(1-KI66)</f>
      </c>
      <c r="KK66">
        <f>KI66*KJ66</f>
      </c>
      <c r="KL66" t="n" s="26654">
        <v>0.10000000149011612</v>
      </c>
      <c r="KM66">
        <f>KL66*KJ66</f>
      </c>
      <c r="KN66">
        <f>KI66-KL66</f>
      </c>
      <c r="KO66">
        <f>KK66-KM66</f>
      </c>
      <c r="KP66">
        <f>KJ66</f>
      </c>
      <c r="KQ66" t="s" s="26659">
        <v>71</v>
      </c>
      <c r="KR66" t="s" s="26660">
        <v>66</v>
      </c>
      <c r="KS66" t="s" s="26661">
        <v>67</v>
      </c>
      <c r="KT66" t="n" s="26662">
        <v>240322.0</v>
      </c>
      <c r="KU66" t="s" s="26663">
        <v>57</v>
      </c>
      <c r="KV66" t="s" s="26664">
        <v>68</v>
      </c>
      <c r="KW66" t="n" s="26665">
        <v>0.21080000698566437</v>
      </c>
      <c r="KX66" t="n" s="26666">
        <v>3.0</v>
      </c>
      <c r="KY66">
        <f>KX66*$O$66*12</f>
      </c>
      <c r="KZ66">
        <f>KW66*KY66</f>
      </c>
      <c r="LA66" t="n" s="26669">
        <v>0.0</v>
      </c>
      <c r="LB66">
        <f>KZ66*(1+LA66)</f>
      </c>
      <c r="LC66" t="n" s="26671">
        <v>0.25</v>
      </c>
      <c r="LD66">
        <f>LB66/(1-LC66)</f>
      </c>
      <c r="LE66">
        <f>LC66*LD66</f>
      </c>
      <c r="LF66" t="n" s="26674">
        <v>0.15000000596046448</v>
      </c>
      <c r="LG66">
        <f>LF66*LD66</f>
      </c>
      <c r="LH66">
        <f>LC66-LF66</f>
      </c>
      <c r="LI66">
        <f>LE66-LG66</f>
      </c>
      <c r="LJ66" t="n" s="26678">
        <v>0.03999999910593033</v>
      </c>
      <c r="LK66">
        <f>LJ66*LD66</f>
      </c>
      <c r="LL66">
        <f>LD66*(1+LJ66)</f>
      </c>
      <c r="LM66" t="n" s="26681">
        <v>0.029999999329447746</v>
      </c>
      <c r="LN66">
        <f>LM66*LL66</f>
      </c>
      <c r="LO66">
        <f>LL66+LN66</f>
      </c>
      <c r="LP66" t="n" s="26684">
        <v>0.10000000149011612</v>
      </c>
      <c r="LQ66">
        <f>LO66/(1-LP66)</f>
      </c>
      <c r="LR66">
        <f>LP66*LQ66</f>
      </c>
      <c r="LS66" t="n" s="26687">
        <v>0.10000000149011612</v>
      </c>
      <c r="LT66">
        <f>LS66*LQ66</f>
      </c>
      <c r="LU66">
        <f>LP66-LS66</f>
      </c>
      <c r="LV66">
        <f>LR66-LT66</f>
      </c>
      <c r="LW66">
        <f>LQ66</f>
      </c>
      <c r="LX66">
        <f>KW66*KY66/3666*$P$66</f>
      </c>
      <c r="LY66" t="n" s="26693">
        <v>0.0</v>
      </c>
      <c r="LZ66">
        <f>LX66*(1+LY66)</f>
      </c>
      <c r="MA66" t="n" s="26695">
        <v>0.25</v>
      </c>
      <c r="MB66">
        <f>LZ66/(1-MA66)</f>
      </c>
      <c r="MC66">
        <f>MA66*MB66</f>
      </c>
      <c r="MD66" t="n" s="26698">
        <v>0.15000000596046448</v>
      </c>
      <c r="ME66">
        <f>MD66*MB66</f>
      </c>
      <c r="MF66">
        <f>MA66-MD66</f>
      </c>
      <c r="MG66">
        <f>MC66-ME66</f>
      </c>
      <c r="MH66" t="n" s="26702">
        <v>0.03999999910593033</v>
      </c>
      <c r="MI66">
        <f>MH66*MB66</f>
      </c>
      <c r="MJ66">
        <f>MB66*(1+MH66)</f>
      </c>
      <c r="MK66" t="n" s="26705">
        <v>0.029999999329447746</v>
      </c>
      <c r="ML66">
        <f>MK66*MJ66</f>
      </c>
      <c r="MM66">
        <f>MJ66+ML66</f>
      </c>
      <c r="MN66" t="n" s="26708">
        <v>0.10000000149011612</v>
      </c>
      <c r="MO66">
        <f>MM66/(1-MN66)</f>
      </c>
      <c r="MP66">
        <f>MN66*MO66</f>
      </c>
      <c r="MQ66" t="n" s="26711">
        <v>0.10000000149011612</v>
      </c>
      <c r="MR66">
        <f>MQ66*MO66</f>
      </c>
      <c r="MS66">
        <f>MN66-MQ66</f>
      </c>
      <c r="MT66">
        <f>MP66-MR66</f>
      </c>
      <c r="MU66">
        <f>MO66</f>
      </c>
      <c r="MV66" t="s" s="26716">
        <v>72</v>
      </c>
      <c r="MW66" t="s" s="26717">
        <v>66</v>
      </c>
      <c r="MX66" t="s" s="26718">
        <v>67</v>
      </c>
      <c r="MY66" t="n" s="26719">
        <v>240322.0</v>
      </c>
      <c r="MZ66" t="s" s="26720">
        <v>57</v>
      </c>
      <c r="NA66" t="s" s="26721">
        <v>68</v>
      </c>
      <c r="NB66" t="n" s="26722">
        <v>0.45249998569488525</v>
      </c>
      <c r="NC66" t="n" s="26723">
        <v>1.0</v>
      </c>
      <c r="ND66">
        <f>NC66*$O$66*12</f>
      </c>
      <c r="NE66">
        <f>NB66*ND66</f>
      </c>
      <c r="NF66" t="n" s="26726">
        <v>0.0</v>
      </c>
      <c r="NG66">
        <f>NE66*(1+NF66)</f>
      </c>
      <c r="NH66" t="n" s="26728">
        <v>0.25</v>
      </c>
      <c r="NI66">
        <f>NG66/(1-NH66)</f>
      </c>
      <c r="NJ66">
        <f>NH66*NI66</f>
      </c>
      <c r="NK66" t="n" s="26731">
        <v>0.15000000596046448</v>
      </c>
      <c r="NL66">
        <f>NK66*NI66</f>
      </c>
      <c r="NM66">
        <f>NH66-NK66</f>
      </c>
      <c r="NN66">
        <f>NJ66-NL66</f>
      </c>
      <c r="NO66" t="n" s="26735">
        <v>0.03999999910593033</v>
      </c>
      <c r="NP66">
        <f>NO66*NI66</f>
      </c>
      <c r="NQ66">
        <f>NI66*(1+NO66)</f>
      </c>
      <c r="NR66" t="n" s="26738">
        <v>0.029999999329447746</v>
      </c>
      <c r="NS66">
        <f>NR66*NQ66</f>
      </c>
      <c r="NT66">
        <f>NQ66+NS66</f>
      </c>
      <c r="NU66" t="n" s="26741">
        <v>0.10000000149011612</v>
      </c>
      <c r="NV66">
        <f>NT66/(1-NU66)</f>
      </c>
      <c r="NW66">
        <f>NU66*NV66</f>
      </c>
      <c r="NX66" t="n" s="26744">
        <v>0.10000000149011612</v>
      </c>
      <c r="NY66">
        <f>NX66*NV66</f>
      </c>
      <c r="NZ66">
        <f>NU66-NX66</f>
      </c>
      <c r="OA66">
        <f>NW66-NY66</f>
      </c>
      <c r="OB66">
        <f>NV66</f>
      </c>
      <c r="OC66">
        <f>NB66*ND66/3666*$P$66</f>
      </c>
      <c r="OD66" t="n" s="26750">
        <v>0.0</v>
      </c>
      <c r="OE66">
        <f>OC66*(1+OD66)</f>
      </c>
      <c r="OF66" t="n" s="26752">
        <v>0.25</v>
      </c>
      <c r="OG66">
        <f>OE66/(1-OF66)</f>
      </c>
      <c r="OH66">
        <f>OF66*OG66</f>
      </c>
      <c r="OI66" t="n" s="26755">
        <v>0.15000000596046448</v>
      </c>
      <c r="OJ66">
        <f>OI66*OG66</f>
      </c>
      <c r="OK66">
        <f>OF66-OI66</f>
      </c>
      <c r="OL66">
        <f>OH66-OJ66</f>
      </c>
      <c r="OM66" t="n" s="26759">
        <v>0.03999999910593033</v>
      </c>
      <c r="ON66">
        <f>OM66*OG66</f>
      </c>
      <c r="OO66">
        <f>OG66*(1+OM66)</f>
      </c>
      <c r="OP66" t="n" s="26762">
        <v>0.029999999329447746</v>
      </c>
      <c r="OQ66">
        <f>OP66*OO66</f>
      </c>
      <c r="OR66">
        <f>OO66+OQ66</f>
      </c>
      <c r="OS66" t="n" s="26765">
        <v>0.10000000149011612</v>
      </c>
      <c r="OT66">
        <f>OR66/(1-OS66)</f>
      </c>
      <c r="OU66">
        <f>OS66*OT66</f>
      </c>
      <c r="OV66" t="n" s="26768">
        <v>0.10000000149011612</v>
      </c>
      <c r="OW66">
        <f>OV66*OT66</f>
      </c>
      <c r="OX66">
        <f>OS66-OV66</f>
      </c>
      <c r="OY66">
        <f>OU66-OW66</f>
      </c>
      <c r="OZ66">
        <f>OT66</f>
      </c>
      <c r="PA66" t="s" s="26773">
        <v>73</v>
      </c>
      <c r="PB66" t="s" s="26774">
        <v>66</v>
      </c>
      <c r="PC66" t="s" s="26775">
        <v>67</v>
      </c>
      <c r="PD66" t="n" s="26776">
        <v>240322.0</v>
      </c>
      <c r="PE66" t="s" s="26777">
        <v>57</v>
      </c>
      <c r="PF66" t="s" s="26778">
        <v>68</v>
      </c>
      <c r="PG66" t="n" s="26779">
        <v>0.9043999910354614</v>
      </c>
      <c r="PH66" t="n" s="26780">
        <v>1.0</v>
      </c>
      <c r="PI66">
        <f>PH66*$O$66*12</f>
      </c>
      <c r="PJ66">
        <f>PG66*PI66</f>
      </c>
      <c r="PK66" t="n" s="26783">
        <v>0.0</v>
      </c>
      <c r="PL66">
        <f>PJ66*(1+PK66)</f>
      </c>
      <c r="PM66" t="n" s="26785">
        <v>0.25</v>
      </c>
      <c r="PN66">
        <f>PL66/(1-PM66)</f>
      </c>
      <c r="PO66">
        <f>PM66*PN66</f>
      </c>
      <c r="PP66" t="n" s="26788">
        <v>0.15000000596046448</v>
      </c>
      <c r="PQ66">
        <f>PP66*PN66</f>
      </c>
      <c r="PR66">
        <f>PM66-PP66</f>
      </c>
      <c r="PS66">
        <f>PO66-PQ66</f>
      </c>
      <c r="PT66" t="n" s="26792">
        <v>0.03999999910593033</v>
      </c>
      <c r="PU66">
        <f>PT66*PN66</f>
      </c>
      <c r="PV66">
        <f>PN66*(1+PT66)</f>
      </c>
      <c r="PW66" t="n" s="26795">
        <v>0.029999999329447746</v>
      </c>
      <c r="PX66">
        <f>PW66*PV66</f>
      </c>
      <c r="PY66">
        <f>PV66+PX66</f>
      </c>
      <c r="PZ66" t="n" s="26798">
        <v>0.10000000149011612</v>
      </c>
      <c r="QA66">
        <f>PY66/(1-PZ66)</f>
      </c>
      <c r="QB66">
        <f>PZ66*QA66</f>
      </c>
      <c r="QC66" t="n" s="26801">
        <v>0.10000000149011612</v>
      </c>
      <c r="QD66">
        <f>QC66*QA66</f>
      </c>
      <c r="QE66">
        <f>PZ66-QC66</f>
      </c>
      <c r="QF66">
        <f>QB66-QD66</f>
      </c>
      <c r="QG66">
        <f>QA66</f>
      </c>
      <c r="QH66">
        <f>PG66*PI66/3666*$P$66</f>
      </c>
      <c r="QI66" t="n" s="26807">
        <v>0.0</v>
      </c>
      <c r="QJ66">
        <f>QH66*(1+QI66)</f>
      </c>
      <c r="QK66" t="n" s="26809">
        <v>0.25</v>
      </c>
      <c r="QL66">
        <f>QJ66/(1-QK66)</f>
      </c>
      <c r="QM66">
        <f>QK66*QL66</f>
      </c>
      <c r="QN66" t="n" s="26812">
        <v>0.15000000596046448</v>
      </c>
      <c r="QO66">
        <f>QN66*QL66</f>
      </c>
      <c r="QP66">
        <f>QK66-QN66</f>
      </c>
      <c r="QQ66">
        <f>QM66-QO66</f>
      </c>
      <c r="QR66" t="n" s="26816">
        <v>0.03999999910593033</v>
      </c>
      <c r="QS66">
        <f>QR66*QL66</f>
      </c>
      <c r="QT66">
        <f>QL66*(1+QR66)</f>
      </c>
      <c r="QU66" t="n" s="26819">
        <v>0.029999999329447746</v>
      </c>
      <c r="QV66">
        <f>QU66*QT66</f>
      </c>
      <c r="QW66">
        <f>QT66+QV66</f>
      </c>
      <c r="QX66" t="n" s="26822">
        <v>0.10000000149011612</v>
      </c>
      <c r="QY66">
        <f>QW66/(1-QX66)</f>
      </c>
      <c r="QZ66">
        <f>QX66*QY66</f>
      </c>
      <c r="RA66" t="n" s="26825">
        <v>0.10000000149011612</v>
      </c>
      <c r="RB66">
        <f>RA66*QY66</f>
      </c>
      <c r="RC66">
        <f>QX66-RA66</f>
      </c>
      <c r="RD66">
        <f>QZ66-RB66</f>
      </c>
      <c r="RE66">
        <f>QY66</f>
      </c>
      <c r="RF66">
        <f>BV66+EA66+GF66+IK66+KP66+MU66+OZ66+RE66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2017-03-28T22:15:29Z</dcterms:created>
  <dc:creator>Apache POI</dc:creator>
</cp:coreProperties>
</file>