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C:\Users\STBAKER\Desktop\"/>
    </mc:Choice>
  </mc:AlternateContent>
  <bookViews>
    <workbookView xWindow="0" yWindow="0" windowWidth="19200" windowHeight="6470" tabRatio="879"/>
  </bookViews>
  <sheets>
    <sheet name="README" sheetId="121" r:id="rId1"/>
    <sheet name="F &amp; M 2-3 VEG " sheetId="76" r:id="rId2"/>
    <sheet name="F 4-8 VEG" sheetId="85" r:id="rId3"/>
    <sheet name="M 4-8 VEG" sheetId="87" r:id="rId4"/>
    <sheet name="F 9-13 VEG" sheetId="61" r:id="rId5"/>
    <sheet name="M 9-13 VEG" sheetId="113" r:id="rId6"/>
    <sheet name="F 14-18 VEG" sheetId="115" r:id="rId7"/>
    <sheet name="M 14-18 VEG " sheetId="89" r:id="rId8"/>
    <sheet name="F 19-30 VEG " sheetId="132" r:id="rId9"/>
    <sheet name="M 19-30 VEG" sheetId="72" r:id="rId10"/>
    <sheet name="F 31-50 VEG" sheetId="133" r:id="rId11"/>
    <sheet name="M 31-50 VEG " sheetId="73" r:id="rId12"/>
    <sheet name="F 51-70 VEG " sheetId="74" r:id="rId13"/>
    <sheet name="M 51 - 70 VEG" sheetId="134" r:id="rId14"/>
    <sheet name="F 70 + VEG" sheetId="136" r:id="rId15"/>
    <sheet name="M 70 + VEG" sheetId="108" r:id="rId16"/>
    <sheet name="Pregnant &lt;19 VEG" sheetId="122" r:id="rId17"/>
    <sheet name="Lactating &lt;19 VEG" sheetId="123" r:id="rId18"/>
    <sheet name="Pregnant 19 - 30 VEG" sheetId="124" r:id="rId19"/>
    <sheet name="Lactating 19 - 30 VEG" sheetId="125" r:id="rId20"/>
    <sheet name="Pregnant 31-50 VEG" sheetId="126" r:id="rId21"/>
    <sheet name="Lactating 31-50 VEG" sheetId="127" r:id="rId2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Q21" i="72" l="1"/>
  <c r="J23" i="72"/>
  <c r="J20" i="72"/>
  <c r="J23" i="132"/>
  <c r="Q24" i="73" l="1"/>
  <c r="K24" i="73"/>
  <c r="J24" i="73"/>
  <c r="I24" i="73"/>
  <c r="F24" i="73"/>
  <c r="Q23" i="73"/>
  <c r="J23" i="73"/>
  <c r="G23" i="73"/>
  <c r="F23" i="73"/>
  <c r="Q21" i="73"/>
  <c r="K21" i="73"/>
  <c r="J21" i="73"/>
  <c r="I21" i="73"/>
  <c r="F21" i="73"/>
  <c r="Q20" i="73"/>
  <c r="J20" i="73"/>
  <c r="G20" i="73"/>
  <c r="F20" i="73"/>
  <c r="AI18" i="133"/>
  <c r="AJ18" i="133"/>
  <c r="AH18" i="133"/>
  <c r="E18" i="133"/>
  <c r="Q24" i="72"/>
  <c r="K24" i="72"/>
  <c r="J24" i="72"/>
  <c r="I24" i="72"/>
  <c r="F24" i="72"/>
  <c r="Q23" i="72"/>
  <c r="G23" i="72"/>
  <c r="F23" i="72"/>
  <c r="K21" i="72"/>
  <c r="J21" i="72"/>
  <c r="I21" i="72"/>
  <c r="F21" i="72"/>
  <c r="Q20" i="72"/>
  <c r="G20" i="72"/>
  <c r="F20" i="72"/>
  <c r="E18" i="132"/>
  <c r="G20" i="132" s="1"/>
  <c r="Q24" i="132"/>
  <c r="K24" i="132"/>
  <c r="J24" i="132"/>
  <c r="I24" i="132"/>
  <c r="F24" i="132"/>
  <c r="Q23" i="132"/>
  <c r="G23" i="132"/>
  <c r="F23" i="132"/>
  <c r="Q26" i="113"/>
  <c r="K26" i="113"/>
  <c r="J26" i="113"/>
  <c r="I26" i="113"/>
  <c r="F26" i="113"/>
  <c r="Q25" i="113"/>
  <c r="J25" i="113"/>
  <c r="G25" i="113"/>
  <c r="F25" i="113"/>
  <c r="Q23" i="113"/>
  <c r="K23" i="113"/>
  <c r="J23" i="113"/>
  <c r="I23" i="113"/>
  <c r="F23" i="113"/>
  <c r="Q22" i="113"/>
  <c r="J22" i="113"/>
  <c r="G22" i="113"/>
  <c r="F22" i="113"/>
  <c r="Q21" i="132" l="1"/>
  <c r="J20" i="132"/>
  <c r="Q20" i="132"/>
  <c r="F21" i="132"/>
  <c r="I21" i="132"/>
  <c r="J21" i="132"/>
  <c r="K21" i="132"/>
  <c r="F20" i="132"/>
</calcChain>
</file>

<file path=xl/sharedStrings.xml><?xml version="1.0" encoding="utf-8"?>
<sst xmlns="http://schemas.openxmlformats.org/spreadsheetml/2006/main" count="2028" uniqueCount="259">
  <si>
    <t>Composite</t>
  </si>
  <si>
    <t># RA</t>
  </si>
  <si>
    <t>TOTAL VEGETABLES &amp; FRUITS</t>
  </si>
  <si>
    <t>DARK GREEN VEGETABLES</t>
  </si>
  <si>
    <t>ORANGE VEGETABLES</t>
  </si>
  <si>
    <t xml:space="preserve">OTHER VEG + STARCHY VEG + FRUITS </t>
  </si>
  <si>
    <t>TOTAL PROTEIN FOODS</t>
  </si>
  <si>
    <t>PLANT-BASED PROTEIN FOODS</t>
  </si>
  <si>
    <t>LEGUMES</t>
  </si>
  <si>
    <t>NUTS &amp; SEEDS</t>
  </si>
  <si>
    <t>ANIMAL-BASED PROTEIN FOODS</t>
  </si>
  <si>
    <t>TOTAL EGGS</t>
  </si>
  <si>
    <t>Energy - kcal</t>
  </si>
  <si>
    <t>Total carbohydrate - g</t>
  </si>
  <si>
    <t>Total dietary fibre - g</t>
  </si>
  <si>
    <t>Total sugars - g</t>
  </si>
  <si>
    <t>Free Sugar</t>
  </si>
  <si>
    <t>Total fat - g</t>
  </si>
  <si>
    <t>Total saturated fatty acids - g</t>
  </si>
  <si>
    <t>Total monounsaturated fatty acids - g</t>
  </si>
  <si>
    <t>Total polyunsaturated fatty acids - g</t>
  </si>
  <si>
    <t>Linoleic, fatty acids polyunsaturated - g</t>
  </si>
  <si>
    <t>Linolenic, fatty acids polyunsaturated - g</t>
  </si>
  <si>
    <t>Cholesterol - mg</t>
  </si>
  <si>
    <t>Protein - g</t>
  </si>
  <si>
    <t>Retinol activity equivalents (vitamin A) - mcg</t>
  </si>
  <si>
    <t>Vitamin D - mcg</t>
  </si>
  <si>
    <t>Vitamin C - mg</t>
  </si>
  <si>
    <t>Thiamin - mg</t>
  </si>
  <si>
    <t>Riboflavin - mg</t>
  </si>
  <si>
    <t>Niacin (Niacin equivalents) - mg</t>
  </si>
  <si>
    <t>Vitamin B6 - mg</t>
  </si>
  <si>
    <t>Vitamin B12 - mcg</t>
  </si>
  <si>
    <t>Naturally occuring folate - mcg</t>
  </si>
  <si>
    <t>Folic acid - mcg</t>
  </si>
  <si>
    <t>Dietary folate equivalents - mcg</t>
  </si>
  <si>
    <t>Folacin - mcg</t>
  </si>
  <si>
    <t>Calcium - mg</t>
  </si>
  <si>
    <t>Phosphorus - mg</t>
  </si>
  <si>
    <t>Magnesium - mg</t>
  </si>
  <si>
    <t>Iron - mg</t>
  </si>
  <si>
    <t>Zinc - mg</t>
  </si>
  <si>
    <t>Sodium - mg</t>
  </si>
  <si>
    <t>Potassium - mg</t>
  </si>
  <si>
    <t>EKC</t>
  </si>
  <si>
    <t>CAR</t>
  </si>
  <si>
    <t>FI</t>
  </si>
  <si>
    <t>SUG</t>
  </si>
  <si>
    <t>FSUG</t>
  </si>
  <si>
    <t>FAT</t>
  </si>
  <si>
    <t>FAS</t>
  </si>
  <si>
    <t>FAM</t>
  </si>
  <si>
    <t>FAP</t>
  </si>
  <si>
    <t>FAL</t>
  </si>
  <si>
    <t>FAN</t>
  </si>
  <si>
    <t>CHO</t>
  </si>
  <si>
    <t>PRO</t>
  </si>
  <si>
    <t>RAE</t>
  </si>
  <si>
    <t>DMG</t>
  </si>
  <si>
    <t>C</t>
  </si>
  <si>
    <t>THI</t>
  </si>
  <si>
    <t>RIB</t>
  </si>
  <si>
    <t>NIA</t>
  </si>
  <si>
    <t>B6</t>
  </si>
  <si>
    <t>B12</t>
  </si>
  <si>
    <t>FON</t>
  </si>
  <si>
    <t>FOA</t>
  </si>
  <si>
    <t>DFE</t>
  </si>
  <si>
    <t>FOL</t>
  </si>
  <si>
    <t>CAL</t>
  </si>
  <si>
    <t>PHO</t>
  </si>
  <si>
    <t>MAG</t>
  </si>
  <si>
    <t>IRO</t>
  </si>
  <si>
    <t>ZIN</t>
  </si>
  <si>
    <t>SOD</t>
  </si>
  <si>
    <t>POT</t>
  </si>
  <si>
    <t>Female 2-3: RDA or Macronutrients Min as Pct of EKC -&gt;</t>
  </si>
  <si>
    <t>Female 2-3: UL or Macronutrients Max as Pct of EKC -&gt;</t>
  </si>
  <si>
    <t>Female 2-3: Macronutrients Min as Pct of EER -&gt;</t>
  </si>
  <si>
    <t>Female 2-3: Macronutrients Max as Pct of EER -&gt;</t>
  </si>
  <si>
    <t>Female 4-8: RDA or Macronutrients Min as Pct of EKC -&gt;</t>
  </si>
  <si>
    <t>Female 4-8: UL or Macronutrients Max as Pct of EKC -&gt;</t>
  </si>
  <si>
    <t>Female 4-8: Macronutrients Min as Pct of EER -&gt;</t>
  </si>
  <si>
    <t>Female 4-8: Macronutrients Max as Pct of EER -&gt;</t>
  </si>
  <si>
    <t>Male 4-8: RDA or Macronutrients Min as Pct of EKC -&gt;</t>
  </si>
  <si>
    <t>Male 4-8: UL or Macronutrients Max as Pct of EKC -&gt;</t>
  </si>
  <si>
    <t>Male 4-8: Macronutrients Min as Pct of EER -&gt;</t>
  </si>
  <si>
    <t>Male 4-8: Macronutrients Max as Pct of EER -&gt;</t>
  </si>
  <si>
    <t>Female 9-13: RDA or Macronutrients Min as Pct of EKC -&gt;</t>
  </si>
  <si>
    <t>Female 9-13: UL or Macronutrients Max as Pct of EKC -&gt;</t>
  </si>
  <si>
    <t>Female 9-13: Macronutrients Min as Pct of EER -&gt;</t>
  </si>
  <si>
    <t>Female 9-13: Macronutrients Max as Pct of EER -&gt;</t>
  </si>
  <si>
    <t>Male 9-13: RDA or Macronutrients Min as Pct of EKC -&gt;</t>
  </si>
  <si>
    <t>Male 9-13: UL or Macronutrients Max as Pct of EKC -&gt;</t>
  </si>
  <si>
    <t>Male 9-13: Macronutrients Min as Pct of EER -&gt;</t>
  </si>
  <si>
    <t>Male 9-13: Macronutrients Max as Pct of EER -&gt;</t>
  </si>
  <si>
    <t>Female 14-18: RDA or Macronutrients Min as Pct of EKC -&gt;</t>
  </si>
  <si>
    <t>Female 14-18: UL or Macronutrients Max as Pct of EKC -&gt;</t>
  </si>
  <si>
    <t>Female 14-18: Macronutrients Min as Pct of EER -&gt;</t>
  </si>
  <si>
    <t>Female 14-18: Macronutrients Max as Pct of EER -&gt;</t>
  </si>
  <si>
    <t>Male 14-18: RDA or Macronutrients Min as Pct of EKC -&gt;</t>
  </si>
  <si>
    <t>Male 14-18: UL or Macronutrients Max as Pct of EKC -&gt;</t>
  </si>
  <si>
    <t>Male 14-18: Macronutrients Min as Pct of EER -&gt;</t>
  </si>
  <si>
    <t>Male 14-18: Macronutrients Max as Pct of EER -&gt;</t>
  </si>
  <si>
    <t>Female 19-30: RDA or Macronutrients Min as Pct of EKC -&gt;</t>
  </si>
  <si>
    <t>Female 19-30: UL or Macronutrients Max as Pct of EKC -&gt;</t>
  </si>
  <si>
    <t>Female 19-30: Macronutrients Min as Pct of EER -&gt;</t>
  </si>
  <si>
    <t>Female 19-30: Macronutrients Max as Pct of EER -&gt;</t>
  </si>
  <si>
    <t>Female 31-50: RDA or Macronutrients Min as Pct of EKC -&gt;</t>
  </si>
  <si>
    <t>Female 31-50: UL or Macronutrients Max as Pct of EKC -&gt;</t>
  </si>
  <si>
    <t>Female 31-50: Macronutrients Min as Pct of EER -&gt;</t>
  </si>
  <si>
    <t>Female 31-50: Macronutrients Max as Pct of EER -&gt;</t>
  </si>
  <si>
    <t>Male 51-70: RDA or Macronutrients Min as Pct of EKC -&gt;</t>
  </si>
  <si>
    <t>Male 51-70: UL or Macronutrients Max as Pct of EKC -&gt;</t>
  </si>
  <si>
    <t>Male 51-70: Macronutrients Min as Pct of EER -&gt;</t>
  </si>
  <si>
    <t>Male 51-70: Macronutrients Max as Pct of EER -&gt;</t>
  </si>
  <si>
    <t>Female over 70: RDA or Macronutrients Min as Pct of EKC -&gt;</t>
  </si>
  <si>
    <t>Female over 70: UL or Macronutrients Max as Pct of EKC -&gt;</t>
  </si>
  <si>
    <t>Female over 70: Macronutrients Min as Pct of EER -&gt;</t>
  </si>
  <si>
    <t>Female over 70: Macronutrients Max as Pct of EER -&gt;</t>
  </si>
  <si>
    <t>Male over 70: RDA or Macronutrients Min as Pct of EKC -&gt;</t>
  </si>
  <si>
    <t>Male over 70: UL or Macronutrients Max as Pct of EKC -&gt;</t>
  </si>
  <si>
    <t>Male over 70: Macronutrients Min as Pct of EER -&gt;</t>
  </si>
  <si>
    <t>Male over 70: Macronutrients Max as Pct of EER -&gt;</t>
  </si>
  <si>
    <t>Male 19-30: RDA or Macronutrients Min as Pct of EKC -&gt;</t>
  </si>
  <si>
    <t>Male 19-30: UL or Macronutrients Max as Pct of EKC -&gt;</t>
  </si>
  <si>
    <t>Male 19-30: Macronutrients Min as Pct of EER -&gt;</t>
  </si>
  <si>
    <t>Male 19-30: Macronutrients Max as Pct of EER -&gt;</t>
  </si>
  <si>
    <t>Male 31-50: RDA or Macronutrients Min as Pct of EKC -&gt;</t>
  </si>
  <si>
    <t>Male 31-50: UL or Macronutrients Max as Pct of EKC -&gt;</t>
  </si>
  <si>
    <t>Male 31-50: Macronutrients Min as Pct of EER -&gt;</t>
  </si>
  <si>
    <t>Male 31-50: Macronutrients Max as Pct of EER -&gt;</t>
  </si>
  <si>
    <t>Female 51-70: RDA or Macronutrients Min as Pct of EKC -&gt;</t>
  </si>
  <si>
    <t>Female 51-70: UL or Macronutrients Max as Pct of EKC -&gt;</t>
  </si>
  <si>
    <t>Female 51-70: Macronutrients Min as Pct of EER -&gt;</t>
  </si>
  <si>
    <t>Female 51-70: Macronutrients Max as Pct of EER -&gt;</t>
  </si>
  <si>
    <t>Total</t>
  </si>
  <si>
    <t>Pregnant &lt; 19: RDA or Macronutrients Min as Pct of EKC -&gt;</t>
  </si>
  <si>
    <t>Pregnant &lt; 19: UL or Macronutrients Max as Pct of EKC -&gt;</t>
  </si>
  <si>
    <t>Pregnant &lt; 19: Macronutrients Min as Pct of EER -&gt;</t>
  </si>
  <si>
    <t>Pregnant &lt; 19: Macronutrients Max as Pct of EER -&gt;</t>
  </si>
  <si>
    <t>Lactating &lt; 19: RDA or Macronutrients Min as Pct of EKC -&gt;</t>
  </si>
  <si>
    <t>Lactating &lt; 19: UL or Macronutrients Max as Pct of EKC -&gt;</t>
  </si>
  <si>
    <t>Lactating &lt; 19: Macronutrients Min as Pct of EER -&gt;</t>
  </si>
  <si>
    <t>Lactating &lt; 19: Macronutrients Max as Pct of EER -&gt;</t>
  </si>
  <si>
    <t>Pregnant 19-30: RDA or Macronutrients Min as Pct of EKC -&gt;</t>
  </si>
  <si>
    <t>Pregnant 19-30: UL or Macronutrients Max as Pct of EKC -&gt;</t>
  </si>
  <si>
    <t>Pregnant 19-30: Macronutrients Min as Pct of EER -&gt;</t>
  </si>
  <si>
    <t>Pregnant 19-30: Macronutrients Max as Pct of EER -&gt;</t>
  </si>
  <si>
    <t>Lactating 19-30: RDA or Macronutrients Min as Pct of EKC -&gt;</t>
  </si>
  <si>
    <t>Lactating 19-30: UL or Macronutrients Max as Pct of EKC -&gt;</t>
  </si>
  <si>
    <t>Lactating 19-30: Macronutrients Min as Pct of EER -&gt;</t>
  </si>
  <si>
    <t>Lactating 19-30: Macronutrients Max as Pct of EER -&gt;</t>
  </si>
  <si>
    <t>Pregnant 31-50: RDA or Macronutrients Min as Pct of EKC -&gt;</t>
  </si>
  <si>
    <t>Pregnant 31-50: UL or Macronutrients Max as Pct of EKC -&gt;</t>
  </si>
  <si>
    <t>Pregnant 31-50: Macronutrients Min as Pct of EER -&gt;</t>
  </si>
  <si>
    <t>Pregnant 31-50: Macronutrients Max as Pct of EER -&gt;</t>
  </si>
  <si>
    <t>Lactating 31-50: RDA or Macronutrients Min as Pct of EKC -&gt;</t>
  </si>
  <si>
    <t>Lactating 31-50: UL or Macronutrients Max as Pct of EKC -&gt;</t>
  </si>
  <si>
    <t>Lactating 31-50: Macronutrients Min as Pct of EER -&gt;</t>
  </si>
  <si>
    <t>Lactating 31-50: Macronutrients Max as Pct of EER -&gt;</t>
  </si>
  <si>
    <t xml:space="preserve"> </t>
  </si>
  <si>
    <t>T1= Tier 1</t>
  </si>
  <si>
    <t>T2 = Tier 2</t>
  </si>
  <si>
    <t xml:space="preserve">RA = Reference Amounts </t>
  </si>
  <si>
    <t>g = grams</t>
  </si>
  <si>
    <t>mcg = micrograms</t>
  </si>
  <si>
    <t xml:space="preserve">EKC = Energy </t>
  </si>
  <si>
    <t>CAR = Carbohydrates</t>
  </si>
  <si>
    <t>FI = Dietary fibre</t>
  </si>
  <si>
    <t xml:space="preserve">FAT = Total fat </t>
  </si>
  <si>
    <t>FSUG = Free sugars</t>
  </si>
  <si>
    <t xml:space="preserve">FAS = Total saturated fatty acids </t>
  </si>
  <si>
    <t xml:space="preserve">RDA = Recommended Dietary Allowance </t>
  </si>
  <si>
    <t xml:space="preserve">UL = Tolerable Upper Intake Level </t>
  </si>
  <si>
    <t xml:space="preserve">EER = Estimated Energy Requirement </t>
  </si>
  <si>
    <t>HC Supplemental Recommendation 1 (400mcg folic acid + 16mg iron)</t>
  </si>
  <si>
    <t>HC Supplemental Recommendation 2 (400mcg folic acid + 20mg iron)</t>
  </si>
  <si>
    <t>Total with HC Supplemental Recommendation 2</t>
  </si>
  <si>
    <t>Same</t>
  </si>
  <si>
    <t>Total with HC Supplemental Recommendation 1</t>
  </si>
  <si>
    <t>HC Supplemental Recommendation 1 (400mcg folic acid)</t>
  </si>
  <si>
    <t xml:space="preserve">Total without supplemental recommendation </t>
  </si>
  <si>
    <t>M = Male</t>
  </si>
  <si>
    <t xml:space="preserve">F = Female </t>
  </si>
  <si>
    <t>M 4- 8  = Males 4 - 8 years old</t>
  </si>
  <si>
    <t>TOTAL VEGETABLES &amp; FRUIT</t>
  </si>
  <si>
    <t xml:space="preserve">LEGUMES SOURCE OF FAT &amp; CALCIUM </t>
  </si>
  <si>
    <t>DARK GREEN VEGETABLES SOURCE OF CALCIUM</t>
  </si>
  <si>
    <t>TOTAL WHOLE GRAINS, WHOLE GRAIN FOODS &amp; WHOLE WHEAT FOODS</t>
  </si>
  <si>
    <t>OTHER VEG, STARCHY VEG &amp; FRUIT</t>
  </si>
  <si>
    <t>EGGS</t>
  </si>
  <si>
    <t>HEALTHY BEVERAGES SOURCE OF NUTRIENTS (Milk &amp; Fortified PBB)</t>
  </si>
  <si>
    <t xml:space="preserve">The sheets in this spreadsheet contain one simulated diet for each age/sex group. </t>
  </si>
  <si>
    <t xml:space="preserve">Cells highlighted in red do not meet the target and are discussed in the Methodology document </t>
  </si>
  <si>
    <t>Abbreviations:</t>
  </si>
  <si>
    <t>M &amp; F 2-3 = Males and females 2 - 3 years old</t>
  </si>
  <si>
    <t>F 4 - 8 = Females 4 - 8 years old</t>
  </si>
  <si>
    <t xml:space="preserve">F 9 - 13 = Females 9 -13 years old </t>
  </si>
  <si>
    <t xml:space="preserve">M 9 - 13 = Males 9 - 13 years old </t>
  </si>
  <si>
    <t>F 14 - 18 = Females 14 - 18 years old</t>
  </si>
  <si>
    <t>M 14 - 18 = Males 14 - 18 years old</t>
  </si>
  <si>
    <t xml:space="preserve">F 19 - 30 = Females 19 - 30 years old </t>
  </si>
  <si>
    <t xml:space="preserve">M 19 - 30 = Males 19 - 30 years old </t>
  </si>
  <si>
    <t xml:space="preserve">F 31 - 50 = Females 31 - 50 years old </t>
  </si>
  <si>
    <t xml:space="preserve">M 31 - 50 = Males 31 -50 years old </t>
  </si>
  <si>
    <t xml:space="preserve">F 51 - 70 = Females 51 -70 years old </t>
  </si>
  <si>
    <t xml:space="preserve">M 51 - 70  = Males 51- 70 years old </t>
  </si>
  <si>
    <t>F 71 + = Females 71 years old and older</t>
  </si>
  <si>
    <t xml:space="preserve">M 71 + =  Males 71 years old and older </t>
  </si>
  <si>
    <t xml:space="preserve">Pregnant &lt;19 = Pregnant and less than 19 years old </t>
  </si>
  <si>
    <t xml:space="preserve">Breastfeeding  &lt;19 = Breastfeeding and less than 19 years old </t>
  </si>
  <si>
    <t>Pregnant 19 -30 = Pregnant and 19 - 30 years old</t>
  </si>
  <si>
    <t>Breastfeeding 19 - 30 = Breastfeeding and 19 - 30 years old</t>
  </si>
  <si>
    <t xml:space="preserve">Pregnant 31- 50 = Pregnant and 31 - 50 years old  </t>
  </si>
  <si>
    <t xml:space="preserve">Breastfeeding 31 -50 = Breastfeeding and 31 - 50 years old </t>
  </si>
  <si>
    <t># = number</t>
  </si>
  <si>
    <t>mg = milligrams</t>
  </si>
  <si>
    <t xml:space="preserve">Veg = vegetables </t>
  </si>
  <si>
    <t xml:space="preserve">Pct = Percent </t>
  </si>
  <si>
    <t xml:space="preserve">HB = Healthy Beverages </t>
  </si>
  <si>
    <t>SUG = Total sugars</t>
  </si>
  <si>
    <t xml:space="preserve">FAM = Total monounsaturated fatty acids </t>
  </si>
  <si>
    <t xml:space="preserve">FAP = Total polyunsaturated fatty acids </t>
  </si>
  <si>
    <t>FAL = Linoleic, fatty acids polyunsaturated</t>
  </si>
  <si>
    <t>FAN = Linolenic, fatty acids polyunsaturated</t>
  </si>
  <si>
    <t xml:space="preserve">CHO = Cholesterol </t>
  </si>
  <si>
    <t>PRO = Protein</t>
  </si>
  <si>
    <t>RAE = Retinol activity equivalents (vitamin A)</t>
  </si>
  <si>
    <t>DMG = Vitamin D</t>
  </si>
  <si>
    <t>C = Vitamin C</t>
  </si>
  <si>
    <t>THI = Thiamin</t>
  </si>
  <si>
    <t>RIB = Riboflavin</t>
  </si>
  <si>
    <t>NIA = Niacin (Niacin equivalents)</t>
  </si>
  <si>
    <t>B6 = Vitamin B6</t>
  </si>
  <si>
    <t>B12 = Vitamin B12</t>
  </si>
  <si>
    <t>FON = Naturally occurring folate</t>
  </si>
  <si>
    <t>FOA = Folic acid</t>
  </si>
  <si>
    <t xml:space="preserve">DFE = Dietary folate equivalents </t>
  </si>
  <si>
    <t xml:space="preserve">FOL = Folacin </t>
  </si>
  <si>
    <t xml:space="preserve">CA = Calcium </t>
  </si>
  <si>
    <t>PHO = Phosphorus</t>
  </si>
  <si>
    <t xml:space="preserve">MAG = Magnesium </t>
  </si>
  <si>
    <t>IRO = Iron</t>
  </si>
  <si>
    <t>ZIN = Zinc</t>
  </si>
  <si>
    <t>SOD = Sodium</t>
  </si>
  <si>
    <t>POT = Potassium</t>
  </si>
  <si>
    <t>YOGURT &amp; KEFIR</t>
  </si>
  <si>
    <t>UNSATURATED OILS &amp; FATS</t>
  </si>
  <si>
    <t>LEGUMES SOURCE OF FAT &amp; CALCIUM</t>
  </si>
  <si>
    <t xml:space="preserve">Assuming a mixed population of 17% oral contraceptive use </t>
  </si>
  <si>
    <t xml:space="preserve">%ile= percentile </t>
  </si>
  <si>
    <t xml:space="preserve">As per the guidance in the Dietary Reference Intakes, the requirements for iron were set to 1.8 times higher for vegetarians and the requirements for zinc were set to 1.5 times higher (Institute of Medicine 2006. Dietary Reference Intakes: The Essential Guide to Nutrient Requirements. Washington, DC: The National Academies Press.)
https://doi.org/10.17226/11537) </t>
  </si>
  <si>
    <t xml:space="preserve">Prior to consulting this spreadsheet, please read the document entitled: "Methodology - Simulated composite diets" </t>
  </si>
  <si>
    <r>
      <t xml:space="preserve">Within these sheets, cells highlighted in green meet the recommended target (i.e. </t>
    </r>
    <r>
      <rPr>
        <sz val="11"/>
        <rFont val="Calibri"/>
        <family val="2"/>
      </rPr>
      <t>≥</t>
    </r>
    <r>
      <rPr>
        <sz val="11"/>
        <rFont val="Calibri"/>
        <family val="2"/>
        <scheme val="minor"/>
      </rPr>
      <t xml:space="preserve">Recommended Dietary Allowance (RDA) or &lt; Tolerable Upper Intake Level (UL) or for macronutrients within the Acceptable Macronutrient Distribution Range (AMDR)). A deviation of +/-5% was considered acceptable.   </t>
    </r>
  </si>
  <si>
    <t xml:space="preserve">LEGUMES SOURCE OF FAT AND CALCIUM </t>
  </si>
  <si>
    <t>LEGUMES SOURCE OF FAT AND CALCIUM</t>
  </si>
  <si>
    <t xml:space="preserve">Zinc:  vegetarian 75th %ile of requirements  --&gt; </t>
  </si>
  <si>
    <t xml:space="preserve">Iron: vegetarian 90th %ile of requirements  --&gt;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</si>
</sst>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16" x14ac:knownFonts="1">
    <font>
      <sz val="11"/>
      <color theme="1"/>
      <name val="Calibri"/>
      <family val="2"/>
      <scheme val="minor"/>
    </font>
    <font>
      <sz val="11"/>
      <color theme="1"/>
      <name val="Calibri"/>
      <family val="2"/>
      <scheme val="minor"/>
    </font>
    <font>
      <b/>
      <sz val="11"/>
      <color theme="1"/>
      <name val="Calibri"/>
      <family val="2"/>
      <scheme val="minor"/>
    </font>
    <font>
      <b/>
      <sz val="11"/>
      <name val="Calibri"/>
      <family val="2"/>
      <scheme val="minor"/>
    </font>
    <font>
      <sz val="11"/>
      <name val="Calibri"/>
      <family val="2"/>
      <scheme val="minor"/>
    </font>
    <font>
      <b/>
      <u/>
      <sz val="11"/>
      <name val="Calibri"/>
      <family val="2"/>
      <scheme val="minor"/>
    </font>
    <font>
      <b/>
      <sz val="11"/>
      <color rgb="FFC00000"/>
      <name val="Calibri"/>
      <family val="2"/>
      <scheme val="minor"/>
    </font>
    <font>
      <sz val="11"/>
      <color rgb="FFFF0000"/>
      <name val="Calibri"/>
      <family val="2"/>
      <scheme val="minor"/>
    </font>
    <font>
      <b/>
      <u/>
      <sz val="11"/>
      <color theme="1"/>
      <name val="Calibri"/>
      <family val="2"/>
      <scheme val="minor"/>
    </font>
    <font>
      <sz val="11"/>
      <color rgb="FF7030A0"/>
      <name val="Calibri"/>
      <family val="2"/>
      <scheme val="minor"/>
    </font>
    <font>
      <b/>
      <sz val="12"/>
      <name val="Calibri"/>
      <family val="2"/>
      <scheme val="minor"/>
    </font>
    <font>
      <sz val="11"/>
      <color rgb="FF006100"/>
      <name val="Calibri"/>
      <family val="2"/>
      <scheme val="minor"/>
    </font>
    <font>
      <b/>
      <sz val="11"/>
      <color rgb="FF006100"/>
      <name val="Calibri"/>
      <family val="2"/>
      <scheme val="minor"/>
    </font>
    <font>
      <i/>
      <sz val="11"/>
      <color theme="1"/>
      <name val="Calibri"/>
      <family val="2"/>
      <scheme val="minor"/>
    </font>
    <font>
      <sz val="11"/>
      <name val="Calibri"/>
      <family val="2"/>
    </font>
    <font>
      <sz val="11"/>
      <color rgb="FF9C0006"/>
      <name val="Calibri"/>
      <family val="2"/>
      <scheme val="minor"/>
    </font>
  </fonts>
  <fills count="17">
    <fill>
      <patternFill patternType="none"/>
    </fill>
    <fill>
      <patternFill patternType="gray125"/>
    </fill>
    <fill>
      <patternFill patternType="solid">
        <fgColor theme="0" tint="-0.34998626667073579"/>
        <bgColor indexed="64"/>
      </patternFill>
    </fill>
    <fill>
      <patternFill patternType="solid">
        <fgColor theme="4" tint="-0.249977111117893"/>
        <bgColor indexed="64"/>
      </patternFill>
    </fill>
    <fill>
      <patternFill patternType="solid">
        <fgColor theme="4" tint="0.79998168889431442"/>
        <bgColor indexed="64"/>
      </patternFill>
    </fill>
    <fill>
      <patternFill patternType="solid">
        <fgColor theme="4" tint="0.39997558519241921"/>
        <bgColor indexed="64"/>
      </patternFill>
    </fill>
    <fill>
      <patternFill patternType="solid">
        <fgColor theme="0" tint="-0.499984740745262"/>
        <bgColor indexed="64"/>
      </patternFill>
    </fill>
    <fill>
      <patternFill patternType="solid">
        <fgColor theme="3" tint="0.59999389629810485"/>
        <bgColor indexed="64"/>
      </patternFill>
    </fill>
    <fill>
      <patternFill patternType="solid">
        <fgColor rgb="FF0070C0"/>
        <bgColor indexed="64"/>
      </patternFill>
    </fill>
    <fill>
      <patternFill patternType="solid">
        <fgColor theme="0"/>
        <bgColor indexed="64"/>
      </patternFill>
    </fill>
    <fill>
      <patternFill patternType="solid">
        <fgColor theme="4" tint="0.59999389629810485"/>
        <bgColor indexed="64"/>
      </patternFill>
    </fill>
    <fill>
      <patternFill patternType="solid">
        <fgColor theme="4" tint="0.79995117038483843"/>
        <bgColor indexed="64"/>
      </patternFill>
    </fill>
    <fill>
      <patternFill patternType="solid">
        <fgColor theme="8" tint="0.79998168889431442"/>
        <bgColor indexed="64"/>
      </patternFill>
    </fill>
    <fill>
      <patternFill patternType="solid">
        <fgColor rgb="FFC6EFCE"/>
      </patternFill>
    </fill>
    <fill>
      <patternFill patternType="solid">
        <fgColor rgb="FFC6EFCE"/>
        <bgColor indexed="64"/>
      </patternFill>
    </fill>
    <fill>
      <patternFill patternType="solid">
        <fgColor theme="1" tint="0.499984740745262"/>
        <bgColor indexed="64"/>
      </patternFill>
    </fill>
    <fill>
      <patternFill patternType="solid">
        <fgColor rgb="FFFFC7CE"/>
      </patternFill>
    </fill>
  </fills>
  <borders count="30">
    <border>
      <left/>
      <right/>
      <top/>
      <bottom/>
      <diagonal/>
    </border>
    <border>
      <left style="thick">
        <color indexed="64"/>
      </left>
      <right/>
      <top style="thick">
        <color indexed="64"/>
      </top>
      <bottom style="thick">
        <color indexed="64"/>
      </bottom>
      <diagonal/>
    </border>
    <border>
      <left/>
      <right/>
      <top style="thick">
        <color indexed="64"/>
      </top>
      <bottom style="thick">
        <color indexed="64"/>
      </bottom>
      <diagonal/>
    </border>
    <border>
      <left/>
      <right style="thick">
        <color indexed="64"/>
      </right>
      <top style="thick">
        <color indexed="64"/>
      </top>
      <bottom style="thick">
        <color indexed="64"/>
      </bottom>
      <diagonal/>
    </border>
    <border>
      <left/>
      <right/>
      <top style="thick">
        <color indexed="64"/>
      </top>
      <bottom/>
      <diagonal/>
    </border>
    <border>
      <left style="thick">
        <color indexed="64"/>
      </left>
      <right/>
      <top style="thick">
        <color indexed="64"/>
      </top>
      <bottom/>
      <diagonal/>
    </border>
    <border>
      <left/>
      <right style="thick">
        <color indexed="64"/>
      </right>
      <top style="thick">
        <color indexed="64"/>
      </top>
      <bottom/>
      <diagonal/>
    </border>
    <border>
      <left/>
      <right/>
      <top/>
      <bottom style="thick">
        <color indexed="64"/>
      </bottom>
      <diagonal/>
    </border>
    <border>
      <left style="thick">
        <color indexed="64"/>
      </left>
      <right/>
      <top/>
      <bottom style="thick">
        <color indexed="64"/>
      </bottom>
      <diagonal/>
    </border>
    <border>
      <left/>
      <right style="thick">
        <color indexed="64"/>
      </right>
      <top/>
      <bottom style="thick">
        <color indexed="64"/>
      </bottom>
      <diagonal/>
    </border>
    <border>
      <left/>
      <right style="thick">
        <color indexed="64"/>
      </right>
      <top/>
      <bottom/>
      <diagonal/>
    </border>
    <border>
      <left style="thick">
        <color indexed="64"/>
      </left>
      <right/>
      <top/>
      <bottom/>
      <diagonal/>
    </border>
    <border>
      <left/>
      <right/>
      <top style="thick">
        <color indexed="64"/>
      </top>
      <bottom style="medium">
        <color indexed="64"/>
      </bottom>
      <diagonal/>
    </border>
    <border>
      <left/>
      <right/>
      <top style="medium">
        <color indexed="64"/>
      </top>
      <bottom/>
      <diagonal/>
    </border>
    <border>
      <left/>
      <right/>
      <top/>
      <bottom style="medium">
        <color indexed="64"/>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right style="medium">
        <color indexed="64"/>
      </right>
      <top style="thick">
        <color indexed="64"/>
      </top>
      <bottom/>
      <diagonal/>
    </border>
    <border>
      <left/>
      <right style="medium">
        <color indexed="64"/>
      </right>
      <top style="thick">
        <color indexed="64"/>
      </top>
      <bottom style="medium">
        <color indexed="64"/>
      </bottom>
      <diagonal/>
    </border>
    <border>
      <left style="medium">
        <color indexed="64"/>
      </left>
      <right/>
      <top style="medium">
        <color indexed="64"/>
      </top>
      <bottom/>
      <diagonal/>
    </border>
    <border>
      <left style="medium">
        <color indexed="64"/>
      </left>
      <right/>
      <top/>
      <bottom style="thick">
        <color indexed="64"/>
      </bottom>
      <diagonal/>
    </border>
    <border>
      <left/>
      <right style="medium">
        <color indexed="64"/>
      </right>
      <top/>
      <bottom style="thick">
        <color indexed="64"/>
      </bottom>
      <diagonal/>
    </border>
    <border>
      <left style="medium">
        <color indexed="64"/>
      </left>
      <right/>
      <top style="thick">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thick">
        <color indexed="64"/>
      </right>
      <top style="medium">
        <color indexed="64"/>
      </top>
      <bottom/>
      <diagonal/>
    </border>
    <border>
      <left style="thick">
        <color indexed="64"/>
      </left>
      <right/>
      <top style="medium">
        <color indexed="64"/>
      </top>
      <bottom/>
      <diagonal/>
    </border>
    <border>
      <left style="thick">
        <color indexed="64"/>
      </left>
      <right/>
      <top/>
      <bottom style="medium">
        <color indexed="64"/>
      </bottom>
      <diagonal/>
    </border>
    <border>
      <left/>
      <right style="thick">
        <color indexed="64"/>
      </right>
      <top/>
      <bottom style="medium">
        <color indexed="64"/>
      </bottom>
      <diagonal/>
    </border>
  </borders>
  <cellStyleXfs count="4">
    <xf numFmtId="0" fontId="0" fillId="0" borderId="0"/>
    <xf numFmtId="9" fontId="1" fillId="0" borderId="0" applyFont="0" applyFill="0" applyBorder="0" applyAlignment="0" applyProtection="0"/>
    <xf numFmtId="0" fontId="11" fillId="13" borderId="0" applyNumberFormat="0" applyBorder="0" applyAlignment="0" applyProtection="0"/>
    <xf numFmtId="0" fontId="15" fillId="16" borderId="0" applyNumberFormat="0" applyBorder="0" applyAlignment="0" applyProtection="0"/>
  </cellStyleXfs>
  <cellXfs count="385">
    <xf numFmtId="0" fontId="0" fillId="0" borderId="0" xfId="0"/>
    <xf numFmtId="0" fontId="0" fillId="0" borderId="0" xfId="0" applyProtection="1"/>
    <xf numFmtId="0" fontId="0" fillId="0" borderId="0" xfId="0" applyNumberFormat="1" applyProtection="1"/>
    <xf numFmtId="0" fontId="4" fillId="4" borderId="11" xfId="0" applyNumberFormat="1" applyFont="1" applyFill="1" applyBorder="1" applyAlignment="1" applyProtection="1">
      <alignment horizontal="center"/>
      <protection locked="0"/>
    </xf>
    <xf numFmtId="0" fontId="3" fillId="3" borderId="11" xfId="0" applyNumberFormat="1" applyFont="1" applyFill="1" applyBorder="1" applyAlignment="1" applyProtection="1">
      <alignment horizontal="center"/>
    </xf>
    <xf numFmtId="0" fontId="2" fillId="3" borderId="0" xfId="0" applyFont="1" applyFill="1" applyBorder="1" applyAlignment="1" applyProtection="1">
      <alignment horizontal="center" wrapText="1"/>
    </xf>
    <xf numFmtId="164" fontId="0" fillId="0" borderId="0" xfId="0" applyNumberFormat="1" applyFont="1" applyBorder="1" applyAlignment="1" applyProtection="1">
      <alignment horizontal="center"/>
    </xf>
    <xf numFmtId="164" fontId="0" fillId="0" borderId="1" xfId="0" applyNumberFormat="1" applyFill="1" applyBorder="1" applyAlignment="1">
      <alignment horizontal="center"/>
    </xf>
    <xf numFmtId="164" fontId="0" fillId="0" borderId="2" xfId="0" applyNumberFormat="1" applyFill="1" applyBorder="1" applyAlignment="1">
      <alignment horizontal="center"/>
    </xf>
    <xf numFmtId="164" fontId="0" fillId="6" borderId="2" xfId="0" applyNumberFormat="1" applyFill="1" applyBorder="1" applyAlignment="1">
      <alignment horizontal="center"/>
    </xf>
    <xf numFmtId="164" fontId="0" fillId="0" borderId="3" xfId="0" applyNumberFormat="1" applyFill="1" applyBorder="1" applyAlignment="1">
      <alignment horizontal="center"/>
    </xf>
    <xf numFmtId="0" fontId="2" fillId="0" borderId="10" xfId="0" applyFont="1" applyBorder="1" applyAlignment="1" applyProtection="1">
      <alignment horizontal="right"/>
    </xf>
    <xf numFmtId="164" fontId="2" fillId="0" borderId="5" xfId="0" applyNumberFormat="1" applyFont="1" applyBorder="1" applyAlignment="1">
      <alignment horizontal="center"/>
    </xf>
    <xf numFmtId="164" fontId="2" fillId="7" borderId="4" xfId="0" applyNumberFormat="1" applyFont="1" applyFill="1" applyBorder="1" applyAlignment="1">
      <alignment horizontal="center"/>
    </xf>
    <xf numFmtId="164" fontId="2" fillId="0" borderId="4" xfId="0" applyNumberFormat="1" applyFont="1" applyBorder="1" applyAlignment="1">
      <alignment horizontal="center"/>
    </xf>
    <xf numFmtId="164" fontId="2" fillId="0" borderId="4" xfId="0" applyNumberFormat="1" applyFont="1" applyFill="1" applyBorder="1" applyAlignment="1">
      <alignment horizontal="center"/>
    </xf>
    <xf numFmtId="164" fontId="2" fillId="6" borderId="4" xfId="0" applyNumberFormat="1" applyFont="1" applyFill="1" applyBorder="1" applyAlignment="1">
      <alignment horizontal="center"/>
    </xf>
    <xf numFmtId="164" fontId="2" fillId="0" borderId="6" xfId="0" applyNumberFormat="1" applyFont="1" applyBorder="1" applyAlignment="1">
      <alignment horizontal="center"/>
    </xf>
    <xf numFmtId="164" fontId="2" fillId="0" borderId="8" xfId="0" applyNumberFormat="1" applyFont="1" applyBorder="1" applyAlignment="1">
      <alignment horizontal="center"/>
    </xf>
    <xf numFmtId="164" fontId="2" fillId="7" borderId="7" xfId="0" applyNumberFormat="1" applyFont="1" applyFill="1" applyBorder="1" applyAlignment="1">
      <alignment horizontal="center"/>
    </xf>
    <xf numFmtId="164" fontId="2" fillId="0" borderId="7" xfId="0" applyNumberFormat="1" applyFont="1" applyBorder="1" applyAlignment="1">
      <alignment horizontal="center"/>
    </xf>
    <xf numFmtId="164" fontId="2" fillId="6" borderId="7" xfId="0" applyNumberFormat="1" applyFont="1" applyFill="1" applyBorder="1" applyAlignment="1">
      <alignment horizontal="center"/>
    </xf>
    <xf numFmtId="164" fontId="2" fillId="0" borderId="9" xfId="0" applyNumberFormat="1" applyFont="1" applyBorder="1" applyAlignment="1">
      <alignment horizontal="center"/>
    </xf>
    <xf numFmtId="164" fontId="0" fillId="0" borderId="0" xfId="0" applyNumberFormat="1" applyProtection="1"/>
    <xf numFmtId="164" fontId="2" fillId="7" borderId="5" xfId="0" applyNumberFormat="1" applyFont="1" applyFill="1" applyBorder="1" applyAlignment="1" applyProtection="1">
      <alignment horizontal="center"/>
    </xf>
    <xf numFmtId="164" fontId="2" fillId="7" borderId="6" xfId="0" applyNumberFormat="1" applyFont="1" applyFill="1" applyBorder="1" applyAlignment="1" applyProtection="1">
      <alignment horizontal="center"/>
    </xf>
    <xf numFmtId="164" fontId="2" fillId="0" borderId="5" xfId="0" applyNumberFormat="1" applyFont="1" applyBorder="1" applyAlignment="1" applyProtection="1">
      <alignment horizontal="center"/>
    </xf>
    <xf numFmtId="164" fontId="2" fillId="7" borderId="4" xfId="0" applyNumberFormat="1" applyFont="1" applyFill="1" applyBorder="1" applyAlignment="1" applyProtection="1">
      <alignment horizontal="center"/>
    </xf>
    <xf numFmtId="164" fontId="2" fillId="0" borderId="4" xfId="0" applyNumberFormat="1" applyFont="1" applyBorder="1" applyAlignment="1" applyProtection="1">
      <alignment horizontal="center"/>
    </xf>
    <xf numFmtId="164" fontId="2" fillId="7" borderId="8" xfId="0" applyNumberFormat="1" applyFont="1" applyFill="1" applyBorder="1" applyAlignment="1" applyProtection="1">
      <alignment horizontal="center"/>
    </xf>
    <xf numFmtId="164" fontId="2" fillId="0" borderId="9" xfId="0" applyNumberFormat="1" applyFont="1" applyBorder="1" applyAlignment="1" applyProtection="1">
      <alignment horizontal="center"/>
    </xf>
    <xf numFmtId="164" fontId="2" fillId="7" borderId="7" xfId="0" applyNumberFormat="1" applyFont="1" applyFill="1" applyBorder="1" applyAlignment="1" applyProtection="1">
      <alignment horizontal="center"/>
    </xf>
    <xf numFmtId="164" fontId="2" fillId="0" borderId="7" xfId="0" applyNumberFormat="1" applyFont="1" applyBorder="1" applyAlignment="1" applyProtection="1">
      <alignment horizontal="center"/>
    </xf>
    <xf numFmtId="164" fontId="2" fillId="7" borderId="9" xfId="0" applyNumberFormat="1" applyFont="1" applyFill="1" applyBorder="1" applyAlignment="1" applyProtection="1">
      <alignment horizontal="center"/>
    </xf>
    <xf numFmtId="0" fontId="0" fillId="0" borderId="0" xfId="0" applyBorder="1" applyProtection="1"/>
    <xf numFmtId="164" fontId="2" fillId="0" borderId="13" xfId="0" applyNumberFormat="1" applyFont="1" applyBorder="1" applyAlignment="1">
      <alignment horizontal="center"/>
    </xf>
    <xf numFmtId="164" fontId="2" fillId="7" borderId="13" xfId="0" applyNumberFormat="1" applyFont="1" applyFill="1" applyBorder="1" applyAlignment="1">
      <alignment horizontal="center"/>
    </xf>
    <xf numFmtId="164" fontId="0" fillId="0" borderId="0" xfId="0" applyNumberFormat="1" applyFill="1" applyBorder="1" applyAlignment="1">
      <alignment horizontal="center"/>
    </xf>
    <xf numFmtId="164" fontId="2" fillId="6" borderId="13" xfId="0" applyNumberFormat="1" applyFont="1" applyFill="1" applyBorder="1" applyAlignment="1">
      <alignment horizontal="center"/>
    </xf>
    <xf numFmtId="164" fontId="2" fillId="0" borderId="14" xfId="0" applyNumberFormat="1" applyFont="1" applyBorder="1" applyAlignment="1">
      <alignment horizontal="center"/>
    </xf>
    <xf numFmtId="164" fontId="2" fillId="7" borderId="14" xfId="0" applyNumberFormat="1" applyFont="1" applyFill="1" applyBorder="1" applyAlignment="1">
      <alignment horizontal="center"/>
    </xf>
    <xf numFmtId="164" fontId="2" fillId="6" borderId="14" xfId="0" applyNumberFormat="1" applyFont="1" applyFill="1" applyBorder="1" applyAlignment="1">
      <alignment horizontal="center"/>
    </xf>
    <xf numFmtId="0" fontId="5" fillId="0" borderId="0" xfId="0" applyNumberFormat="1" applyFont="1" applyFill="1" applyBorder="1" applyAlignment="1" applyProtection="1">
      <alignment horizontal="center"/>
    </xf>
    <xf numFmtId="9" fontId="0" fillId="0" borderId="0" xfId="1" applyFont="1" applyProtection="1"/>
    <xf numFmtId="164" fontId="0" fillId="0" borderId="0" xfId="0" applyNumberFormat="1"/>
    <xf numFmtId="164" fontId="0" fillId="0" borderId="4" xfId="0" applyNumberFormat="1" applyFill="1" applyBorder="1" applyAlignment="1">
      <alignment horizontal="center"/>
    </xf>
    <xf numFmtId="164" fontId="2" fillId="6" borderId="4" xfId="0" applyNumberFormat="1" applyFont="1" applyFill="1" applyBorder="1" applyAlignment="1" applyProtection="1">
      <alignment horizontal="center"/>
    </xf>
    <xf numFmtId="164" fontId="2" fillId="0" borderId="6" xfId="0" applyNumberFormat="1" applyFont="1" applyBorder="1" applyAlignment="1" applyProtection="1">
      <alignment horizontal="center"/>
    </xf>
    <xf numFmtId="164" fontId="2" fillId="0" borderId="8" xfId="0" applyNumberFormat="1" applyFont="1" applyBorder="1" applyAlignment="1" applyProtection="1">
      <alignment horizontal="center"/>
    </xf>
    <xf numFmtId="164" fontId="2" fillId="6" borderId="7" xfId="0" applyNumberFormat="1" applyFont="1" applyFill="1" applyBorder="1" applyAlignment="1" applyProtection="1">
      <alignment horizontal="center"/>
    </xf>
    <xf numFmtId="2" fontId="0" fillId="0" borderId="0" xfId="0" applyNumberFormat="1" applyProtection="1"/>
    <xf numFmtId="2" fontId="0" fillId="0" borderId="0" xfId="0" applyNumberFormat="1"/>
    <xf numFmtId="0" fontId="4" fillId="0" borderId="0" xfId="0" applyNumberFormat="1" applyFont="1" applyFill="1" applyBorder="1" applyAlignment="1" applyProtection="1">
      <alignment horizontal="center"/>
    </xf>
    <xf numFmtId="164" fontId="0" fillId="5" borderId="11" xfId="0" applyNumberFormat="1" applyFont="1" applyFill="1" applyBorder="1" applyAlignment="1" applyProtection="1">
      <alignment horizontal="center"/>
    </xf>
    <xf numFmtId="164" fontId="0" fillId="5" borderId="0" xfId="0" applyNumberFormat="1" applyFont="1" applyFill="1" applyBorder="1" applyAlignment="1" applyProtection="1">
      <alignment horizontal="center"/>
    </xf>
    <xf numFmtId="164" fontId="0" fillId="5" borderId="10" xfId="0" applyNumberFormat="1" applyFont="1" applyFill="1" applyBorder="1" applyAlignment="1" applyProtection="1">
      <alignment horizontal="center"/>
    </xf>
    <xf numFmtId="164" fontId="0" fillId="0" borderId="1" xfId="0" applyNumberFormat="1" applyFill="1" applyBorder="1" applyAlignment="1" applyProtection="1">
      <alignment horizontal="center"/>
    </xf>
    <xf numFmtId="164" fontId="0" fillId="0" borderId="2" xfId="0" applyNumberFormat="1" applyFill="1" applyBorder="1" applyAlignment="1" applyProtection="1">
      <alignment horizontal="center"/>
    </xf>
    <xf numFmtId="164" fontId="0" fillId="6" borderId="2" xfId="0" applyNumberFormat="1" applyFill="1" applyBorder="1" applyAlignment="1" applyProtection="1">
      <alignment horizontal="center"/>
    </xf>
    <xf numFmtId="164" fontId="0" fillId="0" borderId="3" xfId="0" applyNumberFormat="1" applyFill="1" applyBorder="1" applyAlignment="1" applyProtection="1">
      <alignment horizontal="center"/>
    </xf>
    <xf numFmtId="164" fontId="0" fillId="0" borderId="1" xfId="0" applyNumberFormat="1" applyBorder="1" applyAlignment="1">
      <alignment horizontal="center"/>
    </xf>
    <xf numFmtId="164" fontId="0" fillId="0" borderId="2" xfId="0" applyNumberFormat="1" applyBorder="1" applyAlignment="1">
      <alignment horizontal="center"/>
    </xf>
    <xf numFmtId="164" fontId="0" fillId="0" borderId="3" xfId="0" applyNumberFormat="1" applyBorder="1" applyAlignment="1">
      <alignment horizontal="center"/>
    </xf>
    <xf numFmtId="164" fontId="0" fillId="0" borderId="0" xfId="0" applyNumberFormat="1" applyBorder="1"/>
    <xf numFmtId="0" fontId="6" fillId="0" borderId="0" xfId="0" applyFont="1" applyAlignment="1" applyProtection="1">
      <alignment horizontal="center" vertical="top" wrapText="1"/>
    </xf>
    <xf numFmtId="0" fontId="0" fillId="0" borderId="0" xfId="0" applyAlignment="1" applyProtection="1">
      <alignment horizontal="left" vertical="top"/>
    </xf>
    <xf numFmtId="0" fontId="0" fillId="0" borderId="0" xfId="0" applyAlignment="1" applyProtection="1">
      <alignment horizontal="center" vertical="center"/>
    </xf>
    <xf numFmtId="0" fontId="0" fillId="0" borderId="0" xfId="0" applyAlignment="1">
      <alignment horizontal="center" vertical="center"/>
    </xf>
    <xf numFmtId="0" fontId="4" fillId="10" borderId="11" xfId="0" applyNumberFormat="1" applyFont="1" applyFill="1" applyBorder="1" applyAlignment="1" applyProtection="1">
      <alignment horizontal="center"/>
    </xf>
    <xf numFmtId="164" fontId="2" fillId="0" borderId="0" xfId="0" applyNumberFormat="1" applyFont="1" applyProtection="1"/>
    <xf numFmtId="164" fontId="0" fillId="0" borderId="11" xfId="0" applyNumberFormat="1" applyFont="1" applyBorder="1" applyAlignment="1" applyProtection="1">
      <alignment horizontal="center"/>
    </xf>
    <xf numFmtId="164" fontId="0" fillId="0" borderId="10" xfId="0" applyNumberFormat="1" applyFont="1" applyBorder="1" applyAlignment="1" applyProtection="1">
      <alignment horizontal="center"/>
    </xf>
    <xf numFmtId="0" fontId="0" fillId="0" borderId="0" xfId="0" applyFill="1" applyBorder="1" applyProtection="1"/>
    <xf numFmtId="164" fontId="0" fillId="0" borderId="14" xfId="0" applyNumberFormat="1" applyBorder="1"/>
    <xf numFmtId="0" fontId="4" fillId="0" borderId="11" xfId="0" applyNumberFormat="1" applyFont="1" applyFill="1" applyBorder="1" applyAlignment="1" applyProtection="1">
      <alignment horizontal="center"/>
    </xf>
    <xf numFmtId="0" fontId="4" fillId="0" borderId="10" xfId="0" applyNumberFormat="1" applyFont="1" applyFill="1" applyBorder="1" applyAlignment="1" applyProtection="1">
      <alignment horizontal="center"/>
    </xf>
    <xf numFmtId="0" fontId="0" fillId="0" borderId="0" xfId="0" applyFill="1" applyProtection="1"/>
    <xf numFmtId="164" fontId="4" fillId="0" borderId="0" xfId="0" applyNumberFormat="1" applyFont="1" applyFill="1" applyBorder="1" applyAlignment="1" applyProtection="1">
      <alignment horizontal="center" vertical="center"/>
    </xf>
    <xf numFmtId="0" fontId="0" fillId="0" borderId="0" xfId="0" applyFill="1"/>
    <xf numFmtId="0" fontId="4" fillId="0" borderId="4" xfId="0" applyNumberFormat="1" applyFont="1" applyFill="1" applyBorder="1" applyAlignment="1" applyProtection="1">
      <alignment horizontal="center"/>
    </xf>
    <xf numFmtId="0" fontId="4" fillId="4" borderId="16" xfId="0" applyNumberFormat="1" applyFont="1" applyFill="1" applyBorder="1" applyAlignment="1" applyProtection="1">
      <alignment horizontal="center"/>
    </xf>
    <xf numFmtId="0" fontId="4" fillId="4" borderId="16" xfId="0" applyNumberFormat="1" applyFont="1" applyFill="1" applyBorder="1" applyAlignment="1" applyProtection="1">
      <alignment horizontal="center"/>
      <protection locked="0"/>
    </xf>
    <xf numFmtId="0" fontId="4" fillId="0" borderId="23" xfId="0" applyNumberFormat="1" applyFont="1" applyFill="1" applyBorder="1" applyAlignment="1" applyProtection="1">
      <alignment horizontal="center"/>
    </xf>
    <xf numFmtId="0" fontId="4" fillId="0" borderId="18" xfId="0" applyNumberFormat="1" applyFont="1" applyFill="1" applyBorder="1" applyAlignment="1" applyProtection="1">
      <alignment horizontal="center"/>
    </xf>
    <xf numFmtId="164" fontId="4" fillId="0" borderId="16" xfId="0" applyNumberFormat="1" applyFont="1" applyFill="1" applyBorder="1" applyAlignment="1" applyProtection="1">
      <alignment horizontal="center" vertical="center"/>
    </xf>
    <xf numFmtId="164" fontId="4" fillId="0" borderId="17" xfId="0" applyNumberFormat="1" applyFont="1" applyFill="1" applyBorder="1" applyAlignment="1" applyProtection="1">
      <alignment horizontal="center" vertical="center"/>
    </xf>
    <xf numFmtId="164" fontId="0" fillId="0" borderId="16" xfId="0" applyNumberFormat="1" applyFill="1" applyBorder="1" applyAlignment="1">
      <alignment horizontal="center" vertical="center"/>
    </xf>
    <xf numFmtId="164" fontId="0" fillId="0" borderId="0" xfId="0" applyNumberFormat="1" applyFill="1" applyBorder="1" applyAlignment="1">
      <alignment horizontal="center" vertical="center"/>
    </xf>
    <xf numFmtId="164" fontId="0" fillId="0" borderId="17" xfId="0" applyNumberFormat="1" applyFill="1" applyBorder="1" applyAlignment="1">
      <alignment horizontal="center" vertical="center"/>
    </xf>
    <xf numFmtId="164" fontId="0" fillId="0" borderId="12" xfId="0" applyNumberFormat="1" applyFill="1" applyBorder="1" applyAlignment="1">
      <alignment horizontal="center" vertical="center"/>
    </xf>
    <xf numFmtId="164" fontId="0" fillId="6" borderId="12" xfId="0" applyNumberFormat="1" applyFill="1" applyBorder="1" applyAlignment="1">
      <alignment horizontal="center" vertical="center"/>
    </xf>
    <xf numFmtId="164" fontId="0" fillId="0" borderId="19" xfId="0" applyNumberFormat="1" applyFill="1" applyBorder="1" applyAlignment="1">
      <alignment horizontal="center" vertical="center"/>
    </xf>
    <xf numFmtId="164" fontId="0" fillId="0" borderId="0" xfId="0" applyNumberFormat="1" applyFont="1" applyFill="1" applyBorder="1" applyAlignment="1" applyProtection="1">
      <alignment horizontal="center"/>
    </xf>
    <xf numFmtId="164" fontId="0" fillId="0" borderId="16" xfId="0" applyNumberFormat="1" applyFont="1" applyFill="1" applyBorder="1" applyAlignment="1" applyProtection="1">
      <alignment horizontal="center" vertical="center"/>
    </xf>
    <xf numFmtId="164" fontId="0" fillId="0" borderId="0" xfId="0" applyNumberFormat="1" applyFont="1" applyFill="1" applyBorder="1" applyAlignment="1" applyProtection="1">
      <alignment horizontal="center" vertical="center"/>
    </xf>
    <xf numFmtId="164" fontId="0" fillId="0" borderId="17" xfId="0" applyNumberFormat="1" applyFont="1" applyFill="1" applyBorder="1" applyAlignment="1" applyProtection="1">
      <alignment horizontal="center" vertical="center"/>
    </xf>
    <xf numFmtId="0" fontId="4" fillId="11" borderId="16" xfId="0" applyNumberFormat="1" applyFont="1" applyFill="1" applyBorder="1" applyAlignment="1" applyProtection="1">
      <alignment horizontal="center"/>
    </xf>
    <xf numFmtId="0" fontId="0" fillId="11" borderId="0" xfId="0" applyFill="1" applyBorder="1" applyProtection="1"/>
    <xf numFmtId="0" fontId="0" fillId="11" borderId="16" xfId="0" applyFill="1" applyBorder="1" applyProtection="1"/>
    <xf numFmtId="0" fontId="2" fillId="0" borderId="10" xfId="0" applyFont="1" applyBorder="1" applyAlignment="1" applyProtection="1">
      <alignment horizontal="right"/>
    </xf>
    <xf numFmtId="0" fontId="2" fillId="0" borderId="0" xfId="0" applyFont="1" applyBorder="1" applyAlignment="1" applyProtection="1">
      <alignment horizontal="right"/>
    </xf>
    <xf numFmtId="0" fontId="2" fillId="0" borderId="10" xfId="0" applyFont="1" applyBorder="1" applyAlignment="1" applyProtection="1">
      <alignment horizontal="right"/>
    </xf>
    <xf numFmtId="0" fontId="2" fillId="0" borderId="10" xfId="0" applyFont="1" applyBorder="1" applyAlignment="1" applyProtection="1">
      <alignment horizontal="right"/>
    </xf>
    <xf numFmtId="0" fontId="4" fillId="4" borderId="11" xfId="0" applyNumberFormat="1" applyFont="1" applyFill="1" applyBorder="1" applyAlignment="1" applyProtection="1">
      <alignment horizontal="center"/>
    </xf>
    <xf numFmtId="164" fontId="0" fillId="0" borderId="0" xfId="0" applyNumberFormat="1" applyAlignment="1">
      <alignment horizontal="center" vertical="center"/>
    </xf>
    <xf numFmtId="164" fontId="0" fillId="0" borderId="0" xfId="0" applyNumberFormat="1" applyFont="1" applyBorder="1" applyAlignment="1" applyProtection="1">
      <alignment horizontal="center" vertical="center"/>
    </xf>
    <xf numFmtId="0" fontId="0" fillId="0" borderId="0" xfId="0" applyFill="1" applyBorder="1" applyAlignment="1" applyProtection="1">
      <alignment horizontal="center" vertical="center"/>
    </xf>
    <xf numFmtId="164" fontId="0" fillId="0" borderId="0" xfId="0" applyNumberFormat="1" applyFill="1" applyAlignment="1">
      <alignment horizontal="center" vertical="center"/>
    </xf>
    <xf numFmtId="0" fontId="0" fillId="0" borderId="0" xfId="0" applyFill="1" applyAlignment="1">
      <alignment horizontal="center" vertical="center"/>
    </xf>
    <xf numFmtId="0" fontId="0" fillId="0" borderId="0" xfId="0" applyAlignment="1">
      <alignment vertical="center"/>
    </xf>
    <xf numFmtId="0" fontId="3" fillId="10" borderId="11" xfId="0" applyNumberFormat="1" applyFont="1" applyFill="1" applyBorder="1" applyAlignment="1" applyProtection="1">
      <alignment horizontal="center"/>
    </xf>
    <xf numFmtId="0" fontId="0" fillId="0" borderId="0" xfId="0" applyAlignment="1" applyProtection="1">
      <alignment vertical="center"/>
    </xf>
    <xf numFmtId="164" fontId="0" fillId="0" borderId="8" xfId="0" applyNumberFormat="1" applyFill="1" applyBorder="1" applyAlignment="1" applyProtection="1">
      <alignment horizontal="center"/>
    </xf>
    <xf numFmtId="164" fontId="0" fillId="0" borderId="7" xfId="0" applyNumberFormat="1" applyFill="1" applyBorder="1" applyAlignment="1" applyProtection="1">
      <alignment horizontal="center"/>
    </xf>
    <xf numFmtId="164" fontId="0" fillId="6" borderId="7" xfId="0" applyNumberFormat="1" applyFill="1" applyBorder="1" applyAlignment="1" applyProtection="1">
      <alignment horizontal="center"/>
    </xf>
    <xf numFmtId="164" fontId="0" fillId="0" borderId="9" xfId="0" applyNumberFormat="1" applyFill="1" applyBorder="1" applyAlignment="1" applyProtection="1">
      <alignment horizontal="center"/>
    </xf>
    <xf numFmtId="0" fontId="4" fillId="0" borderId="20" xfId="0" applyNumberFormat="1" applyFont="1" applyFill="1" applyBorder="1" applyAlignment="1" applyProtection="1">
      <alignment horizontal="center" vertical="center"/>
    </xf>
    <xf numFmtId="0" fontId="4" fillId="0" borderId="13" xfId="0" applyNumberFormat="1" applyFont="1" applyFill="1" applyBorder="1" applyAlignment="1" applyProtection="1">
      <alignment horizontal="center" vertical="center"/>
    </xf>
    <xf numFmtId="0" fontId="4" fillId="0" borderId="15" xfId="0" applyNumberFormat="1" applyFont="1" applyFill="1" applyBorder="1" applyAlignment="1" applyProtection="1">
      <alignment horizontal="center" vertical="center"/>
    </xf>
    <xf numFmtId="164" fontId="4" fillId="0" borderId="16" xfId="0" applyNumberFormat="1" applyFont="1" applyFill="1" applyBorder="1" applyAlignment="1" applyProtection="1">
      <alignment horizontal="center"/>
    </xf>
    <xf numFmtId="0" fontId="4" fillId="0" borderId="17" xfId="0" applyNumberFormat="1" applyFont="1" applyFill="1" applyBorder="1" applyAlignment="1" applyProtection="1">
      <alignment horizontal="center"/>
    </xf>
    <xf numFmtId="0" fontId="4" fillId="0" borderId="16" xfId="0" applyNumberFormat="1" applyFont="1" applyFill="1" applyBorder="1" applyAlignment="1" applyProtection="1">
      <alignment horizontal="center"/>
    </xf>
    <xf numFmtId="164" fontId="0" fillId="0" borderId="16" xfId="0" applyNumberFormat="1" applyFont="1" applyFill="1" applyBorder="1" applyAlignment="1" applyProtection="1">
      <alignment horizontal="center"/>
    </xf>
    <xf numFmtId="164" fontId="0" fillId="0" borderId="17" xfId="0" applyNumberFormat="1" applyFont="1" applyFill="1" applyBorder="1" applyAlignment="1" applyProtection="1">
      <alignment horizontal="center"/>
    </xf>
    <xf numFmtId="164" fontId="4" fillId="0" borderId="24" xfId="0" applyNumberFormat="1" applyFont="1" applyFill="1" applyBorder="1" applyAlignment="1" applyProtection="1">
      <alignment horizontal="center"/>
    </xf>
    <xf numFmtId="164" fontId="0" fillId="0" borderId="8" xfId="0" applyNumberFormat="1" applyFill="1" applyBorder="1" applyAlignment="1">
      <alignment horizontal="center"/>
    </xf>
    <xf numFmtId="164" fontId="0" fillId="0" borderId="7" xfId="0" applyNumberFormat="1" applyFill="1" applyBorder="1" applyAlignment="1">
      <alignment horizontal="center"/>
    </xf>
    <xf numFmtId="164" fontId="0" fillId="6" borderId="7" xfId="0" applyNumberFormat="1" applyFill="1" applyBorder="1" applyAlignment="1">
      <alignment horizontal="center"/>
    </xf>
    <xf numFmtId="164" fontId="0" fillId="0" borderId="9" xfId="0" applyNumberFormat="1" applyFill="1" applyBorder="1" applyAlignment="1">
      <alignment horizontal="center"/>
    </xf>
    <xf numFmtId="164" fontId="4" fillId="0" borderId="24" xfId="0" applyNumberFormat="1" applyFont="1" applyFill="1" applyBorder="1" applyAlignment="1" applyProtection="1">
      <alignment horizontal="center" vertical="center"/>
    </xf>
    <xf numFmtId="0" fontId="4" fillId="10" borderId="16" xfId="0" applyNumberFormat="1" applyFont="1" applyFill="1" applyBorder="1" applyAlignment="1" applyProtection="1">
      <alignment horizontal="center"/>
    </xf>
    <xf numFmtId="0" fontId="4" fillId="4" borderId="16" xfId="0" applyNumberFormat="1" applyFont="1" applyFill="1" applyBorder="1" applyAlignment="1" applyProtection="1">
      <alignment horizontal="center" vertical="center"/>
    </xf>
    <xf numFmtId="0" fontId="3" fillId="10" borderId="16" xfId="0" applyNumberFormat="1" applyFont="1" applyFill="1" applyBorder="1" applyAlignment="1" applyProtection="1">
      <alignment horizontal="center"/>
    </xf>
    <xf numFmtId="0" fontId="3" fillId="3" borderId="16" xfId="0" applyNumberFormat="1" applyFont="1" applyFill="1" applyBorder="1" applyAlignment="1" applyProtection="1">
      <alignment horizontal="center"/>
    </xf>
    <xf numFmtId="0" fontId="3" fillId="3" borderId="24" xfId="0" applyNumberFormat="1" applyFont="1" applyFill="1" applyBorder="1" applyAlignment="1" applyProtection="1">
      <alignment horizontal="center"/>
    </xf>
    <xf numFmtId="0" fontId="3" fillId="3" borderId="20" xfId="0" applyNumberFormat="1" applyFont="1" applyFill="1" applyBorder="1" applyAlignment="1" applyProtection="1">
      <alignment horizontal="center"/>
    </xf>
    <xf numFmtId="0" fontId="0" fillId="0" borderId="20" xfId="0" applyFill="1" applyBorder="1" applyAlignment="1">
      <alignment horizontal="center" vertical="center"/>
    </xf>
    <xf numFmtId="0" fontId="0" fillId="0" borderId="13" xfId="0" applyFill="1" applyBorder="1" applyAlignment="1">
      <alignment horizontal="center" vertical="center"/>
    </xf>
    <xf numFmtId="0" fontId="0" fillId="0" borderId="15" xfId="0" applyFill="1" applyBorder="1" applyAlignment="1">
      <alignment horizontal="center" vertical="center"/>
    </xf>
    <xf numFmtId="0" fontId="2" fillId="0" borderId="10" xfId="0" applyFont="1" applyBorder="1" applyAlignment="1" applyProtection="1">
      <alignment horizontal="right"/>
    </xf>
    <xf numFmtId="164" fontId="0" fillId="0" borderId="0" xfId="0" applyNumberFormat="1" applyFill="1" applyProtection="1"/>
    <xf numFmtId="164" fontId="2" fillId="0" borderId="0" xfId="0" applyNumberFormat="1" applyFont="1" applyAlignment="1" applyProtection="1">
      <alignment wrapText="1"/>
    </xf>
    <xf numFmtId="0" fontId="7" fillId="0" borderId="0" xfId="0" applyFont="1"/>
    <xf numFmtId="164" fontId="2" fillId="0" borderId="13" xfId="0" applyNumberFormat="1" applyFont="1" applyBorder="1" applyAlignment="1" applyProtection="1">
      <alignment horizontal="center" vertical="center"/>
    </xf>
    <xf numFmtId="164" fontId="2" fillId="0" borderId="0" xfId="0" applyNumberFormat="1" applyFont="1" applyFill="1" applyProtection="1"/>
    <xf numFmtId="2" fontId="0" fillId="0" borderId="2" xfId="0" applyNumberFormat="1" applyFill="1" applyBorder="1" applyAlignment="1">
      <alignment horizontal="center"/>
    </xf>
    <xf numFmtId="0" fontId="2" fillId="0" borderId="10" xfId="0" applyFont="1" applyBorder="1" applyAlignment="1" applyProtection="1">
      <alignment horizontal="right"/>
    </xf>
    <xf numFmtId="164" fontId="4" fillId="0" borderId="11" xfId="0" applyNumberFormat="1" applyFont="1" applyFill="1" applyBorder="1" applyAlignment="1" applyProtection="1">
      <alignment horizontal="center"/>
    </xf>
    <xf numFmtId="0" fontId="0" fillId="0" borderId="16" xfId="0" applyBorder="1" applyProtection="1"/>
    <xf numFmtId="49" fontId="10" fillId="10" borderId="0" xfId="0" applyNumberFormat="1" applyFont="1" applyFill="1" applyBorder="1" applyAlignment="1" applyProtection="1">
      <alignment horizontal="left"/>
    </xf>
    <xf numFmtId="49" fontId="10" fillId="10" borderId="17" xfId="0" applyNumberFormat="1" applyFont="1" applyFill="1" applyBorder="1" applyAlignment="1" applyProtection="1">
      <alignment horizontal="left"/>
    </xf>
    <xf numFmtId="164" fontId="4" fillId="0" borderId="0" xfId="0" applyNumberFormat="1" applyFont="1" applyFill="1" applyBorder="1" applyAlignment="1" applyProtection="1">
      <alignment horizontal="center"/>
    </xf>
    <xf numFmtId="164" fontId="4" fillId="0" borderId="10" xfId="0" applyNumberFormat="1" applyFont="1" applyFill="1" applyBorder="1" applyAlignment="1" applyProtection="1">
      <alignment horizontal="center"/>
    </xf>
    <xf numFmtId="0" fontId="4" fillId="0" borderId="5" xfId="0" applyNumberFormat="1" applyFont="1" applyFill="1" applyBorder="1" applyAlignment="1" applyProtection="1">
      <alignment horizontal="center"/>
    </xf>
    <xf numFmtId="0" fontId="4" fillId="0" borderId="6" xfId="0" applyNumberFormat="1" applyFont="1" applyFill="1" applyBorder="1" applyAlignment="1" applyProtection="1">
      <alignment horizontal="center"/>
    </xf>
    <xf numFmtId="164" fontId="0" fillId="0" borderId="11" xfId="0" applyNumberFormat="1" applyFont="1" applyFill="1" applyBorder="1" applyAlignment="1" applyProtection="1">
      <alignment horizontal="center"/>
    </xf>
    <xf numFmtId="164" fontId="0" fillId="0" borderId="10" xfId="0" applyNumberFormat="1" applyFont="1" applyFill="1" applyBorder="1" applyAlignment="1" applyProtection="1">
      <alignment horizontal="center"/>
    </xf>
    <xf numFmtId="49" fontId="3" fillId="0" borderId="0" xfId="0" applyNumberFormat="1" applyFont="1" applyFill="1" applyBorder="1" applyAlignment="1" applyProtection="1">
      <alignment horizontal="right"/>
    </xf>
    <xf numFmtId="0" fontId="2" fillId="0" borderId="0" xfId="0" applyNumberFormat="1" applyFont="1" applyFill="1" applyBorder="1" applyAlignment="1" applyProtection="1">
      <alignment horizontal="center"/>
    </xf>
    <xf numFmtId="0" fontId="0" fillId="0" borderId="0" xfId="0" applyFont="1" applyFill="1" applyBorder="1" applyProtection="1"/>
    <xf numFmtId="0" fontId="0" fillId="0" borderId="0" xfId="0" applyNumberFormat="1" applyFont="1" applyFill="1" applyBorder="1" applyProtection="1"/>
    <xf numFmtId="49" fontId="3" fillId="0" borderId="0" xfId="0" applyNumberFormat="1" applyFont="1" applyFill="1" applyBorder="1" applyAlignment="1" applyProtection="1">
      <alignment horizontal="center"/>
    </xf>
    <xf numFmtId="9" fontId="3" fillId="0" borderId="0" xfId="0" applyNumberFormat="1" applyFont="1" applyFill="1" applyBorder="1" applyAlignment="1" applyProtection="1">
      <alignment horizontal="center"/>
    </xf>
    <xf numFmtId="9" fontId="3" fillId="0" borderId="0" xfId="1" applyFont="1" applyFill="1" applyBorder="1" applyAlignment="1" applyProtection="1">
      <alignment horizontal="center"/>
    </xf>
    <xf numFmtId="0" fontId="8" fillId="0" borderId="0" xfId="0" applyFont="1" applyFill="1" applyBorder="1" applyProtection="1"/>
    <xf numFmtId="0" fontId="9" fillId="0" borderId="0" xfId="0" applyFont="1" applyFill="1" applyBorder="1" applyProtection="1"/>
    <xf numFmtId="0" fontId="0" fillId="0" borderId="0" xfId="0" applyNumberFormat="1" applyFill="1" applyBorder="1" applyProtection="1"/>
    <xf numFmtId="0" fontId="3" fillId="0" borderId="0" xfId="0" applyNumberFormat="1" applyFont="1" applyFill="1" applyBorder="1" applyAlignment="1" applyProtection="1">
      <alignment horizontal="center"/>
    </xf>
    <xf numFmtId="0" fontId="2" fillId="0" borderId="0" xfId="0" applyFont="1" applyFill="1" applyBorder="1" applyProtection="1"/>
    <xf numFmtId="2" fontId="0" fillId="0" borderId="0" xfId="0" applyNumberFormat="1" applyFill="1" applyBorder="1" applyProtection="1"/>
    <xf numFmtId="164" fontId="2" fillId="0" borderId="0" xfId="0" applyNumberFormat="1" applyFont="1" applyFill="1" applyBorder="1" applyAlignment="1" applyProtection="1">
      <alignment horizontal="center"/>
    </xf>
    <xf numFmtId="49" fontId="3" fillId="0" borderId="0" xfId="0" applyNumberFormat="1" applyFont="1" applyFill="1" applyBorder="1" applyAlignment="1" applyProtection="1">
      <alignment horizontal="center" wrapText="1"/>
    </xf>
    <xf numFmtId="49" fontId="3" fillId="9" borderId="0" xfId="0" applyNumberFormat="1" applyFont="1" applyFill="1" applyBorder="1" applyAlignment="1" applyProtection="1">
      <alignment horizontal="right"/>
    </xf>
    <xf numFmtId="2" fontId="2" fillId="9" borderId="0" xfId="0" applyNumberFormat="1" applyFont="1" applyFill="1" applyBorder="1" applyAlignment="1" applyProtection="1">
      <alignment horizontal="center"/>
    </xf>
    <xf numFmtId="0" fontId="0" fillId="9" borderId="0" xfId="0" applyFont="1" applyFill="1" applyBorder="1" applyProtection="1"/>
    <xf numFmtId="0" fontId="0" fillId="9" borderId="0" xfId="0" applyNumberFormat="1" applyFont="1" applyFill="1" applyBorder="1" applyProtection="1"/>
    <xf numFmtId="2" fontId="0" fillId="9" borderId="0" xfId="0" applyNumberFormat="1" applyFill="1" applyBorder="1" applyProtection="1"/>
    <xf numFmtId="0" fontId="0" fillId="9" borderId="0" xfId="0" applyFill="1" applyBorder="1" applyProtection="1"/>
    <xf numFmtId="49" fontId="3" fillId="9" borderId="0" xfId="0" applyNumberFormat="1" applyFont="1" applyFill="1" applyBorder="1" applyAlignment="1" applyProtection="1">
      <alignment horizontal="center"/>
    </xf>
    <xf numFmtId="9" fontId="3" fillId="9" borderId="0" xfId="0" applyNumberFormat="1" applyFont="1" applyFill="1" applyBorder="1" applyAlignment="1" applyProtection="1">
      <alignment horizontal="center"/>
    </xf>
    <xf numFmtId="9" fontId="3" fillId="9" borderId="0" xfId="1" applyFont="1" applyFill="1" applyBorder="1" applyAlignment="1" applyProtection="1">
      <alignment horizontal="center"/>
    </xf>
    <xf numFmtId="0" fontId="0" fillId="9" borderId="0" xfId="0" applyNumberFormat="1" applyFill="1" applyBorder="1" applyProtection="1"/>
    <xf numFmtId="2" fontId="3" fillId="9" borderId="0" xfId="0" applyNumberFormat="1" applyFont="1" applyFill="1" applyBorder="1" applyAlignment="1" applyProtection="1">
      <alignment horizontal="center"/>
    </xf>
    <xf numFmtId="49" fontId="3" fillId="9" borderId="0" xfId="0" applyNumberFormat="1" applyFont="1" applyFill="1" applyBorder="1" applyAlignment="1" applyProtection="1">
      <alignment horizontal="center" wrapText="1"/>
    </xf>
    <xf numFmtId="164" fontId="0" fillId="0" borderId="0" xfId="0" applyNumberFormat="1" applyFill="1"/>
    <xf numFmtId="164" fontId="4" fillId="0" borderId="17" xfId="0" applyNumberFormat="1" applyFont="1" applyFill="1" applyBorder="1" applyAlignment="1" applyProtection="1">
      <alignment horizontal="center"/>
    </xf>
    <xf numFmtId="164" fontId="4" fillId="0" borderId="14" xfId="0" applyNumberFormat="1" applyFont="1" applyFill="1" applyBorder="1" applyAlignment="1" applyProtection="1">
      <alignment horizontal="center"/>
    </xf>
    <xf numFmtId="164" fontId="4" fillId="0" borderId="25" xfId="0" applyNumberFormat="1" applyFont="1" applyFill="1" applyBorder="1" applyAlignment="1" applyProtection="1">
      <alignment horizontal="center"/>
    </xf>
    <xf numFmtId="1" fontId="3" fillId="3" borderId="8" xfId="0" applyNumberFormat="1" applyFont="1" applyFill="1" applyBorder="1" applyAlignment="1" applyProtection="1">
      <alignment horizontal="center"/>
    </xf>
    <xf numFmtId="164" fontId="0" fillId="0" borderId="24" xfId="0" applyNumberFormat="1" applyFill="1" applyBorder="1" applyAlignment="1">
      <alignment horizontal="center" vertical="center"/>
    </xf>
    <xf numFmtId="164" fontId="0" fillId="0" borderId="14" xfId="0" applyNumberFormat="1" applyFill="1" applyBorder="1" applyAlignment="1">
      <alignment horizontal="center" vertical="center"/>
    </xf>
    <xf numFmtId="164" fontId="0" fillId="0" borderId="25" xfId="0" applyNumberFormat="1" applyFill="1" applyBorder="1" applyAlignment="1">
      <alignment horizontal="center" vertical="center"/>
    </xf>
    <xf numFmtId="0" fontId="7" fillId="0" borderId="0" xfId="0" applyFont="1" applyFill="1" applyProtection="1"/>
    <xf numFmtId="164" fontId="0" fillId="0" borderId="2" xfId="0" applyNumberFormat="1" applyFill="1" applyBorder="1" applyAlignment="1">
      <alignment horizontal="center" vertical="center"/>
    </xf>
    <xf numFmtId="164" fontId="0" fillId="6" borderId="2" xfId="0" applyNumberFormat="1" applyFill="1" applyBorder="1" applyAlignment="1">
      <alignment horizontal="center" vertical="center"/>
    </xf>
    <xf numFmtId="164" fontId="11" fillId="13" borderId="2" xfId="2" applyNumberFormat="1" applyBorder="1" applyAlignment="1" applyProtection="1">
      <alignment horizontal="center"/>
    </xf>
    <xf numFmtId="164" fontId="3" fillId="0" borderId="4" xfId="0" applyNumberFormat="1" applyFont="1" applyBorder="1" applyAlignment="1">
      <alignment horizontal="center"/>
    </xf>
    <xf numFmtId="0" fontId="2" fillId="0" borderId="0" xfId="0" applyFont="1" applyFill="1" applyProtection="1"/>
    <xf numFmtId="164" fontId="4" fillId="0" borderId="14" xfId="0" applyNumberFormat="1" applyFont="1" applyFill="1" applyBorder="1" applyAlignment="1" applyProtection="1">
      <alignment horizontal="center" vertical="center"/>
    </xf>
    <xf numFmtId="164" fontId="4" fillId="0" borderId="25" xfId="0" applyNumberFormat="1" applyFont="1" applyFill="1" applyBorder="1" applyAlignment="1" applyProtection="1">
      <alignment horizontal="center" vertical="center"/>
    </xf>
    <xf numFmtId="0" fontId="2" fillId="0" borderId="10" xfId="0" applyFont="1" applyBorder="1" applyAlignment="1" applyProtection="1">
      <alignment horizontal="right"/>
    </xf>
    <xf numFmtId="164" fontId="11" fillId="13" borderId="2" xfId="2" applyNumberFormat="1" applyBorder="1" applyAlignment="1">
      <alignment horizontal="center"/>
    </xf>
    <xf numFmtId="164" fontId="4" fillId="4" borderId="16" xfId="0" applyNumberFormat="1" applyFont="1" applyFill="1" applyBorder="1" applyAlignment="1" applyProtection="1">
      <alignment horizontal="center"/>
    </xf>
    <xf numFmtId="2" fontId="4" fillId="4" borderId="16" xfId="0" applyNumberFormat="1" applyFont="1" applyFill="1" applyBorder="1" applyAlignment="1" applyProtection="1">
      <alignment horizontal="center"/>
    </xf>
    <xf numFmtId="0" fontId="4" fillId="5" borderId="16" xfId="0" applyNumberFormat="1" applyFont="1" applyFill="1" applyBorder="1" applyAlignment="1" applyProtection="1">
      <alignment horizontal="center"/>
    </xf>
    <xf numFmtId="0" fontId="3" fillId="5" borderId="16" xfId="0" applyNumberFormat="1" applyFont="1" applyFill="1" applyBorder="1" applyAlignment="1" applyProtection="1">
      <alignment horizontal="center"/>
    </xf>
    <xf numFmtId="0" fontId="3" fillId="5" borderId="8" xfId="0" applyNumberFormat="1" applyFont="1" applyFill="1" applyBorder="1" applyAlignment="1" applyProtection="1">
      <alignment horizontal="center"/>
      <protection locked="0"/>
    </xf>
    <xf numFmtId="0" fontId="2" fillId="0" borderId="16" xfId="0" applyFont="1" applyBorder="1" applyProtection="1"/>
    <xf numFmtId="0" fontId="2" fillId="0" borderId="0" xfId="0" applyFont="1" applyBorder="1" applyProtection="1"/>
    <xf numFmtId="0" fontId="0" fillId="0" borderId="0" xfId="0" applyBorder="1"/>
    <xf numFmtId="0" fontId="0" fillId="0" borderId="24" xfId="0" applyBorder="1"/>
    <xf numFmtId="0" fontId="0" fillId="0" borderId="14" xfId="0" applyBorder="1"/>
    <xf numFmtId="0" fontId="0" fillId="0" borderId="25" xfId="0" applyBorder="1"/>
    <xf numFmtId="0" fontId="13" fillId="0" borderId="24" xfId="0" applyFont="1" applyBorder="1"/>
    <xf numFmtId="0" fontId="0" fillId="0" borderId="16" xfId="0" applyBorder="1"/>
    <xf numFmtId="0" fontId="2" fillId="0" borderId="20" xfId="0" applyFont="1" applyFill="1" applyBorder="1" applyProtection="1"/>
    <xf numFmtId="0" fontId="2" fillId="0" borderId="13" xfId="0" applyFont="1" applyFill="1" applyBorder="1" applyProtection="1"/>
    <xf numFmtId="0" fontId="0" fillId="0" borderId="13" xfId="0" applyFill="1" applyBorder="1" applyProtection="1"/>
    <xf numFmtId="0" fontId="0" fillId="0" borderId="15" xfId="0" applyFill="1" applyBorder="1"/>
    <xf numFmtId="0" fontId="12" fillId="13" borderId="17" xfId="2" applyFont="1" applyBorder="1" applyProtection="1"/>
    <xf numFmtId="0" fontId="0" fillId="0" borderId="16" xfId="0" applyFill="1" applyBorder="1" applyProtection="1"/>
    <xf numFmtId="0" fontId="0" fillId="0" borderId="0" xfId="0" applyFill="1" applyBorder="1"/>
    <xf numFmtId="0" fontId="4" fillId="0" borderId="0" xfId="0" applyFont="1"/>
    <xf numFmtId="0" fontId="4" fillId="0" borderId="0" xfId="0" applyFont="1" applyAlignment="1"/>
    <xf numFmtId="0" fontId="4" fillId="0" borderId="0" xfId="0" applyFont="1" applyAlignment="1">
      <alignment wrapText="1"/>
    </xf>
    <xf numFmtId="164" fontId="0" fillId="14" borderId="2" xfId="0" applyNumberFormat="1" applyFill="1" applyBorder="1" applyAlignment="1" applyProtection="1">
      <alignment horizontal="center"/>
    </xf>
    <xf numFmtId="164" fontId="0" fillId="14" borderId="2" xfId="0" applyNumberFormat="1" applyFill="1" applyBorder="1" applyAlignment="1">
      <alignment horizontal="center"/>
    </xf>
    <xf numFmtId="164" fontId="0" fillId="14" borderId="7" xfId="0" applyNumberFormat="1" applyFill="1" applyBorder="1" applyAlignment="1">
      <alignment horizontal="center"/>
    </xf>
    <xf numFmtId="164" fontId="11" fillId="13" borderId="2" xfId="2" applyNumberFormat="1" applyBorder="1" applyAlignment="1">
      <alignment horizontal="center" vertical="center"/>
    </xf>
    <xf numFmtId="0" fontId="0" fillId="0" borderId="20" xfId="0" applyNumberFormat="1" applyBorder="1" applyProtection="1"/>
    <xf numFmtId="0" fontId="0" fillId="0" borderId="13" xfId="0" applyBorder="1" applyProtection="1"/>
    <xf numFmtId="0" fontId="0" fillId="0" borderId="15" xfId="0" applyNumberFormat="1" applyBorder="1" applyProtection="1"/>
    <xf numFmtId="164" fontId="4" fillId="11" borderId="16" xfId="0" applyNumberFormat="1" applyFont="1" applyFill="1" applyBorder="1" applyAlignment="1" applyProtection="1">
      <alignment horizontal="center" vertical="center"/>
    </xf>
    <xf numFmtId="1" fontId="4" fillId="11" borderId="16" xfId="0" applyNumberFormat="1" applyFont="1" applyFill="1" applyBorder="1" applyAlignment="1" applyProtection="1">
      <alignment horizontal="center" vertical="center"/>
      <protection locked="0"/>
    </xf>
    <xf numFmtId="2" fontId="4" fillId="11" borderId="16" xfId="0" applyNumberFormat="1" applyFont="1" applyFill="1" applyBorder="1" applyAlignment="1" applyProtection="1">
      <alignment horizontal="center"/>
    </xf>
    <xf numFmtId="164" fontId="3" fillId="3" borderId="16" xfId="0" applyNumberFormat="1" applyFont="1" applyFill="1" applyBorder="1" applyAlignment="1" applyProtection="1">
      <alignment horizontal="center"/>
    </xf>
    <xf numFmtId="2" fontId="4" fillId="10" borderId="16" xfId="0" applyNumberFormat="1" applyFont="1" applyFill="1" applyBorder="1" applyAlignment="1" applyProtection="1">
      <alignment horizontal="center"/>
    </xf>
    <xf numFmtId="2" fontId="4" fillId="11" borderId="16" xfId="0" applyNumberFormat="1" applyFont="1" applyFill="1" applyBorder="1" applyAlignment="1" applyProtection="1">
      <alignment horizontal="center"/>
      <protection locked="0"/>
    </xf>
    <xf numFmtId="2" fontId="4" fillId="11" borderId="16" xfId="0" applyNumberFormat="1" applyFont="1" applyFill="1" applyBorder="1" applyAlignment="1" applyProtection="1">
      <alignment horizontal="center" vertical="center"/>
    </xf>
    <xf numFmtId="2" fontId="3" fillId="10" borderId="16" xfId="0" applyNumberFormat="1" applyFont="1" applyFill="1" applyBorder="1" applyAlignment="1" applyProtection="1">
      <alignment horizontal="center"/>
    </xf>
    <xf numFmtId="1" fontId="3" fillId="3" borderId="24" xfId="0" applyNumberFormat="1" applyFont="1" applyFill="1" applyBorder="1" applyAlignment="1" applyProtection="1">
      <alignment horizontal="center"/>
    </xf>
    <xf numFmtId="164" fontId="0" fillId="15" borderId="2" xfId="0" applyNumberFormat="1" applyFill="1" applyBorder="1" applyAlignment="1" applyProtection="1">
      <alignment horizontal="center"/>
    </xf>
    <xf numFmtId="2" fontId="3" fillId="3" borderId="16" xfId="0" applyNumberFormat="1" applyFont="1" applyFill="1" applyBorder="1" applyAlignment="1" applyProtection="1">
      <alignment horizontal="center"/>
    </xf>
    <xf numFmtId="1" fontId="3" fillId="3" borderId="16" xfId="0" applyNumberFormat="1" applyFont="1" applyFill="1" applyBorder="1" applyAlignment="1" applyProtection="1">
      <alignment horizontal="center"/>
    </xf>
    <xf numFmtId="0" fontId="3" fillId="5" borderId="24" xfId="0" applyNumberFormat="1" applyFont="1" applyFill="1" applyBorder="1" applyAlignment="1" applyProtection="1">
      <alignment horizontal="center"/>
      <protection locked="0"/>
    </xf>
    <xf numFmtId="1" fontId="4" fillId="12" borderId="16" xfId="0" applyNumberFormat="1" applyFont="1" applyFill="1" applyBorder="1" applyAlignment="1" applyProtection="1">
      <alignment horizontal="center"/>
    </xf>
    <xf numFmtId="2" fontId="4" fillId="12" borderId="16" xfId="0" applyNumberFormat="1" applyFont="1" applyFill="1" applyBorder="1" applyAlignment="1" applyProtection="1">
      <alignment horizontal="center"/>
    </xf>
    <xf numFmtId="2" fontId="4" fillId="5" borderId="16" xfId="0" applyNumberFormat="1" applyFont="1" applyFill="1" applyBorder="1" applyAlignment="1" applyProtection="1">
      <alignment horizontal="center"/>
    </xf>
    <xf numFmtId="2" fontId="3" fillId="5" borderId="16" xfId="0" applyNumberFormat="1" applyFont="1" applyFill="1" applyBorder="1" applyAlignment="1" applyProtection="1">
      <alignment horizontal="center"/>
    </xf>
    <xf numFmtId="1" fontId="4" fillId="3" borderId="16" xfId="0" applyNumberFormat="1" applyFont="1" applyFill="1" applyBorder="1" applyAlignment="1" applyProtection="1">
      <alignment horizontal="center"/>
      <protection locked="0"/>
    </xf>
    <xf numFmtId="0" fontId="4" fillId="8" borderId="16" xfId="0" applyNumberFormat="1" applyFont="1" applyFill="1" applyBorder="1" applyAlignment="1" applyProtection="1">
      <alignment horizontal="center"/>
      <protection locked="0"/>
    </xf>
    <xf numFmtId="164" fontId="11" fillId="13" borderId="7" xfId="2" applyNumberFormat="1" applyBorder="1" applyAlignment="1">
      <alignment horizontal="center"/>
    </xf>
    <xf numFmtId="164" fontId="11" fillId="13" borderId="8" xfId="2" applyNumberFormat="1" applyBorder="1" applyAlignment="1">
      <alignment horizontal="center"/>
    </xf>
    <xf numFmtId="0" fontId="3" fillId="3" borderId="27" xfId="0" applyNumberFormat="1" applyFont="1" applyFill="1" applyBorder="1" applyAlignment="1" applyProtection="1">
      <alignment horizontal="center"/>
    </xf>
    <xf numFmtId="0" fontId="3" fillId="3" borderId="28" xfId="0" applyNumberFormat="1" applyFont="1" applyFill="1" applyBorder="1" applyAlignment="1" applyProtection="1">
      <alignment horizontal="center"/>
    </xf>
    <xf numFmtId="49" fontId="10" fillId="3" borderId="0" xfId="0" applyNumberFormat="1" applyFont="1" applyFill="1" applyBorder="1" applyAlignment="1" applyProtection="1">
      <alignment horizontal="left"/>
    </xf>
    <xf numFmtId="49" fontId="10" fillId="3" borderId="17" xfId="0" applyNumberFormat="1" applyFont="1" applyFill="1" applyBorder="1" applyAlignment="1" applyProtection="1">
      <alignment horizontal="left"/>
    </xf>
    <xf numFmtId="0" fontId="0" fillId="11" borderId="13" xfId="0" applyNumberFormat="1" applyFill="1" applyBorder="1" applyProtection="1"/>
    <xf numFmtId="164" fontId="11" fillId="13" borderId="1" xfId="2" applyNumberFormat="1" applyBorder="1" applyAlignment="1">
      <alignment horizontal="center"/>
    </xf>
    <xf numFmtId="0" fontId="4" fillId="11" borderId="16" xfId="0" applyNumberFormat="1" applyFont="1" applyFill="1" applyBorder="1" applyAlignment="1" applyProtection="1">
      <alignment horizontal="center"/>
      <protection locked="0"/>
    </xf>
    <xf numFmtId="0" fontId="4" fillId="11" borderId="16" xfId="0" applyNumberFormat="1" applyFont="1" applyFill="1" applyBorder="1" applyAlignment="1" applyProtection="1">
      <alignment horizontal="center" vertical="center"/>
    </xf>
    <xf numFmtId="0" fontId="4" fillId="11" borderId="16" xfId="0" applyNumberFormat="1" applyFont="1" applyFill="1" applyBorder="1" applyAlignment="1" applyProtection="1">
      <alignment horizontal="center" vertical="center"/>
      <protection locked="0"/>
    </xf>
    <xf numFmtId="0" fontId="4" fillId="4" borderId="24" xfId="0" applyNumberFormat="1" applyFont="1" applyFill="1" applyBorder="1" applyAlignment="1" applyProtection="1">
      <alignment horizontal="center"/>
    </xf>
    <xf numFmtId="0" fontId="4" fillId="11" borderId="24" xfId="0" applyNumberFormat="1" applyFont="1" applyFill="1" applyBorder="1" applyAlignment="1" applyProtection="1">
      <alignment horizontal="center"/>
    </xf>
    <xf numFmtId="1" fontId="4" fillId="11" borderId="16" xfId="0" applyNumberFormat="1" applyFont="1" applyFill="1" applyBorder="1" applyAlignment="1" applyProtection="1">
      <alignment horizontal="center" vertical="center"/>
    </xf>
    <xf numFmtId="164" fontId="4" fillId="11" borderId="16" xfId="0" applyNumberFormat="1" applyFont="1" applyFill="1" applyBorder="1" applyAlignment="1" applyProtection="1">
      <alignment horizontal="center"/>
    </xf>
    <xf numFmtId="1" fontId="4" fillId="11" borderId="16" xfId="0" applyNumberFormat="1" applyFont="1" applyFill="1" applyBorder="1" applyAlignment="1" applyProtection="1">
      <alignment horizontal="center"/>
    </xf>
    <xf numFmtId="1" fontId="4" fillId="4" borderId="16" xfId="0" applyNumberFormat="1" applyFont="1" applyFill="1" applyBorder="1" applyAlignment="1" applyProtection="1">
      <alignment horizontal="center"/>
    </xf>
    <xf numFmtId="164" fontId="4" fillId="4" borderId="16" xfId="0" applyNumberFormat="1" applyFont="1" applyFill="1" applyBorder="1" applyAlignment="1" applyProtection="1">
      <alignment horizontal="center"/>
      <protection locked="0"/>
    </xf>
    <xf numFmtId="2" fontId="4" fillId="11" borderId="24" xfId="0" applyNumberFormat="1" applyFont="1" applyFill="1" applyBorder="1" applyAlignment="1" applyProtection="1">
      <alignment horizontal="center"/>
    </xf>
    <xf numFmtId="0" fontId="3" fillId="5" borderId="16" xfId="0" applyNumberFormat="1" applyFont="1" applyFill="1" applyBorder="1" applyAlignment="1" applyProtection="1">
      <alignment horizontal="center"/>
      <protection locked="0"/>
    </xf>
    <xf numFmtId="164" fontId="15" fillId="16" borderId="12" xfId="3" applyNumberFormat="1" applyBorder="1" applyAlignment="1">
      <alignment horizontal="center" vertical="center"/>
    </xf>
    <xf numFmtId="164" fontId="11" fillId="13" borderId="8" xfId="2" applyNumberFormat="1" applyBorder="1" applyAlignment="1" applyProtection="1">
      <alignment horizontal="center"/>
    </xf>
    <xf numFmtId="164" fontId="11" fillId="13" borderId="1" xfId="2" applyNumberFormat="1" applyBorder="1" applyAlignment="1">
      <alignment horizontal="center" vertical="center"/>
    </xf>
    <xf numFmtId="164" fontId="11" fillId="13" borderId="7" xfId="2" applyNumberFormat="1" applyBorder="1" applyAlignment="1" applyProtection="1">
      <alignment horizontal="center"/>
    </xf>
    <xf numFmtId="164" fontId="0" fillId="5" borderId="7" xfId="0" applyNumberFormat="1" applyFont="1" applyFill="1" applyBorder="1" applyAlignment="1" applyProtection="1">
      <alignment horizontal="center"/>
    </xf>
    <xf numFmtId="164" fontId="0" fillId="0" borderId="16" xfId="0" applyNumberFormat="1" applyBorder="1" applyAlignment="1">
      <alignment horizontal="center" vertical="center"/>
    </xf>
    <xf numFmtId="164" fontId="0" fillId="0" borderId="0" xfId="0" applyNumberFormat="1" applyBorder="1" applyAlignment="1">
      <alignment horizontal="center" vertical="center"/>
    </xf>
    <xf numFmtId="164" fontId="0" fillId="0" borderId="17" xfId="0" applyNumberFormat="1" applyBorder="1" applyAlignment="1">
      <alignment horizontal="center" vertical="center"/>
    </xf>
    <xf numFmtId="164" fontId="0" fillId="0" borderId="16" xfId="0" applyNumberFormat="1" applyBorder="1"/>
    <xf numFmtId="164" fontId="0" fillId="0" borderId="17" xfId="0" applyNumberFormat="1" applyBorder="1"/>
    <xf numFmtId="164" fontId="0" fillId="0" borderId="16" xfId="0" applyNumberFormat="1" applyFont="1" applyBorder="1" applyAlignment="1" applyProtection="1">
      <alignment horizontal="center"/>
    </xf>
    <xf numFmtId="164" fontId="0" fillId="0" borderId="17" xfId="0" applyNumberFormat="1" applyFont="1" applyBorder="1" applyAlignment="1" applyProtection="1">
      <alignment horizontal="center"/>
    </xf>
    <xf numFmtId="164" fontId="0" fillId="5" borderId="16" xfId="0" applyNumberFormat="1" applyFont="1" applyFill="1" applyBorder="1" applyAlignment="1" applyProtection="1">
      <alignment horizontal="center"/>
    </xf>
    <xf numFmtId="164" fontId="0" fillId="5" borderId="17" xfId="0" applyNumberFormat="1" applyFont="1" applyFill="1" applyBorder="1" applyAlignment="1" applyProtection="1">
      <alignment horizontal="center"/>
    </xf>
    <xf numFmtId="164" fontId="0" fillId="5" borderId="24" xfId="0" applyNumberFormat="1" applyFont="1" applyFill="1" applyBorder="1" applyAlignment="1" applyProtection="1">
      <alignment horizontal="center"/>
    </xf>
    <xf numFmtId="164" fontId="0" fillId="5" borderId="14" xfId="0" applyNumberFormat="1" applyFont="1" applyFill="1" applyBorder="1" applyAlignment="1" applyProtection="1">
      <alignment horizontal="center"/>
    </xf>
    <xf numFmtId="164" fontId="0" fillId="5" borderId="25" xfId="0" applyNumberFormat="1" applyFont="1" applyFill="1" applyBorder="1" applyAlignment="1" applyProtection="1">
      <alignment horizontal="center"/>
    </xf>
    <xf numFmtId="0" fontId="3" fillId="5" borderId="11" xfId="0" applyNumberFormat="1" applyFont="1" applyFill="1" applyBorder="1" applyAlignment="1" applyProtection="1">
      <alignment horizontal="center"/>
      <protection locked="0"/>
    </xf>
    <xf numFmtId="0" fontId="2" fillId="0" borderId="5" xfId="0" applyFont="1" applyBorder="1" applyAlignment="1" applyProtection="1">
      <alignment horizontal="right"/>
    </xf>
    <xf numFmtId="0" fontId="2" fillId="0" borderId="6" xfId="0" applyFont="1" applyBorder="1" applyAlignment="1" applyProtection="1">
      <alignment horizontal="right"/>
    </xf>
    <xf numFmtId="49" fontId="4" fillId="11" borderId="0" xfId="0" applyNumberFormat="1" applyFont="1" applyFill="1" applyBorder="1" applyAlignment="1" applyProtection="1">
      <alignment horizontal="left"/>
    </xf>
    <xf numFmtId="49" fontId="4" fillId="11" borderId="17" xfId="0" applyNumberFormat="1" applyFont="1" applyFill="1" applyBorder="1" applyAlignment="1" applyProtection="1">
      <alignment horizontal="left"/>
    </xf>
    <xf numFmtId="49" fontId="3" fillId="3" borderId="14" xfId="0" applyNumberFormat="1" applyFont="1" applyFill="1" applyBorder="1" applyAlignment="1" applyProtection="1">
      <alignment horizontal="left"/>
    </xf>
    <xf numFmtId="49" fontId="3" fillId="3" borderId="25" xfId="0" applyNumberFormat="1" applyFont="1" applyFill="1" applyBorder="1" applyAlignment="1" applyProtection="1">
      <alignment horizontal="left"/>
    </xf>
    <xf numFmtId="49" fontId="4" fillId="4" borderId="0" xfId="0" applyNumberFormat="1" applyFont="1" applyFill="1" applyBorder="1" applyAlignment="1" applyProtection="1">
      <alignment horizontal="left"/>
    </xf>
    <xf numFmtId="49" fontId="4" fillId="4" borderId="17" xfId="0" applyNumberFormat="1" applyFont="1" applyFill="1" applyBorder="1" applyAlignment="1" applyProtection="1">
      <alignment horizontal="left"/>
    </xf>
    <xf numFmtId="49" fontId="3" fillId="10" borderId="0" xfId="0" applyNumberFormat="1" applyFont="1" applyFill="1" applyBorder="1" applyAlignment="1" applyProtection="1">
      <alignment horizontal="left"/>
    </xf>
    <xf numFmtId="49" fontId="3" fillId="10" borderId="17" xfId="0" applyNumberFormat="1" applyFont="1" applyFill="1" applyBorder="1" applyAlignment="1" applyProtection="1">
      <alignment horizontal="left"/>
    </xf>
    <xf numFmtId="49" fontId="10" fillId="3" borderId="0" xfId="0" applyNumberFormat="1" applyFont="1" applyFill="1" applyBorder="1" applyAlignment="1" applyProtection="1">
      <alignment horizontal="left"/>
    </xf>
    <xf numFmtId="49" fontId="10" fillId="3" borderId="17" xfId="0" applyNumberFormat="1" applyFont="1" applyFill="1" applyBorder="1" applyAlignment="1" applyProtection="1">
      <alignment horizontal="left"/>
    </xf>
    <xf numFmtId="49" fontId="3" fillId="3" borderId="0" xfId="0" applyNumberFormat="1" applyFont="1" applyFill="1" applyBorder="1" applyAlignment="1" applyProtection="1">
      <alignment horizontal="left"/>
    </xf>
    <xf numFmtId="49" fontId="3" fillId="3" borderId="17" xfId="0" applyNumberFormat="1" applyFont="1" applyFill="1" applyBorder="1" applyAlignment="1" applyProtection="1">
      <alignment horizontal="left"/>
    </xf>
    <xf numFmtId="0" fontId="2" fillId="0" borderId="8" xfId="0" applyFont="1" applyBorder="1" applyAlignment="1" applyProtection="1">
      <alignment horizontal="right"/>
    </xf>
    <xf numFmtId="0" fontId="2" fillId="0" borderId="9" xfId="0" applyFont="1" applyBorder="1" applyAlignment="1" applyProtection="1">
      <alignment horizontal="right"/>
    </xf>
    <xf numFmtId="0" fontId="2" fillId="3" borderId="13" xfId="0" applyFont="1" applyFill="1" applyBorder="1" applyAlignment="1" applyProtection="1">
      <alignment horizontal="center" vertical="center"/>
    </xf>
    <xf numFmtId="0" fontId="2" fillId="3" borderId="7" xfId="0" applyFont="1" applyFill="1" applyBorder="1" applyAlignment="1" applyProtection="1">
      <alignment horizontal="center" vertical="center"/>
    </xf>
    <xf numFmtId="0" fontId="2" fillId="3" borderId="15" xfId="0" applyFont="1" applyFill="1" applyBorder="1" applyAlignment="1" applyProtection="1">
      <alignment horizontal="center" vertical="center"/>
    </xf>
    <xf numFmtId="0" fontId="2" fillId="3" borderId="22" xfId="0" applyFont="1" applyFill="1" applyBorder="1" applyAlignment="1" applyProtection="1">
      <alignment horizontal="center" vertical="center"/>
    </xf>
    <xf numFmtId="49" fontId="10" fillId="3" borderId="13" xfId="0" applyNumberFormat="1" applyFont="1" applyFill="1" applyBorder="1" applyAlignment="1" applyProtection="1">
      <alignment horizontal="left"/>
    </xf>
    <xf numFmtId="49" fontId="10" fillId="3" borderId="15" xfId="0" applyNumberFormat="1" applyFont="1" applyFill="1" applyBorder="1" applyAlignment="1" applyProtection="1">
      <alignment horizontal="left"/>
    </xf>
    <xf numFmtId="0" fontId="2" fillId="2" borderId="20" xfId="0" applyNumberFormat="1" applyFont="1" applyFill="1" applyBorder="1" applyAlignment="1" applyProtection="1">
      <alignment horizontal="center" vertical="center"/>
    </xf>
    <xf numFmtId="0" fontId="2" fillId="2" borderId="16" xfId="0" applyNumberFormat="1" applyFont="1" applyFill="1" applyBorder="1" applyAlignment="1" applyProtection="1">
      <alignment horizontal="center" vertical="center"/>
    </xf>
    <xf numFmtId="0" fontId="2" fillId="2" borderId="13" xfId="0" applyFont="1" applyFill="1" applyBorder="1" applyAlignment="1" applyProtection="1">
      <alignment horizontal="center" vertical="center"/>
    </xf>
    <xf numFmtId="0" fontId="2" fillId="2" borderId="15" xfId="0" applyFont="1" applyFill="1" applyBorder="1" applyAlignment="1" applyProtection="1">
      <alignment horizontal="center" vertical="center"/>
    </xf>
    <xf numFmtId="0" fontId="2" fillId="2" borderId="0" xfId="0" applyFont="1" applyFill="1" applyBorder="1" applyAlignment="1" applyProtection="1">
      <alignment horizontal="center" vertical="center"/>
    </xf>
    <xf numFmtId="0" fontId="2" fillId="2" borderId="17" xfId="0" applyFont="1" applyFill="1" applyBorder="1" applyAlignment="1" applyProtection="1">
      <alignment horizontal="center" vertical="center"/>
    </xf>
    <xf numFmtId="0" fontId="2" fillId="3" borderId="20" xfId="0" applyFont="1" applyFill="1" applyBorder="1" applyAlignment="1" applyProtection="1">
      <alignment horizontal="center" vertical="center" wrapText="1"/>
    </xf>
    <xf numFmtId="0" fontId="2" fillId="3" borderId="21" xfId="0" applyFont="1" applyFill="1" applyBorder="1" applyAlignment="1" applyProtection="1">
      <alignment horizontal="center" vertical="center"/>
    </xf>
    <xf numFmtId="0" fontId="2" fillId="3" borderId="13" xfId="0" applyFont="1" applyFill="1" applyBorder="1" applyAlignment="1" applyProtection="1">
      <alignment horizontal="center" vertical="center" wrapText="1"/>
    </xf>
    <xf numFmtId="49" fontId="3" fillId="3" borderId="10" xfId="0" applyNumberFormat="1" applyFont="1" applyFill="1" applyBorder="1" applyAlignment="1" applyProtection="1">
      <alignment horizontal="left"/>
    </xf>
    <xf numFmtId="49" fontId="3" fillId="3" borderId="29" xfId="0" applyNumberFormat="1" applyFont="1" applyFill="1" applyBorder="1" applyAlignment="1" applyProtection="1">
      <alignment horizontal="left"/>
    </xf>
    <xf numFmtId="49" fontId="4" fillId="4" borderId="10" xfId="0" applyNumberFormat="1" applyFont="1" applyFill="1" applyBorder="1" applyAlignment="1" applyProtection="1">
      <alignment horizontal="left"/>
    </xf>
    <xf numFmtId="49" fontId="3" fillId="10" borderId="10" xfId="0" applyNumberFormat="1" applyFont="1" applyFill="1" applyBorder="1" applyAlignment="1" applyProtection="1">
      <alignment horizontal="left"/>
    </xf>
    <xf numFmtId="49" fontId="10" fillId="3" borderId="10" xfId="0" applyNumberFormat="1" applyFont="1" applyFill="1" applyBorder="1" applyAlignment="1" applyProtection="1">
      <alignment horizontal="left"/>
    </xf>
    <xf numFmtId="0" fontId="2" fillId="3" borderId="4" xfId="0" applyFont="1" applyFill="1" applyBorder="1" applyAlignment="1" applyProtection="1">
      <alignment horizontal="center" vertical="center"/>
    </xf>
    <xf numFmtId="0" fontId="2" fillId="3" borderId="0" xfId="0" applyFont="1" applyFill="1" applyBorder="1" applyAlignment="1" applyProtection="1">
      <alignment horizontal="center" vertical="center"/>
    </xf>
    <xf numFmtId="0" fontId="2" fillId="3" borderId="6" xfId="0" applyFont="1" applyFill="1" applyBorder="1" applyAlignment="1" applyProtection="1">
      <alignment horizontal="center" vertical="center"/>
    </xf>
    <xf numFmtId="0" fontId="2" fillId="3" borderId="10" xfId="0" applyFont="1" applyFill="1" applyBorder="1" applyAlignment="1" applyProtection="1">
      <alignment horizontal="center" vertical="center"/>
    </xf>
    <xf numFmtId="49" fontId="10" fillId="3" borderId="26" xfId="0" applyNumberFormat="1" applyFont="1" applyFill="1" applyBorder="1" applyAlignment="1" applyProtection="1">
      <alignment horizontal="left"/>
    </xf>
    <xf numFmtId="0" fontId="2" fillId="2" borderId="5" xfId="0" applyNumberFormat="1" applyFont="1" applyFill="1" applyBorder="1" applyAlignment="1" applyProtection="1">
      <alignment horizontal="center" vertical="center"/>
    </xf>
    <xf numFmtId="0" fontId="2" fillId="2" borderId="11" xfId="0" applyNumberFormat="1" applyFont="1" applyFill="1" applyBorder="1" applyAlignment="1" applyProtection="1">
      <alignment horizontal="center" vertical="center"/>
    </xf>
    <xf numFmtId="0" fontId="2" fillId="2" borderId="4" xfId="0" applyFont="1" applyFill="1" applyBorder="1" applyAlignment="1" applyProtection="1">
      <alignment horizontal="center" vertical="center"/>
    </xf>
    <xf numFmtId="0" fontId="2" fillId="2" borderId="6" xfId="0" applyFont="1" applyFill="1" applyBorder="1" applyAlignment="1" applyProtection="1">
      <alignment horizontal="center" vertical="center"/>
    </xf>
    <xf numFmtId="0" fontId="2" fillId="2" borderId="10" xfId="0" applyFont="1" applyFill="1" applyBorder="1" applyAlignment="1" applyProtection="1">
      <alignment horizontal="center" vertical="center"/>
    </xf>
    <xf numFmtId="0" fontId="2" fillId="3" borderId="5" xfId="0" applyFont="1" applyFill="1" applyBorder="1" applyAlignment="1" applyProtection="1">
      <alignment horizontal="center" vertical="center" wrapText="1"/>
    </xf>
    <xf numFmtId="0" fontId="2" fillId="3" borderId="11" xfId="0" applyFont="1" applyFill="1" applyBorder="1" applyAlignment="1" applyProtection="1">
      <alignment horizontal="center" vertical="center"/>
    </xf>
    <xf numFmtId="0" fontId="2" fillId="3" borderId="4" xfId="0" applyFont="1" applyFill="1" applyBorder="1" applyAlignment="1" applyProtection="1">
      <alignment horizontal="center" vertical="center" wrapText="1"/>
    </xf>
    <xf numFmtId="49" fontId="4" fillId="4" borderId="0" xfId="0" applyNumberFormat="1" applyFont="1" applyFill="1" applyBorder="1" applyAlignment="1" applyProtection="1">
      <alignment horizontal="left" vertical="center"/>
    </xf>
    <xf numFmtId="49" fontId="4" fillId="4" borderId="17" xfId="0" applyNumberFormat="1" applyFont="1" applyFill="1" applyBorder="1" applyAlignment="1" applyProtection="1">
      <alignment horizontal="left" vertical="center"/>
    </xf>
    <xf numFmtId="0" fontId="2" fillId="3" borderId="9" xfId="0" applyFont="1" applyFill="1" applyBorder="1" applyAlignment="1" applyProtection="1">
      <alignment horizontal="center" vertical="center"/>
    </xf>
    <xf numFmtId="0" fontId="2" fillId="3" borderId="8" xfId="0" applyFont="1" applyFill="1" applyBorder="1" applyAlignment="1" applyProtection="1">
      <alignment horizontal="center" vertical="center"/>
    </xf>
    <xf numFmtId="49" fontId="4" fillId="11" borderId="0" xfId="0" applyNumberFormat="1" applyFont="1" applyFill="1" applyBorder="1" applyAlignment="1" applyProtection="1">
      <alignment horizontal="left" vertical="center"/>
    </xf>
    <xf numFmtId="49" fontId="4" fillId="11" borderId="17" xfId="0" applyNumberFormat="1" applyFont="1" applyFill="1" applyBorder="1" applyAlignment="1" applyProtection="1">
      <alignment horizontal="left" vertical="center"/>
    </xf>
    <xf numFmtId="49" fontId="4" fillId="4" borderId="14" xfId="0" applyNumberFormat="1" applyFont="1" applyFill="1" applyBorder="1" applyAlignment="1" applyProtection="1">
      <alignment horizontal="left"/>
    </xf>
    <xf numFmtId="49" fontId="4" fillId="4" borderId="25" xfId="0" applyNumberFormat="1" applyFont="1" applyFill="1" applyBorder="1" applyAlignment="1" applyProtection="1">
      <alignment horizontal="left"/>
    </xf>
    <xf numFmtId="49" fontId="4" fillId="11" borderId="0" xfId="0" applyNumberFormat="1" applyFont="1" applyFill="1" applyBorder="1" applyAlignment="1" applyProtection="1">
      <alignment horizontal="left" vertical="top"/>
    </xf>
    <xf numFmtId="49" fontId="4" fillId="11" borderId="17" xfId="0" applyNumberFormat="1" applyFont="1" applyFill="1" applyBorder="1" applyAlignment="1" applyProtection="1">
      <alignment horizontal="left" vertical="top"/>
    </xf>
    <xf numFmtId="164" fontId="4" fillId="4" borderId="0" xfId="0" applyNumberFormat="1" applyFont="1" applyFill="1" applyBorder="1" applyAlignment="1" applyProtection="1">
      <alignment horizontal="left"/>
    </xf>
    <xf numFmtId="164" fontId="4" fillId="4" borderId="17" xfId="0" applyNumberFormat="1" applyFont="1" applyFill="1" applyBorder="1" applyAlignment="1" applyProtection="1">
      <alignment horizontal="left"/>
    </xf>
    <xf numFmtId="49" fontId="3" fillId="5" borderId="0" xfId="0" applyNumberFormat="1" applyFont="1" applyFill="1" applyBorder="1" applyAlignment="1" applyProtection="1">
      <alignment horizontal="left"/>
    </xf>
    <xf numFmtId="49" fontId="3" fillId="5" borderId="17" xfId="0" applyNumberFormat="1" applyFont="1" applyFill="1" applyBorder="1" applyAlignment="1" applyProtection="1">
      <alignment horizontal="left"/>
    </xf>
    <xf numFmtId="49" fontId="3" fillId="9" borderId="0" xfId="0" applyNumberFormat="1" applyFont="1" applyFill="1" applyBorder="1" applyAlignment="1" applyProtection="1">
      <alignment horizontal="left"/>
    </xf>
    <xf numFmtId="49" fontId="4" fillId="12" borderId="0" xfId="0" applyNumberFormat="1" applyFont="1" applyFill="1" applyBorder="1" applyAlignment="1" applyProtection="1">
      <alignment horizontal="left"/>
    </xf>
    <xf numFmtId="49" fontId="4" fillId="12" borderId="17" xfId="0" applyNumberFormat="1" applyFont="1" applyFill="1" applyBorder="1" applyAlignment="1" applyProtection="1">
      <alignment horizontal="left"/>
    </xf>
    <xf numFmtId="2" fontId="2" fillId="2" borderId="20" xfId="0" applyNumberFormat="1" applyFont="1" applyFill="1" applyBorder="1" applyAlignment="1" applyProtection="1">
      <alignment horizontal="center" vertical="center"/>
    </xf>
    <xf numFmtId="2" fontId="2" fillId="2" borderId="16" xfId="0" applyNumberFormat="1" applyFont="1" applyFill="1" applyBorder="1" applyAlignment="1" applyProtection="1">
      <alignment horizontal="center" vertical="center"/>
    </xf>
    <xf numFmtId="49" fontId="4" fillId="4" borderId="0" xfId="0" applyNumberFormat="1" applyFont="1" applyFill="1" applyBorder="1" applyAlignment="1" applyProtection="1">
      <alignment horizontal="left" vertical="top"/>
    </xf>
    <xf numFmtId="49" fontId="4" fillId="4" borderId="17" xfId="0" applyNumberFormat="1" applyFont="1" applyFill="1" applyBorder="1" applyAlignment="1" applyProtection="1">
      <alignment horizontal="left" vertical="top"/>
    </xf>
    <xf numFmtId="164" fontId="10" fillId="3" borderId="0" xfId="0" applyNumberFormat="1" applyFont="1" applyFill="1" applyBorder="1" applyAlignment="1" applyProtection="1">
      <alignment horizontal="left"/>
    </xf>
    <xf numFmtId="164" fontId="10" fillId="3" borderId="17" xfId="0" applyNumberFormat="1" applyFont="1" applyFill="1" applyBorder="1" applyAlignment="1" applyProtection="1">
      <alignment horizontal="left"/>
    </xf>
    <xf numFmtId="164" fontId="4" fillId="11" borderId="0" xfId="0" applyNumberFormat="1" applyFont="1" applyFill="1" applyBorder="1" applyAlignment="1" applyProtection="1">
      <alignment horizontal="left"/>
    </xf>
    <xf numFmtId="164" fontId="4" fillId="11" borderId="17" xfId="0" applyNumberFormat="1" applyFont="1" applyFill="1" applyBorder="1" applyAlignment="1" applyProtection="1">
      <alignment horizontal="left"/>
    </xf>
    <xf numFmtId="164" fontId="5" fillId="3" borderId="7" xfId="0" applyNumberFormat="1" applyFont="1" applyFill="1" applyBorder="1" applyAlignment="1" applyProtection="1">
      <alignment horizontal="left"/>
    </xf>
    <xf numFmtId="164" fontId="5" fillId="3" borderId="9" xfId="0" applyNumberFormat="1" applyFont="1" applyFill="1" applyBorder="1" applyAlignment="1" applyProtection="1">
      <alignment horizontal="left"/>
    </xf>
    <xf numFmtId="49" fontId="5" fillId="3" borderId="7" xfId="0" applyNumberFormat="1" applyFont="1" applyFill="1" applyBorder="1" applyAlignment="1" applyProtection="1">
      <alignment horizontal="left"/>
    </xf>
    <xf numFmtId="49" fontId="5" fillId="3" borderId="9" xfId="0" applyNumberFormat="1" applyFont="1" applyFill="1" applyBorder="1" applyAlignment="1" applyProtection="1">
      <alignment horizontal="left"/>
    </xf>
    <xf numFmtId="49" fontId="5" fillId="3" borderId="0" xfId="0" applyNumberFormat="1" applyFont="1" applyFill="1" applyBorder="1" applyAlignment="1" applyProtection="1">
      <alignment horizontal="left"/>
    </xf>
    <xf numFmtId="49" fontId="5" fillId="3" borderId="17" xfId="0" applyNumberFormat="1" applyFont="1" applyFill="1" applyBorder="1" applyAlignment="1" applyProtection="1">
      <alignment horizontal="left"/>
    </xf>
    <xf numFmtId="49" fontId="5" fillId="3" borderId="14" xfId="0" applyNumberFormat="1" applyFont="1" applyFill="1" applyBorder="1" applyAlignment="1" applyProtection="1">
      <alignment horizontal="left"/>
    </xf>
    <xf numFmtId="49" fontId="5" fillId="3" borderId="25" xfId="0" applyNumberFormat="1" applyFont="1" applyFill="1" applyBorder="1" applyAlignment="1" applyProtection="1">
      <alignment horizontal="left"/>
    </xf>
    <xf numFmtId="49" fontId="3" fillId="5" borderId="14" xfId="0" applyNumberFormat="1" applyFont="1" applyFill="1" applyBorder="1" applyAlignment="1" applyProtection="1">
      <alignment horizontal="left"/>
    </xf>
    <xf numFmtId="49" fontId="3" fillId="5" borderId="25" xfId="0" applyNumberFormat="1" applyFont="1" applyFill="1" applyBorder="1" applyAlignment="1" applyProtection="1">
      <alignment horizontal="left"/>
    </xf>
    <xf numFmtId="0" fontId="2" fillId="0" borderId="0" xfId="0" applyFont="1" applyAlignment="1">
      <alignment horizontal="right"/>
    </xf>
    <xf numFmtId="49" fontId="3" fillId="5" borderId="7" xfId="0" applyNumberFormat="1" applyFont="1" applyFill="1" applyBorder="1" applyAlignment="1" applyProtection="1">
      <alignment horizontal="left"/>
    </xf>
    <xf numFmtId="49" fontId="3" fillId="5" borderId="9" xfId="0" applyNumberFormat="1" applyFont="1" applyFill="1" applyBorder="1" applyAlignment="1" applyProtection="1">
      <alignment horizontal="left"/>
    </xf>
    <xf numFmtId="0" fontId="2" fillId="0" borderId="4" xfId="0" applyFont="1" applyBorder="1" applyAlignment="1" applyProtection="1">
      <alignment horizontal="right"/>
    </xf>
    <xf numFmtId="0" fontId="2" fillId="0" borderId="5" xfId="0" applyFont="1" applyBorder="1" applyAlignment="1" applyProtection="1">
      <alignment horizontal="left" vertical="top"/>
    </xf>
    <xf numFmtId="0" fontId="2" fillId="0" borderId="6" xfId="0" applyFont="1" applyBorder="1" applyAlignment="1" applyProtection="1">
      <alignment horizontal="left" vertical="top"/>
    </xf>
    <xf numFmtId="0" fontId="2" fillId="0" borderId="8" xfId="0" applyFont="1" applyBorder="1" applyAlignment="1" applyProtection="1">
      <alignment horizontal="left" vertical="top"/>
    </xf>
    <xf numFmtId="0" fontId="2" fillId="0" borderId="9" xfId="0" applyFont="1" applyBorder="1" applyAlignment="1" applyProtection="1">
      <alignment horizontal="left" vertical="top"/>
    </xf>
    <xf numFmtId="49" fontId="3" fillId="5" borderId="10" xfId="0" applyNumberFormat="1" applyFont="1" applyFill="1" applyBorder="1" applyAlignment="1" applyProtection="1">
      <alignment horizontal="left"/>
    </xf>
    <xf numFmtId="0" fontId="2" fillId="0" borderId="0" xfId="0" applyFont="1" applyBorder="1" applyAlignment="1" applyProtection="1">
      <alignment horizontal="right"/>
    </xf>
    <xf numFmtId="49" fontId="5" fillId="5" borderId="7" xfId="0" applyNumberFormat="1" applyFont="1" applyFill="1" applyBorder="1" applyAlignment="1" applyProtection="1">
      <alignment horizontal="left"/>
    </xf>
    <xf numFmtId="49" fontId="5" fillId="5" borderId="9" xfId="0" applyNumberFormat="1" applyFont="1" applyFill="1" applyBorder="1" applyAlignment="1" applyProtection="1">
      <alignment horizontal="left"/>
    </xf>
  </cellXfs>
  <cellStyles count="4">
    <cellStyle name="Bad" xfId="3" builtinId="27"/>
    <cellStyle name="Good" xfId="2" builtinId="26"/>
    <cellStyle name="Normal" xfId="0" builtinId="0"/>
    <cellStyle name="Percent" xfId="1" builtinId="5"/>
  </cellStyles>
  <dxfs count="1146">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9999"/>
        </patternFill>
      </fill>
    </dxf>
    <dxf>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b val="0"/>
        <i val="0"/>
        <color auto="1"/>
      </font>
      <fill>
        <patternFill>
          <bgColor theme="1"/>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colors>
    <mruColors>
      <color rgb="FFFF9999"/>
      <color rgb="FFC6EFCE"/>
      <color rgb="FFAD3C0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28"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5"/>
  <sheetViews>
    <sheetView tabSelected="1" workbookViewId="0"/>
  </sheetViews>
  <sheetFormatPr defaultRowHeight="14.5" x14ac:dyDescent="0.35"/>
  <cols>
    <col min="1" max="1" width="201.7265625" customWidth="1"/>
  </cols>
  <sheetData>
    <row r="1" spans="1:1" x14ac:dyDescent="0.35">
      <c r="A1" s="222" t="s">
        <v>253</v>
      </c>
    </row>
    <row r="2" spans="1:1" x14ac:dyDescent="0.35">
      <c r="A2" s="222" t="s">
        <v>193</v>
      </c>
    </row>
    <row r="3" spans="1:1" x14ac:dyDescent="0.35">
      <c r="A3" s="222" t="s">
        <v>254</v>
      </c>
    </row>
    <row r="4" spans="1:1" x14ac:dyDescent="0.35">
      <c r="A4" s="223" t="s">
        <v>194</v>
      </c>
    </row>
    <row r="5" spans="1:1" s="142" customFormat="1" ht="41.5" customHeight="1" x14ac:dyDescent="0.35">
      <c r="A5" s="224" t="s">
        <v>252</v>
      </c>
    </row>
    <row r="6" spans="1:1" x14ac:dyDescent="0.35">
      <c r="A6" t="s">
        <v>195</v>
      </c>
    </row>
    <row r="7" spans="1:1" x14ac:dyDescent="0.35">
      <c r="A7" t="s">
        <v>183</v>
      </c>
    </row>
    <row r="8" spans="1:1" x14ac:dyDescent="0.35">
      <c r="A8" t="s">
        <v>184</v>
      </c>
    </row>
    <row r="9" spans="1:1" x14ac:dyDescent="0.35">
      <c r="A9" t="s">
        <v>196</v>
      </c>
    </row>
    <row r="10" spans="1:1" x14ac:dyDescent="0.35">
      <c r="A10" t="s">
        <v>197</v>
      </c>
    </row>
    <row r="11" spans="1:1" x14ac:dyDescent="0.35">
      <c r="A11" t="s">
        <v>185</v>
      </c>
    </row>
    <row r="12" spans="1:1" x14ac:dyDescent="0.35">
      <c r="A12" t="s">
        <v>198</v>
      </c>
    </row>
    <row r="13" spans="1:1" x14ac:dyDescent="0.35">
      <c r="A13" t="s">
        <v>199</v>
      </c>
    </row>
    <row r="14" spans="1:1" x14ac:dyDescent="0.35">
      <c r="A14" t="s">
        <v>200</v>
      </c>
    </row>
    <row r="15" spans="1:1" x14ac:dyDescent="0.35">
      <c r="A15" t="s">
        <v>201</v>
      </c>
    </row>
    <row r="16" spans="1:1" x14ac:dyDescent="0.35">
      <c r="A16" t="s">
        <v>202</v>
      </c>
    </row>
    <row r="17" spans="1:1" x14ac:dyDescent="0.35">
      <c r="A17" t="s">
        <v>203</v>
      </c>
    </row>
    <row r="18" spans="1:1" x14ac:dyDescent="0.35">
      <c r="A18" t="s">
        <v>204</v>
      </c>
    </row>
    <row r="19" spans="1:1" x14ac:dyDescent="0.35">
      <c r="A19" t="s">
        <v>205</v>
      </c>
    </row>
    <row r="20" spans="1:1" x14ac:dyDescent="0.35">
      <c r="A20" t="s">
        <v>206</v>
      </c>
    </row>
    <row r="21" spans="1:1" x14ac:dyDescent="0.35">
      <c r="A21" t="s">
        <v>207</v>
      </c>
    </row>
    <row r="22" spans="1:1" x14ac:dyDescent="0.35">
      <c r="A22" t="s">
        <v>208</v>
      </c>
    </row>
    <row r="23" spans="1:1" x14ac:dyDescent="0.35">
      <c r="A23" t="s">
        <v>209</v>
      </c>
    </row>
    <row r="24" spans="1:1" x14ac:dyDescent="0.35">
      <c r="A24" t="s">
        <v>210</v>
      </c>
    </row>
    <row r="25" spans="1:1" x14ac:dyDescent="0.35">
      <c r="A25" t="s">
        <v>211</v>
      </c>
    </row>
    <row r="26" spans="1:1" x14ac:dyDescent="0.35">
      <c r="A26" t="s">
        <v>212</v>
      </c>
    </row>
    <row r="27" spans="1:1" x14ac:dyDescent="0.35">
      <c r="A27" t="s">
        <v>213</v>
      </c>
    </row>
    <row r="28" spans="1:1" x14ac:dyDescent="0.35">
      <c r="A28" t="s">
        <v>214</v>
      </c>
    </row>
    <row r="29" spans="1:1" x14ac:dyDescent="0.35">
      <c r="A29" t="s">
        <v>215</v>
      </c>
    </row>
    <row r="30" spans="1:1" x14ac:dyDescent="0.35">
      <c r="A30" t="s">
        <v>162</v>
      </c>
    </row>
    <row r="31" spans="1:1" x14ac:dyDescent="0.35">
      <c r="A31" t="s">
        <v>163</v>
      </c>
    </row>
    <row r="32" spans="1:1" x14ac:dyDescent="0.35">
      <c r="A32" t="s">
        <v>216</v>
      </c>
    </row>
    <row r="33" spans="1:1" x14ac:dyDescent="0.35">
      <c r="A33" t="s">
        <v>164</v>
      </c>
    </row>
    <row r="34" spans="1:1" x14ac:dyDescent="0.35">
      <c r="A34" t="s">
        <v>165</v>
      </c>
    </row>
    <row r="35" spans="1:1" x14ac:dyDescent="0.35">
      <c r="A35" t="s">
        <v>217</v>
      </c>
    </row>
    <row r="36" spans="1:1" x14ac:dyDescent="0.35">
      <c r="A36" t="s">
        <v>166</v>
      </c>
    </row>
    <row r="37" spans="1:1" x14ac:dyDescent="0.35">
      <c r="A37" t="s">
        <v>218</v>
      </c>
    </row>
    <row r="38" spans="1:1" x14ac:dyDescent="0.35">
      <c r="A38" t="s">
        <v>173</v>
      </c>
    </row>
    <row r="39" spans="1:1" x14ac:dyDescent="0.35">
      <c r="A39" t="s">
        <v>174</v>
      </c>
    </row>
    <row r="40" spans="1:1" x14ac:dyDescent="0.35">
      <c r="A40" t="s">
        <v>175</v>
      </c>
    </row>
    <row r="41" spans="1:1" x14ac:dyDescent="0.35">
      <c r="A41" t="s">
        <v>167</v>
      </c>
    </row>
    <row r="42" spans="1:1" x14ac:dyDescent="0.35">
      <c r="A42" t="s">
        <v>219</v>
      </c>
    </row>
    <row r="43" spans="1:1" x14ac:dyDescent="0.35">
      <c r="A43" t="s">
        <v>220</v>
      </c>
    </row>
    <row r="44" spans="1:1" x14ac:dyDescent="0.35">
      <c r="A44" t="s">
        <v>168</v>
      </c>
    </row>
    <row r="45" spans="1:1" x14ac:dyDescent="0.35">
      <c r="A45" t="s">
        <v>169</v>
      </c>
    </row>
    <row r="46" spans="1:1" x14ac:dyDescent="0.35">
      <c r="A46" t="s">
        <v>221</v>
      </c>
    </row>
    <row r="47" spans="1:1" x14ac:dyDescent="0.35">
      <c r="A47" t="s">
        <v>171</v>
      </c>
    </row>
    <row r="48" spans="1:1" x14ac:dyDescent="0.35">
      <c r="A48" t="s">
        <v>170</v>
      </c>
    </row>
    <row r="49" spans="1:1" x14ac:dyDescent="0.35">
      <c r="A49" t="s">
        <v>172</v>
      </c>
    </row>
    <row r="50" spans="1:1" x14ac:dyDescent="0.35">
      <c r="A50" t="s">
        <v>222</v>
      </c>
    </row>
    <row r="51" spans="1:1" x14ac:dyDescent="0.35">
      <c r="A51" t="s">
        <v>223</v>
      </c>
    </row>
    <row r="52" spans="1:1" x14ac:dyDescent="0.35">
      <c r="A52" t="s">
        <v>224</v>
      </c>
    </row>
    <row r="53" spans="1:1" x14ac:dyDescent="0.35">
      <c r="A53" t="s">
        <v>225</v>
      </c>
    </row>
    <row r="54" spans="1:1" x14ac:dyDescent="0.35">
      <c r="A54" t="s">
        <v>226</v>
      </c>
    </row>
    <row r="55" spans="1:1" x14ac:dyDescent="0.35">
      <c r="A55" t="s">
        <v>227</v>
      </c>
    </row>
    <row r="56" spans="1:1" x14ac:dyDescent="0.35">
      <c r="A56" t="s">
        <v>228</v>
      </c>
    </row>
    <row r="57" spans="1:1" x14ac:dyDescent="0.35">
      <c r="A57" t="s">
        <v>229</v>
      </c>
    </row>
    <row r="58" spans="1:1" x14ac:dyDescent="0.35">
      <c r="A58" t="s">
        <v>230</v>
      </c>
    </row>
    <row r="59" spans="1:1" x14ac:dyDescent="0.35">
      <c r="A59" t="s">
        <v>231</v>
      </c>
    </row>
    <row r="60" spans="1:1" x14ac:dyDescent="0.35">
      <c r="A60" t="s">
        <v>232</v>
      </c>
    </row>
    <row r="61" spans="1:1" x14ac:dyDescent="0.35">
      <c r="A61" t="s">
        <v>233</v>
      </c>
    </row>
    <row r="62" spans="1:1" x14ac:dyDescent="0.35">
      <c r="A62" t="s">
        <v>234</v>
      </c>
    </row>
    <row r="63" spans="1:1" x14ac:dyDescent="0.35">
      <c r="A63" t="s">
        <v>235</v>
      </c>
    </row>
    <row r="64" spans="1:1" x14ac:dyDescent="0.35">
      <c r="A64" t="s">
        <v>236</v>
      </c>
    </row>
    <row r="65" spans="1:1" x14ac:dyDescent="0.35">
      <c r="A65" t="s">
        <v>237</v>
      </c>
    </row>
    <row r="66" spans="1:1" x14ac:dyDescent="0.35">
      <c r="A66" t="s">
        <v>238</v>
      </c>
    </row>
    <row r="67" spans="1:1" x14ac:dyDescent="0.35">
      <c r="A67" t="s">
        <v>239</v>
      </c>
    </row>
    <row r="68" spans="1:1" x14ac:dyDescent="0.35">
      <c r="A68" t="s">
        <v>240</v>
      </c>
    </row>
    <row r="69" spans="1:1" x14ac:dyDescent="0.35">
      <c r="A69" t="s">
        <v>241</v>
      </c>
    </row>
    <row r="70" spans="1:1" x14ac:dyDescent="0.35">
      <c r="A70" t="s">
        <v>242</v>
      </c>
    </row>
    <row r="71" spans="1:1" x14ac:dyDescent="0.35">
      <c r="A71" t="s">
        <v>243</v>
      </c>
    </row>
    <row r="72" spans="1:1" x14ac:dyDescent="0.35">
      <c r="A72" t="s">
        <v>244</v>
      </c>
    </row>
    <row r="73" spans="1:1" x14ac:dyDescent="0.35">
      <c r="A73" t="s">
        <v>245</v>
      </c>
    </row>
    <row r="74" spans="1:1" x14ac:dyDescent="0.35">
      <c r="A74" t="s">
        <v>246</v>
      </c>
    </row>
    <row r="75" spans="1:1" x14ac:dyDescent="0.35">
      <c r="A75" t="s">
        <v>251</v>
      </c>
    </row>
  </sheetData>
  <pageMargins left="0.7" right="0.7" top="0.75" bottom="0.75" header="0.3" footer="0.3"/>
  <pageSetup orientation="portrait" horizontalDpi="300" verticalDpi="3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tabColor rgb="FF0070C0"/>
  </sheetPr>
  <dimension ref="A1:AJ25"/>
  <sheetViews>
    <sheetView zoomScale="90" zoomScaleNormal="90" workbookViewId="0">
      <pane xSplit="3" ySplit="3" topLeftCell="D4" activePane="bottomRight" state="frozen"/>
      <selection pane="topRight" activeCell="D1" sqref="D1"/>
      <selection pane="bottomLeft" activeCell="A4" sqref="A4"/>
      <selection pane="bottomRight"/>
    </sheetView>
  </sheetViews>
  <sheetFormatPr defaultColWidth="38.1796875" defaultRowHeight="14.5" x14ac:dyDescent="0.35"/>
  <cols>
    <col min="1" max="1" width="6.7265625" style="2" customWidth="1"/>
    <col min="2" max="2" width="26.6328125" style="1" customWidth="1"/>
    <col min="3" max="3" width="26.6328125" style="2" customWidth="1"/>
    <col min="4" max="4" width="1.81640625" style="1" customWidth="1"/>
    <col min="5" max="36" width="8.6328125" style="1" customWidth="1"/>
    <col min="37" max="37" width="2.54296875" style="1" customWidth="1"/>
    <col min="38" max="38" width="4.6328125" style="1" customWidth="1"/>
    <col min="39" max="16384" width="38.1796875" style="1"/>
  </cols>
  <sheetData>
    <row r="1" spans="1:36" ht="96" customHeight="1" thickBot="1" x14ac:dyDescent="0.4">
      <c r="E1" s="5" t="s">
        <v>12</v>
      </c>
      <c r="F1" s="5" t="s">
        <v>13</v>
      </c>
      <c r="G1" s="5" t="s">
        <v>14</v>
      </c>
      <c r="H1" s="5" t="s">
        <v>15</v>
      </c>
      <c r="I1" s="5" t="s">
        <v>16</v>
      </c>
      <c r="J1" s="5" t="s">
        <v>17</v>
      </c>
      <c r="K1" s="5" t="s">
        <v>18</v>
      </c>
      <c r="L1" s="5" t="s">
        <v>19</v>
      </c>
      <c r="M1" s="5" t="s">
        <v>20</v>
      </c>
      <c r="N1" s="5" t="s">
        <v>21</v>
      </c>
      <c r="O1" s="5" t="s">
        <v>22</v>
      </c>
      <c r="P1" s="5" t="s">
        <v>23</v>
      </c>
      <c r="Q1" s="5" t="s">
        <v>24</v>
      </c>
      <c r="R1" s="5" t="s">
        <v>25</v>
      </c>
      <c r="S1" s="5" t="s">
        <v>26</v>
      </c>
      <c r="T1" s="5" t="s">
        <v>27</v>
      </c>
      <c r="U1" s="5" t="s">
        <v>28</v>
      </c>
      <c r="V1" s="5" t="s">
        <v>29</v>
      </c>
      <c r="W1" s="5" t="s">
        <v>30</v>
      </c>
      <c r="X1" s="5" t="s">
        <v>31</v>
      </c>
      <c r="Y1" s="5" t="s">
        <v>32</v>
      </c>
      <c r="Z1" s="5" t="s">
        <v>33</v>
      </c>
      <c r="AA1" s="5" t="s">
        <v>34</v>
      </c>
      <c r="AB1" s="5" t="s">
        <v>35</v>
      </c>
      <c r="AC1" s="5" t="s">
        <v>36</v>
      </c>
      <c r="AD1" s="5" t="s">
        <v>37</v>
      </c>
      <c r="AE1" s="5" t="s">
        <v>38</v>
      </c>
      <c r="AF1" s="5" t="s">
        <v>39</v>
      </c>
      <c r="AG1" s="5" t="s">
        <v>40</v>
      </c>
      <c r="AH1" s="5" t="s">
        <v>41</v>
      </c>
      <c r="AI1" s="5" t="s">
        <v>42</v>
      </c>
      <c r="AJ1" s="5" t="s">
        <v>43</v>
      </c>
    </row>
    <row r="2" spans="1:36" ht="15" thickTop="1" x14ac:dyDescent="0.35">
      <c r="A2" s="311" t="s">
        <v>1</v>
      </c>
      <c r="B2" s="313" t="s">
        <v>0</v>
      </c>
      <c r="C2" s="314"/>
      <c r="E2" s="335" t="s">
        <v>44</v>
      </c>
      <c r="F2" s="337" t="s">
        <v>45</v>
      </c>
      <c r="G2" s="337" t="s">
        <v>46</v>
      </c>
      <c r="H2" s="337" t="s">
        <v>47</v>
      </c>
      <c r="I2" s="325" t="s">
        <v>48</v>
      </c>
      <c r="J2" s="337" t="s">
        <v>49</v>
      </c>
      <c r="K2" s="337" t="s">
        <v>50</v>
      </c>
      <c r="L2" s="325" t="s">
        <v>51</v>
      </c>
      <c r="M2" s="325" t="s">
        <v>52</v>
      </c>
      <c r="N2" s="325" t="s">
        <v>53</v>
      </c>
      <c r="O2" s="325" t="s">
        <v>54</v>
      </c>
      <c r="P2" s="325" t="s">
        <v>55</v>
      </c>
      <c r="Q2" s="325" t="s">
        <v>56</v>
      </c>
      <c r="R2" s="325" t="s">
        <v>57</v>
      </c>
      <c r="S2" s="325" t="s">
        <v>58</v>
      </c>
      <c r="T2" s="325" t="s">
        <v>59</v>
      </c>
      <c r="U2" s="325" t="s">
        <v>60</v>
      </c>
      <c r="V2" s="325" t="s">
        <v>61</v>
      </c>
      <c r="W2" s="325" t="s">
        <v>62</v>
      </c>
      <c r="X2" s="325" t="s">
        <v>63</v>
      </c>
      <c r="Y2" s="325" t="s">
        <v>64</v>
      </c>
      <c r="Z2" s="325" t="s">
        <v>65</v>
      </c>
      <c r="AA2" s="325" t="s">
        <v>66</v>
      </c>
      <c r="AB2" s="325" t="s">
        <v>67</v>
      </c>
      <c r="AC2" s="325" t="s">
        <v>68</v>
      </c>
      <c r="AD2" s="325" t="s">
        <v>69</v>
      </c>
      <c r="AE2" s="325" t="s">
        <v>70</v>
      </c>
      <c r="AF2" s="325" t="s">
        <v>71</v>
      </c>
      <c r="AG2" s="325" t="s">
        <v>72</v>
      </c>
      <c r="AH2" s="325" t="s">
        <v>73</v>
      </c>
      <c r="AI2" s="325" t="s">
        <v>74</v>
      </c>
      <c r="AJ2" s="327" t="s">
        <v>75</v>
      </c>
    </row>
    <row r="3" spans="1:36" ht="15" thickBot="1" x14ac:dyDescent="0.4">
      <c r="A3" s="312"/>
      <c r="B3" s="315"/>
      <c r="C3" s="316"/>
      <c r="E3" s="336"/>
      <c r="F3" s="326"/>
      <c r="G3" s="326"/>
      <c r="H3" s="326"/>
      <c r="I3" s="326"/>
      <c r="J3" s="326"/>
      <c r="K3" s="326"/>
      <c r="L3" s="326"/>
      <c r="M3" s="326"/>
      <c r="N3" s="326"/>
      <c r="O3" s="326"/>
      <c r="P3" s="326"/>
      <c r="Q3" s="326"/>
      <c r="R3" s="326"/>
      <c r="S3" s="326"/>
      <c r="T3" s="326"/>
      <c r="U3" s="326"/>
      <c r="V3" s="326"/>
      <c r="W3" s="326"/>
      <c r="X3" s="326"/>
      <c r="Y3" s="326"/>
      <c r="Z3" s="326"/>
      <c r="AA3" s="326"/>
      <c r="AB3" s="326"/>
      <c r="AC3" s="326"/>
      <c r="AD3" s="326"/>
      <c r="AE3" s="326"/>
      <c r="AF3" s="326"/>
      <c r="AG3" s="326"/>
      <c r="AH3" s="326"/>
      <c r="AI3" s="326"/>
      <c r="AJ3" s="328"/>
    </row>
    <row r="4" spans="1:36" ht="15.5" x14ac:dyDescent="0.35">
      <c r="A4" s="133">
        <v>11</v>
      </c>
      <c r="B4" s="299" t="s">
        <v>2</v>
      </c>
      <c r="C4" s="300"/>
      <c r="E4" s="116"/>
      <c r="F4" s="117"/>
      <c r="G4" s="117"/>
      <c r="H4" s="117"/>
      <c r="I4" s="117"/>
      <c r="J4" s="117"/>
      <c r="K4" s="117"/>
      <c r="L4" s="117"/>
      <c r="M4" s="117"/>
      <c r="N4" s="117"/>
      <c r="O4" s="117"/>
      <c r="P4" s="117"/>
      <c r="Q4" s="117"/>
      <c r="R4" s="117"/>
      <c r="S4" s="117"/>
      <c r="T4" s="117"/>
      <c r="U4" s="117"/>
      <c r="V4" s="117"/>
      <c r="W4" s="117"/>
      <c r="X4" s="117"/>
      <c r="Y4" s="117"/>
      <c r="Z4" s="117"/>
      <c r="AA4" s="117"/>
      <c r="AB4" s="117"/>
      <c r="AC4" s="117"/>
      <c r="AD4" s="117"/>
      <c r="AE4" s="117"/>
      <c r="AF4" s="117"/>
      <c r="AG4" s="117"/>
      <c r="AH4" s="117"/>
      <c r="AI4" s="117"/>
      <c r="AJ4" s="118"/>
    </row>
    <row r="5" spans="1:36" s="66" customFormat="1" x14ac:dyDescent="0.35">
      <c r="A5" s="260">
        <v>1</v>
      </c>
      <c r="B5" s="346" t="s">
        <v>3</v>
      </c>
      <c r="C5" s="347"/>
      <c r="E5" s="84">
        <v>36.812000000000005</v>
      </c>
      <c r="F5" s="77">
        <v>6.306</v>
      </c>
      <c r="G5" s="77">
        <v>2.3320000000000003</v>
      </c>
      <c r="H5" s="77">
        <v>1.3880000000000001</v>
      </c>
      <c r="I5" s="77">
        <v>3.4000000000000002E-2</v>
      </c>
      <c r="J5" s="77">
        <v>0.72400000000000009</v>
      </c>
      <c r="K5" s="77">
        <v>0.16999999999999998</v>
      </c>
      <c r="L5" s="77">
        <v>0.128</v>
      </c>
      <c r="M5" s="77">
        <v>0.23399999999999999</v>
      </c>
      <c r="N5" s="77">
        <v>0.15400000000000003</v>
      </c>
      <c r="O5" s="77">
        <v>7.8000000000000014E-2</v>
      </c>
      <c r="P5" s="77">
        <v>0.28399999999999997</v>
      </c>
      <c r="Q5" s="77">
        <v>2.5659999999999998</v>
      </c>
      <c r="R5" s="77">
        <v>204.24000000000004</v>
      </c>
      <c r="S5" s="77">
        <v>5.8000000000000003E-2</v>
      </c>
      <c r="T5" s="77">
        <v>21.176000000000002</v>
      </c>
      <c r="U5" s="77">
        <v>7.8E-2</v>
      </c>
      <c r="V5" s="77">
        <v>0.11600000000000001</v>
      </c>
      <c r="W5" s="77">
        <v>1.208</v>
      </c>
      <c r="X5" s="77">
        <v>0.12200000000000003</v>
      </c>
      <c r="Y5" s="77">
        <v>4.0000000000000001E-3</v>
      </c>
      <c r="Z5" s="77">
        <v>47.192</v>
      </c>
      <c r="AA5" s="77">
        <v>0.57000000000000006</v>
      </c>
      <c r="AB5" s="77">
        <v>48.162000000000006</v>
      </c>
      <c r="AC5" s="77">
        <v>47.762000000000008</v>
      </c>
      <c r="AD5" s="77">
        <v>78.294000000000011</v>
      </c>
      <c r="AE5" s="77">
        <v>46.25800000000001</v>
      </c>
      <c r="AF5" s="77">
        <v>30.692000000000004</v>
      </c>
      <c r="AG5" s="77">
        <v>1.264</v>
      </c>
      <c r="AH5" s="77">
        <v>0.42200000000000004</v>
      </c>
      <c r="AI5" s="77">
        <v>78.028000000000006</v>
      </c>
      <c r="AJ5" s="85">
        <v>229.096</v>
      </c>
    </row>
    <row r="6" spans="1:36" x14ac:dyDescent="0.35">
      <c r="A6" s="96">
        <v>0.43000000000000005</v>
      </c>
      <c r="B6" s="291" t="s">
        <v>4</v>
      </c>
      <c r="C6" s="292"/>
      <c r="E6" s="84">
        <v>16.0198</v>
      </c>
      <c r="F6" s="77">
        <v>2.9375999999999998</v>
      </c>
      <c r="G6" s="77">
        <v>0.81269999999999998</v>
      </c>
      <c r="H6" s="77">
        <v>1.0903</v>
      </c>
      <c r="I6" s="77">
        <v>0</v>
      </c>
      <c r="J6" s="77">
        <v>0.38000000000000006</v>
      </c>
      <c r="K6" s="77">
        <v>5.1200000000000009E-2</v>
      </c>
      <c r="L6" s="77">
        <v>5.8700000000000009E-2</v>
      </c>
      <c r="M6" s="77">
        <v>0.17130000000000001</v>
      </c>
      <c r="N6" s="77">
        <v>0.1457</v>
      </c>
      <c r="O6" s="77">
        <v>2.5600000000000005E-2</v>
      </c>
      <c r="P6" s="77">
        <v>0</v>
      </c>
      <c r="Q6" s="77">
        <v>0.49300000000000005</v>
      </c>
      <c r="R6" s="77">
        <v>158.31059999999999</v>
      </c>
      <c r="S6" s="77">
        <v>0</v>
      </c>
      <c r="T6" s="77">
        <v>7.7263000000000002</v>
      </c>
      <c r="U6" s="77">
        <v>1.9700000000000002E-2</v>
      </c>
      <c r="V6" s="77">
        <v>1.9700000000000002E-2</v>
      </c>
      <c r="W6" s="77">
        <v>0.35539999999999999</v>
      </c>
      <c r="X6" s="77">
        <v>4.4600000000000001E-2</v>
      </c>
      <c r="Y6" s="77">
        <v>0</v>
      </c>
      <c r="Z6" s="77">
        <v>5.5438999999999998</v>
      </c>
      <c r="AA6" s="77">
        <v>0</v>
      </c>
      <c r="AB6" s="77">
        <v>5.5438999999999998</v>
      </c>
      <c r="AC6" s="77">
        <v>5.5438999999999998</v>
      </c>
      <c r="AD6" s="77">
        <v>8.6632999999999996</v>
      </c>
      <c r="AE6" s="77">
        <v>11.5046</v>
      </c>
      <c r="AF6" s="77">
        <v>5.3071000000000002</v>
      </c>
      <c r="AG6" s="77">
        <v>0.25</v>
      </c>
      <c r="AH6" s="77">
        <v>0.10340000000000001</v>
      </c>
      <c r="AI6" s="77">
        <v>24.332999999999998</v>
      </c>
      <c r="AJ6" s="85">
        <v>76.558799999999991</v>
      </c>
    </row>
    <row r="7" spans="1:36" customFormat="1" x14ac:dyDescent="0.35">
      <c r="A7" s="96">
        <v>9.57</v>
      </c>
      <c r="B7" s="291" t="s">
        <v>190</v>
      </c>
      <c r="C7" s="292"/>
      <c r="E7" s="86">
        <v>617.822</v>
      </c>
      <c r="F7" s="87">
        <v>136.28200000000001</v>
      </c>
      <c r="G7" s="87">
        <v>23.352</v>
      </c>
      <c r="H7" s="87">
        <v>66.22</v>
      </c>
      <c r="I7" s="87">
        <v>3.0580000000000003</v>
      </c>
      <c r="J7" s="87">
        <v>8.609</v>
      </c>
      <c r="K7" s="87">
        <v>1.339</v>
      </c>
      <c r="L7" s="87">
        <v>3.8260000000000005</v>
      </c>
      <c r="M7" s="87">
        <v>2.4870000000000001</v>
      </c>
      <c r="N7" s="87">
        <v>1.5300000000000002</v>
      </c>
      <c r="O7" s="87">
        <v>0.19100000000000003</v>
      </c>
      <c r="P7" s="87">
        <v>3.6349999999999998</v>
      </c>
      <c r="Q7" s="87">
        <v>13.207000000000001</v>
      </c>
      <c r="R7" s="87">
        <v>442.101</v>
      </c>
      <c r="S7" s="87">
        <v>0</v>
      </c>
      <c r="T7" s="87">
        <v>223.423</v>
      </c>
      <c r="U7" s="87">
        <v>0.95700000000000007</v>
      </c>
      <c r="V7" s="87">
        <v>0.76600000000000001</v>
      </c>
      <c r="W7" s="87">
        <v>8.4220000000000006</v>
      </c>
      <c r="X7" s="87">
        <v>0.95700000000000007</v>
      </c>
      <c r="Y7" s="87">
        <v>0</v>
      </c>
      <c r="Z7" s="87">
        <v>210.19800000000001</v>
      </c>
      <c r="AA7" s="87">
        <v>1.5300000000000002</v>
      </c>
      <c r="AB7" s="87">
        <v>213.06699999999998</v>
      </c>
      <c r="AC7" s="87">
        <v>211.72800000000001</v>
      </c>
      <c r="AD7" s="87">
        <v>245.98700000000002</v>
      </c>
      <c r="AE7" s="87">
        <v>331.91800000000001</v>
      </c>
      <c r="AF7" s="87">
        <v>179.92400000000001</v>
      </c>
      <c r="AG7" s="87">
        <v>6.6989999999999998</v>
      </c>
      <c r="AH7" s="87">
        <v>2.871</v>
      </c>
      <c r="AI7" s="87">
        <v>291.55300000000005</v>
      </c>
      <c r="AJ7" s="88">
        <v>2469.9290000000001</v>
      </c>
    </row>
    <row r="8" spans="1:36" ht="15.5" x14ac:dyDescent="0.35">
      <c r="A8" s="133">
        <v>6</v>
      </c>
      <c r="B8" s="299" t="s">
        <v>189</v>
      </c>
      <c r="C8" s="300"/>
      <c r="E8" s="119">
        <v>959.09999999999991</v>
      </c>
      <c r="F8" s="151">
        <v>189.82799999999997</v>
      </c>
      <c r="G8" s="151">
        <v>24.456000000000003</v>
      </c>
      <c r="H8" s="151">
        <v>8.8680000000000003</v>
      </c>
      <c r="I8" s="151">
        <v>3.78</v>
      </c>
      <c r="J8" s="151">
        <v>11.724</v>
      </c>
      <c r="K8" s="151">
        <v>2.16</v>
      </c>
      <c r="L8" s="151">
        <v>3.2279999999999998</v>
      </c>
      <c r="M8" s="151">
        <v>4.5</v>
      </c>
      <c r="N8" s="151">
        <v>3.8639999999999999</v>
      </c>
      <c r="O8" s="151">
        <v>0.28799999999999998</v>
      </c>
      <c r="P8" s="151">
        <v>4.5839999999999996</v>
      </c>
      <c r="Q8" s="151">
        <v>33</v>
      </c>
      <c r="R8" s="151">
        <v>13.391999999999999</v>
      </c>
      <c r="S8" s="151">
        <v>0.20400000000000001</v>
      </c>
      <c r="T8" s="151">
        <v>0.65999999999999992</v>
      </c>
      <c r="U8" s="151">
        <v>1.008</v>
      </c>
      <c r="V8" s="151">
        <v>0.43200000000000005</v>
      </c>
      <c r="W8" s="151">
        <v>16.847999999999999</v>
      </c>
      <c r="X8" s="151">
        <v>0.80400000000000005</v>
      </c>
      <c r="Y8" s="151">
        <v>3.5999999999999997E-2</v>
      </c>
      <c r="Z8" s="151">
        <v>119.38800000000001</v>
      </c>
      <c r="AA8" s="151">
        <v>12.059999999999999</v>
      </c>
      <c r="AB8" s="151">
        <v>139.77600000000001</v>
      </c>
      <c r="AC8" s="151">
        <v>131.21999999999997</v>
      </c>
      <c r="AD8" s="151">
        <v>140.47199999999998</v>
      </c>
      <c r="AE8" s="151">
        <v>857.42399999999986</v>
      </c>
      <c r="AF8" s="151">
        <v>347.09999999999997</v>
      </c>
      <c r="AG8" s="151">
        <v>10.283999999999999</v>
      </c>
      <c r="AH8" s="151">
        <v>6.8520000000000003</v>
      </c>
      <c r="AI8" s="151">
        <v>240.816</v>
      </c>
      <c r="AJ8" s="185">
        <v>867.21599999999989</v>
      </c>
    </row>
    <row r="9" spans="1:36" ht="15.5" x14ac:dyDescent="0.35">
      <c r="A9" s="133">
        <v>5.16</v>
      </c>
      <c r="B9" s="299" t="s">
        <v>6</v>
      </c>
      <c r="C9" s="300"/>
      <c r="E9" s="119"/>
      <c r="F9" s="151"/>
      <c r="G9" s="151"/>
      <c r="H9" s="151"/>
      <c r="I9" s="151"/>
      <c r="J9" s="151"/>
      <c r="K9" s="151"/>
      <c r="L9" s="151"/>
      <c r="M9" s="151"/>
      <c r="N9" s="151"/>
      <c r="O9" s="151"/>
      <c r="P9" s="151"/>
      <c r="Q9" s="151"/>
      <c r="R9" s="151"/>
      <c r="S9" s="151"/>
      <c r="T9" s="151"/>
      <c r="U9" s="151"/>
      <c r="V9" s="151"/>
      <c r="W9" s="151"/>
      <c r="X9" s="151"/>
      <c r="Y9" s="151"/>
      <c r="Z9" s="151"/>
      <c r="AA9" s="151"/>
      <c r="AB9" s="151"/>
      <c r="AC9" s="151"/>
      <c r="AD9" s="151"/>
      <c r="AE9" s="151"/>
      <c r="AF9" s="151"/>
      <c r="AG9" s="151"/>
      <c r="AH9" s="151"/>
      <c r="AI9" s="151"/>
      <c r="AJ9" s="185"/>
    </row>
    <row r="10" spans="1:36" x14ac:dyDescent="0.35">
      <c r="A10" s="130">
        <v>3.5</v>
      </c>
      <c r="B10" s="297" t="s">
        <v>7</v>
      </c>
      <c r="C10" s="298"/>
      <c r="E10" s="119"/>
      <c r="F10" s="151"/>
      <c r="G10" s="151"/>
      <c r="H10" s="151"/>
      <c r="I10" s="151"/>
      <c r="J10" s="151"/>
      <c r="K10" s="151"/>
      <c r="L10" s="151"/>
      <c r="M10" s="151"/>
      <c r="N10" s="151"/>
      <c r="O10" s="151"/>
      <c r="P10" s="151"/>
      <c r="Q10" s="151"/>
      <c r="R10" s="151"/>
      <c r="S10" s="151"/>
      <c r="T10" s="151"/>
      <c r="U10" s="151"/>
      <c r="V10" s="151"/>
      <c r="W10" s="151"/>
      <c r="X10" s="151"/>
      <c r="Y10" s="151"/>
      <c r="Z10" s="151"/>
      <c r="AA10" s="151"/>
      <c r="AB10" s="151"/>
      <c r="AC10" s="151"/>
      <c r="AD10" s="151"/>
      <c r="AE10" s="151"/>
      <c r="AF10" s="151"/>
      <c r="AG10" s="151"/>
      <c r="AH10" s="151"/>
      <c r="AI10" s="151"/>
      <c r="AJ10" s="185"/>
    </row>
    <row r="11" spans="1:36" x14ac:dyDescent="0.35">
      <c r="A11" s="96">
        <v>2.1</v>
      </c>
      <c r="B11" s="291" t="s">
        <v>8</v>
      </c>
      <c r="C11" s="292"/>
      <c r="E11" s="84">
        <v>250.87859999999998</v>
      </c>
      <c r="F11" s="77">
        <v>40.004999999999995</v>
      </c>
      <c r="G11" s="77">
        <v>10.743599999999999</v>
      </c>
      <c r="H11" s="77">
        <v>2.9988000000000001</v>
      </c>
      <c r="I11" s="77">
        <v>0</v>
      </c>
      <c r="J11" s="77">
        <v>3.4859999999999998</v>
      </c>
      <c r="K11" s="77">
        <v>0.60899999999999999</v>
      </c>
      <c r="L11" s="77">
        <v>0.90299999999999991</v>
      </c>
      <c r="M11" s="77">
        <v>1.5371999999999999</v>
      </c>
      <c r="N11" s="77">
        <v>1.2389999999999999</v>
      </c>
      <c r="O11" s="77">
        <v>0.26879999999999998</v>
      </c>
      <c r="P11" s="77">
        <v>0.27300000000000002</v>
      </c>
      <c r="Q11" s="77">
        <v>16.816800000000001</v>
      </c>
      <c r="R11" s="77">
        <v>3.6581999999999995</v>
      </c>
      <c r="S11" s="77">
        <v>0</v>
      </c>
      <c r="T11" s="77">
        <v>4.7207999999999997</v>
      </c>
      <c r="U11" s="77">
        <v>0.38639999999999997</v>
      </c>
      <c r="V11" s="77">
        <v>0.15959999999999999</v>
      </c>
      <c r="W11" s="77">
        <v>4.7501999999999995</v>
      </c>
      <c r="X11" s="77">
        <v>0.22259999999999999</v>
      </c>
      <c r="Y11" s="77">
        <v>0</v>
      </c>
      <c r="Z11" s="77">
        <v>243.61259999999999</v>
      </c>
      <c r="AA11" s="77">
        <v>6.3E-2</v>
      </c>
      <c r="AB11" s="77">
        <v>243.7218</v>
      </c>
      <c r="AC11" s="77">
        <v>243.6756</v>
      </c>
      <c r="AD11" s="77">
        <v>107.0622</v>
      </c>
      <c r="AE11" s="77">
        <v>270.32040000000001</v>
      </c>
      <c r="AF11" s="77">
        <v>107.37719999999999</v>
      </c>
      <c r="AG11" s="77">
        <v>4.5359999999999996</v>
      </c>
      <c r="AH11" s="77">
        <v>2.1252</v>
      </c>
      <c r="AI11" s="77">
        <v>111.111</v>
      </c>
      <c r="AJ11" s="85">
        <v>774.34979999999996</v>
      </c>
    </row>
    <row r="12" spans="1:36" s="111" customFormat="1" x14ac:dyDescent="0.35">
      <c r="A12" s="260">
        <v>1.4000000000000001</v>
      </c>
      <c r="B12" s="342" t="s">
        <v>9</v>
      </c>
      <c r="C12" s="343"/>
      <c r="E12" s="84">
        <v>304.48040000000003</v>
      </c>
      <c r="F12" s="77">
        <v>11.706800000000001</v>
      </c>
      <c r="G12" s="77">
        <v>4.5360000000000005</v>
      </c>
      <c r="H12" s="77">
        <v>1.8088000000000002</v>
      </c>
      <c r="I12" s="77">
        <v>4.4800000000000006E-2</v>
      </c>
      <c r="J12" s="77">
        <v>26.630800000000001</v>
      </c>
      <c r="K12" s="77">
        <v>3.3403999999999998</v>
      </c>
      <c r="L12" s="77">
        <v>12.314400000000001</v>
      </c>
      <c r="M12" s="77">
        <v>9.4388000000000023</v>
      </c>
      <c r="N12" s="77">
        <v>8.3803999999999998</v>
      </c>
      <c r="O12" s="77">
        <v>1.0388000000000002</v>
      </c>
      <c r="P12" s="77">
        <v>0</v>
      </c>
      <c r="Q12" s="77">
        <v>9.6012000000000004</v>
      </c>
      <c r="R12" s="77">
        <v>1.8228000000000002</v>
      </c>
      <c r="S12" s="77">
        <v>0</v>
      </c>
      <c r="T12" s="77">
        <v>1.1116000000000001</v>
      </c>
      <c r="U12" s="77">
        <v>0.27440000000000003</v>
      </c>
      <c r="V12" s="77">
        <v>0.16800000000000004</v>
      </c>
      <c r="W12" s="77">
        <v>4.3400000000000007</v>
      </c>
      <c r="X12" s="77">
        <v>0.22680000000000003</v>
      </c>
      <c r="Y12" s="77">
        <v>0</v>
      </c>
      <c r="Z12" s="77">
        <v>40.014800000000008</v>
      </c>
      <c r="AA12" s="77">
        <v>0</v>
      </c>
      <c r="AB12" s="77">
        <v>40.014800000000008</v>
      </c>
      <c r="AC12" s="77">
        <v>40.014800000000008</v>
      </c>
      <c r="AD12" s="77">
        <v>71.808800000000005</v>
      </c>
      <c r="AE12" s="77">
        <v>288.06960000000004</v>
      </c>
      <c r="AF12" s="77">
        <v>130.26440000000002</v>
      </c>
      <c r="AG12" s="77">
        <v>2.4304000000000006</v>
      </c>
      <c r="AH12" s="77">
        <v>2.2204000000000002</v>
      </c>
      <c r="AI12" s="77">
        <v>52.144399999999997</v>
      </c>
      <c r="AJ12" s="85">
        <v>342.15719999999999</v>
      </c>
    </row>
    <row r="13" spans="1:36" x14ac:dyDescent="0.35">
      <c r="A13" s="132">
        <v>1.6600000000000001</v>
      </c>
      <c r="B13" s="297" t="s">
        <v>10</v>
      </c>
      <c r="C13" s="298"/>
      <c r="E13" s="119"/>
      <c r="F13" s="151"/>
      <c r="G13" s="151"/>
      <c r="H13" s="151"/>
      <c r="I13" s="151"/>
      <c r="J13" s="151"/>
      <c r="K13" s="151"/>
      <c r="L13" s="151"/>
      <c r="M13" s="151"/>
      <c r="N13" s="151"/>
      <c r="O13" s="151"/>
      <c r="P13" s="151"/>
      <c r="Q13" s="151"/>
      <c r="R13" s="151"/>
      <c r="S13" s="151"/>
      <c r="T13" s="151"/>
      <c r="U13" s="151"/>
      <c r="V13" s="151"/>
      <c r="W13" s="151"/>
      <c r="X13" s="151"/>
      <c r="Y13" s="151"/>
      <c r="Z13" s="151"/>
      <c r="AA13" s="151"/>
      <c r="AB13" s="151"/>
      <c r="AC13" s="151"/>
      <c r="AD13" s="151"/>
      <c r="AE13" s="151"/>
      <c r="AF13" s="151"/>
      <c r="AG13" s="151"/>
      <c r="AH13" s="151"/>
      <c r="AI13" s="151"/>
      <c r="AJ13" s="185"/>
    </row>
    <row r="14" spans="1:36" x14ac:dyDescent="0.35">
      <c r="A14" s="96">
        <v>0.83000000000000007</v>
      </c>
      <c r="B14" s="291" t="s">
        <v>191</v>
      </c>
      <c r="C14" s="292"/>
      <c r="E14" s="84">
        <v>130.184</v>
      </c>
      <c r="F14" s="77">
        <v>1.0971000000000002</v>
      </c>
      <c r="G14" s="77">
        <v>0</v>
      </c>
      <c r="H14" s="77">
        <v>0.61180000000000001</v>
      </c>
      <c r="I14" s="77">
        <v>0</v>
      </c>
      <c r="J14" s="77">
        <v>9.5894000000000013</v>
      </c>
      <c r="K14" s="77">
        <v>2.8961000000000001</v>
      </c>
      <c r="L14" s="77">
        <v>4.0337000000000005</v>
      </c>
      <c r="M14" s="77">
        <v>1.3894</v>
      </c>
      <c r="N14" s="77">
        <v>0.97450000000000014</v>
      </c>
      <c r="O14" s="77">
        <v>6.4500000000000002E-2</v>
      </c>
      <c r="P14" s="77">
        <v>410.85609999999997</v>
      </c>
      <c r="Q14" s="77">
        <v>9.7532999999999994</v>
      </c>
      <c r="R14" s="77">
        <v>170.84910000000002</v>
      </c>
      <c r="S14" s="77">
        <v>1.3077000000000001</v>
      </c>
      <c r="T14" s="77">
        <v>2.8900000000000006E-2</v>
      </c>
      <c r="U14" s="77">
        <v>7.6200000000000004E-2</v>
      </c>
      <c r="V14" s="77">
        <v>0.40100000000000002</v>
      </c>
      <c r="W14" s="77">
        <v>2.6935000000000002</v>
      </c>
      <c r="X14" s="77">
        <v>9.2800000000000007E-2</v>
      </c>
      <c r="Y14" s="77">
        <v>1.8401000000000003</v>
      </c>
      <c r="Z14" s="77">
        <v>58.665999999999997</v>
      </c>
      <c r="AA14" s="77">
        <v>0</v>
      </c>
      <c r="AB14" s="77">
        <v>58.665999999999997</v>
      </c>
      <c r="AC14" s="77">
        <v>58.665999999999997</v>
      </c>
      <c r="AD14" s="77">
        <v>47.109500000000004</v>
      </c>
      <c r="AE14" s="77">
        <v>132.46340000000001</v>
      </c>
      <c r="AF14" s="77">
        <v>8.1326000000000001</v>
      </c>
      <c r="AG14" s="77">
        <v>1.7222000000000002</v>
      </c>
      <c r="AH14" s="77">
        <v>1.0781000000000001</v>
      </c>
      <c r="AI14" s="77">
        <v>107.81830000000001</v>
      </c>
      <c r="AJ14" s="85">
        <v>104.4068</v>
      </c>
    </row>
    <row r="15" spans="1:36" x14ac:dyDescent="0.35">
      <c r="A15" s="96">
        <v>0.83000000000000007</v>
      </c>
      <c r="B15" s="295" t="s">
        <v>247</v>
      </c>
      <c r="C15" s="296"/>
      <c r="E15" s="119">
        <v>65.042200000000008</v>
      </c>
      <c r="F15" s="151">
        <v>6.122300000000001</v>
      </c>
      <c r="G15" s="151">
        <v>4.9300000000000004E-2</v>
      </c>
      <c r="H15" s="151">
        <v>5.5857000000000001</v>
      </c>
      <c r="I15" s="151">
        <v>0.59330000000000005</v>
      </c>
      <c r="J15" s="151">
        <v>0.90849999999999997</v>
      </c>
      <c r="K15" s="151">
        <v>0.59540000000000004</v>
      </c>
      <c r="L15" s="151">
        <v>0.22590000000000002</v>
      </c>
      <c r="M15" s="151">
        <v>2.8500000000000004E-2</v>
      </c>
      <c r="N15" s="151">
        <v>1.6800000000000002E-2</v>
      </c>
      <c r="O15" s="151">
        <v>0</v>
      </c>
      <c r="P15" s="151">
        <v>7.4428000000000001</v>
      </c>
      <c r="Q15" s="151">
        <v>7.9198000000000004</v>
      </c>
      <c r="R15" s="151">
        <v>24.110400000000002</v>
      </c>
      <c r="S15" s="151">
        <v>0.44880000000000003</v>
      </c>
      <c r="T15" s="151">
        <v>0.95350000000000001</v>
      </c>
      <c r="U15" s="151">
        <v>4.1500000000000002E-2</v>
      </c>
      <c r="V15" s="151">
        <v>0.24390000000000001</v>
      </c>
      <c r="W15" s="151">
        <v>1.3567000000000002</v>
      </c>
      <c r="X15" s="151">
        <v>4.9800000000000004E-2</v>
      </c>
      <c r="Y15" s="151">
        <v>0.34410000000000002</v>
      </c>
      <c r="Z15" s="151">
        <v>8.6667000000000005</v>
      </c>
      <c r="AA15" s="151">
        <v>0</v>
      </c>
      <c r="AB15" s="151">
        <v>8.6667000000000005</v>
      </c>
      <c r="AC15" s="151">
        <v>8.6667000000000005</v>
      </c>
      <c r="AD15" s="151">
        <v>184.91810000000001</v>
      </c>
      <c r="AE15" s="151">
        <v>160.73140000000001</v>
      </c>
      <c r="AF15" s="151">
        <v>15.587400000000002</v>
      </c>
      <c r="AG15" s="151">
        <v>0.1477</v>
      </c>
      <c r="AH15" s="151">
        <v>0.63170000000000004</v>
      </c>
      <c r="AI15" s="151">
        <v>61.4709</v>
      </c>
      <c r="AJ15" s="185">
        <v>231.40020000000004</v>
      </c>
    </row>
    <row r="16" spans="1:36" x14ac:dyDescent="0.35">
      <c r="A16" s="133">
        <v>1</v>
      </c>
      <c r="B16" s="301" t="s">
        <v>192</v>
      </c>
      <c r="C16" s="302"/>
      <c r="E16" s="122">
        <v>81.779166666666669</v>
      </c>
      <c r="F16" s="92">
        <v>7.8583333333333334</v>
      </c>
      <c r="G16" s="92">
        <v>0.70416666666666661</v>
      </c>
      <c r="H16" s="92">
        <v>4.1833333333333327</v>
      </c>
      <c r="I16" s="92">
        <v>0.25</v>
      </c>
      <c r="J16" s="92">
        <v>2.7250000000000001</v>
      </c>
      <c r="K16" s="92">
        <v>0.44375000000000003</v>
      </c>
      <c r="L16" s="92">
        <v>0.6</v>
      </c>
      <c r="M16" s="92">
        <v>1.3</v>
      </c>
      <c r="N16" s="92">
        <v>0</v>
      </c>
      <c r="O16" s="92">
        <v>0</v>
      </c>
      <c r="P16" s="92">
        <v>1.7666666666666666</v>
      </c>
      <c r="Q16" s="92">
        <v>6.5458333333333334</v>
      </c>
      <c r="R16" s="92">
        <v>110.28333333333335</v>
      </c>
      <c r="S16" s="92">
        <v>3.1416666666666671</v>
      </c>
      <c r="T16" s="92">
        <v>1.0999999999999999</v>
      </c>
      <c r="U16" s="92">
        <v>0.1</v>
      </c>
      <c r="V16" s="92">
        <v>0.38437500000000008</v>
      </c>
      <c r="W16" s="92">
        <v>3</v>
      </c>
      <c r="X16" s="92">
        <v>0.1</v>
      </c>
      <c r="Y16" s="92">
        <v>1.0583333333333333</v>
      </c>
      <c r="Z16" s="92">
        <v>19.399999999999999</v>
      </c>
      <c r="AA16" s="92">
        <v>7.45</v>
      </c>
      <c r="AB16" s="92">
        <v>30.25</v>
      </c>
      <c r="AC16" s="92">
        <v>26.85</v>
      </c>
      <c r="AD16" s="92">
        <v>328.65000000000003</v>
      </c>
      <c r="AE16" s="92">
        <v>249.6</v>
      </c>
      <c r="AF16" s="92">
        <v>30.65</v>
      </c>
      <c r="AG16" s="92">
        <v>0.61479166666666674</v>
      </c>
      <c r="AH16" s="92">
        <v>1.0687499999999999</v>
      </c>
      <c r="AI16" s="92">
        <v>114.93333333333334</v>
      </c>
      <c r="AJ16" s="123">
        <v>272.42083333333335</v>
      </c>
    </row>
    <row r="17" spans="1:36" ht="15" thickBot="1" x14ac:dyDescent="0.4">
      <c r="A17" s="134">
        <v>1</v>
      </c>
      <c r="B17" s="293" t="s">
        <v>248</v>
      </c>
      <c r="C17" s="294"/>
      <c r="E17" s="124">
        <v>71.182000000000002</v>
      </c>
      <c r="F17" s="186">
        <v>1.3940000000000001</v>
      </c>
      <c r="G17" s="186">
        <v>2.8000000000000004E-2</v>
      </c>
      <c r="H17" s="186">
        <v>0.9840000000000001</v>
      </c>
      <c r="I17" s="186">
        <v>0.96399999999999997</v>
      </c>
      <c r="J17" s="186">
        <v>7.3540000000000001</v>
      </c>
      <c r="K17" s="186">
        <v>1.004</v>
      </c>
      <c r="L17" s="186">
        <v>2.7959999999999998</v>
      </c>
      <c r="M17" s="186">
        <v>2.9640000000000004</v>
      </c>
      <c r="N17" s="186">
        <v>2.4900000000000002</v>
      </c>
      <c r="O17" s="186">
        <v>0.46400000000000002</v>
      </c>
      <c r="P17" s="186">
        <v>1.6300000000000001</v>
      </c>
      <c r="Q17" s="186">
        <v>0.16600000000000004</v>
      </c>
      <c r="R17" s="186">
        <v>28.881999999999998</v>
      </c>
      <c r="S17" s="186">
        <v>0.39800000000000002</v>
      </c>
      <c r="T17" s="186">
        <v>3.4000000000000002E-2</v>
      </c>
      <c r="U17" s="186">
        <v>1.0000000000000002E-2</v>
      </c>
      <c r="V17" s="186">
        <v>2E-3</v>
      </c>
      <c r="W17" s="186">
        <v>3.6000000000000004E-2</v>
      </c>
      <c r="X17" s="186">
        <v>0</v>
      </c>
      <c r="Y17" s="186">
        <v>6.0000000000000001E-3</v>
      </c>
      <c r="Z17" s="186">
        <v>0.43400000000000005</v>
      </c>
      <c r="AA17" s="186">
        <v>4.0000000000000008E-2</v>
      </c>
      <c r="AB17" s="186">
        <v>0.50200000000000011</v>
      </c>
      <c r="AC17" s="186">
        <v>0.47399999999999998</v>
      </c>
      <c r="AD17" s="186">
        <v>2.6280000000000001</v>
      </c>
      <c r="AE17" s="186">
        <v>2.98</v>
      </c>
      <c r="AF17" s="186">
        <v>0.65400000000000003</v>
      </c>
      <c r="AG17" s="186">
        <v>0.04</v>
      </c>
      <c r="AH17" s="186">
        <v>3.8000000000000006E-2</v>
      </c>
      <c r="AI17" s="186">
        <v>91.117999999999995</v>
      </c>
      <c r="AJ17" s="187">
        <v>7.1779999999999999</v>
      </c>
    </row>
    <row r="18" spans="1:36" ht="15" thickBot="1" x14ac:dyDescent="0.4">
      <c r="A18" s="1"/>
      <c r="E18" s="272">
        <v>2533.3001666666664</v>
      </c>
      <c r="F18" s="113">
        <v>403.53713333333332</v>
      </c>
      <c r="G18" s="113">
        <v>67.013766666666669</v>
      </c>
      <c r="H18" s="113">
        <v>93.738733333333357</v>
      </c>
      <c r="I18" s="113">
        <v>8.7241</v>
      </c>
      <c r="J18" s="113">
        <v>72.13069999999999</v>
      </c>
      <c r="K18" s="113">
        <v>12.608849999999999</v>
      </c>
      <c r="L18" s="114"/>
      <c r="M18" s="114"/>
      <c r="N18" s="114"/>
      <c r="O18" s="114"/>
      <c r="P18" s="114"/>
      <c r="Q18" s="113">
        <v>100.06893333333335</v>
      </c>
      <c r="R18" s="113">
        <v>1157.6494333333335</v>
      </c>
      <c r="S18" s="113">
        <v>5.5581666666666676</v>
      </c>
      <c r="T18" s="113">
        <v>260.9341</v>
      </c>
      <c r="U18" s="113">
        <v>2.9512</v>
      </c>
      <c r="V18" s="113">
        <v>2.6925749999999997</v>
      </c>
      <c r="W18" s="113">
        <v>43.009800000000006</v>
      </c>
      <c r="X18" s="113">
        <v>2.619600000000001</v>
      </c>
      <c r="Y18" s="113">
        <v>3.2885333333333331</v>
      </c>
      <c r="Z18" s="114"/>
      <c r="AA18" s="114"/>
      <c r="AB18" s="113">
        <v>788.37019999999995</v>
      </c>
      <c r="AC18" s="114"/>
      <c r="AD18" s="113">
        <v>1215.5928999999999</v>
      </c>
      <c r="AE18" s="113">
        <v>2351.2694000000001</v>
      </c>
      <c r="AF18" s="113">
        <v>855.68869999999993</v>
      </c>
      <c r="AG18" s="113">
        <v>27.988091666666666</v>
      </c>
      <c r="AH18" s="113">
        <v>17.410550000000001</v>
      </c>
      <c r="AI18" s="113">
        <v>1173.3259333333335</v>
      </c>
      <c r="AJ18" s="115">
        <v>5374.7126333333335</v>
      </c>
    </row>
    <row r="19" spans="1:36" ht="15.5" thickTop="1" thickBot="1" x14ac:dyDescent="0.4">
      <c r="C19" s="42"/>
      <c r="E19" s="44"/>
      <c r="F19" s="44"/>
      <c r="G19" s="44"/>
      <c r="H19" s="44"/>
      <c r="I19" s="44"/>
      <c r="J19" s="44"/>
      <c r="K19" s="44"/>
      <c r="L19" s="44"/>
      <c r="M19" s="44"/>
      <c r="N19" s="44"/>
      <c r="O19" s="44"/>
      <c r="P19" s="44"/>
      <c r="Q19" s="44"/>
      <c r="R19" s="44"/>
      <c r="S19" s="44"/>
      <c r="T19" s="44"/>
      <c r="U19" s="44"/>
      <c r="V19" s="44"/>
      <c r="W19" s="44"/>
      <c r="X19" s="63"/>
      <c r="Y19" s="44"/>
      <c r="Z19" s="44"/>
      <c r="AA19" s="44"/>
      <c r="AB19" s="44"/>
      <c r="AC19" s="44"/>
      <c r="AD19" s="44"/>
      <c r="AE19" s="44"/>
      <c r="AF19" s="44"/>
      <c r="AG19" s="44"/>
      <c r="AH19" s="44"/>
      <c r="AI19" s="44"/>
      <c r="AJ19" s="44"/>
    </row>
    <row r="20" spans="1:36" ht="15" thickTop="1" x14ac:dyDescent="0.35">
      <c r="B20" s="289" t="s">
        <v>124</v>
      </c>
      <c r="C20" s="290"/>
      <c r="D20" s="11"/>
      <c r="E20" s="12">
        <v>2550</v>
      </c>
      <c r="F20" s="13">
        <f>(0.45*E18)/4</f>
        <v>284.99626874999996</v>
      </c>
      <c r="G20" s="13">
        <f>14*E18/1000</f>
        <v>35.466202333333328</v>
      </c>
      <c r="H20" s="14"/>
      <c r="I20" s="14"/>
      <c r="J20" s="13">
        <f>(0.2*E18)/9</f>
        <v>56.295559259259257</v>
      </c>
      <c r="K20" s="14"/>
      <c r="L20" s="14"/>
      <c r="M20" s="14"/>
      <c r="N20" s="14"/>
      <c r="O20" s="14"/>
      <c r="P20" s="14"/>
      <c r="Q20" s="13">
        <f>(0.1*E18)/4</f>
        <v>63.332504166666666</v>
      </c>
      <c r="R20" s="14">
        <v>900</v>
      </c>
      <c r="S20" s="14">
        <v>15</v>
      </c>
      <c r="T20" s="14">
        <v>90</v>
      </c>
      <c r="U20" s="14">
        <v>1.2</v>
      </c>
      <c r="V20" s="14">
        <v>1.3</v>
      </c>
      <c r="W20" s="14">
        <v>16</v>
      </c>
      <c r="X20" s="15">
        <v>1.3</v>
      </c>
      <c r="Y20" s="14">
        <v>2.4</v>
      </c>
      <c r="Z20" s="16"/>
      <c r="AA20" s="16"/>
      <c r="AB20" s="14">
        <v>400</v>
      </c>
      <c r="AC20" s="16"/>
      <c r="AD20" s="14">
        <v>1000</v>
      </c>
      <c r="AE20" s="14">
        <v>700</v>
      </c>
      <c r="AF20" s="14">
        <v>400</v>
      </c>
      <c r="AG20" s="14">
        <v>14.4</v>
      </c>
      <c r="AH20" s="14">
        <v>16.5</v>
      </c>
      <c r="AI20" s="14">
        <v>1500</v>
      </c>
      <c r="AJ20" s="17">
        <v>3400</v>
      </c>
    </row>
    <row r="21" spans="1:36" ht="15" thickBot="1" x14ac:dyDescent="0.4">
      <c r="B21" s="303" t="s">
        <v>125</v>
      </c>
      <c r="C21" s="304"/>
      <c r="D21" s="11"/>
      <c r="E21" s="18">
        <v>2650</v>
      </c>
      <c r="F21" s="19">
        <f>(0.65*E18)/4</f>
        <v>411.66127708333329</v>
      </c>
      <c r="G21" s="20"/>
      <c r="H21" s="20"/>
      <c r="I21" s="19">
        <f>(0.1*E18)/4</f>
        <v>63.332504166666666</v>
      </c>
      <c r="J21" s="19">
        <f>(0.35*E18)/9</f>
        <v>98.51722870370368</v>
      </c>
      <c r="K21" s="19">
        <f>(0.1*E18)/9</f>
        <v>28.147779629629628</v>
      </c>
      <c r="L21" s="20"/>
      <c r="M21" s="20"/>
      <c r="N21" s="20"/>
      <c r="O21" s="20"/>
      <c r="P21" s="20"/>
      <c r="Q21" s="19">
        <f>(0.35*E18)/4</f>
        <v>221.66376458333329</v>
      </c>
      <c r="R21" s="20"/>
      <c r="S21" s="20">
        <v>100</v>
      </c>
      <c r="T21" s="20">
        <v>2000</v>
      </c>
      <c r="U21" s="20"/>
      <c r="V21" s="20"/>
      <c r="W21" s="20"/>
      <c r="X21" s="20">
        <v>100</v>
      </c>
      <c r="Y21" s="20"/>
      <c r="Z21" s="21"/>
      <c r="AA21" s="21"/>
      <c r="AB21" s="20"/>
      <c r="AC21" s="21"/>
      <c r="AD21" s="20">
        <v>2500</v>
      </c>
      <c r="AE21" s="20">
        <v>4000</v>
      </c>
      <c r="AF21" s="20"/>
      <c r="AG21" s="20">
        <v>45</v>
      </c>
      <c r="AH21" s="20">
        <v>40</v>
      </c>
      <c r="AI21" s="20">
        <v>2300</v>
      </c>
      <c r="AJ21" s="22"/>
    </row>
    <row r="22" spans="1:36" ht="15.5" thickTop="1" thickBot="1" x14ac:dyDescent="0.4">
      <c r="A22" s="1"/>
      <c r="C22" s="1"/>
      <c r="F22" s="23"/>
      <c r="G22" s="23"/>
      <c r="H22" s="23"/>
      <c r="I22" s="23"/>
      <c r="J22" s="23"/>
      <c r="K22" s="23"/>
      <c r="L22" s="23"/>
      <c r="M22" s="23"/>
      <c r="N22" s="23"/>
      <c r="O22" s="23"/>
      <c r="P22" s="23"/>
      <c r="Q22" s="23"/>
    </row>
    <row r="23" spans="1:36" ht="15" thickTop="1" x14ac:dyDescent="0.35">
      <c r="A23" s="1"/>
      <c r="B23" s="289" t="s">
        <v>126</v>
      </c>
      <c r="C23" s="290"/>
      <c r="F23" s="24">
        <f>(0.45*AVERAGE(E20:E21))/4</f>
        <v>292.5</v>
      </c>
      <c r="G23" s="25">
        <f>14*AVERAGE(E20:E21)/1000</f>
        <v>36.4</v>
      </c>
      <c r="H23" s="23"/>
      <c r="I23" s="26"/>
      <c r="J23" s="27">
        <f>(0.2*AVERAGE(E20:E21))/9</f>
        <v>57.777777777777779</v>
      </c>
      <c r="K23" s="28"/>
      <c r="L23" s="28"/>
      <c r="M23" s="28"/>
      <c r="N23" s="28"/>
      <c r="O23" s="28"/>
      <c r="P23" s="28"/>
      <c r="Q23" s="25">
        <f>(0.1*AVERAGE(E20:E21))/4</f>
        <v>65</v>
      </c>
      <c r="AF23" s="69"/>
      <c r="AG23" s="69"/>
      <c r="AH23" s="69"/>
    </row>
    <row r="24" spans="1:36" ht="15" thickBot="1" x14ac:dyDescent="0.4">
      <c r="A24" s="1"/>
      <c r="B24" s="303" t="s">
        <v>127</v>
      </c>
      <c r="C24" s="304"/>
      <c r="F24" s="29">
        <f>(0.65*AVERAGE(E20:E21))/4</f>
        <v>422.5</v>
      </c>
      <c r="G24" s="30"/>
      <c r="H24" s="23"/>
      <c r="I24" s="29">
        <f>(0.1*AVERAGE(E20:E21))/4</f>
        <v>65</v>
      </c>
      <c r="J24" s="31">
        <f>(0.35*AVERAGE(E20:E21))/9</f>
        <v>101.1111111111111</v>
      </c>
      <c r="K24" s="31">
        <f>(0.1*AVERAGE(E20:E21))/9</f>
        <v>28.888888888888889</v>
      </c>
      <c r="L24" s="32"/>
      <c r="M24" s="32"/>
      <c r="N24" s="32"/>
      <c r="O24" s="32"/>
      <c r="P24" s="32"/>
      <c r="Q24" s="33">
        <f>(0.35*AVERAGE(E20:E21))/4</f>
        <v>227.49999999999997</v>
      </c>
      <c r="AF24" s="23"/>
      <c r="AG24" s="140"/>
      <c r="AH24" s="140"/>
    </row>
    <row r="25" spans="1:36" ht="15" thickTop="1" x14ac:dyDescent="0.35">
      <c r="D25" s="34"/>
      <c r="E25" s="64"/>
    </row>
  </sheetData>
  <mergeCells count="52">
    <mergeCell ref="B20:C20"/>
    <mergeCell ref="B21:C21"/>
    <mergeCell ref="B23:C23"/>
    <mergeCell ref="B24:C24"/>
    <mergeCell ref="B15:C15"/>
    <mergeCell ref="B13:C13"/>
    <mergeCell ref="B14:C14"/>
    <mergeCell ref="B12:C12"/>
    <mergeCell ref="B16:C16"/>
    <mergeCell ref="B17:C17"/>
    <mergeCell ref="B9:C9"/>
    <mergeCell ref="B10:C10"/>
    <mergeCell ref="B11:C11"/>
    <mergeCell ref="AA2:AA3"/>
    <mergeCell ref="P2:P3"/>
    <mergeCell ref="Q2:Q3"/>
    <mergeCell ref="R2:R3"/>
    <mergeCell ref="S2:S3"/>
    <mergeCell ref="T2:T3"/>
    <mergeCell ref="U2:U3"/>
    <mergeCell ref="K2:K3"/>
    <mergeCell ref="L2:L3"/>
    <mergeCell ref="M2:M3"/>
    <mergeCell ref="N2:N3"/>
    <mergeCell ref="O2:O3"/>
    <mergeCell ref="B7:C7"/>
    <mergeCell ref="AH2:AH3"/>
    <mergeCell ref="AI2:AI3"/>
    <mergeCell ref="AJ2:AJ3"/>
    <mergeCell ref="B4:C4"/>
    <mergeCell ref="B5:C5"/>
    <mergeCell ref="AB2:AB3"/>
    <mergeCell ref="AC2:AC3"/>
    <mergeCell ref="AD2:AD3"/>
    <mergeCell ref="AE2:AE3"/>
    <mergeCell ref="AF2:AF3"/>
    <mergeCell ref="AG2:AG3"/>
    <mergeCell ref="V2:V3"/>
    <mergeCell ref="W2:W3"/>
    <mergeCell ref="X2:X3"/>
    <mergeCell ref="Y2:Y3"/>
    <mergeCell ref="Z2:Z3"/>
    <mergeCell ref="B8:C8"/>
    <mergeCell ref="B6:C6"/>
    <mergeCell ref="A2:A3"/>
    <mergeCell ref="B2:C3"/>
    <mergeCell ref="J2:J3"/>
    <mergeCell ref="E2:E3"/>
    <mergeCell ref="F2:F3"/>
    <mergeCell ref="G2:G3"/>
    <mergeCell ref="H2:H3"/>
    <mergeCell ref="I2:I3"/>
  </mergeCells>
  <conditionalFormatting sqref="F18">
    <cfRule type="cellIs" dxfId="718" priority="65" operator="between">
      <formula>$F$20</formula>
      <formula>$F$21</formula>
    </cfRule>
    <cfRule type="cellIs" dxfId="717" priority="66" operator="lessThan">
      <formula>$F$20</formula>
    </cfRule>
    <cfRule type="cellIs" dxfId="716" priority="67" operator="greaterThan">
      <formula>$F$21</formula>
    </cfRule>
  </conditionalFormatting>
  <conditionalFormatting sqref="G18">
    <cfRule type="cellIs" dxfId="715" priority="63" operator="lessThan">
      <formula>$G$20</formula>
    </cfRule>
    <cfRule type="cellIs" dxfId="714" priority="64" operator="greaterThan">
      <formula>$G$20</formula>
    </cfRule>
  </conditionalFormatting>
  <conditionalFormatting sqref="I18">
    <cfRule type="cellIs" dxfId="713" priority="61" operator="lessThan">
      <formula>$I$21</formula>
    </cfRule>
    <cfRule type="cellIs" dxfId="712" priority="62" operator="greaterThan">
      <formula>$I$21</formula>
    </cfRule>
  </conditionalFormatting>
  <conditionalFormatting sqref="J18">
    <cfRule type="cellIs" dxfId="711" priority="58" operator="between">
      <formula>$J$20</formula>
      <formula>$J$21</formula>
    </cfRule>
    <cfRule type="cellIs" dxfId="710" priority="59" operator="lessThan">
      <formula>$J$20</formula>
    </cfRule>
    <cfRule type="cellIs" dxfId="709" priority="60" operator="greaterThan">
      <formula>$J$21</formula>
    </cfRule>
  </conditionalFormatting>
  <conditionalFormatting sqref="K18">
    <cfRule type="cellIs" dxfId="708" priority="56" operator="lessThan">
      <formula>$K$21</formula>
    </cfRule>
    <cfRule type="cellIs" dxfId="707" priority="57" operator="greaterThan">
      <formula>$K$21</formula>
    </cfRule>
  </conditionalFormatting>
  <conditionalFormatting sqref="Q18">
    <cfRule type="cellIs" dxfId="706" priority="53" operator="between">
      <formula>$Q$20</formula>
      <formula>$Q$21</formula>
    </cfRule>
    <cfRule type="cellIs" dxfId="705" priority="54" operator="lessThan">
      <formula>$Q$20</formula>
    </cfRule>
    <cfRule type="cellIs" dxfId="704" priority="55" operator="greaterThan">
      <formula>$Q$21</formula>
    </cfRule>
  </conditionalFormatting>
  <conditionalFormatting sqref="R18">
    <cfRule type="cellIs" dxfId="703" priority="51" operator="lessThan">
      <formula>$R$20</formula>
    </cfRule>
    <cfRule type="cellIs" dxfId="702" priority="52" operator="greaterThan">
      <formula>$R$20</formula>
    </cfRule>
  </conditionalFormatting>
  <conditionalFormatting sqref="S18">
    <cfRule type="cellIs" dxfId="701" priority="48" operator="between">
      <formula>$S$20</formula>
      <formula>$S$21</formula>
    </cfRule>
    <cfRule type="cellIs" dxfId="700" priority="49" operator="lessThan">
      <formula>$S$20</formula>
    </cfRule>
    <cfRule type="cellIs" dxfId="699" priority="50" operator="greaterThan">
      <formula>$S$21</formula>
    </cfRule>
  </conditionalFormatting>
  <conditionalFormatting sqref="T18">
    <cfRule type="cellIs" dxfId="698" priority="45" operator="between">
      <formula>$T$20</formula>
      <formula>$T$21</formula>
    </cfRule>
    <cfRule type="cellIs" dxfId="697" priority="46" operator="lessThan">
      <formula>$T$20</formula>
    </cfRule>
    <cfRule type="cellIs" dxfId="696" priority="47" operator="greaterThan">
      <formula>$T$21</formula>
    </cfRule>
  </conditionalFormatting>
  <conditionalFormatting sqref="U18">
    <cfRule type="cellIs" dxfId="695" priority="43" operator="lessThan">
      <formula>$U$20</formula>
    </cfRule>
    <cfRule type="cellIs" dxfId="694" priority="44" operator="greaterThan">
      <formula>$U$20</formula>
    </cfRule>
  </conditionalFormatting>
  <conditionalFormatting sqref="V18">
    <cfRule type="cellIs" dxfId="693" priority="41" operator="lessThan">
      <formula>$V$20</formula>
    </cfRule>
    <cfRule type="cellIs" dxfId="692" priority="42" operator="greaterThan">
      <formula>$V$20</formula>
    </cfRule>
  </conditionalFormatting>
  <conditionalFormatting sqref="W18">
    <cfRule type="cellIs" dxfId="691" priority="39" operator="lessThan">
      <formula>$W$20</formula>
    </cfRule>
    <cfRule type="cellIs" dxfId="690" priority="40" operator="greaterThan">
      <formula>$W$20</formula>
    </cfRule>
  </conditionalFormatting>
  <conditionalFormatting sqref="X18">
    <cfRule type="cellIs" dxfId="689" priority="36" operator="between">
      <formula>$X$20</formula>
      <formula>$X$21</formula>
    </cfRule>
    <cfRule type="cellIs" dxfId="688" priority="37" operator="lessThan">
      <formula>$X$20</formula>
    </cfRule>
    <cfRule type="cellIs" dxfId="687" priority="38" operator="greaterThan">
      <formula>$X$21</formula>
    </cfRule>
  </conditionalFormatting>
  <conditionalFormatting sqref="Y18">
    <cfRule type="cellIs" dxfId="686" priority="34" operator="lessThan">
      <formula>$Y$20</formula>
    </cfRule>
    <cfRule type="cellIs" dxfId="685" priority="35" operator="greaterThan">
      <formula>$Y$20</formula>
    </cfRule>
  </conditionalFormatting>
  <conditionalFormatting sqref="AB18">
    <cfRule type="cellIs" dxfId="684" priority="32" operator="lessThan">
      <formula>$AB$20</formula>
    </cfRule>
    <cfRule type="cellIs" dxfId="683" priority="33" operator="greaterThan">
      <formula>$AB$20</formula>
    </cfRule>
  </conditionalFormatting>
  <conditionalFormatting sqref="AD18">
    <cfRule type="cellIs" dxfId="682" priority="29" operator="between">
      <formula>$AD$20</formula>
      <formula>$AD$21</formula>
    </cfRule>
    <cfRule type="cellIs" dxfId="681" priority="30" operator="lessThan">
      <formula>$AD$20</formula>
    </cfRule>
    <cfRule type="cellIs" dxfId="680" priority="31" operator="greaterThan">
      <formula>$AD$21</formula>
    </cfRule>
  </conditionalFormatting>
  <conditionalFormatting sqref="AE18">
    <cfRule type="cellIs" dxfId="679" priority="26" operator="between">
      <formula>$AE$20</formula>
      <formula>$AE$21</formula>
    </cfRule>
    <cfRule type="cellIs" dxfId="678" priority="27" operator="lessThan">
      <formula>$AE$20</formula>
    </cfRule>
    <cfRule type="cellIs" dxfId="677" priority="28" operator="greaterThan">
      <formula>$AE$21</formula>
    </cfRule>
  </conditionalFormatting>
  <conditionalFormatting sqref="AF18">
    <cfRule type="cellIs" dxfId="676" priority="24" operator="lessThan">
      <formula>$AF$20</formula>
    </cfRule>
    <cfRule type="cellIs" dxfId="675" priority="25" operator="greaterThan">
      <formula>$AF$20</formula>
    </cfRule>
  </conditionalFormatting>
  <conditionalFormatting sqref="AG18">
    <cfRule type="cellIs" dxfId="674" priority="21" operator="between">
      <formula>$AG$20</formula>
      <formula>$AG$21</formula>
    </cfRule>
    <cfRule type="cellIs" dxfId="673" priority="22" operator="lessThan">
      <formula>$AG$20</formula>
    </cfRule>
    <cfRule type="cellIs" dxfId="672" priority="23" operator="greaterThan">
      <formula>$AG$21</formula>
    </cfRule>
  </conditionalFormatting>
  <conditionalFormatting sqref="AH18">
    <cfRule type="cellIs" dxfId="671" priority="18" operator="between">
      <formula>$AH$20</formula>
      <formula>$AH$21</formula>
    </cfRule>
    <cfRule type="cellIs" dxfId="670" priority="19" operator="lessThan">
      <formula>$AH$20</formula>
    </cfRule>
    <cfRule type="cellIs" dxfId="669" priority="20" operator="greaterThan">
      <formula>$AH$21</formula>
    </cfRule>
  </conditionalFormatting>
  <conditionalFormatting sqref="AI18">
    <cfRule type="cellIs" dxfId="668" priority="15" operator="between">
      <formula>$AI$20</formula>
      <formula>$AI$21</formula>
    </cfRule>
    <cfRule type="cellIs" dxfId="667" priority="16" operator="lessThan">
      <formula>$AI$20</formula>
    </cfRule>
    <cfRule type="cellIs" dxfId="666" priority="17" operator="greaterThan">
      <formula>$AI$21</formula>
    </cfRule>
  </conditionalFormatting>
  <conditionalFormatting sqref="AJ18">
    <cfRule type="cellIs" dxfId="665" priority="13" operator="lessThan">
      <formula>$AJ$20</formula>
    </cfRule>
    <cfRule type="cellIs" dxfId="664" priority="14" operator="greaterThan">
      <formula>$AJ$20</formula>
    </cfRule>
  </conditionalFormatting>
  <pageMargins left="0.7" right="0.7" top="0.75" bottom="0.75" header="0.3" footer="0.3"/>
  <pageSetup orientation="portrait"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1">
    <tabColor rgb="FF0070C0"/>
  </sheetPr>
  <dimension ref="A1:AJ41"/>
  <sheetViews>
    <sheetView zoomScale="80" zoomScaleNormal="80" workbookViewId="0">
      <pane xSplit="3" ySplit="3" topLeftCell="U4" activePane="bottomRight" state="frozen"/>
      <selection pane="topRight" activeCell="D1" sqref="D1"/>
      <selection pane="bottomLeft" activeCell="A4" sqref="A4"/>
      <selection pane="bottomRight" activeCell="Y33" sqref="Y33"/>
    </sheetView>
  </sheetViews>
  <sheetFormatPr defaultRowHeight="14.5" x14ac:dyDescent="0.35"/>
  <cols>
    <col min="1" max="1" width="11.1796875" style="51" customWidth="1"/>
    <col min="2" max="3" width="26.6328125" customWidth="1"/>
    <col min="4" max="4" width="3.08984375" customWidth="1"/>
    <col min="5" max="36" width="8.6328125" customWidth="1"/>
  </cols>
  <sheetData>
    <row r="1" spans="1:36" ht="87.5" thickBot="1" x14ac:dyDescent="0.4">
      <c r="A1" s="50"/>
      <c r="B1" s="1"/>
      <c r="C1" s="2"/>
      <c r="D1" s="1"/>
      <c r="E1" s="5" t="s">
        <v>12</v>
      </c>
      <c r="F1" s="5" t="s">
        <v>13</v>
      </c>
      <c r="G1" s="5" t="s">
        <v>14</v>
      </c>
      <c r="H1" s="5" t="s">
        <v>15</v>
      </c>
      <c r="I1" s="5" t="s">
        <v>16</v>
      </c>
      <c r="J1" s="5" t="s">
        <v>17</v>
      </c>
      <c r="K1" s="5" t="s">
        <v>18</v>
      </c>
      <c r="L1" s="5" t="s">
        <v>19</v>
      </c>
      <c r="M1" s="5" t="s">
        <v>20</v>
      </c>
      <c r="N1" s="5" t="s">
        <v>21</v>
      </c>
      <c r="O1" s="5" t="s">
        <v>22</v>
      </c>
      <c r="P1" s="5" t="s">
        <v>23</v>
      </c>
      <c r="Q1" s="5" t="s">
        <v>24</v>
      </c>
      <c r="R1" s="5" t="s">
        <v>25</v>
      </c>
      <c r="S1" s="5" t="s">
        <v>26</v>
      </c>
      <c r="T1" s="5" t="s">
        <v>27</v>
      </c>
      <c r="U1" s="5" t="s">
        <v>28</v>
      </c>
      <c r="V1" s="5" t="s">
        <v>29</v>
      </c>
      <c r="W1" s="5" t="s">
        <v>30</v>
      </c>
      <c r="X1" s="5" t="s">
        <v>31</v>
      </c>
      <c r="Y1" s="5" t="s">
        <v>32</v>
      </c>
      <c r="Z1" s="5" t="s">
        <v>33</v>
      </c>
      <c r="AA1" s="5" t="s">
        <v>34</v>
      </c>
      <c r="AB1" s="5" t="s">
        <v>35</v>
      </c>
      <c r="AC1" s="5" t="s">
        <v>36</v>
      </c>
      <c r="AD1" s="5" t="s">
        <v>37</v>
      </c>
      <c r="AE1" s="5" t="s">
        <v>38</v>
      </c>
      <c r="AF1" s="5" t="s">
        <v>39</v>
      </c>
      <c r="AG1" s="5" t="s">
        <v>40</v>
      </c>
      <c r="AH1" s="5" t="s">
        <v>41</v>
      </c>
      <c r="AI1" s="5" t="s">
        <v>42</v>
      </c>
      <c r="AJ1" s="5" t="s">
        <v>43</v>
      </c>
    </row>
    <row r="2" spans="1:36" ht="15" thickTop="1" x14ac:dyDescent="0.35">
      <c r="A2" s="355" t="s">
        <v>1</v>
      </c>
      <c r="B2" s="313" t="s">
        <v>0</v>
      </c>
      <c r="C2" s="314"/>
      <c r="D2" s="1"/>
      <c r="E2" s="335" t="s">
        <v>44</v>
      </c>
      <c r="F2" s="337" t="s">
        <v>45</v>
      </c>
      <c r="G2" s="337" t="s">
        <v>46</v>
      </c>
      <c r="H2" s="337" t="s">
        <v>47</v>
      </c>
      <c r="I2" s="325" t="s">
        <v>48</v>
      </c>
      <c r="J2" s="337" t="s">
        <v>49</v>
      </c>
      <c r="K2" s="337" t="s">
        <v>50</v>
      </c>
      <c r="L2" s="325" t="s">
        <v>51</v>
      </c>
      <c r="M2" s="325" t="s">
        <v>52</v>
      </c>
      <c r="N2" s="325" t="s">
        <v>53</v>
      </c>
      <c r="O2" s="325" t="s">
        <v>54</v>
      </c>
      <c r="P2" s="325" t="s">
        <v>55</v>
      </c>
      <c r="Q2" s="325" t="s">
        <v>56</v>
      </c>
      <c r="R2" s="325" t="s">
        <v>57</v>
      </c>
      <c r="S2" s="325" t="s">
        <v>58</v>
      </c>
      <c r="T2" s="325" t="s">
        <v>59</v>
      </c>
      <c r="U2" s="325" t="s">
        <v>60</v>
      </c>
      <c r="V2" s="325" t="s">
        <v>61</v>
      </c>
      <c r="W2" s="325" t="s">
        <v>62</v>
      </c>
      <c r="X2" s="325" t="s">
        <v>63</v>
      </c>
      <c r="Y2" s="325" t="s">
        <v>64</v>
      </c>
      <c r="Z2" s="325" t="s">
        <v>65</v>
      </c>
      <c r="AA2" s="325" t="s">
        <v>66</v>
      </c>
      <c r="AB2" s="325" t="s">
        <v>67</v>
      </c>
      <c r="AC2" s="325" t="s">
        <v>68</v>
      </c>
      <c r="AD2" s="325" t="s">
        <v>69</v>
      </c>
      <c r="AE2" s="325" t="s">
        <v>70</v>
      </c>
      <c r="AF2" s="325" t="s">
        <v>71</v>
      </c>
      <c r="AG2" s="325" t="s">
        <v>72</v>
      </c>
      <c r="AH2" s="325" t="s">
        <v>73</v>
      </c>
      <c r="AI2" s="325" t="s">
        <v>74</v>
      </c>
      <c r="AJ2" s="327" t="s">
        <v>75</v>
      </c>
    </row>
    <row r="3" spans="1:36" ht="15" thickBot="1" x14ac:dyDescent="0.4">
      <c r="A3" s="356"/>
      <c r="B3" s="315"/>
      <c r="C3" s="316"/>
      <c r="D3" s="1"/>
      <c r="E3" s="341"/>
      <c r="F3" s="306"/>
      <c r="G3" s="306"/>
      <c r="H3" s="306"/>
      <c r="I3" s="306"/>
      <c r="J3" s="306"/>
      <c r="K3" s="306"/>
      <c r="L3" s="306"/>
      <c r="M3" s="306"/>
      <c r="N3" s="306"/>
      <c r="O3" s="306"/>
      <c r="P3" s="306"/>
      <c r="Q3" s="306"/>
      <c r="R3" s="306"/>
      <c r="S3" s="306"/>
      <c r="T3" s="306"/>
      <c r="U3" s="306"/>
      <c r="V3" s="306"/>
      <c r="W3" s="306"/>
      <c r="X3" s="306"/>
      <c r="Y3" s="306"/>
      <c r="Z3" s="306"/>
      <c r="AA3" s="306"/>
      <c r="AB3" s="306"/>
      <c r="AC3" s="306"/>
      <c r="AD3" s="306"/>
      <c r="AE3" s="306"/>
      <c r="AF3" s="306"/>
      <c r="AG3" s="306"/>
      <c r="AH3" s="306"/>
      <c r="AI3" s="306"/>
      <c r="AJ3" s="340"/>
    </row>
    <row r="4" spans="1:36" ht="16" thickTop="1" x14ac:dyDescent="0.35">
      <c r="A4" s="242">
        <v>9.4300000000000015</v>
      </c>
      <c r="B4" s="299" t="s">
        <v>186</v>
      </c>
      <c r="C4" s="300"/>
    </row>
    <row r="5" spans="1:36" x14ac:dyDescent="0.35">
      <c r="A5" s="245">
        <v>3</v>
      </c>
      <c r="B5" s="353" t="s">
        <v>3</v>
      </c>
      <c r="C5" s="354"/>
      <c r="E5" s="44">
        <v>110.45999999999998</v>
      </c>
      <c r="F5" s="44">
        <v>19.02</v>
      </c>
      <c r="G5" s="44">
        <v>6.9</v>
      </c>
      <c r="H5" s="44">
        <v>4.2</v>
      </c>
      <c r="I5" s="44">
        <v>0.12</v>
      </c>
      <c r="J5" s="44">
        <v>2.16</v>
      </c>
      <c r="K5" s="44">
        <v>0.6</v>
      </c>
      <c r="L5" s="44">
        <v>0.48</v>
      </c>
      <c r="M5" s="44">
        <v>0.72</v>
      </c>
      <c r="N5" s="44">
        <v>0.42</v>
      </c>
      <c r="O5" s="44">
        <v>0.3</v>
      </c>
      <c r="P5" s="44">
        <v>0.9</v>
      </c>
      <c r="Q5" s="44">
        <v>7.6199999999999992</v>
      </c>
      <c r="R5" s="44">
        <v>612.72</v>
      </c>
      <c r="S5" s="44">
        <v>0.3</v>
      </c>
      <c r="T5" s="44">
        <v>63.47999999999999</v>
      </c>
      <c r="U5" s="44">
        <v>0.3</v>
      </c>
      <c r="V5" s="44">
        <v>0.3</v>
      </c>
      <c r="W5" s="44">
        <v>3.5999999999999996</v>
      </c>
      <c r="X5" s="44">
        <v>0.3</v>
      </c>
      <c r="Y5" s="44">
        <v>0</v>
      </c>
      <c r="Z5" s="44">
        <v>141.47999999999999</v>
      </c>
      <c r="AA5" s="44">
        <v>1.62</v>
      </c>
      <c r="AB5" s="44">
        <v>144.47999999999999</v>
      </c>
      <c r="AC5" s="44">
        <v>143.33999999999997</v>
      </c>
      <c r="AD5" s="44">
        <v>234.78</v>
      </c>
      <c r="AE5" s="44">
        <v>138.78</v>
      </c>
      <c r="AF5" s="44">
        <v>92.16</v>
      </c>
      <c r="AG5" s="44">
        <v>3.84</v>
      </c>
      <c r="AH5" s="44">
        <v>1.2</v>
      </c>
      <c r="AI5" s="44">
        <v>234.18</v>
      </c>
      <c r="AJ5" s="44">
        <v>687.36</v>
      </c>
    </row>
    <row r="6" spans="1:36" x14ac:dyDescent="0.35">
      <c r="A6" s="246">
        <v>0.43000000000000005</v>
      </c>
      <c r="B6" s="353" t="s">
        <v>4</v>
      </c>
      <c r="C6" s="354"/>
      <c r="E6" s="104">
        <v>16.023000000000003</v>
      </c>
      <c r="F6" s="104">
        <v>2.9290000000000003</v>
      </c>
      <c r="G6" s="104">
        <v>0.81699999999999995</v>
      </c>
      <c r="H6" s="104">
        <v>1.0980000000000001</v>
      </c>
      <c r="I6" s="104">
        <v>0</v>
      </c>
      <c r="J6" s="104">
        <v>0.39200000000000007</v>
      </c>
      <c r="K6" s="104">
        <v>3.4000000000000002E-2</v>
      </c>
      <c r="L6" s="104">
        <v>6.8000000000000005E-2</v>
      </c>
      <c r="M6" s="104">
        <v>0.17900000000000002</v>
      </c>
      <c r="N6" s="104">
        <v>0.14500000000000002</v>
      </c>
      <c r="O6" s="104">
        <v>3.4000000000000002E-2</v>
      </c>
      <c r="P6" s="104">
        <v>0</v>
      </c>
      <c r="Q6" s="104">
        <v>0.5</v>
      </c>
      <c r="R6" s="104">
        <v>158.32400000000001</v>
      </c>
      <c r="S6" s="104">
        <v>0</v>
      </c>
      <c r="T6" s="104">
        <v>7.734</v>
      </c>
      <c r="U6" s="104">
        <v>0</v>
      </c>
      <c r="V6" s="104">
        <v>0</v>
      </c>
      <c r="W6" s="104">
        <v>0.36900000000000005</v>
      </c>
      <c r="X6" s="104">
        <v>4.3000000000000003E-2</v>
      </c>
      <c r="Y6" s="104">
        <v>0</v>
      </c>
      <c r="Z6" s="104">
        <v>5.5259999999999998</v>
      </c>
      <c r="AA6" s="104">
        <v>0</v>
      </c>
      <c r="AB6" s="104">
        <v>5.5259999999999998</v>
      </c>
      <c r="AC6" s="104">
        <v>5.5259999999999998</v>
      </c>
      <c r="AD6" s="104">
        <v>8.6490000000000009</v>
      </c>
      <c r="AE6" s="104">
        <v>11.501000000000001</v>
      </c>
      <c r="AF6" s="104">
        <v>5.32</v>
      </c>
      <c r="AG6" s="104">
        <v>0.26700000000000002</v>
      </c>
      <c r="AH6" s="104">
        <v>9.5000000000000001E-2</v>
      </c>
      <c r="AI6" s="104">
        <v>24.344999999999999</v>
      </c>
      <c r="AJ6" s="104">
        <v>76.545000000000002</v>
      </c>
    </row>
    <row r="7" spans="1:36" x14ac:dyDescent="0.35">
      <c r="A7" s="245">
        <v>6.0000000000000009</v>
      </c>
      <c r="B7" s="353" t="s">
        <v>190</v>
      </c>
      <c r="C7" s="354"/>
      <c r="E7" s="104">
        <v>387.36000000000007</v>
      </c>
      <c r="F7" s="104">
        <v>85.440000000000012</v>
      </c>
      <c r="G7" s="104">
        <v>14.640000000000002</v>
      </c>
      <c r="H7" s="104">
        <v>41.52</v>
      </c>
      <c r="I7" s="104">
        <v>1.9200000000000004</v>
      </c>
      <c r="J7" s="104">
        <v>5.4</v>
      </c>
      <c r="K7" s="104">
        <v>0.84000000000000008</v>
      </c>
      <c r="L7" s="104">
        <v>2.4000000000000004</v>
      </c>
      <c r="M7" s="104">
        <v>1.5600000000000003</v>
      </c>
      <c r="N7" s="104">
        <v>0.96000000000000019</v>
      </c>
      <c r="O7" s="104">
        <v>0.12000000000000002</v>
      </c>
      <c r="P7" s="104">
        <v>2.2800000000000002</v>
      </c>
      <c r="Q7" s="104">
        <v>8.2800000000000011</v>
      </c>
      <c r="R7" s="104">
        <v>277.32000000000005</v>
      </c>
      <c r="S7" s="104">
        <v>0</v>
      </c>
      <c r="T7" s="104">
        <v>140.04000000000002</v>
      </c>
      <c r="U7" s="104">
        <v>0.60000000000000009</v>
      </c>
      <c r="V7" s="104">
        <v>0.48000000000000009</v>
      </c>
      <c r="W7" s="104">
        <v>5.2800000000000011</v>
      </c>
      <c r="X7" s="104">
        <v>0.60000000000000009</v>
      </c>
      <c r="Y7" s="104">
        <v>0</v>
      </c>
      <c r="Z7" s="104">
        <v>131.76000000000002</v>
      </c>
      <c r="AA7" s="104">
        <v>0.96000000000000019</v>
      </c>
      <c r="AB7" s="104">
        <v>133.56</v>
      </c>
      <c r="AC7" s="104">
        <v>132.72000000000003</v>
      </c>
      <c r="AD7" s="104">
        <v>154.20000000000002</v>
      </c>
      <c r="AE7" s="104">
        <v>208.08000000000004</v>
      </c>
      <c r="AF7" s="104">
        <v>112.80000000000001</v>
      </c>
      <c r="AG7" s="104">
        <v>4.2</v>
      </c>
      <c r="AH7" s="104">
        <v>1.8000000000000003</v>
      </c>
      <c r="AI7" s="104">
        <v>183.00000000000006</v>
      </c>
      <c r="AJ7" s="104">
        <v>1548.3600000000004</v>
      </c>
    </row>
    <row r="8" spans="1:36" ht="15.5" x14ac:dyDescent="0.35">
      <c r="A8" s="242">
        <v>4.13</v>
      </c>
      <c r="B8" s="299" t="s">
        <v>189</v>
      </c>
      <c r="C8" s="300"/>
      <c r="E8" s="104">
        <v>660.01700000000005</v>
      </c>
      <c r="F8" s="104">
        <v>130.727</v>
      </c>
      <c r="G8" s="104">
        <v>16.765000000000001</v>
      </c>
      <c r="H8" s="104">
        <v>6.1279999999999992</v>
      </c>
      <c r="I8" s="104">
        <v>2.573</v>
      </c>
      <c r="J8" s="104">
        <v>8.020999999999999</v>
      </c>
      <c r="K8" s="104">
        <v>1.6539999999999999</v>
      </c>
      <c r="L8" s="104">
        <v>2.399</v>
      </c>
      <c r="M8" s="104">
        <v>2.9759999999999995</v>
      </c>
      <c r="N8" s="104">
        <v>2.48</v>
      </c>
      <c r="O8" s="104">
        <v>8.3000000000000004E-2</v>
      </c>
      <c r="P8" s="104">
        <v>3.1539999999999999</v>
      </c>
      <c r="Q8" s="104">
        <v>22.710999999999999</v>
      </c>
      <c r="R8" s="104">
        <v>9.2009999999999987</v>
      </c>
      <c r="S8" s="104">
        <v>0.16600000000000001</v>
      </c>
      <c r="T8" s="104">
        <v>0.41300000000000003</v>
      </c>
      <c r="U8" s="104">
        <v>0.496</v>
      </c>
      <c r="V8" s="104">
        <v>0.41300000000000003</v>
      </c>
      <c r="W8" s="104">
        <v>11.644999999999998</v>
      </c>
      <c r="X8" s="104">
        <v>0.41300000000000003</v>
      </c>
      <c r="Y8" s="104">
        <v>0</v>
      </c>
      <c r="Z8" s="104">
        <v>82.067999999999998</v>
      </c>
      <c r="AA8" s="104">
        <v>8.2149999999999999</v>
      </c>
      <c r="AB8" s="104">
        <v>96.420999999999992</v>
      </c>
      <c r="AC8" s="104">
        <v>90.284999999999997</v>
      </c>
      <c r="AD8" s="104">
        <v>96.85899999999998</v>
      </c>
      <c r="AE8" s="104">
        <v>590.154</v>
      </c>
      <c r="AF8" s="104">
        <v>238.85499999999999</v>
      </c>
      <c r="AG8" s="104">
        <v>7.0229999999999997</v>
      </c>
      <c r="AH8" s="104">
        <v>4.7069999999999999</v>
      </c>
      <c r="AI8" s="104">
        <v>166.45099999999996</v>
      </c>
      <c r="AJ8" s="104">
        <v>596.93999999999994</v>
      </c>
    </row>
    <row r="9" spans="1:36" ht="15.5" x14ac:dyDescent="0.35">
      <c r="A9" s="242">
        <v>4.1199999999999992</v>
      </c>
      <c r="B9" s="299" t="s">
        <v>6</v>
      </c>
      <c r="C9" s="300"/>
      <c r="E9" s="67"/>
      <c r="F9" s="67"/>
      <c r="G9" s="67"/>
      <c r="H9" s="67"/>
      <c r="I9" s="67"/>
      <c r="J9" s="67"/>
      <c r="K9" s="67"/>
      <c r="L9" s="67"/>
      <c r="M9" s="67"/>
      <c r="N9" s="67"/>
      <c r="O9" s="67"/>
      <c r="P9" s="67"/>
      <c r="Q9" s="67"/>
      <c r="R9" s="67"/>
      <c r="S9" s="67"/>
      <c r="T9" s="67"/>
      <c r="U9" s="67"/>
      <c r="V9" s="67"/>
      <c r="W9" s="67"/>
      <c r="X9" s="67"/>
      <c r="Y9" s="67"/>
      <c r="Z9" s="67"/>
      <c r="AA9" s="67"/>
      <c r="AB9" s="67"/>
      <c r="AC9" s="67"/>
      <c r="AD9" s="67"/>
      <c r="AE9" s="67"/>
      <c r="AF9" s="67"/>
      <c r="AG9" s="67"/>
      <c r="AH9" s="67"/>
      <c r="AI9" s="67"/>
      <c r="AJ9" s="67"/>
    </row>
    <row r="10" spans="1:36" x14ac:dyDescent="0.35">
      <c r="A10" s="247">
        <v>2.7199999999999998</v>
      </c>
      <c r="B10" s="350" t="s">
        <v>7</v>
      </c>
      <c r="C10" s="351"/>
      <c r="E10" s="67"/>
      <c r="F10" s="67"/>
      <c r="G10" s="67"/>
      <c r="H10" s="67"/>
      <c r="I10" s="67"/>
      <c r="J10" s="67"/>
      <c r="K10" s="67"/>
      <c r="L10" s="67"/>
      <c r="M10" s="67"/>
      <c r="N10" s="67"/>
      <c r="O10" s="67"/>
      <c r="P10" s="67"/>
      <c r="Q10" s="67"/>
      <c r="R10" s="67"/>
      <c r="S10" s="67"/>
      <c r="T10" s="67"/>
      <c r="U10" s="67"/>
      <c r="V10" s="67"/>
      <c r="W10" s="67"/>
      <c r="X10" s="67"/>
      <c r="Y10" s="67"/>
      <c r="Z10" s="67"/>
      <c r="AA10" s="67"/>
      <c r="AB10" s="67"/>
      <c r="AC10" s="67"/>
      <c r="AD10" s="67"/>
      <c r="AE10" s="67"/>
      <c r="AF10" s="67"/>
      <c r="AG10" s="67"/>
      <c r="AH10" s="67"/>
      <c r="AI10" s="67"/>
      <c r="AJ10" s="67"/>
    </row>
    <row r="11" spans="1:36" x14ac:dyDescent="0.35">
      <c r="A11" s="246">
        <v>1.46</v>
      </c>
      <c r="B11" s="353" t="s">
        <v>8</v>
      </c>
      <c r="C11" s="354"/>
      <c r="E11" s="104">
        <v>174.39699999999999</v>
      </c>
      <c r="F11" s="104">
        <v>27.768999999999998</v>
      </c>
      <c r="G11" s="104">
        <v>7.4749999999999996</v>
      </c>
      <c r="H11" s="104">
        <v>2.1019999999999999</v>
      </c>
      <c r="I11" s="104">
        <v>0</v>
      </c>
      <c r="J11" s="104">
        <v>2.4509999999999996</v>
      </c>
      <c r="K11" s="104">
        <v>0.46699999999999997</v>
      </c>
      <c r="L11" s="104">
        <v>0.61199999999999999</v>
      </c>
      <c r="M11" s="104">
        <v>1.08</v>
      </c>
      <c r="N11" s="104">
        <v>0.90499999999999992</v>
      </c>
      <c r="O11" s="104">
        <v>0.14599999999999999</v>
      </c>
      <c r="P11" s="104">
        <v>0.20299999999999999</v>
      </c>
      <c r="Q11" s="104">
        <v>11.709999999999999</v>
      </c>
      <c r="R11" s="104">
        <v>2.569</v>
      </c>
      <c r="S11" s="104">
        <v>0</v>
      </c>
      <c r="T11" s="104">
        <v>3.3029999999999999</v>
      </c>
      <c r="U11" s="104">
        <v>0.29199999999999998</v>
      </c>
      <c r="V11" s="104">
        <v>0.14599999999999999</v>
      </c>
      <c r="W11" s="104">
        <v>3.3</v>
      </c>
      <c r="X11" s="104">
        <v>0.14599999999999999</v>
      </c>
      <c r="Y11" s="104">
        <v>0</v>
      </c>
      <c r="Z11" s="104">
        <v>169.35599999999999</v>
      </c>
      <c r="AA11" s="104">
        <v>2.8999999999999998E-2</v>
      </c>
      <c r="AB11" s="104">
        <v>169.44300000000001</v>
      </c>
      <c r="AC11" s="104">
        <v>169.41400000000002</v>
      </c>
      <c r="AD11" s="104">
        <v>74.397999999999996</v>
      </c>
      <c r="AE11" s="104">
        <v>187.97899999999998</v>
      </c>
      <c r="AF11" s="104">
        <v>74.627999999999986</v>
      </c>
      <c r="AG11" s="104">
        <v>3.1829999999999998</v>
      </c>
      <c r="AH11" s="104">
        <v>1.46</v>
      </c>
      <c r="AI11" s="104">
        <v>76.828999999999994</v>
      </c>
      <c r="AJ11" s="104">
        <v>538.48799999999994</v>
      </c>
    </row>
    <row r="12" spans="1:36" x14ac:dyDescent="0.35">
      <c r="A12" s="246">
        <v>1.26</v>
      </c>
      <c r="B12" s="353" t="s">
        <v>9</v>
      </c>
      <c r="C12" s="354"/>
      <c r="E12" s="104">
        <v>273.98199999999997</v>
      </c>
      <c r="F12" s="104">
        <v>10.582000000000001</v>
      </c>
      <c r="G12" s="104">
        <v>4.0819999999999999</v>
      </c>
      <c r="H12" s="104">
        <v>1.5860000000000003</v>
      </c>
      <c r="I12" s="104">
        <v>2.5000000000000001E-2</v>
      </c>
      <c r="J12" s="104">
        <v>23.936</v>
      </c>
      <c r="K12" s="104">
        <v>3.0229999999999997</v>
      </c>
      <c r="L12" s="104">
        <v>11.055</v>
      </c>
      <c r="M12" s="104">
        <v>8.4719999999999995</v>
      </c>
      <c r="N12" s="104">
        <v>7.5379999999999994</v>
      </c>
      <c r="O12" s="104">
        <v>0.93400000000000005</v>
      </c>
      <c r="P12" s="104">
        <v>0</v>
      </c>
      <c r="Q12" s="104">
        <v>8.6179999999999986</v>
      </c>
      <c r="R12" s="104">
        <v>1.6619999999999999</v>
      </c>
      <c r="S12" s="104">
        <v>0</v>
      </c>
      <c r="T12" s="104">
        <v>0.98399999999999999</v>
      </c>
      <c r="U12" s="104">
        <v>0.22700000000000001</v>
      </c>
      <c r="V12" s="104">
        <v>0.126</v>
      </c>
      <c r="W12" s="104">
        <v>3.93</v>
      </c>
      <c r="X12" s="104">
        <v>0.252</v>
      </c>
      <c r="Y12" s="104">
        <v>0</v>
      </c>
      <c r="Z12" s="104">
        <v>36.006</v>
      </c>
      <c r="AA12" s="104">
        <v>0</v>
      </c>
      <c r="AB12" s="104">
        <v>36.006</v>
      </c>
      <c r="AC12" s="104">
        <v>36.006</v>
      </c>
      <c r="AD12" s="104">
        <v>64.617000000000004</v>
      </c>
      <c r="AE12" s="104">
        <v>259.31199999999995</v>
      </c>
      <c r="AF12" s="104">
        <v>117.289</v>
      </c>
      <c r="AG12" s="104">
        <v>2.1930000000000001</v>
      </c>
      <c r="AH12" s="104">
        <v>1.9910000000000001</v>
      </c>
      <c r="AI12" s="104">
        <v>46.637</v>
      </c>
      <c r="AJ12" s="104">
        <v>307.86799999999999</v>
      </c>
    </row>
    <row r="13" spans="1:36" x14ac:dyDescent="0.35">
      <c r="A13" s="248">
        <v>1.4</v>
      </c>
      <c r="B13" s="350" t="s">
        <v>10</v>
      </c>
      <c r="C13" s="351"/>
      <c r="E13" s="67"/>
      <c r="F13" s="67"/>
      <c r="G13" s="67"/>
      <c r="H13" s="67"/>
      <c r="I13" s="67"/>
      <c r="J13" s="67"/>
      <c r="K13" s="67"/>
      <c r="L13" s="67"/>
      <c r="M13" s="67"/>
      <c r="N13" s="67"/>
      <c r="O13" s="67"/>
      <c r="P13" s="67"/>
      <c r="Q13" s="67"/>
      <c r="R13" s="67"/>
      <c r="S13" s="67"/>
      <c r="T13" s="67"/>
      <c r="U13" s="67"/>
      <c r="V13" s="67"/>
      <c r="W13" s="67"/>
      <c r="X13" s="67"/>
      <c r="Y13" s="67"/>
      <c r="Z13" s="67"/>
      <c r="AA13" s="67"/>
      <c r="AB13" s="67"/>
      <c r="AC13" s="67"/>
      <c r="AD13" s="67"/>
      <c r="AE13" s="67"/>
      <c r="AF13" s="67"/>
      <c r="AG13" s="67"/>
      <c r="AH13" s="67"/>
      <c r="AI13" s="67"/>
      <c r="AJ13" s="67"/>
    </row>
    <row r="14" spans="1:36" x14ac:dyDescent="0.35">
      <c r="A14" s="246">
        <v>0.71</v>
      </c>
      <c r="B14" s="353" t="s">
        <v>191</v>
      </c>
      <c r="C14" s="354"/>
      <c r="E14" s="104">
        <v>111.904</v>
      </c>
      <c r="F14" s="104">
        <v>0.92300000000000004</v>
      </c>
      <c r="G14" s="104">
        <v>0</v>
      </c>
      <c r="H14" s="104">
        <v>0.52500000000000002</v>
      </c>
      <c r="I14" s="104">
        <v>0</v>
      </c>
      <c r="J14" s="104">
        <v>8.2680000000000007</v>
      </c>
      <c r="K14" s="104">
        <v>2.476</v>
      </c>
      <c r="L14" s="104">
        <v>3.4579999999999997</v>
      </c>
      <c r="M14" s="104">
        <v>1.181</v>
      </c>
      <c r="N14" s="104">
        <v>0.81099999999999994</v>
      </c>
      <c r="O14" s="104">
        <v>5.6999999999999995E-2</v>
      </c>
      <c r="P14" s="104">
        <v>353.70699999999999</v>
      </c>
      <c r="Q14" s="104">
        <v>8.3859999999999992</v>
      </c>
      <c r="R14" s="104">
        <v>147.10399999999998</v>
      </c>
      <c r="S14" s="104">
        <v>1.153</v>
      </c>
      <c r="T14" s="104">
        <v>2.8000000000000004E-2</v>
      </c>
      <c r="U14" s="104">
        <v>7.0999999999999994E-2</v>
      </c>
      <c r="V14" s="104">
        <v>0.32699999999999996</v>
      </c>
      <c r="W14" s="104">
        <v>2.3449999999999998</v>
      </c>
      <c r="X14" s="104">
        <v>7.0999999999999994E-2</v>
      </c>
      <c r="Y14" s="104">
        <v>1.58</v>
      </c>
      <c r="Z14" s="104">
        <v>50.508000000000003</v>
      </c>
      <c r="AA14" s="104">
        <v>0</v>
      </c>
      <c r="AB14" s="104">
        <v>50.508000000000003</v>
      </c>
      <c r="AC14" s="104">
        <v>50.508000000000003</v>
      </c>
      <c r="AD14" s="104">
        <v>40.396999999999998</v>
      </c>
      <c r="AE14" s="104">
        <v>113.80399999999999</v>
      </c>
      <c r="AF14" s="104">
        <v>6.9459999999999997</v>
      </c>
      <c r="AG14" s="104">
        <v>1.4789999999999996</v>
      </c>
      <c r="AH14" s="104">
        <v>0.90999999999999992</v>
      </c>
      <c r="AI14" s="104">
        <v>91.945000000000007</v>
      </c>
      <c r="AJ14" s="104">
        <v>89.35</v>
      </c>
    </row>
    <row r="15" spans="1:36" x14ac:dyDescent="0.35">
      <c r="A15" s="246">
        <v>0.69000000000000006</v>
      </c>
      <c r="B15" s="353" t="s">
        <v>247</v>
      </c>
      <c r="C15" s="354"/>
      <c r="E15" s="104">
        <v>53.269000000000005</v>
      </c>
      <c r="F15" s="104">
        <v>4.9200000000000008</v>
      </c>
      <c r="G15" s="104">
        <v>4.2000000000000003E-2</v>
      </c>
      <c r="H15" s="104">
        <v>4.5030000000000001</v>
      </c>
      <c r="I15" s="104">
        <v>0.33600000000000002</v>
      </c>
      <c r="J15" s="104">
        <v>0.70700000000000007</v>
      </c>
      <c r="K15" s="104">
        <v>0.48500000000000004</v>
      </c>
      <c r="L15" s="104">
        <v>0.19400000000000001</v>
      </c>
      <c r="M15" s="104">
        <v>1.4000000000000002E-2</v>
      </c>
      <c r="N15" s="104">
        <v>0</v>
      </c>
      <c r="O15" s="104">
        <v>0</v>
      </c>
      <c r="P15" s="104">
        <v>6.1070000000000002</v>
      </c>
      <c r="Q15" s="104">
        <v>6.580000000000001</v>
      </c>
      <c r="R15" s="104">
        <v>20.066000000000003</v>
      </c>
      <c r="S15" s="104">
        <v>0.36099999999999999</v>
      </c>
      <c r="T15" s="104">
        <v>0.78600000000000003</v>
      </c>
      <c r="U15" s="104">
        <v>1.4000000000000002E-2</v>
      </c>
      <c r="V15" s="104">
        <v>0.20700000000000002</v>
      </c>
      <c r="W15" s="104">
        <v>1.1040000000000001</v>
      </c>
      <c r="X15" s="104">
        <v>6.9000000000000006E-2</v>
      </c>
      <c r="Y15" s="104">
        <v>0.29000000000000004</v>
      </c>
      <c r="Z15" s="104">
        <v>7.176000000000001</v>
      </c>
      <c r="AA15" s="104">
        <v>0</v>
      </c>
      <c r="AB15" s="104">
        <v>7.176000000000001</v>
      </c>
      <c r="AC15" s="104">
        <v>7.176000000000001</v>
      </c>
      <c r="AD15" s="104">
        <v>154.10700000000003</v>
      </c>
      <c r="AE15" s="104">
        <v>133.65700000000001</v>
      </c>
      <c r="AF15" s="104">
        <v>12.972000000000001</v>
      </c>
      <c r="AG15" s="104">
        <v>0.13800000000000001</v>
      </c>
      <c r="AH15" s="104">
        <v>0.52400000000000002</v>
      </c>
      <c r="AI15" s="104">
        <v>50.859000000000002</v>
      </c>
      <c r="AJ15" s="104">
        <v>191.02600000000001</v>
      </c>
    </row>
    <row r="16" spans="1:36" x14ac:dyDescent="0.35">
      <c r="A16" s="249">
        <v>1</v>
      </c>
      <c r="B16" s="301" t="s">
        <v>192</v>
      </c>
      <c r="C16" s="302"/>
      <c r="E16" s="105">
        <v>81.779166666666669</v>
      </c>
      <c r="F16" s="105">
        <v>7.8583333333333334</v>
      </c>
      <c r="G16" s="105">
        <v>0.70416666666666661</v>
      </c>
      <c r="H16" s="105">
        <v>4.1833333333333327</v>
      </c>
      <c r="I16" s="105">
        <v>0.25</v>
      </c>
      <c r="J16" s="105">
        <v>2.7250000000000001</v>
      </c>
      <c r="K16" s="105">
        <v>0.44375000000000003</v>
      </c>
      <c r="L16" s="105">
        <v>0.6</v>
      </c>
      <c r="M16" s="105">
        <v>1.3</v>
      </c>
      <c r="N16" s="105">
        <v>0</v>
      </c>
      <c r="O16" s="105">
        <v>0</v>
      </c>
      <c r="P16" s="105">
        <v>1.7666666666666666</v>
      </c>
      <c r="Q16" s="105">
        <v>6.5458333333333334</v>
      </c>
      <c r="R16" s="105">
        <v>110.28333333333335</v>
      </c>
      <c r="S16" s="105">
        <v>3.1416666666666671</v>
      </c>
      <c r="T16" s="105">
        <v>1.0999999999999999</v>
      </c>
      <c r="U16" s="105">
        <v>0.1</v>
      </c>
      <c r="V16" s="105">
        <v>0.38437500000000008</v>
      </c>
      <c r="W16" s="105">
        <v>3</v>
      </c>
      <c r="X16" s="105">
        <v>0.1</v>
      </c>
      <c r="Y16" s="105">
        <v>1.0583333333333333</v>
      </c>
      <c r="Z16" s="105">
        <v>19.399999999999999</v>
      </c>
      <c r="AA16" s="105">
        <v>7.45</v>
      </c>
      <c r="AB16" s="105">
        <v>30.25</v>
      </c>
      <c r="AC16" s="105">
        <v>26.85</v>
      </c>
      <c r="AD16" s="105">
        <v>328.65000000000003</v>
      </c>
      <c r="AE16" s="105">
        <v>249.6</v>
      </c>
      <c r="AF16" s="105">
        <v>30.65</v>
      </c>
      <c r="AG16" s="105">
        <v>0.61479166666666674</v>
      </c>
      <c r="AH16" s="105">
        <v>1.0687499999999999</v>
      </c>
      <c r="AI16" s="105">
        <v>114.93333333333334</v>
      </c>
      <c r="AJ16" s="105">
        <v>272.42083333333335</v>
      </c>
    </row>
    <row r="17" spans="1:36" ht="15" thickBot="1" x14ac:dyDescent="0.4">
      <c r="A17" s="240">
        <v>1</v>
      </c>
      <c r="B17" s="293" t="s">
        <v>248</v>
      </c>
      <c r="C17" s="294"/>
      <c r="E17" s="104">
        <v>71.180000000000007</v>
      </c>
      <c r="F17" s="104">
        <v>1.3800000000000001</v>
      </c>
      <c r="G17" s="104">
        <v>2.0000000000000004E-2</v>
      </c>
      <c r="H17" s="104">
        <v>1</v>
      </c>
      <c r="I17" s="104">
        <v>0.98</v>
      </c>
      <c r="J17" s="104">
        <v>7.32</v>
      </c>
      <c r="K17" s="104">
        <v>1.02</v>
      </c>
      <c r="L17" s="104">
        <v>2.7800000000000002</v>
      </c>
      <c r="M17" s="104">
        <v>2.98</v>
      </c>
      <c r="N17" s="104">
        <v>2.5</v>
      </c>
      <c r="O17" s="104">
        <v>0.48000000000000004</v>
      </c>
      <c r="P17" s="104">
        <v>1.62</v>
      </c>
      <c r="Q17" s="104">
        <v>0.18000000000000002</v>
      </c>
      <c r="R17" s="104">
        <v>28.86</v>
      </c>
      <c r="S17" s="104">
        <v>0.42000000000000004</v>
      </c>
      <c r="T17" s="104">
        <v>4.0000000000000008E-2</v>
      </c>
      <c r="U17" s="104">
        <v>0</v>
      </c>
      <c r="V17" s="104">
        <v>0</v>
      </c>
      <c r="W17" s="104">
        <v>2.0000000000000004E-2</v>
      </c>
      <c r="X17" s="104">
        <v>0</v>
      </c>
      <c r="Y17" s="104">
        <v>0</v>
      </c>
      <c r="Z17" s="104">
        <v>0.42000000000000004</v>
      </c>
      <c r="AA17" s="104">
        <v>4.0000000000000008E-2</v>
      </c>
      <c r="AB17" s="104">
        <v>0.48000000000000009</v>
      </c>
      <c r="AC17" s="104">
        <v>0.46000000000000008</v>
      </c>
      <c r="AD17" s="104">
        <v>2.6399999999999997</v>
      </c>
      <c r="AE17" s="104">
        <v>3.0200000000000005</v>
      </c>
      <c r="AF17" s="104">
        <v>0.67999999999999994</v>
      </c>
      <c r="AG17" s="104">
        <v>4.0000000000000008E-2</v>
      </c>
      <c r="AH17" s="104">
        <v>2.0000000000000004E-2</v>
      </c>
      <c r="AI17" s="104">
        <v>91.100000000000009</v>
      </c>
      <c r="AJ17" s="104">
        <v>7.1400000000000006</v>
      </c>
    </row>
    <row r="18" spans="1:36" ht="15.5" thickTop="1" thickBot="1" x14ac:dyDescent="0.4">
      <c r="A18" s="50"/>
      <c r="B18" s="1"/>
      <c r="C18" s="2"/>
      <c r="E18" s="273">
        <f>SUM(E5:E17)</f>
        <v>1940.3711666666668</v>
      </c>
      <c r="F18" s="193">
        <v>291.54833333333335</v>
      </c>
      <c r="G18" s="193">
        <v>51.445166666666672</v>
      </c>
      <c r="H18" s="193">
        <v>66.845333333333329</v>
      </c>
      <c r="I18" s="193">
        <v>6.2040000000000006</v>
      </c>
      <c r="J18" s="193">
        <v>61.38</v>
      </c>
      <c r="K18" s="193">
        <v>11.04275</v>
      </c>
      <c r="L18" s="194"/>
      <c r="M18" s="194"/>
      <c r="N18" s="194"/>
      <c r="O18" s="194"/>
      <c r="P18" s="194"/>
      <c r="Q18" s="193">
        <v>81.130833333333328</v>
      </c>
      <c r="R18" s="193">
        <v>1368.1093333333333</v>
      </c>
      <c r="S18" s="193">
        <v>5.541666666666667</v>
      </c>
      <c r="T18" s="193">
        <v>217.90800000000002</v>
      </c>
      <c r="U18" s="193">
        <v>2.1</v>
      </c>
      <c r="V18" s="193">
        <v>2.383375</v>
      </c>
      <c r="W18" s="193">
        <v>34.592999999999996</v>
      </c>
      <c r="X18" s="193">
        <v>1.994</v>
      </c>
      <c r="Y18" s="193">
        <v>2.9283333333333337</v>
      </c>
      <c r="Z18" s="194"/>
      <c r="AA18" s="194"/>
      <c r="AB18" s="193">
        <v>673.85000000000014</v>
      </c>
      <c r="AC18" s="194"/>
      <c r="AD18" s="193">
        <v>1159.2970000000003</v>
      </c>
      <c r="AE18" s="193">
        <v>1895.8869999999999</v>
      </c>
      <c r="AF18" s="193">
        <v>692.29999999999984</v>
      </c>
      <c r="AG18" s="193">
        <v>22.977791666666665</v>
      </c>
      <c r="AH18" s="193">
        <f>SUM(AH5:AH17)</f>
        <v>13.77575</v>
      </c>
      <c r="AI18" s="193">
        <f t="shared" ref="AI18:AJ18" si="0">SUM(AI5:AI17)</f>
        <v>1080.2793333333334</v>
      </c>
      <c r="AJ18" s="228">
        <f t="shared" si="0"/>
        <v>4315.4978333333338</v>
      </c>
    </row>
    <row r="19" spans="1:36" ht="15.5" thickTop="1" thickBot="1" x14ac:dyDescent="0.4"/>
    <row r="20" spans="1:36" ht="15" thickTop="1" x14ac:dyDescent="0.35">
      <c r="A20" s="50"/>
      <c r="B20" s="289" t="s">
        <v>108</v>
      </c>
      <c r="C20" s="290"/>
      <c r="D20" s="139"/>
      <c r="E20" s="26">
        <v>1800</v>
      </c>
      <c r="F20" s="27">
        <v>218.29175625000002</v>
      </c>
      <c r="G20" s="27">
        <v>27.165196333333334</v>
      </c>
      <c r="H20" s="28"/>
      <c r="I20" s="28"/>
      <c r="J20" s="27">
        <v>43.119359259259262</v>
      </c>
      <c r="K20" s="28"/>
      <c r="L20" s="28"/>
      <c r="M20" s="28"/>
      <c r="N20" s="28"/>
      <c r="O20" s="28"/>
      <c r="P20" s="28"/>
      <c r="Q20" s="27">
        <v>48.509279166666673</v>
      </c>
      <c r="R20" s="28">
        <v>700</v>
      </c>
      <c r="S20" s="28">
        <v>15</v>
      </c>
      <c r="T20" s="28">
        <v>75</v>
      </c>
      <c r="U20" s="28">
        <v>1.1000000000000001</v>
      </c>
      <c r="V20" s="28">
        <v>1.1000000000000001</v>
      </c>
      <c r="W20" s="28">
        <v>14</v>
      </c>
      <c r="X20" s="28">
        <v>1.3</v>
      </c>
      <c r="Y20" s="28">
        <v>2.4</v>
      </c>
      <c r="Z20" s="46"/>
      <c r="AA20" s="46"/>
      <c r="AB20" s="28">
        <v>400</v>
      </c>
      <c r="AC20" s="46"/>
      <c r="AD20" s="28">
        <v>1000</v>
      </c>
      <c r="AE20" s="28">
        <v>700</v>
      </c>
      <c r="AF20" s="28">
        <v>320</v>
      </c>
      <c r="AG20" s="28">
        <v>32.4</v>
      </c>
      <c r="AH20" s="28">
        <v>12</v>
      </c>
      <c r="AI20" s="28">
        <v>1500</v>
      </c>
      <c r="AJ20" s="47">
        <v>2600</v>
      </c>
    </row>
    <row r="21" spans="1:36" ht="15" thickBot="1" x14ac:dyDescent="0.4">
      <c r="A21" s="50"/>
      <c r="B21" s="303" t="s">
        <v>109</v>
      </c>
      <c r="C21" s="304"/>
      <c r="D21" s="139"/>
      <c r="E21" s="48">
        <v>1900</v>
      </c>
      <c r="F21" s="31">
        <v>315.31031458333337</v>
      </c>
      <c r="G21" s="32"/>
      <c r="H21" s="32"/>
      <c r="I21" s="31">
        <v>48.509279166666673</v>
      </c>
      <c r="J21" s="31">
        <v>75.458878703703704</v>
      </c>
      <c r="K21" s="31">
        <v>21.559679629629631</v>
      </c>
      <c r="L21" s="32"/>
      <c r="M21" s="32"/>
      <c r="N21" s="32"/>
      <c r="O21" s="32"/>
      <c r="P21" s="32"/>
      <c r="Q21" s="31">
        <v>169.78247708333333</v>
      </c>
      <c r="R21" s="32"/>
      <c r="S21" s="32">
        <v>100</v>
      </c>
      <c r="T21" s="32">
        <v>2000</v>
      </c>
      <c r="U21" s="32"/>
      <c r="V21" s="32"/>
      <c r="W21" s="32"/>
      <c r="X21" s="32">
        <v>100</v>
      </c>
      <c r="Y21" s="32"/>
      <c r="Z21" s="49"/>
      <c r="AA21" s="49"/>
      <c r="AB21" s="32"/>
      <c r="AC21" s="49"/>
      <c r="AD21" s="32">
        <v>2500</v>
      </c>
      <c r="AE21" s="32">
        <v>4000</v>
      </c>
      <c r="AF21" s="32"/>
      <c r="AG21" s="32">
        <v>45</v>
      </c>
      <c r="AH21" s="32">
        <v>40</v>
      </c>
      <c r="AI21" s="32">
        <v>2300</v>
      </c>
      <c r="AJ21" s="30"/>
    </row>
    <row r="22" spans="1:36" ht="15.5" thickTop="1" thickBot="1" x14ac:dyDescent="0.4">
      <c r="A22" s="50"/>
      <c r="B22" s="1"/>
      <c r="C22" s="1"/>
      <c r="D22" s="1"/>
      <c r="E22" s="1"/>
      <c r="F22" s="1"/>
      <c r="G22" s="1"/>
      <c r="H22" s="1"/>
      <c r="I22" s="1"/>
      <c r="J22" s="1"/>
      <c r="K22" s="1"/>
      <c r="L22" s="1"/>
      <c r="M22" s="1"/>
      <c r="N22" s="1"/>
      <c r="O22" s="1"/>
      <c r="P22" s="1"/>
      <c r="Q22" s="1"/>
      <c r="R22" s="1"/>
      <c r="S22" s="1"/>
      <c r="T22" s="1"/>
      <c r="U22" s="1"/>
      <c r="V22" s="1"/>
      <c r="W22" s="1"/>
      <c r="X22" s="1"/>
      <c r="Y22" s="1"/>
      <c r="Z22" s="1"/>
      <c r="AA22" s="1"/>
      <c r="AB22" s="1"/>
      <c r="AC22" s="1"/>
      <c r="AD22" s="1"/>
      <c r="AE22" s="1"/>
      <c r="AF22" s="1"/>
      <c r="AG22" s="1"/>
      <c r="AH22" s="1"/>
      <c r="AI22" s="1"/>
      <c r="AJ22" s="1"/>
    </row>
    <row r="23" spans="1:36" ht="15" thickTop="1" x14ac:dyDescent="0.35">
      <c r="A23" s="50"/>
      <c r="B23" s="289" t="s">
        <v>110</v>
      </c>
      <c r="C23" s="290"/>
      <c r="D23" s="1"/>
      <c r="E23" s="1"/>
      <c r="F23" s="24">
        <v>208.125</v>
      </c>
      <c r="G23" s="25">
        <v>25.9</v>
      </c>
      <c r="H23" s="23"/>
      <c r="I23" s="26"/>
      <c r="J23" s="27">
        <v>41.111111111111114</v>
      </c>
      <c r="K23" s="28"/>
      <c r="L23" s="28"/>
      <c r="M23" s="28"/>
      <c r="N23" s="28"/>
      <c r="O23" s="28"/>
      <c r="P23" s="28"/>
      <c r="Q23" s="25">
        <v>46.25</v>
      </c>
      <c r="R23" s="1"/>
      <c r="S23" s="1"/>
      <c r="T23" s="1"/>
      <c r="U23" s="1"/>
      <c r="V23" s="1"/>
      <c r="W23" s="1"/>
      <c r="X23" s="1"/>
      <c r="Y23" s="1"/>
      <c r="Z23" s="1"/>
      <c r="AA23" s="1"/>
      <c r="AB23" s="1"/>
      <c r="AC23" s="1"/>
      <c r="AD23" s="76"/>
      <c r="AE23" s="76"/>
      <c r="AF23" s="144"/>
      <c r="AG23" s="144"/>
      <c r="AH23" s="144"/>
      <c r="AI23" s="1"/>
      <c r="AJ23" s="1"/>
    </row>
    <row r="24" spans="1:36" ht="15" thickBot="1" x14ac:dyDescent="0.4">
      <c r="A24" s="50"/>
      <c r="B24" s="303" t="s">
        <v>111</v>
      </c>
      <c r="C24" s="304"/>
      <c r="D24" s="1"/>
      <c r="E24" s="1"/>
      <c r="F24" s="29">
        <v>300.625</v>
      </c>
      <c r="G24" s="30"/>
      <c r="H24" s="23"/>
      <c r="I24" s="29">
        <v>46.25</v>
      </c>
      <c r="J24" s="31">
        <v>71.944444444444443</v>
      </c>
      <c r="K24" s="31">
        <v>20.555555555555557</v>
      </c>
      <c r="L24" s="32"/>
      <c r="M24" s="32"/>
      <c r="N24" s="32"/>
      <c r="O24" s="32"/>
      <c r="P24" s="32"/>
      <c r="Q24" s="33">
        <v>161.875</v>
      </c>
      <c r="R24" s="1"/>
      <c r="S24" s="1"/>
      <c r="T24" s="1"/>
      <c r="U24" s="1"/>
      <c r="V24" s="1"/>
      <c r="W24" s="1"/>
      <c r="X24" s="1"/>
      <c r="Y24" s="1"/>
      <c r="Z24" s="1"/>
      <c r="AA24" s="1"/>
      <c r="AB24" s="1"/>
      <c r="AC24" s="1"/>
      <c r="AD24" s="76"/>
      <c r="AE24" s="76"/>
      <c r="AF24" s="140"/>
      <c r="AG24" s="140"/>
      <c r="AH24" s="140"/>
      <c r="AI24" s="1"/>
      <c r="AJ24" s="1"/>
    </row>
    <row r="25" spans="1:36" ht="15" thickTop="1" x14ac:dyDescent="0.35">
      <c r="AD25" s="76"/>
      <c r="AE25" s="76"/>
      <c r="AF25" s="197"/>
      <c r="AG25" s="197"/>
      <c r="AH25" s="76"/>
    </row>
    <row r="26" spans="1:36" x14ac:dyDescent="0.35">
      <c r="A26" s="173"/>
      <c r="B26" s="178"/>
      <c r="C26" s="179"/>
      <c r="AD26" s="76"/>
      <c r="AE26" s="76"/>
      <c r="AF26" s="197"/>
      <c r="AG26" s="197"/>
      <c r="AH26" s="76"/>
    </row>
    <row r="27" spans="1:36" x14ac:dyDescent="0.35">
      <c r="A27" s="173"/>
      <c r="B27" s="172"/>
      <c r="C27" s="180"/>
      <c r="AD27" s="76"/>
      <c r="AE27" s="76"/>
      <c r="AF27" s="76"/>
      <c r="AG27" s="76"/>
      <c r="AH27" s="76"/>
    </row>
    <row r="28" spans="1:36" ht="15" thickBot="1" x14ac:dyDescent="0.4">
      <c r="A28" s="173"/>
      <c r="B28" s="172"/>
      <c r="C28" s="180"/>
      <c r="AB28" s="76"/>
      <c r="AC28" s="76"/>
      <c r="AD28" s="76"/>
      <c r="AE28" s="76"/>
      <c r="AF28" s="144"/>
      <c r="AG28" s="144"/>
      <c r="AH28" s="76"/>
    </row>
    <row r="29" spans="1:36" x14ac:dyDescent="0.35">
      <c r="A29" s="173"/>
      <c r="B29" s="172"/>
      <c r="C29" s="180"/>
      <c r="AB29" s="215"/>
      <c r="AC29" s="216"/>
      <c r="AD29" s="216"/>
      <c r="AE29" s="216"/>
      <c r="AF29" s="217"/>
      <c r="AG29" s="218"/>
      <c r="AH29" s="76"/>
    </row>
    <row r="30" spans="1:36" x14ac:dyDescent="0.35">
      <c r="A30" s="173"/>
      <c r="B30" s="174"/>
      <c r="C30" s="175"/>
      <c r="AB30" s="207" t="s">
        <v>258</v>
      </c>
      <c r="AC30" s="207"/>
      <c r="AD30" s="208"/>
      <c r="AE30" s="209"/>
      <c r="AF30" s="34"/>
      <c r="AG30" s="219">
        <v>22.5</v>
      </c>
      <c r="AH30" s="76"/>
    </row>
    <row r="31" spans="1:36" ht="15" thickBot="1" x14ac:dyDescent="0.4">
      <c r="A31" s="173"/>
      <c r="B31" s="178"/>
      <c r="C31" s="179"/>
      <c r="AB31" s="213" t="s">
        <v>250</v>
      </c>
      <c r="AC31" s="210"/>
      <c r="AD31" s="211"/>
      <c r="AE31" s="211"/>
      <c r="AF31" s="211"/>
      <c r="AG31" s="212"/>
      <c r="AH31" s="1"/>
    </row>
    <row r="32" spans="1:36" x14ac:dyDescent="0.35">
      <c r="A32" s="173"/>
      <c r="B32" s="172"/>
      <c r="C32" s="180"/>
    </row>
    <row r="33" spans="1:3" x14ac:dyDescent="0.35">
      <c r="A33" s="173"/>
      <c r="B33" s="172"/>
      <c r="C33" s="180"/>
    </row>
    <row r="34" spans="1:3" x14ac:dyDescent="0.35">
      <c r="A34" s="176"/>
      <c r="B34" s="177"/>
      <c r="C34" s="181"/>
    </row>
    <row r="35" spans="1:3" x14ac:dyDescent="0.35">
      <c r="A35" s="182"/>
      <c r="B35" s="352"/>
      <c r="C35" s="352"/>
    </row>
    <row r="36" spans="1:3" x14ac:dyDescent="0.35">
      <c r="A36" s="176"/>
      <c r="B36" s="177"/>
      <c r="C36" s="181"/>
    </row>
    <row r="37" spans="1:3" x14ac:dyDescent="0.35">
      <c r="A37" s="182"/>
      <c r="B37" s="178"/>
      <c r="C37" s="181"/>
    </row>
    <row r="38" spans="1:3" x14ac:dyDescent="0.35">
      <c r="A38" s="176"/>
      <c r="B38" s="177"/>
      <c r="C38" s="181"/>
    </row>
    <row r="39" spans="1:3" x14ac:dyDescent="0.35">
      <c r="A39" s="173"/>
      <c r="B39" s="183"/>
      <c r="C39" s="179"/>
    </row>
    <row r="40" spans="1:3" x14ac:dyDescent="0.35">
      <c r="A40" s="173"/>
      <c r="B40" s="172"/>
      <c r="C40" s="180"/>
    </row>
    <row r="41" spans="1:3" x14ac:dyDescent="0.35">
      <c r="A41" s="173"/>
      <c r="B41" s="172"/>
      <c r="C41" s="180"/>
    </row>
  </sheetData>
  <mergeCells count="53">
    <mergeCell ref="A2:A3"/>
    <mergeCell ref="B2:C3"/>
    <mergeCell ref="J2:J3"/>
    <mergeCell ref="K2:K3"/>
    <mergeCell ref="L2:L3"/>
    <mergeCell ref="AH2:AH3"/>
    <mergeCell ref="AI2:AI3"/>
    <mergeCell ref="AJ2:AJ3"/>
    <mergeCell ref="B4:C4"/>
    <mergeCell ref="AF2:AF3"/>
    <mergeCell ref="AG2:AG3"/>
    <mergeCell ref="U2:U3"/>
    <mergeCell ref="M2:M3"/>
    <mergeCell ref="N2:N3"/>
    <mergeCell ref="O2:O3"/>
    <mergeCell ref="E2:E3"/>
    <mergeCell ref="F2:F3"/>
    <mergeCell ref="G2:G3"/>
    <mergeCell ref="H2:H3"/>
    <mergeCell ref="I2:I3"/>
    <mergeCell ref="B5:C5"/>
    <mergeCell ref="AB2:AB3"/>
    <mergeCell ref="AC2:AC3"/>
    <mergeCell ref="AD2:AD3"/>
    <mergeCell ref="AE2:AE3"/>
    <mergeCell ref="V2:V3"/>
    <mergeCell ref="W2:W3"/>
    <mergeCell ref="X2:X3"/>
    <mergeCell ref="Y2:Y3"/>
    <mergeCell ref="Z2:Z3"/>
    <mergeCell ref="AA2:AA3"/>
    <mergeCell ref="P2:P3"/>
    <mergeCell ref="Q2:Q3"/>
    <mergeCell ref="R2:R3"/>
    <mergeCell ref="S2:S3"/>
    <mergeCell ref="T2:T3"/>
    <mergeCell ref="B7:C7"/>
    <mergeCell ref="B8:C8"/>
    <mergeCell ref="B9:C9"/>
    <mergeCell ref="B10:C10"/>
    <mergeCell ref="B6:C6"/>
    <mergeCell ref="B35:C35"/>
    <mergeCell ref="B13:C13"/>
    <mergeCell ref="B11:C11"/>
    <mergeCell ref="B15:C15"/>
    <mergeCell ref="B12:C12"/>
    <mergeCell ref="B16:C16"/>
    <mergeCell ref="B14:C14"/>
    <mergeCell ref="B17:C17"/>
    <mergeCell ref="B20:C20"/>
    <mergeCell ref="B21:C21"/>
    <mergeCell ref="B23:C23"/>
    <mergeCell ref="B24:C24"/>
  </mergeCells>
  <conditionalFormatting sqref="G18">
    <cfRule type="cellIs" dxfId="663" priority="69" operator="lessThan">
      <formula>G$20</formula>
    </cfRule>
    <cfRule type="cellIs" dxfId="662" priority="72" operator="greaterThan">
      <formula>G$20</formula>
    </cfRule>
  </conditionalFormatting>
  <conditionalFormatting sqref="F18">
    <cfRule type="cellIs" dxfId="661" priority="66" operator="lessThan">
      <formula>F$20</formula>
    </cfRule>
    <cfRule type="cellIs" dxfId="660" priority="67" operator="greaterThan">
      <formula>F$21</formula>
    </cfRule>
    <cfRule type="cellIs" dxfId="659" priority="68" operator="between">
      <formula>F$20</formula>
      <formula>F$21</formula>
    </cfRule>
  </conditionalFormatting>
  <conditionalFormatting sqref="I18">
    <cfRule type="cellIs" dxfId="658" priority="64" operator="greaterThan">
      <formula>I$21</formula>
    </cfRule>
    <cfRule type="cellIs" dxfId="657" priority="65" operator="lessThan">
      <formula>I$21</formula>
    </cfRule>
  </conditionalFormatting>
  <conditionalFormatting sqref="J18">
    <cfRule type="cellIs" dxfId="656" priority="61" operator="lessThan">
      <formula>J$20</formula>
    </cfRule>
    <cfRule type="cellIs" dxfId="655" priority="62" operator="greaterThan">
      <formula>J$21</formula>
    </cfRule>
    <cfRule type="cellIs" dxfId="654" priority="63" operator="between">
      <formula>J$20</formula>
      <formula>J$21</formula>
    </cfRule>
  </conditionalFormatting>
  <conditionalFormatting sqref="Q18">
    <cfRule type="cellIs" dxfId="653" priority="58" operator="lessThan">
      <formula>Q$20</formula>
    </cfRule>
    <cfRule type="cellIs" dxfId="652" priority="59" operator="greaterThan">
      <formula>Q$21</formula>
    </cfRule>
    <cfRule type="cellIs" dxfId="651" priority="60" operator="between">
      <formula>Q$20</formula>
      <formula>Q$21</formula>
    </cfRule>
  </conditionalFormatting>
  <conditionalFormatting sqref="T18">
    <cfRule type="cellIs" dxfId="650" priority="55" operator="lessThan">
      <formula>T$20</formula>
    </cfRule>
    <cfRule type="cellIs" dxfId="649" priority="56" operator="greaterThan">
      <formula>T$21</formula>
    </cfRule>
    <cfRule type="cellIs" dxfId="648" priority="57" operator="between">
      <formula>T$20</formula>
      <formula>T$21</formula>
    </cfRule>
  </conditionalFormatting>
  <conditionalFormatting sqref="S18">
    <cfRule type="cellIs" dxfId="647" priority="52" operator="lessThan">
      <formula>S$20</formula>
    </cfRule>
    <cfRule type="cellIs" dxfId="646" priority="53" operator="greaterThan">
      <formula>S$21</formula>
    </cfRule>
    <cfRule type="cellIs" dxfId="645" priority="54" operator="between">
      <formula>S$20</formula>
      <formula>S$21</formula>
    </cfRule>
  </conditionalFormatting>
  <conditionalFormatting sqref="X18">
    <cfRule type="cellIs" dxfId="644" priority="49" operator="lessThan">
      <formula>X$20</formula>
    </cfRule>
    <cfRule type="cellIs" dxfId="643" priority="50" operator="greaterThan">
      <formula>X$21</formula>
    </cfRule>
    <cfRule type="cellIs" dxfId="642" priority="51" operator="between">
      <formula>X$20</formula>
      <formula>X$21</formula>
    </cfRule>
  </conditionalFormatting>
  <conditionalFormatting sqref="AD18">
    <cfRule type="cellIs" dxfId="641" priority="46" operator="lessThan">
      <formula>AD$20</formula>
    </cfRule>
    <cfRule type="cellIs" dxfId="640" priority="47" operator="greaterThan">
      <formula>AD$21</formula>
    </cfRule>
    <cfRule type="cellIs" dxfId="639" priority="48" operator="between">
      <formula>AD$20</formula>
      <formula>AD$21</formula>
    </cfRule>
  </conditionalFormatting>
  <conditionalFormatting sqref="AE18">
    <cfRule type="cellIs" dxfId="638" priority="43" operator="lessThan">
      <formula>AE$20</formula>
    </cfRule>
    <cfRule type="cellIs" dxfId="637" priority="44" operator="greaterThan">
      <formula>AE$21</formula>
    </cfRule>
    <cfRule type="cellIs" dxfId="636" priority="45" operator="between">
      <formula>AE$20</formula>
      <formula>AE$21</formula>
    </cfRule>
  </conditionalFormatting>
  <conditionalFormatting sqref="AG18">
    <cfRule type="cellIs" dxfId="635" priority="40" operator="lessThan">
      <formula>AG$20</formula>
    </cfRule>
    <cfRule type="cellIs" dxfId="634" priority="41" operator="greaterThan">
      <formula>AG$21</formula>
    </cfRule>
    <cfRule type="cellIs" dxfId="633" priority="42" operator="between">
      <formula>AG$20</formula>
      <formula>AG$21</formula>
    </cfRule>
  </conditionalFormatting>
  <conditionalFormatting sqref="AH18:AI18">
    <cfRule type="cellIs" dxfId="632" priority="37" operator="lessThan">
      <formula>AH$20</formula>
    </cfRule>
    <cfRule type="cellIs" dxfId="631" priority="38" operator="greaterThan">
      <formula>AH$21</formula>
    </cfRule>
    <cfRule type="cellIs" dxfId="630" priority="39" operator="between">
      <formula>AH$20</formula>
      <formula>AH$21</formula>
    </cfRule>
  </conditionalFormatting>
  <conditionalFormatting sqref="R18">
    <cfRule type="cellIs" dxfId="629" priority="32" operator="lessThan">
      <formula>R$20</formula>
    </cfRule>
    <cfRule type="cellIs" dxfId="628" priority="33" operator="greaterThan">
      <formula>R$20</formula>
    </cfRule>
  </conditionalFormatting>
  <conditionalFormatting sqref="U18">
    <cfRule type="cellIs" dxfId="627" priority="30" operator="lessThan">
      <formula>U$20</formula>
    </cfRule>
    <cfRule type="cellIs" dxfId="626" priority="31" operator="greaterThan">
      <formula>U$20</formula>
    </cfRule>
  </conditionalFormatting>
  <conditionalFormatting sqref="V18">
    <cfRule type="cellIs" dxfId="625" priority="28" operator="lessThan">
      <formula>V$20</formula>
    </cfRule>
    <cfRule type="cellIs" dxfId="624" priority="29" operator="greaterThan">
      <formula>V$20</formula>
    </cfRule>
  </conditionalFormatting>
  <conditionalFormatting sqref="W18">
    <cfRule type="cellIs" dxfId="623" priority="26" operator="lessThan">
      <formula>W$20</formula>
    </cfRule>
    <cfRule type="cellIs" dxfId="622" priority="27" operator="greaterThan">
      <formula>W$20</formula>
    </cfRule>
  </conditionalFormatting>
  <conditionalFormatting sqref="Y18">
    <cfRule type="cellIs" dxfId="621" priority="24" operator="lessThan">
      <formula>Y$20</formula>
    </cfRule>
    <cfRule type="cellIs" dxfId="620" priority="25" operator="greaterThan">
      <formula>Y$20</formula>
    </cfRule>
  </conditionalFormatting>
  <conditionalFormatting sqref="AB18">
    <cfRule type="cellIs" dxfId="619" priority="22" operator="lessThan">
      <formula>AB$20</formula>
    </cfRule>
    <cfRule type="cellIs" dxfId="618" priority="23" operator="greaterThan">
      <formula>AB$20</formula>
    </cfRule>
  </conditionalFormatting>
  <conditionalFormatting sqref="AF18">
    <cfRule type="cellIs" dxfId="617" priority="20" operator="lessThan">
      <formula>AF$20</formula>
    </cfRule>
    <cfRule type="cellIs" dxfId="616" priority="21" operator="greaterThan">
      <formula>AF$20</formula>
    </cfRule>
  </conditionalFormatting>
  <conditionalFormatting sqref="K18">
    <cfRule type="cellIs" dxfId="615" priority="16" operator="greaterThan">
      <formula>K$21</formula>
    </cfRule>
    <cfRule type="cellIs" dxfId="614" priority="17" operator="lessThan">
      <formula>K$21</formula>
    </cfRule>
  </conditionalFormatting>
  <pageMargins left="0.7" right="0.7" top="0.75" bottom="0.75" header="0.3" footer="0.3"/>
  <pageSetup orientation="portrait" horizontalDpi="300" verticalDpi="3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rgb="FF0070C0"/>
  </sheetPr>
  <dimension ref="A1:AJ25"/>
  <sheetViews>
    <sheetView zoomScale="70" zoomScaleNormal="70" workbookViewId="0">
      <pane xSplit="3" ySplit="3" topLeftCell="D4" activePane="bottomRight" state="frozen"/>
      <selection pane="topRight" activeCell="D1" sqref="D1"/>
      <selection pane="bottomLeft" activeCell="A4" sqref="A4"/>
      <selection pane="bottomRight"/>
    </sheetView>
  </sheetViews>
  <sheetFormatPr defaultColWidth="38.1796875" defaultRowHeight="14.5" x14ac:dyDescent="0.35"/>
  <cols>
    <col min="1" max="1" width="5.453125" style="2" bestFit="1" customWidth="1"/>
    <col min="2" max="2" width="26.6328125" style="1" customWidth="1"/>
    <col min="3" max="3" width="26.6328125" style="2" customWidth="1"/>
    <col min="4" max="4" width="1.81640625" style="1" customWidth="1"/>
    <col min="5" max="36" width="8.6328125" style="1" customWidth="1"/>
    <col min="37" max="37" width="6.453125" style="1" customWidth="1"/>
    <col min="38" max="38" width="2.08984375" style="1" customWidth="1"/>
    <col min="39" max="16384" width="38.1796875" style="1"/>
  </cols>
  <sheetData>
    <row r="1" spans="1:36" ht="96.5" customHeight="1" thickBot="1" x14ac:dyDescent="0.4">
      <c r="E1" s="5" t="s">
        <v>12</v>
      </c>
      <c r="F1" s="5" t="s">
        <v>13</v>
      </c>
      <c r="G1" s="5" t="s">
        <v>14</v>
      </c>
      <c r="H1" s="5" t="s">
        <v>15</v>
      </c>
      <c r="I1" s="5" t="s">
        <v>16</v>
      </c>
      <c r="J1" s="5" t="s">
        <v>17</v>
      </c>
      <c r="K1" s="5" t="s">
        <v>18</v>
      </c>
      <c r="L1" s="5" t="s">
        <v>19</v>
      </c>
      <c r="M1" s="5" t="s">
        <v>20</v>
      </c>
      <c r="N1" s="5" t="s">
        <v>21</v>
      </c>
      <c r="O1" s="5" t="s">
        <v>22</v>
      </c>
      <c r="P1" s="5" t="s">
        <v>23</v>
      </c>
      <c r="Q1" s="5" t="s">
        <v>24</v>
      </c>
      <c r="R1" s="5" t="s">
        <v>25</v>
      </c>
      <c r="S1" s="5" t="s">
        <v>26</v>
      </c>
      <c r="T1" s="5" t="s">
        <v>27</v>
      </c>
      <c r="U1" s="5" t="s">
        <v>28</v>
      </c>
      <c r="V1" s="5" t="s">
        <v>29</v>
      </c>
      <c r="W1" s="5" t="s">
        <v>30</v>
      </c>
      <c r="X1" s="5" t="s">
        <v>31</v>
      </c>
      <c r="Y1" s="5" t="s">
        <v>32</v>
      </c>
      <c r="Z1" s="5" t="s">
        <v>33</v>
      </c>
      <c r="AA1" s="5" t="s">
        <v>34</v>
      </c>
      <c r="AB1" s="5" t="s">
        <v>35</v>
      </c>
      <c r="AC1" s="5" t="s">
        <v>36</v>
      </c>
      <c r="AD1" s="5" t="s">
        <v>37</v>
      </c>
      <c r="AE1" s="5" t="s">
        <v>38</v>
      </c>
      <c r="AF1" s="5" t="s">
        <v>39</v>
      </c>
      <c r="AG1" s="5" t="s">
        <v>40</v>
      </c>
      <c r="AH1" s="5" t="s">
        <v>41</v>
      </c>
      <c r="AI1" s="5" t="s">
        <v>42</v>
      </c>
      <c r="AJ1" s="5" t="s">
        <v>43</v>
      </c>
    </row>
    <row r="2" spans="1:36" ht="15" thickTop="1" x14ac:dyDescent="0.35">
      <c r="A2" s="311" t="s">
        <v>1</v>
      </c>
      <c r="B2" s="313" t="s">
        <v>0</v>
      </c>
      <c r="C2" s="314"/>
      <c r="E2" s="335" t="s">
        <v>44</v>
      </c>
      <c r="F2" s="337" t="s">
        <v>45</v>
      </c>
      <c r="G2" s="337" t="s">
        <v>46</v>
      </c>
      <c r="H2" s="337" t="s">
        <v>47</v>
      </c>
      <c r="I2" s="325" t="s">
        <v>48</v>
      </c>
      <c r="J2" s="337" t="s">
        <v>49</v>
      </c>
      <c r="K2" s="337" t="s">
        <v>50</v>
      </c>
      <c r="L2" s="325" t="s">
        <v>51</v>
      </c>
      <c r="M2" s="325" t="s">
        <v>52</v>
      </c>
      <c r="N2" s="325" t="s">
        <v>53</v>
      </c>
      <c r="O2" s="325" t="s">
        <v>54</v>
      </c>
      <c r="P2" s="325" t="s">
        <v>55</v>
      </c>
      <c r="Q2" s="325" t="s">
        <v>56</v>
      </c>
      <c r="R2" s="325" t="s">
        <v>57</v>
      </c>
      <c r="S2" s="325" t="s">
        <v>58</v>
      </c>
      <c r="T2" s="325" t="s">
        <v>59</v>
      </c>
      <c r="U2" s="325" t="s">
        <v>60</v>
      </c>
      <c r="V2" s="325" t="s">
        <v>61</v>
      </c>
      <c r="W2" s="325" t="s">
        <v>62</v>
      </c>
      <c r="X2" s="325" t="s">
        <v>63</v>
      </c>
      <c r="Y2" s="325" t="s">
        <v>64</v>
      </c>
      <c r="Z2" s="325" t="s">
        <v>65</v>
      </c>
      <c r="AA2" s="325" t="s">
        <v>66</v>
      </c>
      <c r="AB2" s="325" t="s">
        <v>67</v>
      </c>
      <c r="AC2" s="325" t="s">
        <v>68</v>
      </c>
      <c r="AD2" s="325" t="s">
        <v>69</v>
      </c>
      <c r="AE2" s="325" t="s">
        <v>70</v>
      </c>
      <c r="AF2" s="325" t="s">
        <v>71</v>
      </c>
      <c r="AG2" s="325" t="s">
        <v>72</v>
      </c>
      <c r="AH2" s="325" t="s">
        <v>73</v>
      </c>
      <c r="AI2" s="325" t="s">
        <v>74</v>
      </c>
      <c r="AJ2" s="327" t="s">
        <v>75</v>
      </c>
    </row>
    <row r="3" spans="1:36" ht="15" thickBot="1" x14ac:dyDescent="0.4">
      <c r="A3" s="312"/>
      <c r="B3" s="315"/>
      <c r="C3" s="316"/>
      <c r="E3" s="336"/>
      <c r="F3" s="326"/>
      <c r="G3" s="326"/>
      <c r="H3" s="326"/>
      <c r="I3" s="326"/>
      <c r="J3" s="326"/>
      <c r="K3" s="326"/>
      <c r="L3" s="326"/>
      <c r="M3" s="326"/>
      <c r="N3" s="326"/>
      <c r="O3" s="326"/>
      <c r="P3" s="326"/>
      <c r="Q3" s="326"/>
      <c r="R3" s="326"/>
      <c r="S3" s="326"/>
      <c r="T3" s="326"/>
      <c r="U3" s="326"/>
      <c r="V3" s="326"/>
      <c r="W3" s="326"/>
      <c r="X3" s="326"/>
      <c r="Y3" s="326"/>
      <c r="Z3" s="326"/>
      <c r="AA3" s="326"/>
      <c r="AB3" s="326"/>
      <c r="AC3" s="326"/>
      <c r="AD3" s="326"/>
      <c r="AE3" s="326"/>
      <c r="AF3" s="326"/>
      <c r="AG3" s="326"/>
      <c r="AH3" s="326"/>
      <c r="AI3" s="326"/>
      <c r="AJ3" s="328"/>
    </row>
    <row r="4" spans="1:36" ht="15.5" x14ac:dyDescent="0.35">
      <c r="A4" s="133">
        <v>11.07</v>
      </c>
      <c r="B4" s="299" t="s">
        <v>2</v>
      </c>
      <c r="C4" s="300"/>
      <c r="E4" s="116"/>
      <c r="F4" s="117"/>
      <c r="G4" s="117"/>
      <c r="H4" s="117"/>
      <c r="I4" s="117"/>
      <c r="J4" s="117"/>
      <c r="K4" s="117"/>
      <c r="L4" s="117"/>
      <c r="M4" s="117"/>
      <c r="N4" s="117"/>
      <c r="O4" s="117"/>
      <c r="P4" s="117"/>
      <c r="Q4" s="117"/>
      <c r="R4" s="117"/>
      <c r="S4" s="117"/>
      <c r="T4" s="117"/>
      <c r="U4" s="117"/>
      <c r="V4" s="117"/>
      <c r="W4" s="117"/>
      <c r="X4" s="117"/>
      <c r="Y4" s="117"/>
      <c r="Z4" s="117"/>
      <c r="AA4" s="117"/>
      <c r="AB4" s="117"/>
      <c r="AC4" s="117"/>
      <c r="AD4" s="117"/>
      <c r="AE4" s="117"/>
      <c r="AF4" s="117"/>
      <c r="AG4" s="117"/>
      <c r="AH4" s="117"/>
      <c r="AI4" s="117"/>
      <c r="AJ4" s="118"/>
    </row>
    <row r="5" spans="1:36" s="66" customFormat="1" x14ac:dyDescent="0.35">
      <c r="A5" s="131">
        <v>1.5</v>
      </c>
      <c r="B5" s="357" t="s">
        <v>3</v>
      </c>
      <c r="C5" s="358"/>
      <c r="E5" s="84">
        <v>55.218000000000004</v>
      </c>
      <c r="F5" s="77">
        <v>9.4589999999999996</v>
      </c>
      <c r="G5" s="77">
        <v>3.4980000000000002</v>
      </c>
      <c r="H5" s="77">
        <v>2.0819999999999999</v>
      </c>
      <c r="I5" s="77">
        <v>5.1000000000000004E-2</v>
      </c>
      <c r="J5" s="77">
        <v>1.0859999999999999</v>
      </c>
      <c r="K5" s="77">
        <v>0.255</v>
      </c>
      <c r="L5" s="77">
        <v>0.192</v>
      </c>
      <c r="M5" s="77">
        <v>0.35099999999999998</v>
      </c>
      <c r="N5" s="77">
        <v>0.23100000000000001</v>
      </c>
      <c r="O5" s="77">
        <v>0.11700000000000001</v>
      </c>
      <c r="P5" s="77">
        <v>0.42599999999999999</v>
      </c>
      <c r="Q5" s="77">
        <v>3.8489999999999998</v>
      </c>
      <c r="R5" s="77">
        <v>306.36</v>
      </c>
      <c r="S5" s="77">
        <v>8.6999999999999994E-2</v>
      </c>
      <c r="T5" s="77">
        <v>31.763999999999999</v>
      </c>
      <c r="U5" s="77">
        <v>0.11700000000000001</v>
      </c>
      <c r="V5" s="77">
        <v>0.17399999999999999</v>
      </c>
      <c r="W5" s="77">
        <v>1.8119999999999998</v>
      </c>
      <c r="X5" s="77">
        <v>0.183</v>
      </c>
      <c r="Y5" s="77">
        <v>6.0000000000000001E-3</v>
      </c>
      <c r="Z5" s="77">
        <v>70.787999999999997</v>
      </c>
      <c r="AA5" s="77">
        <v>0.85499999999999998</v>
      </c>
      <c r="AB5" s="77">
        <v>72.242999999999995</v>
      </c>
      <c r="AC5" s="77">
        <v>71.642999999999986</v>
      </c>
      <c r="AD5" s="77">
        <v>117.441</v>
      </c>
      <c r="AE5" s="77">
        <v>69.387</v>
      </c>
      <c r="AF5" s="77">
        <v>46.038000000000004</v>
      </c>
      <c r="AG5" s="77">
        <v>1.8959999999999999</v>
      </c>
      <c r="AH5" s="77">
        <v>0.63300000000000001</v>
      </c>
      <c r="AI5" s="77">
        <v>117.042</v>
      </c>
      <c r="AJ5" s="85">
        <v>343.64400000000001</v>
      </c>
    </row>
    <row r="6" spans="1:36" x14ac:dyDescent="0.35">
      <c r="A6" s="80">
        <v>0.57000000000000006</v>
      </c>
      <c r="B6" s="295" t="s">
        <v>4</v>
      </c>
      <c r="C6" s="296"/>
      <c r="E6" s="84">
        <v>21.312199999999997</v>
      </c>
      <c r="F6" s="77">
        <v>3.9024000000000001</v>
      </c>
      <c r="G6" s="77">
        <v>1.0772999999999999</v>
      </c>
      <c r="H6" s="77">
        <v>1.4517000000000002</v>
      </c>
      <c r="I6" s="77">
        <v>0</v>
      </c>
      <c r="J6" s="77">
        <v>0.51200000000000001</v>
      </c>
      <c r="K6" s="77">
        <v>6.8800000000000014E-2</v>
      </c>
      <c r="L6" s="77">
        <v>7.9300000000000009E-2</v>
      </c>
      <c r="M6" s="77">
        <v>0.23069999999999999</v>
      </c>
      <c r="N6" s="77">
        <v>0.1963</v>
      </c>
      <c r="O6" s="77">
        <v>3.4400000000000007E-2</v>
      </c>
      <c r="P6" s="77">
        <v>0</v>
      </c>
      <c r="Q6" s="77">
        <v>0.65100000000000002</v>
      </c>
      <c r="R6" s="77">
        <v>208.69740000000002</v>
      </c>
      <c r="S6" s="77">
        <v>0</v>
      </c>
      <c r="T6" s="77">
        <v>10.415699999999999</v>
      </c>
      <c r="U6" s="77">
        <v>2.6300000000000004E-2</v>
      </c>
      <c r="V6" s="77">
        <v>2.6300000000000004E-2</v>
      </c>
      <c r="W6" s="77">
        <v>0.47260000000000002</v>
      </c>
      <c r="X6" s="77">
        <v>5.9400000000000001E-2</v>
      </c>
      <c r="Y6" s="77">
        <v>0</v>
      </c>
      <c r="Z6" s="77">
        <v>7.3381000000000007</v>
      </c>
      <c r="AA6" s="77">
        <v>0</v>
      </c>
      <c r="AB6" s="77">
        <v>7.3381000000000007</v>
      </c>
      <c r="AC6" s="77">
        <v>7.3381000000000007</v>
      </c>
      <c r="AD6" s="77">
        <v>11.470700000000001</v>
      </c>
      <c r="AE6" s="77">
        <v>15.243400000000001</v>
      </c>
      <c r="AF6" s="77">
        <v>7.0629000000000008</v>
      </c>
      <c r="AG6" s="77">
        <v>0.33000000000000007</v>
      </c>
      <c r="AH6" s="77">
        <v>0.1366</v>
      </c>
      <c r="AI6" s="77">
        <v>30.738999999999997</v>
      </c>
      <c r="AJ6" s="85">
        <v>101.29320000000001</v>
      </c>
    </row>
    <row r="7" spans="1:36" customFormat="1" x14ac:dyDescent="0.35">
      <c r="A7" s="80">
        <v>9</v>
      </c>
      <c r="B7" s="295" t="s">
        <v>190</v>
      </c>
      <c r="C7" s="296"/>
      <c r="E7" s="86">
        <v>581.04000000000008</v>
      </c>
      <c r="F7" s="87">
        <v>128.16</v>
      </c>
      <c r="G7" s="87">
        <v>21.96</v>
      </c>
      <c r="H7" s="87">
        <v>62.28</v>
      </c>
      <c r="I7" s="87">
        <v>2.8800000000000003</v>
      </c>
      <c r="J7" s="87">
        <v>8.1</v>
      </c>
      <c r="K7" s="87">
        <v>1.2600000000000002</v>
      </c>
      <c r="L7" s="87">
        <v>3.6000000000000005</v>
      </c>
      <c r="M7" s="87">
        <v>2.3400000000000003</v>
      </c>
      <c r="N7" s="87">
        <v>1.4400000000000002</v>
      </c>
      <c r="O7" s="87">
        <v>0.18000000000000002</v>
      </c>
      <c r="P7" s="87">
        <v>3.42</v>
      </c>
      <c r="Q7" s="87">
        <v>12.42</v>
      </c>
      <c r="R7" s="87">
        <v>415.98</v>
      </c>
      <c r="S7" s="87">
        <v>0</v>
      </c>
      <c r="T7" s="87">
        <v>210.06</v>
      </c>
      <c r="U7" s="87">
        <v>0.90000000000000013</v>
      </c>
      <c r="V7" s="87">
        <v>0.72000000000000008</v>
      </c>
      <c r="W7" s="87">
        <v>7.9200000000000008</v>
      </c>
      <c r="X7" s="87">
        <v>0.90000000000000013</v>
      </c>
      <c r="Y7" s="87">
        <v>0</v>
      </c>
      <c r="Z7" s="87">
        <v>197.64000000000001</v>
      </c>
      <c r="AA7" s="87">
        <v>1.4400000000000002</v>
      </c>
      <c r="AB7" s="87">
        <v>200.34</v>
      </c>
      <c r="AC7" s="87">
        <v>199.08</v>
      </c>
      <c r="AD7" s="87">
        <v>231.30000000000004</v>
      </c>
      <c r="AE7" s="87">
        <v>312.12000000000006</v>
      </c>
      <c r="AF7" s="87">
        <v>169.20000000000002</v>
      </c>
      <c r="AG7" s="87">
        <v>6.3</v>
      </c>
      <c r="AH7" s="87">
        <v>2.7</v>
      </c>
      <c r="AI7" s="87">
        <v>274.5</v>
      </c>
      <c r="AJ7" s="88">
        <v>2322.54</v>
      </c>
    </row>
    <row r="8" spans="1:36" ht="15.5" x14ac:dyDescent="0.35">
      <c r="A8" s="133">
        <v>5</v>
      </c>
      <c r="B8" s="299" t="s">
        <v>189</v>
      </c>
      <c r="C8" s="300"/>
      <c r="E8" s="119">
        <v>799.25</v>
      </c>
      <c r="F8" s="151">
        <v>158.19</v>
      </c>
      <c r="G8" s="151">
        <v>20.380000000000003</v>
      </c>
      <c r="H8" s="151">
        <v>7.39</v>
      </c>
      <c r="I8" s="151">
        <v>3.15</v>
      </c>
      <c r="J8" s="151">
        <v>9.77</v>
      </c>
      <c r="K8" s="151">
        <v>1.8</v>
      </c>
      <c r="L8" s="151">
        <v>2.69</v>
      </c>
      <c r="M8" s="151">
        <v>3.75</v>
      </c>
      <c r="N8" s="151">
        <v>3.22</v>
      </c>
      <c r="O8" s="151">
        <v>0.24</v>
      </c>
      <c r="P8" s="151">
        <v>3.82</v>
      </c>
      <c r="Q8" s="151">
        <v>27.5</v>
      </c>
      <c r="R8" s="151">
        <v>11.16</v>
      </c>
      <c r="S8" s="151">
        <v>0.17</v>
      </c>
      <c r="T8" s="151">
        <v>0.55000000000000004</v>
      </c>
      <c r="U8" s="151">
        <v>0.84</v>
      </c>
      <c r="V8" s="151">
        <v>0.36000000000000004</v>
      </c>
      <c r="W8" s="151">
        <v>14.04</v>
      </c>
      <c r="X8" s="151">
        <v>0.67</v>
      </c>
      <c r="Y8" s="151">
        <v>0.03</v>
      </c>
      <c r="Z8" s="151">
        <v>99.490000000000009</v>
      </c>
      <c r="AA8" s="151">
        <v>10.049999999999999</v>
      </c>
      <c r="AB8" s="151">
        <v>116.47999999999999</v>
      </c>
      <c r="AC8" s="151">
        <v>109.35</v>
      </c>
      <c r="AD8" s="151">
        <v>117.06</v>
      </c>
      <c r="AE8" s="151">
        <v>714.52</v>
      </c>
      <c r="AF8" s="151">
        <v>289.25</v>
      </c>
      <c r="AG8" s="151">
        <v>8.57</v>
      </c>
      <c r="AH8" s="151">
        <v>5.71</v>
      </c>
      <c r="AI8" s="151">
        <v>200.68</v>
      </c>
      <c r="AJ8" s="185">
        <v>722.68000000000006</v>
      </c>
    </row>
    <row r="9" spans="1:36" ht="15.5" x14ac:dyDescent="0.35">
      <c r="A9" s="133">
        <v>5.32</v>
      </c>
      <c r="B9" s="299" t="s">
        <v>6</v>
      </c>
      <c r="C9" s="300"/>
      <c r="E9" s="119"/>
      <c r="F9" s="151"/>
      <c r="G9" s="151"/>
      <c r="H9" s="151"/>
      <c r="I9" s="151"/>
      <c r="J9" s="151"/>
      <c r="K9" s="151"/>
      <c r="L9" s="151"/>
      <c r="M9" s="151"/>
      <c r="N9" s="151"/>
      <c r="O9" s="151"/>
      <c r="P9" s="151"/>
      <c r="Q9" s="151"/>
      <c r="R9" s="151"/>
      <c r="S9" s="151"/>
      <c r="T9" s="151"/>
      <c r="U9" s="151"/>
      <c r="V9" s="151"/>
      <c r="W9" s="151"/>
      <c r="X9" s="151"/>
      <c r="Y9" s="151"/>
      <c r="Z9" s="151"/>
      <c r="AA9" s="151"/>
      <c r="AB9" s="151"/>
      <c r="AC9" s="151"/>
      <c r="AD9" s="151"/>
      <c r="AE9" s="151"/>
      <c r="AF9" s="151"/>
      <c r="AG9" s="151"/>
      <c r="AH9" s="151"/>
      <c r="AI9" s="151"/>
      <c r="AJ9" s="185"/>
    </row>
    <row r="10" spans="1:36" x14ac:dyDescent="0.35">
      <c r="A10" s="130">
        <v>3.5300000000000002</v>
      </c>
      <c r="B10" s="297" t="s">
        <v>7</v>
      </c>
      <c r="C10" s="298"/>
      <c r="E10" s="119"/>
      <c r="F10" s="151"/>
      <c r="G10" s="151"/>
      <c r="H10" s="151"/>
      <c r="I10" s="151"/>
      <c r="J10" s="151"/>
      <c r="K10" s="151"/>
      <c r="L10" s="151"/>
      <c r="M10" s="151"/>
      <c r="N10" s="151"/>
      <c r="O10" s="151"/>
      <c r="P10" s="151"/>
      <c r="Q10" s="151"/>
      <c r="R10" s="151"/>
      <c r="S10" s="151"/>
      <c r="T10" s="151"/>
      <c r="U10" s="151"/>
      <c r="V10" s="151"/>
      <c r="W10" s="151"/>
      <c r="X10" s="151"/>
      <c r="Y10" s="151"/>
      <c r="Z10" s="151"/>
      <c r="AA10" s="151"/>
      <c r="AB10" s="151"/>
      <c r="AC10" s="151"/>
      <c r="AD10" s="151"/>
      <c r="AE10" s="151"/>
      <c r="AF10" s="151"/>
      <c r="AG10" s="151"/>
      <c r="AH10" s="151"/>
      <c r="AI10" s="151"/>
      <c r="AJ10" s="185"/>
    </row>
    <row r="11" spans="1:36" x14ac:dyDescent="0.35">
      <c r="A11" s="96">
        <v>1.74</v>
      </c>
      <c r="B11" s="291" t="s">
        <v>8</v>
      </c>
      <c r="C11" s="292"/>
      <c r="E11" s="84">
        <v>207.59609999999998</v>
      </c>
      <c r="F11" s="77">
        <v>33.145099999999999</v>
      </c>
      <c r="G11" s="77">
        <v>8.8987999999999996</v>
      </c>
      <c r="H11" s="77">
        <v>2.4775</v>
      </c>
      <c r="I11" s="77">
        <v>0</v>
      </c>
      <c r="J11" s="77">
        <v>2.8523000000000001</v>
      </c>
      <c r="K11" s="77">
        <v>0.50080000000000002</v>
      </c>
      <c r="L11" s="77">
        <v>0.72540000000000004</v>
      </c>
      <c r="M11" s="77">
        <v>1.2675999999999998</v>
      </c>
      <c r="N11" s="77">
        <v>1.0227999999999999</v>
      </c>
      <c r="O11" s="77">
        <v>0.22310000000000002</v>
      </c>
      <c r="P11" s="77">
        <v>0.20150000000000001</v>
      </c>
      <c r="Q11" s="77">
        <v>13.9476</v>
      </c>
      <c r="R11" s="77">
        <v>3.0173999999999994</v>
      </c>
      <c r="S11" s="77">
        <v>0</v>
      </c>
      <c r="T11" s="77">
        <v>3.9746000000000001</v>
      </c>
      <c r="U11" s="77">
        <v>0.32129999999999997</v>
      </c>
      <c r="V11" s="77">
        <v>0.13300000000000001</v>
      </c>
      <c r="W11" s="77">
        <v>3.9430999999999994</v>
      </c>
      <c r="X11" s="77">
        <v>0.1852</v>
      </c>
      <c r="Y11" s="77">
        <v>0</v>
      </c>
      <c r="Z11" s="77">
        <v>202.88479999999998</v>
      </c>
      <c r="AA11" s="77">
        <v>4.65E-2</v>
      </c>
      <c r="AB11" s="77">
        <v>202.96539999999999</v>
      </c>
      <c r="AC11" s="77">
        <v>202.93129999999999</v>
      </c>
      <c r="AD11" s="77">
        <v>88.641800000000003</v>
      </c>
      <c r="AE11" s="77">
        <v>224.33240000000001</v>
      </c>
      <c r="AF11" s="77">
        <v>89.387299999999996</v>
      </c>
      <c r="AG11" s="77">
        <v>3.7603</v>
      </c>
      <c r="AH11" s="77">
        <v>1.7624</v>
      </c>
      <c r="AI11" s="77">
        <v>83.813600000000008</v>
      </c>
      <c r="AJ11" s="85">
        <v>644.58370000000002</v>
      </c>
    </row>
    <row r="12" spans="1:36" s="111" customFormat="1" x14ac:dyDescent="0.35">
      <c r="A12" s="260">
        <v>1.79</v>
      </c>
      <c r="B12" s="342" t="s">
        <v>9</v>
      </c>
      <c r="C12" s="343"/>
      <c r="E12" s="84">
        <v>389.34270000000004</v>
      </c>
      <c r="F12" s="77">
        <v>14.969999999999999</v>
      </c>
      <c r="G12" s="77">
        <v>5.8</v>
      </c>
      <c r="H12" s="77">
        <v>2.3142999999999994</v>
      </c>
      <c r="I12" s="77">
        <v>5.7499999999999996E-2</v>
      </c>
      <c r="J12" s="77">
        <v>34.053399999999996</v>
      </c>
      <c r="K12" s="77">
        <v>4.2720000000000002</v>
      </c>
      <c r="L12" s="77">
        <v>15.752599999999997</v>
      </c>
      <c r="M12" s="77">
        <v>12.0633</v>
      </c>
      <c r="N12" s="77">
        <v>10.711799999999998</v>
      </c>
      <c r="O12" s="77">
        <v>1.3264999999999998</v>
      </c>
      <c r="P12" s="77">
        <v>0</v>
      </c>
      <c r="Q12" s="77">
        <v>12.276299999999999</v>
      </c>
      <c r="R12" s="77">
        <v>2.3317999999999999</v>
      </c>
      <c r="S12" s="77">
        <v>0</v>
      </c>
      <c r="T12" s="77">
        <v>1.4200000000000002</v>
      </c>
      <c r="U12" s="77">
        <v>0.35069999999999996</v>
      </c>
      <c r="V12" s="77">
        <v>0.21479999999999996</v>
      </c>
      <c r="W12" s="77">
        <v>5.5503</v>
      </c>
      <c r="X12" s="77">
        <v>0.29000000000000004</v>
      </c>
      <c r="Y12" s="77">
        <v>0</v>
      </c>
      <c r="Z12" s="77">
        <v>51.166600000000003</v>
      </c>
      <c r="AA12" s="77">
        <v>0</v>
      </c>
      <c r="AB12" s="77">
        <v>51.166600000000003</v>
      </c>
      <c r="AC12" s="77">
        <v>51.166600000000003</v>
      </c>
      <c r="AD12" s="77">
        <v>91.783199999999994</v>
      </c>
      <c r="AE12" s="77">
        <v>368.28839999999997</v>
      </c>
      <c r="AF12" s="77">
        <v>166.51889999999997</v>
      </c>
      <c r="AG12" s="77">
        <v>3.1069</v>
      </c>
      <c r="AH12" s="77">
        <v>2.8388</v>
      </c>
      <c r="AI12" s="77">
        <v>66.980999999999995</v>
      </c>
      <c r="AJ12" s="85">
        <v>437.49789999999996</v>
      </c>
    </row>
    <row r="13" spans="1:36" x14ac:dyDescent="0.35">
      <c r="A13" s="132">
        <v>1.79</v>
      </c>
      <c r="B13" s="297" t="s">
        <v>10</v>
      </c>
      <c r="C13" s="298"/>
      <c r="E13" s="119"/>
      <c r="F13" s="151"/>
      <c r="G13" s="151"/>
      <c r="H13" s="151"/>
      <c r="I13" s="151"/>
      <c r="J13" s="151"/>
      <c r="K13" s="151"/>
      <c r="L13" s="151"/>
      <c r="M13" s="151"/>
      <c r="N13" s="151"/>
      <c r="O13" s="151"/>
      <c r="P13" s="151"/>
      <c r="Q13" s="151"/>
      <c r="R13" s="151"/>
      <c r="S13" s="151"/>
      <c r="T13" s="151"/>
      <c r="U13" s="151"/>
      <c r="V13" s="151"/>
      <c r="W13" s="151"/>
      <c r="X13" s="151"/>
      <c r="Y13" s="151"/>
      <c r="Z13" s="151"/>
      <c r="AA13" s="151"/>
      <c r="AB13" s="151"/>
      <c r="AC13" s="151"/>
      <c r="AD13" s="151"/>
      <c r="AE13" s="151"/>
      <c r="AF13" s="151"/>
      <c r="AG13" s="151"/>
      <c r="AH13" s="151"/>
      <c r="AI13" s="151"/>
      <c r="AJ13" s="185"/>
    </row>
    <row r="14" spans="1:36" x14ac:dyDescent="0.35">
      <c r="A14" s="96">
        <v>1</v>
      </c>
      <c r="B14" s="291" t="s">
        <v>191</v>
      </c>
      <c r="C14" s="292"/>
      <c r="E14" s="84">
        <v>157.31200000000001</v>
      </c>
      <c r="F14" s="77">
        <v>1.3220000000000001</v>
      </c>
      <c r="G14" s="77">
        <v>0</v>
      </c>
      <c r="H14" s="77">
        <v>0.73599999999999999</v>
      </c>
      <c r="I14" s="77">
        <v>0</v>
      </c>
      <c r="J14" s="77">
        <v>11.596</v>
      </c>
      <c r="K14" s="77">
        <v>3.5020000000000002</v>
      </c>
      <c r="L14" s="77">
        <v>4.8780000000000001</v>
      </c>
      <c r="M14" s="77">
        <v>1.6800000000000002</v>
      </c>
      <c r="N14" s="77">
        <v>1.1780000000000002</v>
      </c>
      <c r="O14" s="77">
        <v>7.8E-2</v>
      </c>
      <c r="P14" s="77">
        <v>496.99</v>
      </c>
      <c r="Q14" s="77">
        <v>11.770000000000001</v>
      </c>
      <c r="R14" s="77">
        <v>206.67800000000003</v>
      </c>
      <c r="S14" s="77">
        <v>1.5820000000000003</v>
      </c>
      <c r="T14" s="77">
        <v>3.4000000000000002E-2</v>
      </c>
      <c r="U14" s="77">
        <v>9.2000000000000012E-2</v>
      </c>
      <c r="V14" s="77">
        <v>0.48400000000000004</v>
      </c>
      <c r="W14" s="77">
        <v>3.2500000000000004</v>
      </c>
      <c r="X14" s="77">
        <v>0.112</v>
      </c>
      <c r="Y14" s="77">
        <v>2.226</v>
      </c>
      <c r="Z14" s="77">
        <v>70.951999999999998</v>
      </c>
      <c r="AA14" s="77">
        <v>0</v>
      </c>
      <c r="AB14" s="77">
        <v>70.951999999999998</v>
      </c>
      <c r="AC14" s="77">
        <v>70.951999999999998</v>
      </c>
      <c r="AD14" s="77">
        <v>56.822000000000003</v>
      </c>
      <c r="AE14" s="77">
        <v>160.05199999999999</v>
      </c>
      <c r="AF14" s="77">
        <v>9.8040000000000003</v>
      </c>
      <c r="AG14" s="77">
        <v>2.08</v>
      </c>
      <c r="AH14" s="77">
        <v>1.302</v>
      </c>
      <c r="AI14" s="77">
        <v>129.66200000000001</v>
      </c>
      <c r="AJ14" s="85">
        <v>125.8</v>
      </c>
    </row>
    <row r="15" spans="1:36" x14ac:dyDescent="0.35">
      <c r="A15" s="96">
        <v>0.79</v>
      </c>
      <c r="B15" s="295" t="s">
        <v>247</v>
      </c>
      <c r="C15" s="296"/>
      <c r="E15" s="119">
        <v>61.8596</v>
      </c>
      <c r="F15" s="151">
        <v>5.8188999999999993</v>
      </c>
      <c r="G15" s="151">
        <v>4.6399999999999997E-2</v>
      </c>
      <c r="H15" s="151">
        <v>5.3106</v>
      </c>
      <c r="I15" s="151">
        <v>0.55840000000000001</v>
      </c>
      <c r="J15" s="151">
        <v>0.86149999999999993</v>
      </c>
      <c r="K15" s="151">
        <v>0.56469999999999998</v>
      </c>
      <c r="L15" s="151">
        <v>0.2142</v>
      </c>
      <c r="M15" s="151">
        <v>2.7E-2</v>
      </c>
      <c r="N15" s="151">
        <v>1.5899999999999997E-2</v>
      </c>
      <c r="O15" s="151">
        <v>0</v>
      </c>
      <c r="P15" s="151">
        <v>7.0769000000000002</v>
      </c>
      <c r="Q15" s="151">
        <v>7.5404</v>
      </c>
      <c r="R15" s="151">
        <v>22.898699999999998</v>
      </c>
      <c r="S15" s="151">
        <v>0.42540000000000006</v>
      </c>
      <c r="T15" s="151">
        <v>0.90800000000000003</v>
      </c>
      <c r="U15" s="151">
        <v>3.95E-2</v>
      </c>
      <c r="V15" s="151">
        <v>0.23220000000000002</v>
      </c>
      <c r="W15" s="151">
        <v>1.2910999999999999</v>
      </c>
      <c r="X15" s="151">
        <v>4.7399999999999998E-2</v>
      </c>
      <c r="Y15" s="151">
        <v>0.32730000000000004</v>
      </c>
      <c r="Z15" s="151">
        <v>8.2611000000000008</v>
      </c>
      <c r="AA15" s="151">
        <v>0</v>
      </c>
      <c r="AB15" s="151">
        <v>8.2611000000000008</v>
      </c>
      <c r="AC15" s="151">
        <v>8.2611000000000008</v>
      </c>
      <c r="AD15" s="151">
        <v>175.9228</v>
      </c>
      <c r="AE15" s="151">
        <v>153.0317</v>
      </c>
      <c r="AF15" s="151">
        <v>14.836200000000002</v>
      </c>
      <c r="AG15" s="151">
        <v>0.1406</v>
      </c>
      <c r="AH15" s="151">
        <v>0.60160000000000002</v>
      </c>
      <c r="AI15" s="151">
        <v>58.487699999999997</v>
      </c>
      <c r="AJ15" s="185">
        <v>220.26210000000003</v>
      </c>
    </row>
    <row r="16" spans="1:36" x14ac:dyDescent="0.35">
      <c r="A16" s="133">
        <v>1</v>
      </c>
      <c r="B16" s="301" t="s">
        <v>192</v>
      </c>
      <c r="C16" s="302"/>
      <c r="E16" s="122">
        <v>81.779166666666669</v>
      </c>
      <c r="F16" s="92">
        <v>7.8583333333333334</v>
      </c>
      <c r="G16" s="92">
        <v>0.70416666666666661</v>
      </c>
      <c r="H16" s="92">
        <v>4.1833333333333327</v>
      </c>
      <c r="I16" s="92">
        <v>0.25</v>
      </c>
      <c r="J16" s="92">
        <v>2.7250000000000001</v>
      </c>
      <c r="K16" s="92">
        <v>0.44375000000000003</v>
      </c>
      <c r="L16" s="92">
        <v>0.6</v>
      </c>
      <c r="M16" s="92">
        <v>1.3</v>
      </c>
      <c r="N16" s="92">
        <v>0</v>
      </c>
      <c r="O16" s="92">
        <v>0</v>
      </c>
      <c r="P16" s="92">
        <v>1.7666666666666666</v>
      </c>
      <c r="Q16" s="92">
        <v>6.5458333333333334</v>
      </c>
      <c r="R16" s="92">
        <v>110.28333333333335</v>
      </c>
      <c r="S16" s="92">
        <v>3.1416666666666671</v>
      </c>
      <c r="T16" s="92">
        <v>1.0999999999999999</v>
      </c>
      <c r="U16" s="92">
        <v>0.1</v>
      </c>
      <c r="V16" s="92">
        <v>0.38437500000000008</v>
      </c>
      <c r="W16" s="92">
        <v>3</v>
      </c>
      <c r="X16" s="92">
        <v>0.1</v>
      </c>
      <c r="Y16" s="92">
        <v>1.0583333333333333</v>
      </c>
      <c r="Z16" s="92">
        <v>19.399999999999999</v>
      </c>
      <c r="AA16" s="92">
        <v>7.45</v>
      </c>
      <c r="AB16" s="92">
        <v>30.25</v>
      </c>
      <c r="AC16" s="92">
        <v>26.85</v>
      </c>
      <c r="AD16" s="92">
        <v>328.65000000000003</v>
      </c>
      <c r="AE16" s="92">
        <v>249.6</v>
      </c>
      <c r="AF16" s="92">
        <v>30.65</v>
      </c>
      <c r="AG16" s="92">
        <v>0.61479166666666674</v>
      </c>
      <c r="AH16" s="92">
        <v>1.0687499999999999</v>
      </c>
      <c r="AI16" s="92">
        <v>114.93333333333334</v>
      </c>
      <c r="AJ16" s="123">
        <v>272.42083333333335</v>
      </c>
    </row>
    <row r="17" spans="1:36" ht="15" thickBot="1" x14ac:dyDescent="0.4">
      <c r="A17" s="134">
        <v>1</v>
      </c>
      <c r="B17" s="293" t="s">
        <v>248</v>
      </c>
      <c r="C17" s="294"/>
      <c r="E17" s="124">
        <v>71.182000000000002</v>
      </c>
      <c r="F17" s="186">
        <v>1.3940000000000001</v>
      </c>
      <c r="G17" s="186">
        <v>2.8000000000000004E-2</v>
      </c>
      <c r="H17" s="186">
        <v>0.9840000000000001</v>
      </c>
      <c r="I17" s="186">
        <v>0.96399999999999997</v>
      </c>
      <c r="J17" s="186">
        <v>7.3540000000000001</v>
      </c>
      <c r="K17" s="186">
        <v>1.004</v>
      </c>
      <c r="L17" s="186">
        <v>2.7959999999999998</v>
      </c>
      <c r="M17" s="186">
        <v>2.9640000000000004</v>
      </c>
      <c r="N17" s="186">
        <v>2.4900000000000002</v>
      </c>
      <c r="O17" s="186">
        <v>0.46400000000000002</v>
      </c>
      <c r="P17" s="186">
        <v>1.6300000000000001</v>
      </c>
      <c r="Q17" s="186">
        <v>0.16600000000000004</v>
      </c>
      <c r="R17" s="186">
        <v>28.881999999999998</v>
      </c>
      <c r="S17" s="186">
        <v>0.39800000000000002</v>
      </c>
      <c r="T17" s="186">
        <v>3.4000000000000002E-2</v>
      </c>
      <c r="U17" s="186">
        <v>1.0000000000000002E-2</v>
      </c>
      <c r="V17" s="186">
        <v>2E-3</v>
      </c>
      <c r="W17" s="186">
        <v>3.6000000000000004E-2</v>
      </c>
      <c r="X17" s="186">
        <v>0</v>
      </c>
      <c r="Y17" s="186">
        <v>6.0000000000000001E-3</v>
      </c>
      <c r="Z17" s="186">
        <v>0.43400000000000005</v>
      </c>
      <c r="AA17" s="186">
        <v>4.0000000000000008E-2</v>
      </c>
      <c r="AB17" s="186">
        <v>0.50200000000000011</v>
      </c>
      <c r="AC17" s="186">
        <v>0.47399999999999998</v>
      </c>
      <c r="AD17" s="186">
        <v>2.6280000000000001</v>
      </c>
      <c r="AE17" s="186">
        <v>2.98</v>
      </c>
      <c r="AF17" s="186">
        <v>0.65400000000000003</v>
      </c>
      <c r="AG17" s="186">
        <v>0.04</v>
      </c>
      <c r="AH17" s="186">
        <v>3.8000000000000006E-2</v>
      </c>
      <c r="AI17" s="186">
        <v>91.117999999999995</v>
      </c>
      <c r="AJ17" s="187">
        <v>7.1779999999999999</v>
      </c>
    </row>
    <row r="18" spans="1:36" ht="15" thickBot="1" x14ac:dyDescent="0.4">
      <c r="A18" s="1"/>
      <c r="E18" s="112">
        <v>2425.8917666666671</v>
      </c>
      <c r="F18" s="113">
        <v>364.21973333333329</v>
      </c>
      <c r="G18" s="113">
        <v>62.39266666666667</v>
      </c>
      <c r="H18" s="113">
        <v>89.209433333333379</v>
      </c>
      <c r="I18" s="113">
        <v>7.9108999999999998</v>
      </c>
      <c r="J18" s="113">
        <v>78.910200000000003</v>
      </c>
      <c r="K18" s="113">
        <v>13.671049999999999</v>
      </c>
      <c r="L18" s="114"/>
      <c r="M18" s="114"/>
      <c r="N18" s="114"/>
      <c r="O18" s="114"/>
      <c r="P18" s="114"/>
      <c r="Q18" s="113">
        <v>96.666133333333335</v>
      </c>
      <c r="R18" s="113">
        <v>1316.2886333333331</v>
      </c>
      <c r="S18" s="113">
        <v>5.8040666666666683</v>
      </c>
      <c r="T18" s="113">
        <v>260.26029999999992</v>
      </c>
      <c r="U18" s="113">
        <v>2.7967999999999997</v>
      </c>
      <c r="V18" s="113">
        <v>2.7306750000000002</v>
      </c>
      <c r="W18" s="113">
        <v>41.315099999999994</v>
      </c>
      <c r="X18" s="113">
        <v>2.5470000000000002</v>
      </c>
      <c r="Y18" s="113">
        <v>3.6536333333333331</v>
      </c>
      <c r="Z18" s="114"/>
      <c r="AA18" s="114"/>
      <c r="AB18" s="113">
        <v>760.4982</v>
      </c>
      <c r="AC18" s="114"/>
      <c r="AD18" s="113">
        <v>1221.7194999999999</v>
      </c>
      <c r="AE18" s="113">
        <v>2269.5548999999996</v>
      </c>
      <c r="AF18" s="113">
        <v>823.40130000000022</v>
      </c>
      <c r="AG18" s="113">
        <v>26.838591666666666</v>
      </c>
      <c r="AH18" s="113">
        <v>16.791150000000002</v>
      </c>
      <c r="AI18" s="113">
        <v>1167.9566333333332</v>
      </c>
      <c r="AJ18" s="115">
        <v>5197.8997333333346</v>
      </c>
    </row>
    <row r="19" spans="1:36" ht="15.5" thickTop="1" thickBot="1" x14ac:dyDescent="0.4">
      <c r="C19" s="42"/>
      <c r="E19" s="44"/>
      <c r="F19" s="44"/>
      <c r="G19" s="44"/>
      <c r="H19" s="44"/>
      <c r="I19" s="44"/>
      <c r="J19" s="44"/>
      <c r="K19" s="44"/>
      <c r="L19" s="44"/>
      <c r="M19" s="44"/>
      <c r="N19" s="44"/>
      <c r="O19" s="44"/>
      <c r="P19" s="44"/>
      <c r="Q19" s="44"/>
      <c r="R19" s="44"/>
      <c r="S19" s="44"/>
      <c r="T19" s="44"/>
      <c r="U19" s="44"/>
      <c r="V19" s="44"/>
      <c r="W19" s="44"/>
      <c r="X19" s="44"/>
      <c r="Y19" s="44"/>
      <c r="Z19" s="44"/>
      <c r="AA19" s="44"/>
      <c r="AB19" s="44"/>
      <c r="AC19" s="44"/>
      <c r="AD19" s="44"/>
      <c r="AE19" s="44"/>
      <c r="AF19" s="44"/>
      <c r="AG19" s="44"/>
      <c r="AH19" s="44"/>
      <c r="AI19" s="44"/>
      <c r="AJ19" s="44"/>
    </row>
    <row r="20" spans="1:36" ht="15" thickTop="1" x14ac:dyDescent="0.35">
      <c r="B20" s="289" t="s">
        <v>128</v>
      </c>
      <c r="C20" s="290"/>
      <c r="D20" s="11"/>
      <c r="E20" s="12">
        <v>2400</v>
      </c>
      <c r="F20" s="13">
        <f>(0.45*E18)/4</f>
        <v>272.91282375000003</v>
      </c>
      <c r="G20" s="13">
        <f>14*E18/1000</f>
        <v>33.962484733333341</v>
      </c>
      <c r="H20" s="14"/>
      <c r="I20" s="14"/>
      <c r="J20" s="13">
        <f>(0.2*E18)/9</f>
        <v>53.908705925925943</v>
      </c>
      <c r="K20" s="14"/>
      <c r="L20" s="14"/>
      <c r="M20" s="14"/>
      <c r="N20" s="14"/>
      <c r="O20" s="14"/>
      <c r="P20" s="14"/>
      <c r="Q20" s="13">
        <f>(0.1*E18)/4</f>
        <v>60.647294166666683</v>
      </c>
      <c r="R20" s="14">
        <v>900</v>
      </c>
      <c r="S20" s="14">
        <v>15</v>
      </c>
      <c r="T20" s="14">
        <v>90</v>
      </c>
      <c r="U20" s="14">
        <v>1.2</v>
      </c>
      <c r="V20" s="14">
        <v>1.3</v>
      </c>
      <c r="W20" s="14">
        <v>16</v>
      </c>
      <c r="X20" s="14">
        <v>1.3</v>
      </c>
      <c r="Y20" s="14">
        <v>2.4</v>
      </c>
      <c r="Z20" s="16"/>
      <c r="AA20" s="16"/>
      <c r="AB20" s="14">
        <v>400</v>
      </c>
      <c r="AC20" s="16"/>
      <c r="AD20" s="14">
        <v>1000</v>
      </c>
      <c r="AE20" s="14">
        <v>700</v>
      </c>
      <c r="AF20" s="14">
        <v>420</v>
      </c>
      <c r="AG20" s="14">
        <v>14.4</v>
      </c>
      <c r="AH20" s="14">
        <v>16.5</v>
      </c>
      <c r="AI20" s="14">
        <v>1500</v>
      </c>
      <c r="AJ20" s="17">
        <v>3400</v>
      </c>
    </row>
    <row r="21" spans="1:36" ht="15" thickBot="1" x14ac:dyDescent="0.4">
      <c r="B21" s="303" t="s">
        <v>129</v>
      </c>
      <c r="C21" s="304"/>
      <c r="D21" s="11"/>
      <c r="E21" s="18">
        <v>2550</v>
      </c>
      <c r="F21" s="19">
        <f>(0.65*E18)/4</f>
        <v>394.2074120833334</v>
      </c>
      <c r="G21" s="20"/>
      <c r="H21" s="20"/>
      <c r="I21" s="19">
        <f>(0.1*E18)/4</f>
        <v>60.647294166666683</v>
      </c>
      <c r="J21" s="19">
        <f>(0.35*E18)/9</f>
        <v>94.34023537037038</v>
      </c>
      <c r="K21" s="19">
        <f>(0.1*E18)/9</f>
        <v>26.954352962962972</v>
      </c>
      <c r="L21" s="20"/>
      <c r="M21" s="20"/>
      <c r="N21" s="20"/>
      <c r="O21" s="20"/>
      <c r="P21" s="20"/>
      <c r="Q21" s="19">
        <f>(0.35*E18)/4</f>
        <v>212.26552958333335</v>
      </c>
      <c r="R21" s="20"/>
      <c r="S21" s="20">
        <v>100</v>
      </c>
      <c r="T21" s="20">
        <v>2000</v>
      </c>
      <c r="U21" s="20"/>
      <c r="V21" s="20"/>
      <c r="W21" s="20"/>
      <c r="X21" s="20">
        <v>100</v>
      </c>
      <c r="Y21" s="20"/>
      <c r="Z21" s="21"/>
      <c r="AA21" s="21"/>
      <c r="AB21" s="20"/>
      <c r="AC21" s="21"/>
      <c r="AD21" s="20">
        <v>2500</v>
      </c>
      <c r="AE21" s="20">
        <v>4000</v>
      </c>
      <c r="AF21" s="20"/>
      <c r="AG21" s="20">
        <v>45</v>
      </c>
      <c r="AH21" s="20">
        <v>40</v>
      </c>
      <c r="AI21" s="20">
        <v>2300</v>
      </c>
      <c r="AJ21" s="22"/>
    </row>
    <row r="22" spans="1:36" ht="15.5" thickTop="1" thickBot="1" x14ac:dyDescent="0.4">
      <c r="A22" s="1"/>
      <c r="C22" s="1"/>
      <c r="F22" s="23"/>
      <c r="G22" s="23"/>
      <c r="H22" s="23"/>
      <c r="I22" s="23"/>
      <c r="J22" s="23"/>
      <c r="K22" s="23"/>
      <c r="L22" s="23"/>
      <c r="M22" s="23"/>
      <c r="N22" s="23"/>
      <c r="O22" s="23"/>
      <c r="P22" s="23"/>
      <c r="Q22" s="23"/>
    </row>
    <row r="23" spans="1:36" ht="15" thickTop="1" x14ac:dyDescent="0.35">
      <c r="A23" s="1"/>
      <c r="B23" s="289" t="s">
        <v>130</v>
      </c>
      <c r="C23" s="290"/>
      <c r="F23" s="24">
        <f>(0.45*AVERAGE(E20:E21))/4</f>
        <v>278.4375</v>
      </c>
      <c r="G23" s="25">
        <f>14*AVERAGE(E20:E21)/1000</f>
        <v>34.65</v>
      </c>
      <c r="H23" s="23"/>
      <c r="I23" s="26"/>
      <c r="J23" s="27">
        <f>(0.2*AVERAGE(E20:E21))/9</f>
        <v>55</v>
      </c>
      <c r="K23" s="28"/>
      <c r="L23" s="28"/>
      <c r="M23" s="28"/>
      <c r="N23" s="28"/>
      <c r="O23" s="28"/>
      <c r="P23" s="28"/>
      <c r="Q23" s="25">
        <f>(0.1*AVERAGE(E20:E21))/4</f>
        <v>61.875</v>
      </c>
      <c r="AF23" s="144"/>
      <c r="AG23" s="144"/>
      <c r="AH23" s="144"/>
    </row>
    <row r="24" spans="1:36" ht="15" thickBot="1" x14ac:dyDescent="0.4">
      <c r="A24" s="1"/>
      <c r="B24" s="303" t="s">
        <v>131</v>
      </c>
      <c r="C24" s="304"/>
      <c r="F24" s="29">
        <f>(0.65*AVERAGE(E20:E21))/4</f>
        <v>402.1875</v>
      </c>
      <c r="G24" s="30"/>
      <c r="H24" s="23"/>
      <c r="I24" s="29">
        <f>(0.1*AVERAGE(E20:E21))/4</f>
        <v>61.875</v>
      </c>
      <c r="J24" s="31">
        <f>(0.35*AVERAGE(E20:E21))/9</f>
        <v>96.25</v>
      </c>
      <c r="K24" s="31">
        <f>(0.1*AVERAGE(E20:E21))/9</f>
        <v>27.5</v>
      </c>
      <c r="L24" s="32"/>
      <c r="M24" s="32"/>
      <c r="N24" s="32"/>
      <c r="O24" s="32"/>
      <c r="P24" s="32"/>
      <c r="Q24" s="33">
        <f>(0.35*AVERAGE(E20:E21))/4</f>
        <v>216.5625</v>
      </c>
      <c r="AF24" s="140"/>
      <c r="AG24" s="140"/>
      <c r="AH24" s="140"/>
    </row>
    <row r="25" spans="1:36" ht="15" thickTop="1" x14ac:dyDescent="0.35">
      <c r="D25" s="34"/>
      <c r="E25" s="64"/>
    </row>
  </sheetData>
  <mergeCells count="52">
    <mergeCell ref="B20:C20"/>
    <mergeCell ref="B21:C21"/>
    <mergeCell ref="B23:C23"/>
    <mergeCell ref="B24:C24"/>
    <mergeCell ref="B15:C15"/>
    <mergeCell ref="B13:C13"/>
    <mergeCell ref="B14:C14"/>
    <mergeCell ref="B12:C12"/>
    <mergeCell ref="B16:C16"/>
    <mergeCell ref="B17:C17"/>
    <mergeCell ref="B9:C9"/>
    <mergeCell ref="B10:C10"/>
    <mergeCell ref="B11:C11"/>
    <mergeCell ref="AA2:AA3"/>
    <mergeCell ref="P2:P3"/>
    <mergeCell ref="Q2:Q3"/>
    <mergeCell ref="R2:R3"/>
    <mergeCell ref="S2:S3"/>
    <mergeCell ref="T2:T3"/>
    <mergeCell ref="U2:U3"/>
    <mergeCell ref="K2:K3"/>
    <mergeCell ref="L2:L3"/>
    <mergeCell ref="M2:M3"/>
    <mergeCell ref="N2:N3"/>
    <mergeCell ref="O2:O3"/>
    <mergeCell ref="B7:C7"/>
    <mergeCell ref="AH2:AH3"/>
    <mergeCell ref="AI2:AI3"/>
    <mergeCell ref="AJ2:AJ3"/>
    <mergeCell ref="B4:C4"/>
    <mergeCell ref="B5:C5"/>
    <mergeCell ref="AB2:AB3"/>
    <mergeCell ref="AC2:AC3"/>
    <mergeCell ref="AD2:AD3"/>
    <mergeCell ref="AE2:AE3"/>
    <mergeCell ref="AF2:AF3"/>
    <mergeCell ref="AG2:AG3"/>
    <mergeCell ref="V2:V3"/>
    <mergeCell ref="W2:W3"/>
    <mergeCell ref="X2:X3"/>
    <mergeCell ref="Y2:Y3"/>
    <mergeCell ref="Z2:Z3"/>
    <mergeCell ref="B8:C8"/>
    <mergeCell ref="B6:C6"/>
    <mergeCell ref="A2:A3"/>
    <mergeCell ref="B2:C3"/>
    <mergeCell ref="J2:J3"/>
    <mergeCell ref="E2:E3"/>
    <mergeCell ref="F2:F3"/>
    <mergeCell ref="G2:G3"/>
    <mergeCell ref="H2:H3"/>
    <mergeCell ref="I2:I3"/>
  </mergeCells>
  <conditionalFormatting sqref="E18">
    <cfRule type="cellIs" dxfId="613" priority="68" operator="lessThan">
      <formula>$E$20</formula>
    </cfRule>
    <cfRule type="cellIs" dxfId="612" priority="69" operator="greaterThan">
      <formula>$E$21</formula>
    </cfRule>
    <cfRule type="cellIs" dxfId="611" priority="70" operator="between">
      <formula>$E$20</formula>
      <formula>$E$21</formula>
    </cfRule>
  </conditionalFormatting>
  <conditionalFormatting sqref="F18">
    <cfRule type="cellIs" dxfId="610" priority="65" operator="between">
      <formula>$F$20</formula>
      <formula>$F$21</formula>
    </cfRule>
    <cfRule type="cellIs" dxfId="609" priority="66" operator="lessThan">
      <formula>$F$20</formula>
    </cfRule>
    <cfRule type="cellIs" dxfId="608" priority="67" operator="greaterThan">
      <formula>$F$21</formula>
    </cfRule>
  </conditionalFormatting>
  <conditionalFormatting sqref="G18">
    <cfRule type="cellIs" dxfId="607" priority="63" operator="lessThan">
      <formula>$G$20</formula>
    </cfRule>
    <cfRule type="cellIs" dxfId="606" priority="64" operator="greaterThan">
      <formula>$G$20</formula>
    </cfRule>
  </conditionalFormatting>
  <conditionalFormatting sqref="I18">
    <cfRule type="cellIs" dxfId="605" priority="61" operator="lessThan">
      <formula>$I$21</formula>
    </cfRule>
    <cfRule type="cellIs" dxfId="604" priority="62" operator="greaterThan">
      <formula>$I$21</formula>
    </cfRule>
  </conditionalFormatting>
  <conditionalFormatting sqref="J18">
    <cfRule type="cellIs" dxfId="603" priority="58" operator="between">
      <formula>$J$20</formula>
      <formula>$J$21</formula>
    </cfRule>
    <cfRule type="cellIs" dxfId="602" priority="59" operator="lessThan">
      <formula>$J$20</formula>
    </cfRule>
    <cfRule type="cellIs" dxfId="601" priority="60" operator="greaterThan">
      <formula>$J$21</formula>
    </cfRule>
  </conditionalFormatting>
  <conditionalFormatting sqref="K18">
    <cfRule type="cellIs" dxfId="600" priority="56" operator="lessThan">
      <formula>$K$21</formula>
    </cfRule>
    <cfRule type="cellIs" dxfId="599" priority="57" operator="greaterThan">
      <formula>$K$21</formula>
    </cfRule>
  </conditionalFormatting>
  <conditionalFormatting sqref="Q18">
    <cfRule type="cellIs" dxfId="598" priority="53" operator="between">
      <formula>$Q$20</formula>
      <formula>$Q$21</formula>
    </cfRule>
    <cfRule type="cellIs" dxfId="597" priority="54" operator="lessThan">
      <formula>$Q$20</formula>
    </cfRule>
    <cfRule type="cellIs" dxfId="596" priority="55" operator="greaterThan">
      <formula>$Q$21</formula>
    </cfRule>
  </conditionalFormatting>
  <conditionalFormatting sqref="R18">
    <cfRule type="cellIs" dxfId="595" priority="51" operator="lessThan">
      <formula>$R$20</formula>
    </cfRule>
    <cfRule type="cellIs" dxfId="594" priority="52" operator="greaterThan">
      <formula>$R$20</formula>
    </cfRule>
  </conditionalFormatting>
  <conditionalFormatting sqref="S18">
    <cfRule type="cellIs" dxfId="593" priority="48" operator="between">
      <formula>$S$20</formula>
      <formula>$S$21</formula>
    </cfRule>
    <cfRule type="cellIs" dxfId="592" priority="49" operator="lessThan">
      <formula>$S$20</formula>
    </cfRule>
    <cfRule type="cellIs" dxfId="591" priority="50" operator="greaterThan">
      <formula>$S$21</formula>
    </cfRule>
  </conditionalFormatting>
  <conditionalFormatting sqref="T18">
    <cfRule type="cellIs" dxfId="590" priority="45" operator="between">
      <formula>$T$20</formula>
      <formula>$T$21</formula>
    </cfRule>
    <cfRule type="cellIs" dxfId="589" priority="46" operator="lessThan">
      <formula>$T$20</formula>
    </cfRule>
    <cfRule type="cellIs" dxfId="588" priority="47" operator="greaterThan">
      <formula>$T$21</formula>
    </cfRule>
  </conditionalFormatting>
  <conditionalFormatting sqref="U18">
    <cfRule type="cellIs" dxfId="587" priority="43" operator="lessThan">
      <formula>$U$20</formula>
    </cfRule>
    <cfRule type="cellIs" dxfId="586" priority="44" operator="greaterThan">
      <formula>$U$20</formula>
    </cfRule>
  </conditionalFormatting>
  <conditionalFormatting sqref="V18">
    <cfRule type="cellIs" dxfId="585" priority="41" operator="lessThan">
      <formula>$V$20</formula>
    </cfRule>
    <cfRule type="cellIs" dxfId="584" priority="42" operator="greaterThan">
      <formula>$V$20</formula>
    </cfRule>
  </conditionalFormatting>
  <conditionalFormatting sqref="W18">
    <cfRule type="cellIs" dxfId="583" priority="39" operator="lessThan">
      <formula>$W$20</formula>
    </cfRule>
    <cfRule type="cellIs" dxfId="582" priority="40" operator="greaterThan">
      <formula>$W$20</formula>
    </cfRule>
  </conditionalFormatting>
  <conditionalFormatting sqref="X18">
    <cfRule type="cellIs" dxfId="581" priority="36" operator="between">
      <formula>$X$20</formula>
      <formula>$X$21</formula>
    </cfRule>
    <cfRule type="cellIs" dxfId="580" priority="37" operator="lessThan">
      <formula>$X$20</formula>
    </cfRule>
    <cfRule type="cellIs" dxfId="579" priority="38" operator="greaterThan">
      <formula>$X$21</formula>
    </cfRule>
  </conditionalFormatting>
  <conditionalFormatting sqref="Y18">
    <cfRule type="cellIs" dxfId="578" priority="34" operator="lessThan">
      <formula>$Y$20</formula>
    </cfRule>
    <cfRule type="cellIs" dxfId="577" priority="35" operator="greaterThan">
      <formula>$Y$20</formula>
    </cfRule>
  </conditionalFormatting>
  <conditionalFormatting sqref="AB18">
    <cfRule type="cellIs" dxfId="576" priority="32" operator="lessThan">
      <formula>$AB$20</formula>
    </cfRule>
    <cfRule type="cellIs" dxfId="575" priority="33" operator="greaterThan">
      <formula>$AB$20</formula>
    </cfRule>
  </conditionalFormatting>
  <conditionalFormatting sqref="AD18">
    <cfRule type="cellIs" dxfId="574" priority="29" operator="between">
      <formula>$AD$20</formula>
      <formula>$AD$21</formula>
    </cfRule>
    <cfRule type="cellIs" dxfId="573" priority="30" operator="lessThan">
      <formula>$AD$20</formula>
    </cfRule>
    <cfRule type="cellIs" dxfId="572" priority="31" operator="greaterThan">
      <formula>$AD$21</formula>
    </cfRule>
  </conditionalFormatting>
  <conditionalFormatting sqref="AE18">
    <cfRule type="cellIs" dxfId="571" priority="26" operator="between">
      <formula>$AE$20</formula>
      <formula>$AE$21</formula>
    </cfRule>
    <cfRule type="cellIs" dxfId="570" priority="27" operator="lessThan">
      <formula>$AE$20</formula>
    </cfRule>
    <cfRule type="cellIs" dxfId="569" priority="28" operator="greaterThan">
      <formula>$AE$21</formula>
    </cfRule>
  </conditionalFormatting>
  <conditionalFormatting sqref="AF18">
    <cfRule type="cellIs" dxfId="568" priority="24" operator="lessThan">
      <formula>$AF$20</formula>
    </cfRule>
    <cfRule type="cellIs" dxfId="567" priority="25" operator="greaterThan">
      <formula>$AF$20</formula>
    </cfRule>
  </conditionalFormatting>
  <conditionalFormatting sqref="AG18">
    <cfRule type="cellIs" dxfId="566" priority="21" operator="between">
      <formula>$AG$20</formula>
      <formula>$AG$21</formula>
    </cfRule>
    <cfRule type="cellIs" dxfId="565" priority="22" operator="lessThan">
      <formula>$AG$20</formula>
    </cfRule>
    <cfRule type="cellIs" dxfId="564" priority="23" operator="greaterThan">
      <formula>$AG$21</formula>
    </cfRule>
  </conditionalFormatting>
  <conditionalFormatting sqref="AH18">
    <cfRule type="cellIs" dxfId="563" priority="18" operator="between">
      <formula>$AH$20</formula>
      <formula>$AH$21</formula>
    </cfRule>
    <cfRule type="cellIs" dxfId="562" priority="19" operator="lessThan">
      <formula>$AH$20</formula>
    </cfRule>
    <cfRule type="cellIs" dxfId="561" priority="20" operator="greaterThan">
      <formula>$AH$21</formula>
    </cfRule>
  </conditionalFormatting>
  <conditionalFormatting sqref="AI18">
    <cfRule type="cellIs" dxfId="560" priority="15" operator="between">
      <formula>$AI$20</formula>
      <formula>$AI$21</formula>
    </cfRule>
    <cfRule type="cellIs" dxfId="559" priority="16" operator="lessThan">
      <formula>$AI$20</formula>
    </cfRule>
    <cfRule type="cellIs" dxfId="558" priority="17" operator="greaterThan">
      <formula>$AI$21</formula>
    </cfRule>
  </conditionalFormatting>
  <conditionalFormatting sqref="AJ18">
    <cfRule type="cellIs" dxfId="557" priority="13" operator="lessThan">
      <formula>$AJ$20</formula>
    </cfRule>
    <cfRule type="cellIs" dxfId="556" priority="14" operator="greaterThan">
      <formula>$AJ$20</formula>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tabColor rgb="FF0070C0"/>
  </sheetPr>
  <dimension ref="A1:AJ26"/>
  <sheetViews>
    <sheetView zoomScale="64" zoomScaleNormal="64" workbookViewId="0">
      <pane xSplit="3" ySplit="3" topLeftCell="D4" activePane="bottomRight" state="frozen"/>
      <selection pane="topRight" activeCell="D1" sqref="D1"/>
      <selection pane="bottomLeft" activeCell="A4" sqref="A4"/>
      <selection pane="bottomRight" activeCell="C20" sqref="C20"/>
    </sheetView>
  </sheetViews>
  <sheetFormatPr defaultColWidth="38.1796875" defaultRowHeight="14.5" x14ac:dyDescent="0.35"/>
  <cols>
    <col min="1" max="1" width="6.7265625" style="2" bestFit="1" customWidth="1"/>
    <col min="2" max="2" width="26.6328125" style="1" customWidth="1"/>
    <col min="3" max="3" width="26.6328125" style="2" customWidth="1"/>
    <col min="4" max="4" width="1.81640625" style="1" customWidth="1"/>
    <col min="5" max="36" width="8.6328125" style="1" customWidth="1"/>
    <col min="37" max="37" width="9.26953125" style="1" customWidth="1"/>
    <col min="38" max="16384" width="38.1796875" style="1"/>
  </cols>
  <sheetData>
    <row r="1" spans="1:36" ht="108" customHeight="1" thickBot="1" x14ac:dyDescent="0.4">
      <c r="E1" s="5" t="s">
        <v>12</v>
      </c>
      <c r="F1" s="5" t="s">
        <v>13</v>
      </c>
      <c r="G1" s="5" t="s">
        <v>14</v>
      </c>
      <c r="H1" s="5" t="s">
        <v>15</v>
      </c>
      <c r="I1" s="5" t="s">
        <v>16</v>
      </c>
      <c r="J1" s="5" t="s">
        <v>17</v>
      </c>
      <c r="K1" s="5" t="s">
        <v>18</v>
      </c>
      <c r="L1" s="5" t="s">
        <v>19</v>
      </c>
      <c r="M1" s="5" t="s">
        <v>20</v>
      </c>
      <c r="N1" s="5" t="s">
        <v>21</v>
      </c>
      <c r="O1" s="5" t="s">
        <v>22</v>
      </c>
      <c r="P1" s="5" t="s">
        <v>23</v>
      </c>
      <c r="Q1" s="5" t="s">
        <v>24</v>
      </c>
      <c r="R1" s="5" t="s">
        <v>25</v>
      </c>
      <c r="S1" s="5" t="s">
        <v>26</v>
      </c>
      <c r="T1" s="5" t="s">
        <v>27</v>
      </c>
      <c r="U1" s="5" t="s">
        <v>28</v>
      </c>
      <c r="V1" s="5" t="s">
        <v>29</v>
      </c>
      <c r="W1" s="5" t="s">
        <v>30</v>
      </c>
      <c r="X1" s="5" t="s">
        <v>31</v>
      </c>
      <c r="Y1" s="5" t="s">
        <v>32</v>
      </c>
      <c r="Z1" s="5" t="s">
        <v>33</v>
      </c>
      <c r="AA1" s="5" t="s">
        <v>34</v>
      </c>
      <c r="AB1" s="5" t="s">
        <v>35</v>
      </c>
      <c r="AC1" s="5" t="s">
        <v>36</v>
      </c>
      <c r="AD1" s="5" t="s">
        <v>37</v>
      </c>
      <c r="AE1" s="5" t="s">
        <v>38</v>
      </c>
      <c r="AF1" s="5" t="s">
        <v>39</v>
      </c>
      <c r="AG1" s="5" t="s">
        <v>40</v>
      </c>
      <c r="AH1" s="5" t="s">
        <v>41</v>
      </c>
      <c r="AI1" s="5" t="s">
        <v>42</v>
      </c>
      <c r="AJ1" s="5" t="s">
        <v>43</v>
      </c>
    </row>
    <row r="2" spans="1:36" ht="15" thickTop="1" x14ac:dyDescent="0.35">
      <c r="A2" s="311" t="s">
        <v>1</v>
      </c>
      <c r="B2" s="313" t="s">
        <v>0</v>
      </c>
      <c r="C2" s="314"/>
      <c r="E2" s="335" t="s">
        <v>44</v>
      </c>
      <c r="F2" s="337" t="s">
        <v>45</v>
      </c>
      <c r="G2" s="337" t="s">
        <v>46</v>
      </c>
      <c r="H2" s="337" t="s">
        <v>47</v>
      </c>
      <c r="I2" s="325" t="s">
        <v>48</v>
      </c>
      <c r="J2" s="337" t="s">
        <v>49</v>
      </c>
      <c r="K2" s="337" t="s">
        <v>50</v>
      </c>
      <c r="L2" s="325" t="s">
        <v>51</v>
      </c>
      <c r="M2" s="325" t="s">
        <v>52</v>
      </c>
      <c r="N2" s="325" t="s">
        <v>53</v>
      </c>
      <c r="O2" s="325" t="s">
        <v>54</v>
      </c>
      <c r="P2" s="325" t="s">
        <v>55</v>
      </c>
      <c r="Q2" s="325" t="s">
        <v>56</v>
      </c>
      <c r="R2" s="325" t="s">
        <v>57</v>
      </c>
      <c r="S2" s="325" t="s">
        <v>58</v>
      </c>
      <c r="T2" s="325" t="s">
        <v>59</v>
      </c>
      <c r="U2" s="325" t="s">
        <v>60</v>
      </c>
      <c r="V2" s="325" t="s">
        <v>61</v>
      </c>
      <c r="W2" s="325" t="s">
        <v>62</v>
      </c>
      <c r="X2" s="325" t="s">
        <v>63</v>
      </c>
      <c r="Y2" s="325" t="s">
        <v>64</v>
      </c>
      <c r="Z2" s="325" t="s">
        <v>65</v>
      </c>
      <c r="AA2" s="325" t="s">
        <v>66</v>
      </c>
      <c r="AB2" s="325" t="s">
        <v>67</v>
      </c>
      <c r="AC2" s="325" t="s">
        <v>68</v>
      </c>
      <c r="AD2" s="325" t="s">
        <v>69</v>
      </c>
      <c r="AE2" s="325" t="s">
        <v>70</v>
      </c>
      <c r="AF2" s="325" t="s">
        <v>71</v>
      </c>
      <c r="AG2" s="325" t="s">
        <v>72</v>
      </c>
      <c r="AH2" s="325" t="s">
        <v>73</v>
      </c>
      <c r="AI2" s="325" t="s">
        <v>74</v>
      </c>
      <c r="AJ2" s="327" t="s">
        <v>75</v>
      </c>
    </row>
    <row r="3" spans="1:36" ht="15" thickBot="1" x14ac:dyDescent="0.4">
      <c r="A3" s="312"/>
      <c r="B3" s="315"/>
      <c r="C3" s="316"/>
      <c r="E3" s="336"/>
      <c r="F3" s="326"/>
      <c r="G3" s="326"/>
      <c r="H3" s="326"/>
      <c r="I3" s="326"/>
      <c r="J3" s="326"/>
      <c r="K3" s="326"/>
      <c r="L3" s="326"/>
      <c r="M3" s="326"/>
      <c r="N3" s="326"/>
      <c r="O3" s="326"/>
      <c r="P3" s="326"/>
      <c r="Q3" s="326"/>
      <c r="R3" s="326"/>
      <c r="S3" s="326"/>
      <c r="T3" s="326"/>
      <c r="U3" s="326"/>
      <c r="V3" s="326"/>
      <c r="W3" s="326"/>
      <c r="X3" s="326"/>
      <c r="Y3" s="326"/>
      <c r="Z3" s="326"/>
      <c r="AA3" s="326"/>
      <c r="AB3" s="326"/>
      <c r="AC3" s="326"/>
      <c r="AD3" s="326"/>
      <c r="AE3" s="326"/>
      <c r="AF3" s="326"/>
      <c r="AG3" s="326"/>
      <c r="AH3" s="326"/>
      <c r="AI3" s="326"/>
      <c r="AJ3" s="328"/>
    </row>
    <row r="4" spans="1:36" ht="15.5" x14ac:dyDescent="0.35">
      <c r="A4" s="133">
        <v>7.93</v>
      </c>
      <c r="B4" s="299" t="s">
        <v>2</v>
      </c>
      <c r="C4" s="300"/>
      <c r="E4" s="116"/>
      <c r="F4" s="117"/>
      <c r="G4" s="117"/>
      <c r="H4" s="117"/>
      <c r="I4" s="117"/>
      <c r="J4" s="117"/>
      <c r="K4" s="117"/>
      <c r="L4" s="117"/>
      <c r="M4" s="117"/>
      <c r="N4" s="117"/>
      <c r="O4" s="117"/>
      <c r="P4" s="117"/>
      <c r="Q4" s="117"/>
      <c r="R4" s="117"/>
      <c r="S4" s="117"/>
      <c r="T4" s="117"/>
      <c r="U4" s="117"/>
      <c r="V4" s="117"/>
      <c r="W4" s="117"/>
      <c r="X4" s="117"/>
      <c r="Y4" s="117"/>
      <c r="Z4" s="117"/>
      <c r="AA4" s="117"/>
      <c r="AB4" s="117"/>
      <c r="AC4" s="117"/>
      <c r="AD4" s="117"/>
      <c r="AE4" s="117"/>
      <c r="AF4" s="117"/>
      <c r="AG4" s="117"/>
      <c r="AH4" s="117"/>
      <c r="AI4" s="117"/>
      <c r="AJ4" s="118"/>
    </row>
    <row r="5" spans="1:36" s="66" customFormat="1" x14ac:dyDescent="0.35">
      <c r="A5" s="264">
        <v>2</v>
      </c>
      <c r="B5" s="346" t="s">
        <v>3</v>
      </c>
      <c r="C5" s="347"/>
      <c r="E5" s="84">
        <v>73.624000000000009</v>
      </c>
      <c r="F5" s="77">
        <v>12.612</v>
      </c>
      <c r="G5" s="77">
        <v>4.6640000000000006</v>
      </c>
      <c r="H5" s="77">
        <v>2.7760000000000002</v>
      </c>
      <c r="I5" s="77">
        <v>6.8000000000000005E-2</v>
      </c>
      <c r="J5" s="77">
        <v>1.4480000000000002</v>
      </c>
      <c r="K5" s="77">
        <v>0.33999999999999997</v>
      </c>
      <c r="L5" s="77">
        <v>0.25600000000000001</v>
      </c>
      <c r="M5" s="77">
        <v>0.46799999999999997</v>
      </c>
      <c r="N5" s="77">
        <v>0.30800000000000005</v>
      </c>
      <c r="O5" s="77">
        <v>0.15600000000000003</v>
      </c>
      <c r="P5" s="77">
        <v>0.56799999999999995</v>
      </c>
      <c r="Q5" s="77">
        <v>5.1319999999999997</v>
      </c>
      <c r="R5" s="77">
        <v>408.48000000000008</v>
      </c>
      <c r="S5" s="77">
        <v>0.11600000000000001</v>
      </c>
      <c r="T5" s="77">
        <v>42.352000000000004</v>
      </c>
      <c r="U5" s="77">
        <v>0.156</v>
      </c>
      <c r="V5" s="77">
        <v>0.23200000000000001</v>
      </c>
      <c r="W5" s="77">
        <v>2.4159999999999999</v>
      </c>
      <c r="X5" s="77">
        <v>0.24400000000000005</v>
      </c>
      <c r="Y5" s="77">
        <v>8.0000000000000002E-3</v>
      </c>
      <c r="Z5" s="77">
        <v>94.384</v>
      </c>
      <c r="AA5" s="77">
        <v>1.1400000000000001</v>
      </c>
      <c r="AB5" s="77">
        <v>96.324000000000012</v>
      </c>
      <c r="AC5" s="77">
        <v>95.524000000000015</v>
      </c>
      <c r="AD5" s="77">
        <v>156.58800000000002</v>
      </c>
      <c r="AE5" s="77">
        <v>92.51600000000002</v>
      </c>
      <c r="AF5" s="77">
        <v>61.384000000000007</v>
      </c>
      <c r="AG5" s="77">
        <v>2.528</v>
      </c>
      <c r="AH5" s="77">
        <v>0.84400000000000008</v>
      </c>
      <c r="AI5" s="77">
        <v>156.05600000000001</v>
      </c>
      <c r="AJ5" s="85">
        <v>458.19200000000001</v>
      </c>
    </row>
    <row r="6" spans="1:36" s="66" customFormat="1" x14ac:dyDescent="0.35">
      <c r="A6" s="233">
        <v>1</v>
      </c>
      <c r="B6" s="346" t="s">
        <v>188</v>
      </c>
      <c r="C6" s="347"/>
      <c r="E6" s="70">
        <v>33.630000000000003</v>
      </c>
      <c r="F6" s="6">
        <v>5.71</v>
      </c>
      <c r="G6" s="6">
        <v>1.64</v>
      </c>
      <c r="H6" s="6">
        <v>1.1200000000000001</v>
      </c>
      <c r="I6" s="6">
        <v>0</v>
      </c>
      <c r="J6" s="6">
        <v>0.8</v>
      </c>
      <c r="K6" s="6">
        <v>0.09</v>
      </c>
      <c r="L6" s="6">
        <v>0.22</v>
      </c>
      <c r="M6" s="6">
        <v>0.21</v>
      </c>
      <c r="N6" s="6">
        <v>0.13</v>
      </c>
      <c r="O6" s="6">
        <v>7.0000000000000007E-2</v>
      </c>
      <c r="P6" s="6">
        <v>0.48</v>
      </c>
      <c r="Q6" s="6">
        <v>2.39</v>
      </c>
      <c r="R6" s="6">
        <v>210.6</v>
      </c>
      <c r="S6" s="6">
        <v>0</v>
      </c>
      <c r="T6" s="6">
        <v>30.32</v>
      </c>
      <c r="U6" s="6">
        <v>0.08</v>
      </c>
      <c r="V6" s="6">
        <v>0.13</v>
      </c>
      <c r="W6" s="6">
        <v>1.06</v>
      </c>
      <c r="X6" s="6">
        <v>0.12</v>
      </c>
      <c r="Y6" s="6">
        <v>0</v>
      </c>
      <c r="Z6" s="6">
        <v>57.72</v>
      </c>
      <c r="AA6" s="6">
        <v>0.26</v>
      </c>
      <c r="AB6" s="6">
        <v>58.17</v>
      </c>
      <c r="AC6" s="6">
        <v>57.99</v>
      </c>
      <c r="AD6" s="6">
        <v>111.62</v>
      </c>
      <c r="AE6" s="6">
        <v>50.18</v>
      </c>
      <c r="AF6" s="6">
        <v>36.61</v>
      </c>
      <c r="AG6" s="6">
        <v>1.43</v>
      </c>
      <c r="AH6" s="6">
        <v>0.52</v>
      </c>
      <c r="AI6" s="6">
        <v>48.89</v>
      </c>
      <c r="AJ6" s="71">
        <v>267.76</v>
      </c>
    </row>
    <row r="7" spans="1:36" s="23" customFormat="1" x14ac:dyDescent="0.35">
      <c r="A7" s="234">
        <v>0.43000000000000005</v>
      </c>
      <c r="B7" s="361" t="s">
        <v>4</v>
      </c>
      <c r="C7" s="362"/>
      <c r="E7" s="84">
        <v>16.0198</v>
      </c>
      <c r="F7" s="77">
        <v>2.9375999999999998</v>
      </c>
      <c r="G7" s="77">
        <v>0.81269999999999998</v>
      </c>
      <c r="H7" s="77">
        <v>1.0903</v>
      </c>
      <c r="I7" s="77">
        <v>0</v>
      </c>
      <c r="J7" s="77">
        <v>0.38000000000000006</v>
      </c>
      <c r="K7" s="77">
        <v>5.1200000000000009E-2</v>
      </c>
      <c r="L7" s="77">
        <v>5.8700000000000009E-2</v>
      </c>
      <c r="M7" s="77">
        <v>0.17130000000000001</v>
      </c>
      <c r="N7" s="77">
        <v>0.1457</v>
      </c>
      <c r="O7" s="77">
        <v>2.5600000000000005E-2</v>
      </c>
      <c r="P7" s="77">
        <v>0</v>
      </c>
      <c r="Q7" s="77">
        <v>0.49300000000000005</v>
      </c>
      <c r="R7" s="77">
        <v>158.31059999999999</v>
      </c>
      <c r="S7" s="77">
        <v>0</v>
      </c>
      <c r="T7" s="77">
        <v>7.7263000000000002</v>
      </c>
      <c r="U7" s="77">
        <v>1.9700000000000002E-2</v>
      </c>
      <c r="V7" s="77">
        <v>1.9700000000000002E-2</v>
      </c>
      <c r="W7" s="77">
        <v>0.35539999999999999</v>
      </c>
      <c r="X7" s="77">
        <v>4.4600000000000001E-2</v>
      </c>
      <c r="Y7" s="77">
        <v>0</v>
      </c>
      <c r="Z7" s="77">
        <v>5.5438999999999998</v>
      </c>
      <c r="AA7" s="77">
        <v>0</v>
      </c>
      <c r="AB7" s="77">
        <v>5.5438999999999998</v>
      </c>
      <c r="AC7" s="77">
        <v>5.5438999999999998</v>
      </c>
      <c r="AD7" s="77">
        <v>8.6632999999999996</v>
      </c>
      <c r="AE7" s="77">
        <v>11.5046</v>
      </c>
      <c r="AF7" s="77">
        <v>5.3071000000000002</v>
      </c>
      <c r="AG7" s="77">
        <v>0.25</v>
      </c>
      <c r="AH7" s="77">
        <v>0.10340000000000001</v>
      </c>
      <c r="AI7" s="77">
        <v>24.332999999999998</v>
      </c>
      <c r="AJ7" s="85">
        <v>76.558799999999991</v>
      </c>
    </row>
    <row r="8" spans="1:36" s="44" customFormat="1" x14ac:dyDescent="0.35">
      <c r="A8" s="265">
        <v>4.5</v>
      </c>
      <c r="B8" s="361" t="s">
        <v>190</v>
      </c>
      <c r="C8" s="362"/>
      <c r="E8" s="86">
        <v>290.52000000000004</v>
      </c>
      <c r="F8" s="87">
        <v>64.08</v>
      </c>
      <c r="G8" s="87">
        <v>10.98</v>
      </c>
      <c r="H8" s="87">
        <v>31.14</v>
      </c>
      <c r="I8" s="87">
        <v>1.4400000000000002</v>
      </c>
      <c r="J8" s="87">
        <v>4.05</v>
      </c>
      <c r="K8" s="87">
        <v>0.63000000000000012</v>
      </c>
      <c r="L8" s="87">
        <v>1.8000000000000003</v>
      </c>
      <c r="M8" s="87">
        <v>1.1700000000000002</v>
      </c>
      <c r="N8" s="87">
        <v>0.72000000000000008</v>
      </c>
      <c r="O8" s="87">
        <v>9.0000000000000011E-2</v>
      </c>
      <c r="P8" s="87">
        <v>1.71</v>
      </c>
      <c r="Q8" s="87">
        <v>6.21</v>
      </c>
      <c r="R8" s="87">
        <v>207.99</v>
      </c>
      <c r="S8" s="87">
        <v>0</v>
      </c>
      <c r="T8" s="87">
        <v>105.03</v>
      </c>
      <c r="U8" s="87">
        <v>0.45000000000000007</v>
      </c>
      <c r="V8" s="87">
        <v>0.36000000000000004</v>
      </c>
      <c r="W8" s="87">
        <v>3.9600000000000004</v>
      </c>
      <c r="X8" s="87">
        <v>0.45000000000000007</v>
      </c>
      <c r="Y8" s="87">
        <v>0</v>
      </c>
      <c r="Z8" s="87">
        <v>98.820000000000007</v>
      </c>
      <c r="AA8" s="87">
        <v>0.72000000000000008</v>
      </c>
      <c r="AB8" s="87">
        <v>100.17</v>
      </c>
      <c r="AC8" s="87">
        <v>99.54</v>
      </c>
      <c r="AD8" s="87">
        <v>115.65000000000002</v>
      </c>
      <c r="AE8" s="87">
        <v>156.06000000000003</v>
      </c>
      <c r="AF8" s="87">
        <v>84.600000000000009</v>
      </c>
      <c r="AG8" s="87">
        <v>3.15</v>
      </c>
      <c r="AH8" s="87">
        <v>1.35</v>
      </c>
      <c r="AI8" s="87">
        <v>137.25</v>
      </c>
      <c r="AJ8" s="88">
        <v>1161.27</v>
      </c>
    </row>
    <row r="9" spans="1:36" s="23" customFormat="1" ht="15.5" x14ac:dyDescent="0.35">
      <c r="A9" s="235">
        <v>4</v>
      </c>
      <c r="B9" s="359" t="s">
        <v>189</v>
      </c>
      <c r="C9" s="360"/>
      <c r="E9" s="119">
        <v>639.40000000000009</v>
      </c>
      <c r="F9" s="151">
        <v>126.55200000000002</v>
      </c>
      <c r="G9" s="151">
        <v>16.304000000000002</v>
      </c>
      <c r="H9" s="151">
        <v>5.9119999999999999</v>
      </c>
      <c r="I9" s="151">
        <v>2.52</v>
      </c>
      <c r="J9" s="151">
        <v>7.8160000000000007</v>
      </c>
      <c r="K9" s="151">
        <v>1.4400000000000002</v>
      </c>
      <c r="L9" s="151">
        <v>2.1520000000000001</v>
      </c>
      <c r="M9" s="151">
        <v>3</v>
      </c>
      <c r="N9" s="151">
        <v>2.5760000000000005</v>
      </c>
      <c r="O9" s="151">
        <v>0.192</v>
      </c>
      <c r="P9" s="151">
        <v>3.056</v>
      </c>
      <c r="Q9" s="151">
        <v>22.000000000000004</v>
      </c>
      <c r="R9" s="151">
        <v>8.9280000000000008</v>
      </c>
      <c r="S9" s="151">
        <v>0.13600000000000001</v>
      </c>
      <c r="T9" s="151">
        <v>0.44</v>
      </c>
      <c r="U9" s="151">
        <v>0.67199999999999993</v>
      </c>
      <c r="V9" s="151">
        <v>0.28800000000000003</v>
      </c>
      <c r="W9" s="151">
        <v>11.231999999999999</v>
      </c>
      <c r="X9" s="151">
        <v>0.53600000000000003</v>
      </c>
      <c r="Y9" s="151">
        <v>2.4E-2</v>
      </c>
      <c r="Z9" s="151">
        <v>79.591999999999999</v>
      </c>
      <c r="AA9" s="151">
        <v>8.0399999999999991</v>
      </c>
      <c r="AB9" s="151">
        <v>93.183999999999997</v>
      </c>
      <c r="AC9" s="151">
        <v>87.48</v>
      </c>
      <c r="AD9" s="151">
        <v>93.647999999999996</v>
      </c>
      <c r="AE9" s="151">
        <v>571.61599999999999</v>
      </c>
      <c r="AF9" s="151">
        <v>231.4</v>
      </c>
      <c r="AG9" s="151">
        <v>6.8560000000000008</v>
      </c>
      <c r="AH9" s="151">
        <v>4.5679999999999996</v>
      </c>
      <c r="AI9" s="151">
        <v>160.54400000000001</v>
      </c>
      <c r="AJ9" s="185">
        <v>578.14400000000001</v>
      </c>
    </row>
    <row r="10" spans="1:36" ht="15.5" x14ac:dyDescent="0.35">
      <c r="A10" s="133">
        <v>3.84</v>
      </c>
      <c r="B10" s="299" t="s">
        <v>6</v>
      </c>
      <c r="C10" s="300"/>
      <c r="E10" s="121"/>
      <c r="F10" s="52"/>
      <c r="G10" s="52"/>
      <c r="H10" s="52"/>
      <c r="I10" s="52"/>
      <c r="J10" s="52"/>
      <c r="K10" s="52"/>
      <c r="L10" s="52"/>
      <c r="M10" s="52"/>
      <c r="N10" s="52"/>
      <c r="O10" s="52"/>
      <c r="P10" s="52"/>
      <c r="Q10" s="52"/>
      <c r="R10" s="52"/>
      <c r="S10" s="52"/>
      <c r="T10" s="52"/>
      <c r="U10" s="52"/>
      <c r="V10" s="52"/>
      <c r="W10" s="52"/>
      <c r="X10" s="52"/>
      <c r="Y10" s="52"/>
      <c r="Z10" s="52"/>
      <c r="AA10" s="52"/>
      <c r="AB10" s="52"/>
      <c r="AC10" s="52"/>
      <c r="AD10" s="52"/>
      <c r="AE10" s="52"/>
      <c r="AF10" s="52"/>
      <c r="AG10" s="52"/>
      <c r="AH10" s="52"/>
      <c r="AI10" s="52"/>
      <c r="AJ10" s="120"/>
    </row>
    <row r="11" spans="1:36" x14ac:dyDescent="0.35">
      <c r="A11" s="130">
        <v>2.42</v>
      </c>
      <c r="B11" s="297" t="s">
        <v>7</v>
      </c>
      <c r="C11" s="298"/>
      <c r="E11" s="121"/>
      <c r="F11" s="52"/>
      <c r="G11" s="52"/>
      <c r="H11" s="52"/>
      <c r="I11" s="52"/>
      <c r="J11" s="52"/>
      <c r="K11" s="52"/>
      <c r="L11" s="52"/>
      <c r="M11" s="52"/>
      <c r="N11" s="52"/>
      <c r="O11" s="52"/>
      <c r="P11" s="52"/>
      <c r="Q11" s="52"/>
      <c r="R11" s="52"/>
      <c r="S11" s="52"/>
      <c r="T11" s="52"/>
      <c r="U11" s="52"/>
      <c r="V11" s="52"/>
      <c r="W11" s="52"/>
      <c r="X11" s="52"/>
      <c r="Y11" s="52"/>
      <c r="Z11" s="52"/>
      <c r="AA11" s="52"/>
      <c r="AB11" s="52"/>
      <c r="AC11" s="52"/>
      <c r="AD11" s="52"/>
      <c r="AE11" s="52"/>
      <c r="AF11" s="52"/>
      <c r="AG11" s="52"/>
      <c r="AH11" s="52"/>
      <c r="AI11" s="52"/>
      <c r="AJ11" s="120"/>
    </row>
    <row r="12" spans="1:36" x14ac:dyDescent="0.35">
      <c r="A12" s="96">
        <v>1.1400000000000001</v>
      </c>
      <c r="B12" s="291" t="s">
        <v>8</v>
      </c>
      <c r="C12" s="292"/>
      <c r="E12" s="84">
        <v>136.20570000000001</v>
      </c>
      <c r="F12" s="77">
        <v>21.717099999999999</v>
      </c>
      <c r="G12" s="77">
        <v>5.8323999999999998</v>
      </c>
      <c r="H12" s="77">
        <v>1.6282999999999999</v>
      </c>
      <c r="I12" s="77">
        <v>0</v>
      </c>
      <c r="J12" s="77">
        <v>1.8943000000000001</v>
      </c>
      <c r="K12" s="77">
        <v>0.33080000000000004</v>
      </c>
      <c r="L12" s="77">
        <v>0.49140000000000006</v>
      </c>
      <c r="M12" s="77">
        <v>0.83479999999999999</v>
      </c>
      <c r="N12" s="77">
        <v>0.67279999999999995</v>
      </c>
      <c r="O12" s="77">
        <v>0.1459</v>
      </c>
      <c r="P12" s="77">
        <v>0.14950000000000002</v>
      </c>
      <c r="Q12" s="77">
        <v>9.128400000000001</v>
      </c>
      <c r="R12" s="77">
        <v>1.9866000000000001</v>
      </c>
      <c r="S12" s="77">
        <v>0</v>
      </c>
      <c r="T12" s="77">
        <v>2.5594000000000001</v>
      </c>
      <c r="U12" s="77">
        <v>0.2097</v>
      </c>
      <c r="V12" s="77">
        <v>8.660000000000001E-2</v>
      </c>
      <c r="W12" s="77">
        <v>2.5783</v>
      </c>
      <c r="X12" s="77">
        <v>0.1208</v>
      </c>
      <c r="Y12" s="77">
        <v>0</v>
      </c>
      <c r="Z12" s="77">
        <v>132.19240000000002</v>
      </c>
      <c r="AA12" s="77">
        <v>3.4500000000000003E-2</v>
      </c>
      <c r="AB12" s="77">
        <v>132.25220000000002</v>
      </c>
      <c r="AC12" s="77">
        <v>132.2269</v>
      </c>
      <c r="AD12" s="77">
        <v>58.123000000000005</v>
      </c>
      <c r="AE12" s="77">
        <v>146.72680000000003</v>
      </c>
      <c r="AF12" s="77">
        <v>58.268499999999996</v>
      </c>
      <c r="AG12" s="77">
        <v>2.4622999999999999</v>
      </c>
      <c r="AH12" s="77">
        <v>1.1536</v>
      </c>
      <c r="AI12" s="77">
        <v>60.751600000000003</v>
      </c>
      <c r="AJ12" s="85">
        <v>420.2045</v>
      </c>
    </row>
    <row r="13" spans="1:36" s="111" customFormat="1" x14ac:dyDescent="0.35">
      <c r="A13" s="260">
        <v>1.28</v>
      </c>
      <c r="B13" s="342" t="s">
        <v>9</v>
      </c>
      <c r="C13" s="343"/>
      <c r="E13" s="84">
        <v>278.4676</v>
      </c>
      <c r="F13" s="77">
        <v>10.7074</v>
      </c>
      <c r="G13" s="77">
        <v>4.1480000000000006</v>
      </c>
      <c r="H13" s="77">
        <v>1.6569999999999998</v>
      </c>
      <c r="I13" s="77">
        <v>4.1399999999999999E-2</v>
      </c>
      <c r="J13" s="77">
        <v>24.356200000000001</v>
      </c>
      <c r="K13" s="77">
        <v>3.0561999999999996</v>
      </c>
      <c r="L13" s="77">
        <v>11.2744</v>
      </c>
      <c r="M13" s="77">
        <v>8.620000000000001</v>
      </c>
      <c r="N13" s="77">
        <v>7.6558000000000002</v>
      </c>
      <c r="O13" s="77">
        <v>0.94640000000000002</v>
      </c>
      <c r="P13" s="77">
        <v>0</v>
      </c>
      <c r="Q13" s="77">
        <v>8.7791999999999994</v>
      </c>
      <c r="R13" s="77">
        <v>1.669</v>
      </c>
      <c r="S13" s="77">
        <v>0</v>
      </c>
      <c r="T13" s="77">
        <v>1.0138</v>
      </c>
      <c r="U13" s="77">
        <v>0.25059999999999999</v>
      </c>
      <c r="V13" s="77">
        <v>0.15359999999999999</v>
      </c>
      <c r="W13" s="77">
        <v>3.9706000000000001</v>
      </c>
      <c r="X13" s="77">
        <v>0.20740000000000003</v>
      </c>
      <c r="Y13" s="77">
        <v>0</v>
      </c>
      <c r="Z13" s="77">
        <v>36.5946</v>
      </c>
      <c r="AA13" s="77">
        <v>0</v>
      </c>
      <c r="AB13" s="77">
        <v>36.5946</v>
      </c>
      <c r="AC13" s="77">
        <v>36.5946</v>
      </c>
      <c r="AD13" s="77">
        <v>65.594800000000006</v>
      </c>
      <c r="AE13" s="77">
        <v>263.31959999999998</v>
      </c>
      <c r="AF13" s="77">
        <v>119.03200000000001</v>
      </c>
      <c r="AG13" s="77">
        <v>2.2210000000000001</v>
      </c>
      <c r="AH13" s="77">
        <v>2.0298000000000003</v>
      </c>
      <c r="AI13" s="77">
        <v>48.296199999999999</v>
      </c>
      <c r="AJ13" s="85">
        <v>312.88040000000001</v>
      </c>
    </row>
    <row r="14" spans="1:36" x14ac:dyDescent="0.35">
      <c r="A14" s="132">
        <v>1.42</v>
      </c>
      <c r="B14" s="297" t="s">
        <v>10</v>
      </c>
      <c r="C14" s="298"/>
      <c r="E14" s="121"/>
      <c r="F14" s="52"/>
      <c r="G14" s="52"/>
      <c r="H14" s="52"/>
      <c r="I14" s="52"/>
      <c r="J14" s="52"/>
      <c r="K14" s="52"/>
      <c r="L14" s="52"/>
      <c r="M14" s="52"/>
      <c r="N14" s="52"/>
      <c r="O14" s="52"/>
      <c r="P14" s="52"/>
      <c r="Q14" s="52"/>
      <c r="R14" s="52"/>
      <c r="S14" s="52"/>
      <c r="T14" s="52"/>
      <c r="U14" s="52"/>
      <c r="V14" s="52"/>
      <c r="W14" s="52"/>
      <c r="X14" s="52"/>
      <c r="Y14" s="52"/>
      <c r="Z14" s="52"/>
      <c r="AA14" s="52"/>
      <c r="AB14" s="52"/>
      <c r="AC14" s="52"/>
      <c r="AD14" s="52"/>
      <c r="AE14" s="52"/>
      <c r="AF14" s="52"/>
      <c r="AG14" s="52"/>
      <c r="AH14" s="52"/>
      <c r="AI14" s="52"/>
      <c r="AJ14" s="120"/>
    </row>
    <row r="15" spans="1:36" x14ac:dyDescent="0.35">
      <c r="A15" s="96">
        <v>0.42</v>
      </c>
      <c r="B15" s="291" t="s">
        <v>191</v>
      </c>
      <c r="C15" s="292"/>
      <c r="E15" s="84">
        <v>66.456000000000003</v>
      </c>
      <c r="F15" s="77">
        <v>0.5554</v>
      </c>
      <c r="G15" s="77">
        <v>0</v>
      </c>
      <c r="H15" s="77">
        <v>0.30820000000000003</v>
      </c>
      <c r="I15" s="77">
        <v>0</v>
      </c>
      <c r="J15" s="77">
        <v>4.9055999999999997</v>
      </c>
      <c r="K15" s="77">
        <v>1.4814000000000001</v>
      </c>
      <c r="L15" s="77">
        <v>2.0638000000000001</v>
      </c>
      <c r="M15" s="77">
        <v>0.71060000000000001</v>
      </c>
      <c r="N15" s="77">
        <v>0.49800000000000005</v>
      </c>
      <c r="O15" s="77">
        <v>3.3000000000000002E-2</v>
      </c>
      <c r="P15" s="77">
        <v>210.38140000000001</v>
      </c>
      <c r="Q15" s="77">
        <v>4.9592000000000001</v>
      </c>
      <c r="R15" s="77">
        <v>87.498400000000004</v>
      </c>
      <c r="S15" s="77">
        <v>0.66980000000000017</v>
      </c>
      <c r="T15" s="77">
        <v>1.3600000000000001E-2</v>
      </c>
      <c r="U15" s="77">
        <v>3.8800000000000001E-2</v>
      </c>
      <c r="V15" s="77">
        <v>0.20400000000000001</v>
      </c>
      <c r="W15" s="77">
        <v>1.369</v>
      </c>
      <c r="X15" s="77">
        <v>4.7200000000000006E-2</v>
      </c>
      <c r="Y15" s="77">
        <v>0.94240000000000013</v>
      </c>
      <c r="Z15" s="77">
        <v>30.024000000000001</v>
      </c>
      <c r="AA15" s="77">
        <v>0</v>
      </c>
      <c r="AB15" s="77">
        <v>30.024000000000001</v>
      </c>
      <c r="AC15" s="77">
        <v>30.024000000000001</v>
      </c>
      <c r="AD15" s="77">
        <v>23.917999999999999</v>
      </c>
      <c r="AE15" s="77">
        <v>67.601600000000005</v>
      </c>
      <c r="AF15" s="77">
        <v>4.1223999999999998</v>
      </c>
      <c r="AG15" s="77">
        <v>0.87780000000000002</v>
      </c>
      <c r="AH15" s="77">
        <v>0.5494</v>
      </c>
      <c r="AI15" s="77">
        <v>54.259200000000007</v>
      </c>
      <c r="AJ15" s="85">
        <v>52.843200000000003</v>
      </c>
    </row>
    <row r="16" spans="1:36" s="23" customFormat="1" x14ac:dyDescent="0.35">
      <c r="A16" s="266">
        <v>1</v>
      </c>
      <c r="B16" s="348" t="s">
        <v>247</v>
      </c>
      <c r="C16" s="349"/>
      <c r="E16" s="119">
        <v>78.236000000000004</v>
      </c>
      <c r="F16" s="151">
        <v>7.354000000000001</v>
      </c>
      <c r="G16" s="151">
        <v>5.7999999999999996E-2</v>
      </c>
      <c r="H16" s="151">
        <v>6.7140000000000004</v>
      </c>
      <c r="I16" s="151">
        <v>0.69800000000000006</v>
      </c>
      <c r="J16" s="151">
        <v>1.0859999999999999</v>
      </c>
      <c r="K16" s="151">
        <v>0.71200000000000008</v>
      </c>
      <c r="L16" s="151">
        <v>0.27</v>
      </c>
      <c r="M16" s="151">
        <v>3.4000000000000002E-2</v>
      </c>
      <c r="N16" s="151">
        <v>0.02</v>
      </c>
      <c r="O16" s="151">
        <v>0</v>
      </c>
      <c r="P16" s="151">
        <v>8.9480000000000004</v>
      </c>
      <c r="Q16" s="151">
        <v>9.548</v>
      </c>
      <c r="R16" s="151">
        <v>28.916000000000004</v>
      </c>
      <c r="S16" s="151">
        <v>0.53600000000000003</v>
      </c>
      <c r="T16" s="151">
        <v>1.1499999999999999</v>
      </c>
      <c r="U16" s="151">
        <v>5.000000000000001E-2</v>
      </c>
      <c r="V16" s="151">
        <v>0.29399999999999998</v>
      </c>
      <c r="W16" s="151">
        <v>1.6340000000000003</v>
      </c>
      <c r="X16" s="151">
        <v>0.06</v>
      </c>
      <c r="Y16" s="151">
        <v>0.41400000000000003</v>
      </c>
      <c r="Z16" s="151">
        <v>10.474</v>
      </c>
      <c r="AA16" s="151">
        <v>0</v>
      </c>
      <c r="AB16" s="151">
        <v>10.474</v>
      </c>
      <c r="AC16" s="151">
        <v>10.474</v>
      </c>
      <c r="AD16" s="151">
        <v>222.57</v>
      </c>
      <c r="AE16" s="151">
        <v>193.77600000000001</v>
      </c>
      <c r="AF16" s="151">
        <v>18.78</v>
      </c>
      <c r="AG16" s="151">
        <v>0.17799999999999999</v>
      </c>
      <c r="AH16" s="151">
        <v>0.76200000000000012</v>
      </c>
      <c r="AI16" s="151">
        <v>74.006</v>
      </c>
      <c r="AJ16" s="185">
        <v>278.83200000000005</v>
      </c>
    </row>
    <row r="17" spans="1:36" x14ac:dyDescent="0.35">
      <c r="A17" s="133">
        <v>1</v>
      </c>
      <c r="B17" s="301" t="s">
        <v>192</v>
      </c>
      <c r="C17" s="302"/>
      <c r="E17" s="122">
        <v>81.779166666666669</v>
      </c>
      <c r="F17" s="92">
        <v>7.8583333333333334</v>
      </c>
      <c r="G17" s="92">
        <v>0.70416666666666661</v>
      </c>
      <c r="H17" s="92">
        <v>4.1833333333333327</v>
      </c>
      <c r="I17" s="92">
        <v>0.25</v>
      </c>
      <c r="J17" s="92">
        <v>2.7250000000000001</v>
      </c>
      <c r="K17" s="92">
        <v>0.44375000000000003</v>
      </c>
      <c r="L17" s="92">
        <v>0.6</v>
      </c>
      <c r="M17" s="92">
        <v>1.3</v>
      </c>
      <c r="N17" s="92">
        <v>0</v>
      </c>
      <c r="O17" s="92">
        <v>0</v>
      </c>
      <c r="P17" s="92">
        <v>1.7666666666666666</v>
      </c>
      <c r="Q17" s="92">
        <v>6.5458333333333334</v>
      </c>
      <c r="R17" s="92">
        <v>110.28333333333335</v>
      </c>
      <c r="S17" s="92">
        <v>3.1416666666666671</v>
      </c>
      <c r="T17" s="92">
        <v>1.0999999999999999</v>
      </c>
      <c r="U17" s="92">
        <v>0.1</v>
      </c>
      <c r="V17" s="92">
        <v>0.38437500000000008</v>
      </c>
      <c r="W17" s="92">
        <v>3</v>
      </c>
      <c r="X17" s="92">
        <v>0.1</v>
      </c>
      <c r="Y17" s="92">
        <v>1.0583333333333333</v>
      </c>
      <c r="Z17" s="92">
        <v>19.399999999999999</v>
      </c>
      <c r="AA17" s="92">
        <v>7.45</v>
      </c>
      <c r="AB17" s="92">
        <v>30.25</v>
      </c>
      <c r="AC17" s="92">
        <v>26.85</v>
      </c>
      <c r="AD17" s="92">
        <v>328.65000000000003</v>
      </c>
      <c r="AE17" s="92">
        <v>249.6</v>
      </c>
      <c r="AF17" s="92">
        <v>30.65</v>
      </c>
      <c r="AG17" s="92">
        <v>0.61479166666666674</v>
      </c>
      <c r="AH17" s="92">
        <v>1.0687499999999999</v>
      </c>
      <c r="AI17" s="92">
        <v>114.93333333333334</v>
      </c>
      <c r="AJ17" s="123">
        <v>272.42083333333335</v>
      </c>
    </row>
    <row r="18" spans="1:36" s="23" customFormat="1" ht="15" thickBot="1" x14ac:dyDescent="0.4">
      <c r="A18" s="188">
        <v>1</v>
      </c>
      <c r="B18" s="363" t="s">
        <v>248</v>
      </c>
      <c r="C18" s="364"/>
      <c r="E18" s="124">
        <v>71.182000000000002</v>
      </c>
      <c r="F18" s="186">
        <v>1.3940000000000001</v>
      </c>
      <c r="G18" s="186">
        <v>2.8000000000000004E-2</v>
      </c>
      <c r="H18" s="186">
        <v>0.9840000000000001</v>
      </c>
      <c r="I18" s="186">
        <v>0.96399999999999997</v>
      </c>
      <c r="J18" s="186">
        <v>7.3540000000000001</v>
      </c>
      <c r="K18" s="186">
        <v>1.004</v>
      </c>
      <c r="L18" s="186">
        <v>2.7959999999999998</v>
      </c>
      <c r="M18" s="186">
        <v>2.9640000000000004</v>
      </c>
      <c r="N18" s="186">
        <v>2.4900000000000002</v>
      </c>
      <c r="O18" s="186">
        <v>0.46400000000000002</v>
      </c>
      <c r="P18" s="186">
        <v>1.6300000000000001</v>
      </c>
      <c r="Q18" s="186">
        <v>0.16600000000000004</v>
      </c>
      <c r="R18" s="186">
        <v>28.881999999999998</v>
      </c>
      <c r="S18" s="186">
        <v>0.39800000000000002</v>
      </c>
      <c r="T18" s="186">
        <v>3.4000000000000002E-2</v>
      </c>
      <c r="U18" s="186">
        <v>1.0000000000000002E-2</v>
      </c>
      <c r="V18" s="186">
        <v>2E-3</v>
      </c>
      <c r="W18" s="186">
        <v>3.6000000000000004E-2</v>
      </c>
      <c r="X18" s="186">
        <v>0</v>
      </c>
      <c r="Y18" s="186">
        <v>6.0000000000000001E-3</v>
      </c>
      <c r="Z18" s="186">
        <v>0.43400000000000005</v>
      </c>
      <c r="AA18" s="186">
        <v>4.0000000000000008E-2</v>
      </c>
      <c r="AB18" s="186">
        <v>0.50200000000000011</v>
      </c>
      <c r="AC18" s="186">
        <v>0.47399999999999998</v>
      </c>
      <c r="AD18" s="186">
        <v>2.6280000000000001</v>
      </c>
      <c r="AE18" s="186">
        <v>2.98</v>
      </c>
      <c r="AF18" s="186">
        <v>0.65400000000000003</v>
      </c>
      <c r="AG18" s="186">
        <v>0.04</v>
      </c>
      <c r="AH18" s="186">
        <v>3.8000000000000006E-2</v>
      </c>
      <c r="AI18" s="186">
        <v>91.117999999999995</v>
      </c>
      <c r="AJ18" s="187">
        <v>7.1779999999999999</v>
      </c>
    </row>
    <row r="19" spans="1:36" ht="15.5" thickTop="1" thickBot="1" x14ac:dyDescent="0.4">
      <c r="A19" s="1"/>
      <c r="E19" s="272">
        <v>1765.5202666666667</v>
      </c>
      <c r="F19" s="113">
        <v>261.47783333333336</v>
      </c>
      <c r="G19" s="113">
        <v>45.171266666666668</v>
      </c>
      <c r="H19" s="113">
        <v>57.513133333333329</v>
      </c>
      <c r="I19" s="113">
        <v>5.9814000000000007</v>
      </c>
      <c r="J19" s="113">
        <v>56.815100000000001</v>
      </c>
      <c r="K19" s="113">
        <v>9.5793499999999998</v>
      </c>
      <c r="L19" s="114"/>
      <c r="M19" s="114"/>
      <c r="N19" s="114"/>
      <c r="O19" s="114"/>
      <c r="P19" s="114"/>
      <c r="Q19" s="113">
        <v>75.351633333333339</v>
      </c>
      <c r="R19" s="113">
        <v>1253.5439333333334</v>
      </c>
      <c r="S19" s="113">
        <v>4.9974666666666669</v>
      </c>
      <c r="T19" s="113">
        <v>191.73909999999998</v>
      </c>
      <c r="U19" s="113">
        <v>2.0367999999999995</v>
      </c>
      <c r="V19" s="113">
        <v>2.1542749999999997</v>
      </c>
      <c r="W19" s="113">
        <v>31.6113</v>
      </c>
      <c r="X19" s="113">
        <v>1.9300000000000002</v>
      </c>
      <c r="Y19" s="113">
        <v>2.4527333333333332</v>
      </c>
      <c r="Z19" s="114"/>
      <c r="AA19" s="114"/>
      <c r="AB19" s="113">
        <v>593.48870000000011</v>
      </c>
      <c r="AC19" s="114"/>
      <c r="AD19" s="274">
        <v>1187.6531</v>
      </c>
      <c r="AE19" s="113">
        <v>1805.8806</v>
      </c>
      <c r="AF19" s="113">
        <v>650.80799999999999</v>
      </c>
      <c r="AG19" s="113">
        <v>20.607891666666667</v>
      </c>
      <c r="AH19" s="113">
        <v>12.98695</v>
      </c>
      <c r="AI19" s="113">
        <v>970.4373333333333</v>
      </c>
      <c r="AJ19" s="115">
        <v>3886.2837333333327</v>
      </c>
    </row>
    <row r="20" spans="1:36" ht="15.5" thickTop="1" thickBot="1" x14ac:dyDescent="0.4">
      <c r="C20" s="42"/>
      <c r="E20" s="44"/>
      <c r="F20" s="44"/>
      <c r="G20" s="44"/>
      <c r="H20" s="44"/>
      <c r="I20" s="44"/>
      <c r="J20" s="44"/>
      <c r="K20" s="44"/>
      <c r="L20" s="44"/>
      <c r="M20" s="44"/>
      <c r="N20" s="44"/>
      <c r="O20" s="44"/>
      <c r="P20" s="44"/>
      <c r="Q20" s="44"/>
      <c r="R20" s="44"/>
      <c r="S20" s="44"/>
      <c r="T20" s="44"/>
      <c r="U20" s="44"/>
      <c r="V20" s="44"/>
      <c r="W20" s="44"/>
      <c r="X20" s="63"/>
      <c r="Y20" s="44"/>
      <c r="Z20" s="44"/>
      <c r="AA20" s="44"/>
      <c r="AB20" s="44"/>
      <c r="AC20" s="44"/>
      <c r="AD20" s="44"/>
      <c r="AE20" s="44"/>
      <c r="AF20" s="44"/>
      <c r="AG20" s="44"/>
      <c r="AH20" s="44"/>
      <c r="AI20" s="44"/>
      <c r="AJ20" s="44"/>
    </row>
    <row r="21" spans="1:36" ht="15" thickTop="1" x14ac:dyDescent="0.35">
      <c r="B21" s="289" t="s">
        <v>132</v>
      </c>
      <c r="C21" s="290"/>
      <c r="D21" s="11"/>
      <c r="E21" s="12">
        <v>1600</v>
      </c>
      <c r="F21" s="13">
        <v>198.62102999999999</v>
      </c>
      <c r="G21" s="13">
        <v>24.717283733333332</v>
      </c>
      <c r="H21" s="14"/>
      <c r="I21" s="14"/>
      <c r="J21" s="13">
        <v>39.233783703703708</v>
      </c>
      <c r="K21" s="14"/>
      <c r="L21" s="14"/>
      <c r="M21" s="14"/>
      <c r="N21" s="14"/>
      <c r="O21" s="14"/>
      <c r="P21" s="14"/>
      <c r="Q21" s="13">
        <v>44.138006666666669</v>
      </c>
      <c r="R21" s="14">
        <v>700</v>
      </c>
      <c r="S21" s="14">
        <v>15</v>
      </c>
      <c r="T21" s="14">
        <v>75</v>
      </c>
      <c r="U21" s="14">
        <v>1.1000000000000001</v>
      </c>
      <c r="V21" s="14">
        <v>1.1000000000000001</v>
      </c>
      <c r="W21" s="14">
        <v>14</v>
      </c>
      <c r="X21" s="15">
        <v>1.5</v>
      </c>
      <c r="Y21" s="14">
        <v>2.4</v>
      </c>
      <c r="Z21" s="16"/>
      <c r="AA21" s="16"/>
      <c r="AB21" s="14">
        <v>400</v>
      </c>
      <c r="AC21" s="16"/>
      <c r="AD21" s="14">
        <v>1200</v>
      </c>
      <c r="AE21" s="14">
        <v>700</v>
      </c>
      <c r="AF21" s="14">
        <v>320</v>
      </c>
      <c r="AG21" s="14">
        <v>14.4</v>
      </c>
      <c r="AH21" s="14">
        <v>12</v>
      </c>
      <c r="AI21" s="14">
        <v>1500</v>
      </c>
      <c r="AJ21" s="17">
        <v>2600</v>
      </c>
    </row>
    <row r="22" spans="1:36" ht="15" thickBot="1" x14ac:dyDescent="0.4">
      <c r="B22" s="303" t="s">
        <v>133</v>
      </c>
      <c r="C22" s="304"/>
      <c r="D22" s="11"/>
      <c r="E22" s="18">
        <v>1750</v>
      </c>
      <c r="F22" s="19">
        <v>286.89704333333333</v>
      </c>
      <c r="G22" s="20"/>
      <c r="H22" s="20"/>
      <c r="I22" s="19">
        <v>44.138006666666669</v>
      </c>
      <c r="J22" s="19">
        <v>68.659121481481478</v>
      </c>
      <c r="K22" s="19">
        <v>19.616891851851854</v>
      </c>
      <c r="L22" s="20"/>
      <c r="M22" s="20"/>
      <c r="N22" s="20"/>
      <c r="O22" s="20"/>
      <c r="P22" s="20"/>
      <c r="Q22" s="19">
        <v>154.48302333333334</v>
      </c>
      <c r="R22" s="20"/>
      <c r="S22" s="20">
        <v>100</v>
      </c>
      <c r="T22" s="20">
        <v>2000</v>
      </c>
      <c r="U22" s="20"/>
      <c r="V22" s="20"/>
      <c r="W22" s="20"/>
      <c r="X22" s="20">
        <v>100</v>
      </c>
      <c r="Y22" s="20"/>
      <c r="Z22" s="21"/>
      <c r="AA22" s="21"/>
      <c r="AB22" s="20"/>
      <c r="AC22" s="21"/>
      <c r="AD22" s="20">
        <v>2000</v>
      </c>
      <c r="AE22" s="20">
        <v>4000</v>
      </c>
      <c r="AF22" s="20"/>
      <c r="AG22" s="20">
        <v>45</v>
      </c>
      <c r="AH22" s="20">
        <v>40</v>
      </c>
      <c r="AI22" s="20">
        <v>2300</v>
      </c>
      <c r="AJ22" s="22"/>
    </row>
    <row r="23" spans="1:36" ht="15.5" thickTop="1" thickBot="1" x14ac:dyDescent="0.4">
      <c r="A23" s="1"/>
      <c r="C23" s="1"/>
      <c r="E23" s="23"/>
      <c r="F23" s="23"/>
      <c r="G23" s="23"/>
      <c r="H23" s="23"/>
      <c r="I23" s="23"/>
      <c r="J23" s="23"/>
      <c r="K23" s="23"/>
      <c r="L23" s="23"/>
      <c r="M23" s="23"/>
      <c r="N23" s="23"/>
      <c r="O23" s="23"/>
      <c r="P23" s="23"/>
      <c r="Q23" s="23"/>
      <c r="R23" s="23"/>
      <c r="S23" s="23"/>
      <c r="T23" s="23"/>
      <c r="U23" s="23"/>
      <c r="V23" s="23"/>
      <c r="W23" s="23"/>
      <c r="X23" s="23"/>
      <c r="Y23" s="23"/>
      <c r="Z23" s="23"/>
      <c r="AA23" s="23"/>
      <c r="AB23" s="23"/>
      <c r="AC23" s="23"/>
      <c r="AD23" s="23"/>
      <c r="AE23" s="23"/>
      <c r="AF23" s="23"/>
      <c r="AG23" s="23"/>
      <c r="AH23" s="23"/>
      <c r="AI23" s="23"/>
      <c r="AJ23" s="23"/>
    </row>
    <row r="24" spans="1:36" ht="15" thickTop="1" x14ac:dyDescent="0.35">
      <c r="A24" s="1"/>
      <c r="B24" s="289" t="s">
        <v>134</v>
      </c>
      <c r="C24" s="290"/>
      <c r="E24" s="23"/>
      <c r="F24" s="24">
        <v>188.4375</v>
      </c>
      <c r="G24" s="25">
        <v>23.45</v>
      </c>
      <c r="H24" s="23"/>
      <c r="I24" s="26"/>
      <c r="J24" s="27">
        <v>37.222222222222221</v>
      </c>
      <c r="K24" s="28"/>
      <c r="L24" s="28"/>
      <c r="M24" s="28"/>
      <c r="N24" s="28"/>
      <c r="O24" s="28"/>
      <c r="P24" s="28"/>
      <c r="Q24" s="25">
        <v>41.875</v>
      </c>
      <c r="R24" s="23"/>
      <c r="S24" s="23"/>
      <c r="T24" s="23"/>
      <c r="U24" s="23"/>
      <c r="V24" s="23"/>
      <c r="W24" s="23"/>
      <c r="X24" s="23"/>
      <c r="Y24" s="23"/>
      <c r="Z24" s="23"/>
      <c r="AA24" s="23"/>
      <c r="AB24" s="23"/>
      <c r="AC24" s="23"/>
      <c r="AD24" s="23"/>
      <c r="AE24" s="23"/>
      <c r="AF24" s="69"/>
      <c r="AG24" s="69"/>
      <c r="AH24" s="69"/>
      <c r="AI24" s="23"/>
      <c r="AJ24" s="23"/>
    </row>
    <row r="25" spans="1:36" ht="15" thickBot="1" x14ac:dyDescent="0.4">
      <c r="A25" s="1"/>
      <c r="B25" s="303" t="s">
        <v>135</v>
      </c>
      <c r="C25" s="304"/>
      <c r="E25" s="23"/>
      <c r="F25" s="29">
        <v>272.1875</v>
      </c>
      <c r="G25" s="30"/>
      <c r="H25" s="23"/>
      <c r="I25" s="29">
        <v>41.875</v>
      </c>
      <c r="J25" s="31">
        <v>65.138888888888886</v>
      </c>
      <c r="K25" s="31">
        <v>18.611111111111111</v>
      </c>
      <c r="L25" s="32"/>
      <c r="M25" s="32"/>
      <c r="N25" s="32"/>
      <c r="O25" s="32"/>
      <c r="P25" s="32"/>
      <c r="Q25" s="33">
        <v>146.5625</v>
      </c>
      <c r="R25" s="23"/>
      <c r="S25" s="23"/>
      <c r="T25" s="23"/>
      <c r="U25" s="23"/>
      <c r="V25" s="23"/>
      <c r="W25" s="23"/>
      <c r="X25" s="23"/>
      <c r="Y25" s="23"/>
      <c r="Z25" s="23"/>
      <c r="AA25" s="23"/>
      <c r="AB25" s="23"/>
      <c r="AC25" s="23"/>
      <c r="AD25" s="23"/>
      <c r="AE25" s="23"/>
      <c r="AF25" s="23"/>
      <c r="AG25" s="140"/>
      <c r="AH25" s="140"/>
      <c r="AI25" s="23"/>
      <c r="AJ25" s="23"/>
    </row>
    <row r="26" spans="1:36" ht="15" thickTop="1" x14ac:dyDescent="0.35">
      <c r="D26" s="34"/>
      <c r="E26" s="64"/>
    </row>
  </sheetData>
  <mergeCells count="53">
    <mergeCell ref="B21:C21"/>
    <mergeCell ref="B22:C22"/>
    <mergeCell ref="B24:C24"/>
    <mergeCell ref="B25:C25"/>
    <mergeCell ref="B16:C16"/>
    <mergeCell ref="B14:C14"/>
    <mergeCell ref="B15:C15"/>
    <mergeCell ref="B13:C13"/>
    <mergeCell ref="B17:C17"/>
    <mergeCell ref="B18:C18"/>
    <mergeCell ref="B10:C10"/>
    <mergeCell ref="B11:C11"/>
    <mergeCell ref="B12:C12"/>
    <mergeCell ref="AA2:AA3"/>
    <mergeCell ref="P2:P3"/>
    <mergeCell ref="Q2:Q3"/>
    <mergeCell ref="R2:R3"/>
    <mergeCell ref="S2:S3"/>
    <mergeCell ref="T2:T3"/>
    <mergeCell ref="U2:U3"/>
    <mergeCell ref="K2:K3"/>
    <mergeCell ref="L2:L3"/>
    <mergeCell ref="M2:M3"/>
    <mergeCell ref="N2:N3"/>
    <mergeCell ref="O2:O3"/>
    <mergeCell ref="B8:C8"/>
    <mergeCell ref="AH2:AH3"/>
    <mergeCell ref="AI2:AI3"/>
    <mergeCell ref="AJ2:AJ3"/>
    <mergeCell ref="B4:C4"/>
    <mergeCell ref="B5:C5"/>
    <mergeCell ref="AB2:AB3"/>
    <mergeCell ref="AC2:AC3"/>
    <mergeCell ref="AD2:AD3"/>
    <mergeCell ref="AE2:AE3"/>
    <mergeCell ref="AF2:AF3"/>
    <mergeCell ref="AG2:AG3"/>
    <mergeCell ref="V2:V3"/>
    <mergeCell ref="W2:W3"/>
    <mergeCell ref="X2:X3"/>
    <mergeCell ref="Y2:Y3"/>
    <mergeCell ref="Z2:Z3"/>
    <mergeCell ref="J2:J3"/>
    <mergeCell ref="E2:E3"/>
    <mergeCell ref="F2:F3"/>
    <mergeCell ref="G2:G3"/>
    <mergeCell ref="H2:H3"/>
    <mergeCell ref="I2:I3"/>
    <mergeCell ref="B9:C9"/>
    <mergeCell ref="B6:C6"/>
    <mergeCell ref="B7:C7"/>
    <mergeCell ref="A2:A3"/>
    <mergeCell ref="B2:C3"/>
  </mergeCells>
  <conditionalFormatting sqref="F19">
    <cfRule type="cellIs" dxfId="555" priority="62" operator="between">
      <formula>$F$21</formula>
      <formula>$F$22</formula>
    </cfRule>
    <cfRule type="cellIs" dxfId="554" priority="63" operator="lessThan">
      <formula>$F$21</formula>
    </cfRule>
    <cfRule type="cellIs" dxfId="553" priority="64" operator="greaterThan">
      <formula>$F$22</formula>
    </cfRule>
  </conditionalFormatting>
  <conditionalFormatting sqref="G19">
    <cfRule type="cellIs" dxfId="552" priority="60" operator="lessThan">
      <formula>$G$21</formula>
    </cfRule>
    <cfRule type="cellIs" dxfId="551" priority="61" operator="greaterThan">
      <formula>$G$21</formula>
    </cfRule>
  </conditionalFormatting>
  <conditionalFormatting sqref="I19">
    <cfRule type="cellIs" dxfId="550" priority="58" operator="lessThan">
      <formula>$I$22</formula>
    </cfRule>
    <cfRule type="cellIs" dxfId="549" priority="59" operator="greaterThan">
      <formula>$I$22</formula>
    </cfRule>
  </conditionalFormatting>
  <conditionalFormatting sqref="J19">
    <cfRule type="cellIs" dxfId="548" priority="55" operator="between">
      <formula>$J$21</formula>
      <formula>$J$22</formula>
    </cfRule>
    <cfRule type="cellIs" dxfId="547" priority="56" operator="lessThan">
      <formula>$J$21</formula>
    </cfRule>
    <cfRule type="cellIs" dxfId="546" priority="57" operator="greaterThan">
      <formula>$J$22</formula>
    </cfRule>
  </conditionalFormatting>
  <conditionalFormatting sqref="K19">
    <cfRule type="cellIs" dxfId="545" priority="53" operator="lessThan">
      <formula>$K$22</formula>
    </cfRule>
    <cfRule type="cellIs" dxfId="544" priority="54" operator="greaterThan">
      <formula>$K$22</formula>
    </cfRule>
  </conditionalFormatting>
  <conditionalFormatting sqref="Q19">
    <cfRule type="cellIs" dxfId="543" priority="50" operator="between">
      <formula>$Q$21</formula>
      <formula>$Q$22</formula>
    </cfRule>
    <cfRule type="cellIs" dxfId="542" priority="51" operator="lessThan">
      <formula>$Q$21</formula>
    </cfRule>
    <cfRule type="cellIs" dxfId="541" priority="52" operator="greaterThan">
      <formula>$Q$22</formula>
    </cfRule>
  </conditionalFormatting>
  <conditionalFormatting sqref="R19">
    <cfRule type="cellIs" dxfId="540" priority="48" operator="lessThan">
      <formula>$R$21</formula>
    </cfRule>
    <cfRule type="cellIs" dxfId="539" priority="49" operator="greaterThan">
      <formula>$R$21</formula>
    </cfRule>
  </conditionalFormatting>
  <conditionalFormatting sqref="S19">
    <cfRule type="cellIs" dxfId="538" priority="45" operator="between">
      <formula>$S$21</formula>
      <formula>$S$22</formula>
    </cfRule>
    <cfRule type="cellIs" dxfId="537" priority="46" operator="lessThan">
      <formula>$S$21</formula>
    </cfRule>
    <cfRule type="cellIs" dxfId="536" priority="47" operator="greaterThan">
      <formula>$S$22</formula>
    </cfRule>
  </conditionalFormatting>
  <conditionalFormatting sqref="T19">
    <cfRule type="cellIs" dxfId="535" priority="42" operator="between">
      <formula>$T$21</formula>
      <formula>$T$22</formula>
    </cfRule>
    <cfRule type="cellIs" dxfId="534" priority="43" operator="lessThan">
      <formula>$T$21</formula>
    </cfRule>
    <cfRule type="cellIs" dxfId="533" priority="44" operator="greaterThan">
      <formula>$T$22</formula>
    </cfRule>
  </conditionalFormatting>
  <conditionalFormatting sqref="U19">
    <cfRule type="cellIs" dxfId="532" priority="40" operator="lessThan">
      <formula>$U$21</formula>
    </cfRule>
    <cfRule type="cellIs" dxfId="531" priority="41" operator="greaterThan">
      <formula>$U$21</formula>
    </cfRule>
  </conditionalFormatting>
  <conditionalFormatting sqref="V19">
    <cfRule type="cellIs" dxfId="530" priority="38" operator="lessThan">
      <formula>$V$21</formula>
    </cfRule>
    <cfRule type="cellIs" dxfId="529" priority="39" operator="greaterThan">
      <formula>$V$21</formula>
    </cfRule>
  </conditionalFormatting>
  <conditionalFormatting sqref="W19">
    <cfRule type="cellIs" dxfId="528" priority="36" operator="lessThan">
      <formula>$W$21</formula>
    </cfRule>
    <cfRule type="cellIs" dxfId="527" priority="37" operator="greaterThan">
      <formula>$W$21</formula>
    </cfRule>
  </conditionalFormatting>
  <conditionalFormatting sqref="X19">
    <cfRule type="cellIs" dxfId="526" priority="33" operator="between">
      <formula>$X$21</formula>
      <formula>$X$22</formula>
    </cfRule>
    <cfRule type="cellIs" dxfId="525" priority="34" operator="lessThan">
      <formula>$X$21</formula>
    </cfRule>
    <cfRule type="cellIs" dxfId="524" priority="35" operator="greaterThan">
      <formula>$X$22</formula>
    </cfRule>
  </conditionalFormatting>
  <conditionalFormatting sqref="Y19">
    <cfRule type="cellIs" dxfId="523" priority="31" operator="lessThan">
      <formula>$Y$21</formula>
    </cfRule>
    <cfRule type="cellIs" dxfId="522" priority="32" operator="greaterThan">
      <formula>$Y$21</formula>
    </cfRule>
  </conditionalFormatting>
  <conditionalFormatting sqref="AB19">
    <cfRule type="cellIs" dxfId="521" priority="29" operator="lessThan">
      <formula>$AB$21</formula>
    </cfRule>
    <cfRule type="cellIs" dxfId="520" priority="30" operator="greaterThan">
      <formula>$AB$21</formula>
    </cfRule>
  </conditionalFormatting>
  <conditionalFormatting sqref="AE19">
    <cfRule type="cellIs" dxfId="519" priority="23" operator="between">
      <formula>$AE$21</formula>
      <formula>$AE$22</formula>
    </cfRule>
    <cfRule type="cellIs" dxfId="518" priority="24" operator="lessThan">
      <formula>$AE$21</formula>
    </cfRule>
    <cfRule type="cellIs" dxfId="517" priority="25" operator="greaterThan">
      <formula>$AE$22</formula>
    </cfRule>
  </conditionalFormatting>
  <conditionalFormatting sqref="AF19">
    <cfRule type="cellIs" dxfId="516" priority="21" operator="lessThan">
      <formula>$AF$21</formula>
    </cfRule>
    <cfRule type="cellIs" dxfId="515" priority="22" operator="greaterThan">
      <formula>$AF$21</formula>
    </cfRule>
  </conditionalFormatting>
  <conditionalFormatting sqref="AG19">
    <cfRule type="cellIs" dxfId="514" priority="18" operator="between">
      <formula>$AG$21</formula>
      <formula>$AG$22</formula>
    </cfRule>
    <cfRule type="cellIs" dxfId="513" priority="19" operator="lessThan">
      <formula>$AG$21</formula>
    </cfRule>
    <cfRule type="cellIs" dxfId="512" priority="20" operator="greaterThan">
      <formula>$AG$22</formula>
    </cfRule>
  </conditionalFormatting>
  <conditionalFormatting sqref="AH19">
    <cfRule type="cellIs" dxfId="511" priority="15" operator="between">
      <formula>$AH$21</formula>
      <formula>$AH$22</formula>
    </cfRule>
    <cfRule type="cellIs" dxfId="510" priority="16" operator="lessThan">
      <formula>$AH$21</formula>
    </cfRule>
    <cfRule type="cellIs" dxfId="509" priority="17" operator="greaterThan">
      <formula>$AH$22</formula>
    </cfRule>
  </conditionalFormatting>
  <conditionalFormatting sqref="AI19">
    <cfRule type="cellIs" dxfId="508" priority="12" operator="between">
      <formula>$AI$21</formula>
      <formula>$AI$22</formula>
    </cfRule>
    <cfRule type="cellIs" dxfId="507" priority="13" operator="lessThan">
      <formula>$AI$21</formula>
    </cfRule>
    <cfRule type="cellIs" dxfId="506" priority="14" operator="greaterThan">
      <formula>$AI$22</formula>
    </cfRule>
  </conditionalFormatting>
  <conditionalFormatting sqref="AJ19">
    <cfRule type="cellIs" dxfId="505" priority="10" operator="lessThan">
      <formula>$AJ$21</formula>
    </cfRule>
    <cfRule type="cellIs" dxfId="504" priority="11" operator="greaterThan">
      <formula>$AJ$21</formula>
    </cfRule>
  </conditionalFormatting>
  <pageMargins left="0.7" right="0.7" top="0.75" bottom="0.75" header="0.3" footer="0.3"/>
  <pageSetup orientation="portrait" horizontalDpi="300" verticalDpi="3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8">
    <tabColor theme="8"/>
  </sheetPr>
  <dimension ref="A1:AK25"/>
  <sheetViews>
    <sheetView zoomScale="56" zoomScaleNormal="56" workbookViewId="0">
      <pane xSplit="3" ySplit="3" topLeftCell="D4" activePane="bottomRight" state="frozen"/>
      <selection pane="topRight" activeCell="D1" sqref="D1"/>
      <selection pane="bottomLeft" activeCell="A4" sqref="A4"/>
      <selection pane="bottomRight"/>
    </sheetView>
  </sheetViews>
  <sheetFormatPr defaultRowHeight="14.5" x14ac:dyDescent="0.35"/>
  <cols>
    <col min="1" max="1" width="10.7265625" style="51" customWidth="1"/>
    <col min="2" max="3" width="26.6328125" customWidth="1"/>
    <col min="4" max="4" width="2" customWidth="1"/>
    <col min="5" max="36" width="8.6328125" customWidth="1"/>
  </cols>
  <sheetData>
    <row r="1" spans="1:37" ht="87.5" thickBot="1" x14ac:dyDescent="0.4">
      <c r="A1" s="50"/>
      <c r="B1" s="1"/>
      <c r="C1" s="2"/>
      <c r="D1" s="1"/>
      <c r="E1" s="5" t="s">
        <v>12</v>
      </c>
      <c r="F1" s="5" t="s">
        <v>13</v>
      </c>
      <c r="G1" s="5" t="s">
        <v>14</v>
      </c>
      <c r="H1" s="5" t="s">
        <v>15</v>
      </c>
      <c r="I1" s="5" t="s">
        <v>16</v>
      </c>
      <c r="J1" s="5" t="s">
        <v>17</v>
      </c>
      <c r="K1" s="5" t="s">
        <v>18</v>
      </c>
      <c r="L1" s="5" t="s">
        <v>19</v>
      </c>
      <c r="M1" s="5" t="s">
        <v>20</v>
      </c>
      <c r="N1" s="5" t="s">
        <v>21</v>
      </c>
      <c r="O1" s="5" t="s">
        <v>22</v>
      </c>
      <c r="P1" s="5" t="s">
        <v>23</v>
      </c>
      <c r="Q1" s="5" t="s">
        <v>24</v>
      </c>
      <c r="R1" s="5" t="s">
        <v>25</v>
      </c>
      <c r="S1" s="5" t="s">
        <v>26</v>
      </c>
      <c r="T1" s="5" t="s">
        <v>27</v>
      </c>
      <c r="U1" s="5" t="s">
        <v>28</v>
      </c>
      <c r="V1" s="5" t="s">
        <v>29</v>
      </c>
      <c r="W1" s="5" t="s">
        <v>30</v>
      </c>
      <c r="X1" s="5" t="s">
        <v>31</v>
      </c>
      <c r="Y1" s="5" t="s">
        <v>32</v>
      </c>
      <c r="Z1" s="5" t="s">
        <v>33</v>
      </c>
      <c r="AA1" s="5" t="s">
        <v>34</v>
      </c>
      <c r="AB1" s="5" t="s">
        <v>35</v>
      </c>
      <c r="AC1" s="5" t="s">
        <v>36</v>
      </c>
      <c r="AD1" s="5" t="s">
        <v>37</v>
      </c>
      <c r="AE1" s="5" t="s">
        <v>38</v>
      </c>
      <c r="AF1" s="5" t="s">
        <v>39</v>
      </c>
      <c r="AG1" s="5" t="s">
        <v>40</v>
      </c>
      <c r="AH1" s="5" t="s">
        <v>41</v>
      </c>
      <c r="AI1" s="5" t="s">
        <v>42</v>
      </c>
      <c r="AJ1" s="5" t="s">
        <v>43</v>
      </c>
    </row>
    <row r="2" spans="1:37" ht="15" thickTop="1" x14ac:dyDescent="0.35">
      <c r="A2" s="355" t="s">
        <v>1</v>
      </c>
      <c r="B2" s="313" t="s">
        <v>0</v>
      </c>
      <c r="C2" s="314"/>
      <c r="D2" s="1"/>
      <c r="E2" s="335" t="s">
        <v>44</v>
      </c>
      <c r="F2" s="337" t="s">
        <v>45</v>
      </c>
      <c r="G2" s="337" t="s">
        <v>46</v>
      </c>
      <c r="H2" s="337" t="s">
        <v>47</v>
      </c>
      <c r="I2" s="325" t="s">
        <v>48</v>
      </c>
      <c r="J2" s="337" t="s">
        <v>49</v>
      </c>
      <c r="K2" s="337" t="s">
        <v>50</v>
      </c>
      <c r="L2" s="325" t="s">
        <v>51</v>
      </c>
      <c r="M2" s="325" t="s">
        <v>52</v>
      </c>
      <c r="N2" s="325" t="s">
        <v>53</v>
      </c>
      <c r="O2" s="325" t="s">
        <v>54</v>
      </c>
      <c r="P2" s="325" t="s">
        <v>55</v>
      </c>
      <c r="Q2" s="325" t="s">
        <v>56</v>
      </c>
      <c r="R2" s="325" t="s">
        <v>57</v>
      </c>
      <c r="S2" s="325" t="s">
        <v>58</v>
      </c>
      <c r="T2" s="325" t="s">
        <v>59</v>
      </c>
      <c r="U2" s="325" t="s">
        <v>60</v>
      </c>
      <c r="V2" s="325" t="s">
        <v>61</v>
      </c>
      <c r="W2" s="325" t="s">
        <v>62</v>
      </c>
      <c r="X2" s="325" t="s">
        <v>63</v>
      </c>
      <c r="Y2" s="325" t="s">
        <v>64</v>
      </c>
      <c r="Z2" s="325" t="s">
        <v>65</v>
      </c>
      <c r="AA2" s="325" t="s">
        <v>66</v>
      </c>
      <c r="AB2" s="325" t="s">
        <v>67</v>
      </c>
      <c r="AC2" s="325" t="s">
        <v>68</v>
      </c>
      <c r="AD2" s="325" t="s">
        <v>69</v>
      </c>
      <c r="AE2" s="325" t="s">
        <v>70</v>
      </c>
      <c r="AF2" s="325" t="s">
        <v>71</v>
      </c>
      <c r="AG2" s="325" t="s">
        <v>72</v>
      </c>
      <c r="AH2" s="325" t="s">
        <v>73</v>
      </c>
      <c r="AI2" s="325" t="s">
        <v>74</v>
      </c>
      <c r="AJ2" s="327" t="s">
        <v>75</v>
      </c>
    </row>
    <row r="3" spans="1:37" ht="15" thickBot="1" x14ac:dyDescent="0.4">
      <c r="A3" s="356"/>
      <c r="B3" s="315"/>
      <c r="C3" s="316"/>
      <c r="D3" s="1"/>
      <c r="E3" s="341"/>
      <c r="F3" s="306"/>
      <c r="G3" s="306"/>
      <c r="H3" s="306"/>
      <c r="I3" s="306"/>
      <c r="J3" s="306"/>
      <c r="K3" s="306"/>
      <c r="L3" s="306"/>
      <c r="M3" s="306"/>
      <c r="N3" s="306"/>
      <c r="O3" s="306"/>
      <c r="P3" s="306"/>
      <c r="Q3" s="306"/>
      <c r="R3" s="306"/>
      <c r="S3" s="306"/>
      <c r="T3" s="306"/>
      <c r="U3" s="306"/>
      <c r="V3" s="306"/>
      <c r="W3" s="306"/>
      <c r="X3" s="306"/>
      <c r="Y3" s="306"/>
      <c r="Z3" s="306"/>
      <c r="AA3" s="306"/>
      <c r="AB3" s="306"/>
      <c r="AC3" s="306"/>
      <c r="AD3" s="306"/>
      <c r="AE3" s="306"/>
      <c r="AF3" s="306"/>
      <c r="AG3" s="306"/>
      <c r="AH3" s="306"/>
      <c r="AI3" s="306"/>
      <c r="AJ3" s="340"/>
    </row>
    <row r="4" spans="1:37" ht="16" thickTop="1" x14ac:dyDescent="0.35">
      <c r="A4" s="242">
        <v>10.86</v>
      </c>
      <c r="B4" s="299" t="s">
        <v>186</v>
      </c>
      <c r="C4" s="300"/>
    </row>
    <row r="5" spans="1:37" s="78" customFormat="1" x14ac:dyDescent="0.35">
      <c r="A5" s="267">
        <v>3</v>
      </c>
      <c r="B5" s="295" t="s">
        <v>3</v>
      </c>
      <c r="C5" s="296"/>
      <c r="E5" s="184">
        <v>110.45999999999998</v>
      </c>
      <c r="F5" s="184">
        <v>19.02</v>
      </c>
      <c r="G5" s="184">
        <v>6.9</v>
      </c>
      <c r="H5" s="184">
        <v>4.2</v>
      </c>
      <c r="I5" s="184">
        <v>0.12</v>
      </c>
      <c r="J5" s="184">
        <v>2.16</v>
      </c>
      <c r="K5" s="184">
        <v>0.6</v>
      </c>
      <c r="L5" s="184">
        <v>0.48</v>
      </c>
      <c r="M5" s="184">
        <v>0.72</v>
      </c>
      <c r="N5" s="184">
        <v>0.42</v>
      </c>
      <c r="O5" s="184">
        <v>0.3</v>
      </c>
      <c r="P5" s="184">
        <v>0.9</v>
      </c>
      <c r="Q5" s="184">
        <v>7.6199999999999992</v>
      </c>
      <c r="R5" s="184">
        <v>612.72</v>
      </c>
      <c r="S5" s="184">
        <v>0.3</v>
      </c>
      <c r="T5" s="184">
        <v>63.47999999999999</v>
      </c>
      <c r="U5" s="184">
        <v>0.3</v>
      </c>
      <c r="V5" s="184">
        <v>0.3</v>
      </c>
      <c r="W5" s="184">
        <v>3.5999999999999996</v>
      </c>
      <c r="X5" s="184">
        <v>0.3</v>
      </c>
      <c r="Y5" s="184">
        <v>0</v>
      </c>
      <c r="Z5" s="184">
        <v>141.47999999999999</v>
      </c>
      <c r="AA5" s="184">
        <v>1.62</v>
      </c>
      <c r="AB5" s="184">
        <v>144.47999999999999</v>
      </c>
      <c r="AC5" s="184">
        <v>143.33999999999997</v>
      </c>
      <c r="AD5" s="184">
        <v>234.78</v>
      </c>
      <c r="AE5" s="184">
        <v>138.78</v>
      </c>
      <c r="AF5" s="184">
        <v>92.16</v>
      </c>
      <c r="AG5" s="184">
        <v>3.84</v>
      </c>
      <c r="AH5" s="184">
        <v>1.2</v>
      </c>
      <c r="AI5" s="184">
        <v>234.18</v>
      </c>
      <c r="AJ5" s="184">
        <v>687.36</v>
      </c>
    </row>
    <row r="6" spans="1:37" s="78" customFormat="1" x14ac:dyDescent="0.35">
      <c r="A6" s="203">
        <v>0.86</v>
      </c>
      <c r="B6" s="295" t="s">
        <v>4</v>
      </c>
      <c r="C6" s="296"/>
      <c r="E6" s="184">
        <v>32.128999999999998</v>
      </c>
      <c r="F6" s="184">
        <v>5.867</v>
      </c>
      <c r="G6" s="184">
        <v>1.6339999999999999</v>
      </c>
      <c r="H6" s="184">
        <v>2.2029999999999998</v>
      </c>
      <c r="I6" s="184">
        <v>0</v>
      </c>
      <c r="J6" s="184">
        <v>0.79300000000000004</v>
      </c>
      <c r="K6" s="184">
        <v>6.8999999999999992E-2</v>
      </c>
      <c r="L6" s="184">
        <v>0.13799999999999998</v>
      </c>
      <c r="M6" s="184">
        <v>0.36199999999999999</v>
      </c>
      <c r="N6" s="184">
        <v>0.29299999999999998</v>
      </c>
      <c r="O6" s="184">
        <v>6.8999999999999992E-2</v>
      </c>
      <c r="P6" s="184">
        <v>0</v>
      </c>
      <c r="Q6" s="184">
        <v>0.997</v>
      </c>
      <c r="R6" s="184">
        <v>315.40599999999995</v>
      </c>
      <c r="S6" s="184">
        <v>0</v>
      </c>
      <c r="T6" s="184">
        <v>15.654999999999998</v>
      </c>
      <c r="U6" s="184">
        <v>0</v>
      </c>
      <c r="V6" s="184">
        <v>0</v>
      </c>
      <c r="W6" s="184">
        <v>0.74</v>
      </c>
      <c r="X6" s="184">
        <v>8.5999999999999993E-2</v>
      </c>
      <c r="Y6" s="184">
        <v>0</v>
      </c>
      <c r="Z6" s="184">
        <v>11.04</v>
      </c>
      <c r="AA6" s="184">
        <v>0</v>
      </c>
      <c r="AB6" s="184">
        <v>11.04</v>
      </c>
      <c r="AC6" s="184">
        <v>11.04</v>
      </c>
      <c r="AD6" s="184">
        <v>17.283000000000001</v>
      </c>
      <c r="AE6" s="184">
        <v>22.994999999999997</v>
      </c>
      <c r="AF6" s="184">
        <v>10.669999999999998</v>
      </c>
      <c r="AG6" s="184">
        <v>0.53299999999999992</v>
      </c>
      <c r="AH6" s="184">
        <v>0.189</v>
      </c>
      <c r="AI6" s="184">
        <v>47.06</v>
      </c>
      <c r="AJ6" s="184">
        <v>152.88399999999999</v>
      </c>
    </row>
    <row r="7" spans="1:37" s="78" customFormat="1" x14ac:dyDescent="0.35">
      <c r="A7" s="267">
        <v>7</v>
      </c>
      <c r="B7" s="295" t="s">
        <v>190</v>
      </c>
      <c r="C7" s="296"/>
      <c r="E7" s="184">
        <v>451.91999999999996</v>
      </c>
      <c r="F7" s="184">
        <v>99.679999999999978</v>
      </c>
      <c r="G7" s="184">
        <v>17.079999999999998</v>
      </c>
      <c r="H7" s="184">
        <v>48.44</v>
      </c>
      <c r="I7" s="184">
        <v>2.2399999999999998</v>
      </c>
      <c r="J7" s="184">
        <v>6.2999999999999989</v>
      </c>
      <c r="K7" s="184">
        <v>0.98</v>
      </c>
      <c r="L7" s="184">
        <v>2.8</v>
      </c>
      <c r="M7" s="184">
        <v>1.8199999999999998</v>
      </c>
      <c r="N7" s="184">
        <v>1.1199999999999999</v>
      </c>
      <c r="O7" s="184">
        <v>0.13999999999999999</v>
      </c>
      <c r="P7" s="184">
        <v>2.6599999999999997</v>
      </c>
      <c r="Q7" s="184">
        <v>9.6599999999999984</v>
      </c>
      <c r="R7" s="184">
        <v>323.53999999999996</v>
      </c>
      <c r="S7" s="184">
        <v>0</v>
      </c>
      <c r="T7" s="184">
        <v>163.38</v>
      </c>
      <c r="U7" s="184">
        <v>0.7</v>
      </c>
      <c r="V7" s="184">
        <v>0.55999999999999994</v>
      </c>
      <c r="W7" s="184">
        <v>6.16</v>
      </c>
      <c r="X7" s="184">
        <v>0.7</v>
      </c>
      <c r="Y7" s="184">
        <v>0</v>
      </c>
      <c r="Z7" s="184">
        <v>153.71999999999997</v>
      </c>
      <c r="AA7" s="184">
        <v>1.1199999999999999</v>
      </c>
      <c r="AB7" s="184">
        <v>155.82</v>
      </c>
      <c r="AC7" s="184">
        <v>154.84</v>
      </c>
      <c r="AD7" s="184">
        <v>179.9</v>
      </c>
      <c r="AE7" s="184">
        <v>242.76</v>
      </c>
      <c r="AF7" s="184">
        <v>131.6</v>
      </c>
      <c r="AG7" s="184">
        <v>4.8999999999999995</v>
      </c>
      <c r="AH7" s="184">
        <v>2.1</v>
      </c>
      <c r="AI7" s="184">
        <v>213.5</v>
      </c>
      <c r="AJ7" s="184">
        <v>1806.42</v>
      </c>
    </row>
    <row r="8" spans="1:37" ht="15.5" x14ac:dyDescent="0.35">
      <c r="A8" s="243">
        <v>5</v>
      </c>
      <c r="B8" s="299" t="s">
        <v>189</v>
      </c>
      <c r="C8" s="300"/>
      <c r="E8" s="44">
        <v>799.1</v>
      </c>
      <c r="F8" s="44">
        <v>158.30000000000001</v>
      </c>
      <c r="G8" s="44">
        <v>20.3</v>
      </c>
      <c r="H8" s="44">
        <v>7.3999999999999995</v>
      </c>
      <c r="I8" s="44">
        <v>3.1</v>
      </c>
      <c r="J8" s="44">
        <v>9.6999999999999993</v>
      </c>
      <c r="K8" s="44">
        <v>2</v>
      </c>
      <c r="L8" s="44">
        <v>2.9000000000000004</v>
      </c>
      <c r="M8" s="44">
        <v>3.5999999999999996</v>
      </c>
      <c r="N8" s="44">
        <v>3</v>
      </c>
      <c r="O8" s="44">
        <v>0.1</v>
      </c>
      <c r="P8" s="44">
        <v>3.8</v>
      </c>
      <c r="Q8" s="44">
        <v>27.5</v>
      </c>
      <c r="R8" s="44">
        <v>11.1</v>
      </c>
      <c r="S8" s="44">
        <v>0.2</v>
      </c>
      <c r="T8" s="44">
        <v>0.5</v>
      </c>
      <c r="U8" s="44">
        <v>0.60000000000000009</v>
      </c>
      <c r="V8" s="44">
        <v>0.5</v>
      </c>
      <c r="W8" s="44">
        <v>14.1</v>
      </c>
      <c r="X8" s="44">
        <v>0.5</v>
      </c>
      <c r="Y8" s="44">
        <v>0</v>
      </c>
      <c r="Z8" s="44">
        <v>99.399999999999991</v>
      </c>
      <c r="AA8" s="44">
        <v>9.9</v>
      </c>
      <c r="AB8" s="44">
        <v>116.7</v>
      </c>
      <c r="AC8" s="44">
        <v>109.3</v>
      </c>
      <c r="AD8" s="44">
        <v>117.1</v>
      </c>
      <c r="AE8" s="44">
        <v>714.59999999999991</v>
      </c>
      <c r="AF8" s="44">
        <v>289.3</v>
      </c>
      <c r="AG8" s="44">
        <v>8.5</v>
      </c>
      <c r="AH8" s="44">
        <v>5.7</v>
      </c>
      <c r="AI8" s="44">
        <v>200.7</v>
      </c>
      <c r="AJ8" s="44">
        <v>722.8</v>
      </c>
      <c r="AK8" s="44"/>
    </row>
    <row r="9" spans="1:37" ht="15.5" x14ac:dyDescent="0.35">
      <c r="A9" s="242">
        <v>4.93</v>
      </c>
      <c r="B9" s="299" t="s">
        <v>6</v>
      </c>
      <c r="C9" s="300"/>
    </row>
    <row r="10" spans="1:37" s="78" customFormat="1" x14ac:dyDescent="0.35">
      <c r="A10" s="236">
        <v>3.14</v>
      </c>
      <c r="B10" s="297" t="s">
        <v>7</v>
      </c>
      <c r="C10" s="298"/>
    </row>
    <row r="11" spans="1:37" s="78" customFormat="1" x14ac:dyDescent="0.35">
      <c r="A11" s="203">
        <v>1.6400000000000001</v>
      </c>
      <c r="B11" s="295" t="s">
        <v>8</v>
      </c>
      <c r="C11" s="296"/>
      <c r="E11" s="184">
        <v>195.92900000000003</v>
      </c>
      <c r="F11" s="184">
        <v>31.193000000000001</v>
      </c>
      <c r="G11" s="184">
        <v>8.3970000000000002</v>
      </c>
      <c r="H11" s="184">
        <v>2.3620000000000001</v>
      </c>
      <c r="I11" s="184">
        <v>0</v>
      </c>
      <c r="J11" s="184">
        <v>2.7570000000000001</v>
      </c>
      <c r="K11" s="184">
        <v>0.52500000000000002</v>
      </c>
      <c r="L11" s="184">
        <v>0.69000000000000006</v>
      </c>
      <c r="M11" s="184">
        <v>1.214</v>
      </c>
      <c r="N11" s="184">
        <v>1.0169999999999999</v>
      </c>
      <c r="O11" s="184">
        <v>0.16400000000000001</v>
      </c>
      <c r="P11" s="184">
        <v>0.23099999999999998</v>
      </c>
      <c r="Q11" s="184">
        <v>13.152000000000001</v>
      </c>
      <c r="R11" s="184">
        <v>2.887</v>
      </c>
      <c r="S11" s="184">
        <v>0</v>
      </c>
      <c r="T11" s="184">
        <v>3.7030000000000003</v>
      </c>
      <c r="U11" s="184">
        <v>0.32800000000000001</v>
      </c>
      <c r="V11" s="184">
        <v>0.16400000000000001</v>
      </c>
      <c r="W11" s="184">
        <v>3.706</v>
      </c>
      <c r="X11" s="184">
        <v>0.16400000000000001</v>
      </c>
      <c r="Y11" s="184">
        <v>0</v>
      </c>
      <c r="Z11" s="184">
        <v>190.12000000000003</v>
      </c>
      <c r="AA11" s="184">
        <v>3.3000000000000002E-2</v>
      </c>
      <c r="AB11" s="184">
        <v>190.21900000000002</v>
      </c>
      <c r="AC11" s="184">
        <v>190.18600000000004</v>
      </c>
      <c r="AD11" s="184">
        <v>83.578000000000003</v>
      </c>
      <c r="AE11" s="184">
        <v>211.11500000000001</v>
      </c>
      <c r="AF11" s="184">
        <v>83.781999999999996</v>
      </c>
      <c r="AG11" s="184">
        <v>3.5750000000000006</v>
      </c>
      <c r="AH11" s="184">
        <v>1.6400000000000001</v>
      </c>
      <c r="AI11" s="184">
        <v>87.223000000000013</v>
      </c>
      <c r="AJ11" s="184">
        <v>604.54399999999998</v>
      </c>
    </row>
    <row r="12" spans="1:37" s="78" customFormat="1" x14ac:dyDescent="0.35">
      <c r="A12" s="203">
        <v>1.5</v>
      </c>
      <c r="B12" s="295" t="s">
        <v>9</v>
      </c>
      <c r="C12" s="296"/>
      <c r="E12" s="184">
        <v>326.21999999999997</v>
      </c>
      <c r="F12" s="184">
        <v>12.599999999999998</v>
      </c>
      <c r="G12" s="184">
        <v>4.8599999999999994</v>
      </c>
      <c r="H12" s="184">
        <v>1.8900000000000001</v>
      </c>
      <c r="I12" s="184">
        <v>0.03</v>
      </c>
      <c r="J12" s="184">
        <v>28.5</v>
      </c>
      <c r="K12" s="184">
        <v>3.5999999999999996</v>
      </c>
      <c r="L12" s="184">
        <v>13.17</v>
      </c>
      <c r="M12" s="184">
        <v>10.08</v>
      </c>
      <c r="N12" s="184">
        <v>8.9699999999999989</v>
      </c>
      <c r="O12" s="184">
        <v>1.1100000000000001</v>
      </c>
      <c r="P12" s="184">
        <v>0</v>
      </c>
      <c r="Q12" s="184">
        <v>10.26</v>
      </c>
      <c r="R12" s="184">
        <v>1.98</v>
      </c>
      <c r="S12" s="184">
        <v>0</v>
      </c>
      <c r="T12" s="184">
        <v>1.1700000000000002</v>
      </c>
      <c r="U12" s="184">
        <v>0.27</v>
      </c>
      <c r="V12" s="184">
        <v>0.15</v>
      </c>
      <c r="W12" s="184">
        <v>4.68</v>
      </c>
      <c r="X12" s="184">
        <v>0.3</v>
      </c>
      <c r="Y12" s="184">
        <v>0</v>
      </c>
      <c r="Z12" s="184">
        <v>42.87</v>
      </c>
      <c r="AA12" s="184">
        <v>0</v>
      </c>
      <c r="AB12" s="184">
        <v>42.87</v>
      </c>
      <c r="AC12" s="184">
        <v>42.87</v>
      </c>
      <c r="AD12" s="184">
        <v>76.89</v>
      </c>
      <c r="AE12" s="184">
        <v>308.66999999999996</v>
      </c>
      <c r="AF12" s="184">
        <v>139.59</v>
      </c>
      <c r="AG12" s="184">
        <v>2.6100000000000003</v>
      </c>
      <c r="AH12" s="184">
        <v>2.37</v>
      </c>
      <c r="AI12" s="184">
        <v>55.889999999999993</v>
      </c>
      <c r="AJ12" s="184">
        <v>366.54</v>
      </c>
    </row>
    <row r="13" spans="1:37" s="78" customFormat="1" x14ac:dyDescent="0.35">
      <c r="A13" s="239">
        <v>1.79</v>
      </c>
      <c r="B13" s="297" t="s">
        <v>10</v>
      </c>
      <c r="C13" s="298"/>
    </row>
    <row r="14" spans="1:37" s="78" customFormat="1" x14ac:dyDescent="0.35">
      <c r="A14" s="267">
        <v>1</v>
      </c>
      <c r="B14" s="295" t="s">
        <v>191</v>
      </c>
      <c r="C14" s="296"/>
      <c r="E14" s="184">
        <v>157.34</v>
      </c>
      <c r="F14" s="184">
        <v>1.3</v>
      </c>
      <c r="G14" s="184">
        <v>0</v>
      </c>
      <c r="H14" s="184">
        <v>0.74</v>
      </c>
      <c r="I14" s="184">
        <v>0</v>
      </c>
      <c r="J14" s="184">
        <v>11.620000000000001</v>
      </c>
      <c r="K14" s="184">
        <v>3.48</v>
      </c>
      <c r="L14" s="184">
        <v>4.8599999999999994</v>
      </c>
      <c r="M14" s="184">
        <v>1.66</v>
      </c>
      <c r="N14" s="184">
        <v>1.1400000000000001</v>
      </c>
      <c r="O14" s="184">
        <v>8.0000000000000016E-2</v>
      </c>
      <c r="P14" s="184">
        <v>497.02</v>
      </c>
      <c r="Q14" s="184">
        <v>11.8</v>
      </c>
      <c r="R14" s="184">
        <v>206.70000000000002</v>
      </c>
      <c r="S14" s="184">
        <v>1.62</v>
      </c>
      <c r="T14" s="184">
        <v>4.0000000000000008E-2</v>
      </c>
      <c r="U14" s="184">
        <v>0.10000000000000002</v>
      </c>
      <c r="V14" s="184">
        <v>0.46</v>
      </c>
      <c r="W14" s="184">
        <v>3.3000000000000003</v>
      </c>
      <c r="X14" s="184">
        <v>0.10000000000000002</v>
      </c>
      <c r="Y14" s="184">
        <v>2.2200000000000002</v>
      </c>
      <c r="Z14" s="184">
        <v>70.98</v>
      </c>
      <c r="AA14" s="184">
        <v>0</v>
      </c>
      <c r="AB14" s="184">
        <v>70.98</v>
      </c>
      <c r="AC14" s="184">
        <v>70.98</v>
      </c>
      <c r="AD14" s="184">
        <v>56.86</v>
      </c>
      <c r="AE14" s="184">
        <v>160.02000000000001</v>
      </c>
      <c r="AF14" s="184">
        <v>9.7800000000000011</v>
      </c>
      <c r="AG14" s="184">
        <v>2.08</v>
      </c>
      <c r="AH14" s="184">
        <v>1.2799999999999998</v>
      </c>
      <c r="AI14" s="184">
        <v>129.64000000000001</v>
      </c>
      <c r="AJ14" s="184">
        <v>125.84</v>
      </c>
    </row>
    <row r="15" spans="1:37" s="78" customFormat="1" x14ac:dyDescent="0.35">
      <c r="A15" s="203">
        <v>0.79</v>
      </c>
      <c r="B15" s="295" t="s">
        <v>247</v>
      </c>
      <c r="C15" s="296"/>
      <c r="E15" s="184">
        <v>60.983000000000004</v>
      </c>
      <c r="F15" s="184">
        <v>5.6319999999999997</v>
      </c>
      <c r="G15" s="184">
        <v>4.8000000000000001E-2</v>
      </c>
      <c r="H15" s="184">
        <v>5.1549999999999994</v>
      </c>
      <c r="I15" s="184">
        <v>0.38400000000000001</v>
      </c>
      <c r="J15" s="184">
        <v>0.80899999999999994</v>
      </c>
      <c r="K15" s="184">
        <v>0.55499999999999994</v>
      </c>
      <c r="L15" s="184">
        <v>0.222</v>
      </c>
      <c r="M15" s="184">
        <v>1.6E-2</v>
      </c>
      <c r="N15" s="184">
        <v>0</v>
      </c>
      <c r="O15" s="184">
        <v>0</v>
      </c>
      <c r="P15" s="184">
        <v>6.9909999999999997</v>
      </c>
      <c r="Q15" s="184">
        <v>7.5340000000000007</v>
      </c>
      <c r="R15" s="184">
        <v>22.966000000000001</v>
      </c>
      <c r="S15" s="184">
        <v>0.41299999999999998</v>
      </c>
      <c r="T15" s="184">
        <v>0.9</v>
      </c>
      <c r="U15" s="184">
        <v>1.6E-2</v>
      </c>
      <c r="V15" s="184">
        <v>0.23699999999999999</v>
      </c>
      <c r="W15" s="184">
        <v>1.264</v>
      </c>
      <c r="X15" s="184">
        <v>7.9000000000000001E-2</v>
      </c>
      <c r="Y15" s="184">
        <v>0.33200000000000002</v>
      </c>
      <c r="Z15" s="184">
        <v>8.218</v>
      </c>
      <c r="AA15" s="184">
        <v>0</v>
      </c>
      <c r="AB15" s="184">
        <v>8.218</v>
      </c>
      <c r="AC15" s="184">
        <v>8.218</v>
      </c>
      <c r="AD15" s="184">
        <v>176.42700000000002</v>
      </c>
      <c r="AE15" s="184">
        <v>153.035</v>
      </c>
      <c r="AF15" s="184">
        <v>14.852</v>
      </c>
      <c r="AG15" s="184">
        <v>0.158</v>
      </c>
      <c r="AH15" s="184">
        <v>0.6</v>
      </c>
      <c r="AI15" s="184">
        <v>58.226999999999997</v>
      </c>
      <c r="AJ15" s="184">
        <v>218.71599999999998</v>
      </c>
    </row>
    <row r="16" spans="1:37" x14ac:dyDescent="0.35">
      <c r="A16" s="243">
        <v>1</v>
      </c>
      <c r="B16" s="301" t="s">
        <v>192</v>
      </c>
      <c r="C16" s="302"/>
      <c r="E16" s="44">
        <v>81.779166666666669</v>
      </c>
      <c r="F16" s="44">
        <v>7.8583333333333334</v>
      </c>
      <c r="G16" s="44">
        <v>0.70416666666666661</v>
      </c>
      <c r="H16" s="44">
        <v>4.1833333333333327</v>
      </c>
      <c r="I16" s="44">
        <v>0.25</v>
      </c>
      <c r="J16" s="44">
        <v>2.7250000000000001</v>
      </c>
      <c r="K16" s="44">
        <v>0.44375000000000003</v>
      </c>
      <c r="L16" s="44">
        <v>0.6</v>
      </c>
      <c r="M16" s="44">
        <v>1.3</v>
      </c>
      <c r="N16" s="44">
        <v>0</v>
      </c>
      <c r="O16" s="44">
        <v>0</v>
      </c>
      <c r="P16" s="44">
        <v>1.7666666666666666</v>
      </c>
      <c r="Q16" s="44">
        <v>6.5458333333333334</v>
      </c>
      <c r="R16" s="44">
        <v>110.28333333333335</v>
      </c>
      <c r="S16" s="44">
        <v>3.1416666666666671</v>
      </c>
      <c r="T16" s="44">
        <v>1.0999999999999999</v>
      </c>
      <c r="U16" s="44">
        <v>0.1</v>
      </c>
      <c r="V16" s="44">
        <v>0.38437500000000008</v>
      </c>
      <c r="W16" s="44">
        <v>3</v>
      </c>
      <c r="X16" s="44">
        <v>0.1</v>
      </c>
      <c r="Y16" s="44">
        <v>1.0583333333333333</v>
      </c>
      <c r="Z16" s="44">
        <v>19.399999999999999</v>
      </c>
      <c r="AA16" s="44">
        <v>7.45</v>
      </c>
      <c r="AB16" s="44">
        <v>30.25</v>
      </c>
      <c r="AC16" s="44">
        <v>26.85</v>
      </c>
      <c r="AD16" s="44">
        <v>328.65000000000003</v>
      </c>
      <c r="AE16" s="44">
        <v>249.6</v>
      </c>
      <c r="AF16" s="44">
        <v>30.65</v>
      </c>
      <c r="AG16" s="44">
        <v>0.61479166666666674</v>
      </c>
      <c r="AH16" s="44">
        <v>1.0687499999999999</v>
      </c>
      <c r="AI16" s="44">
        <v>114.93333333333334</v>
      </c>
      <c r="AJ16" s="44">
        <v>272.42083333333335</v>
      </c>
    </row>
    <row r="17" spans="1:36" ht="15" thickBot="1" x14ac:dyDescent="0.4">
      <c r="A17" s="240">
        <v>1</v>
      </c>
      <c r="B17" s="293" t="s">
        <v>248</v>
      </c>
      <c r="C17" s="294"/>
      <c r="E17" s="44">
        <v>71.180000000000007</v>
      </c>
      <c r="F17" s="44">
        <v>1.3800000000000001</v>
      </c>
      <c r="G17" s="44">
        <v>2.0000000000000004E-2</v>
      </c>
      <c r="H17" s="44">
        <v>1</v>
      </c>
      <c r="I17" s="44">
        <v>0.98</v>
      </c>
      <c r="J17" s="44">
        <v>7.32</v>
      </c>
      <c r="K17" s="44">
        <v>1.02</v>
      </c>
      <c r="L17" s="44">
        <v>2.7800000000000002</v>
      </c>
      <c r="M17" s="44">
        <v>2.98</v>
      </c>
      <c r="N17" s="44">
        <v>2.5</v>
      </c>
      <c r="O17" s="44">
        <v>0.48000000000000004</v>
      </c>
      <c r="P17" s="44">
        <v>1.62</v>
      </c>
      <c r="Q17" s="44">
        <v>0.18000000000000002</v>
      </c>
      <c r="R17" s="44">
        <v>28.86</v>
      </c>
      <c r="S17" s="44">
        <v>0.42000000000000004</v>
      </c>
      <c r="T17" s="44">
        <v>4.0000000000000008E-2</v>
      </c>
      <c r="U17" s="44">
        <v>0</v>
      </c>
      <c r="V17" s="44">
        <v>0</v>
      </c>
      <c r="W17" s="44">
        <v>2.0000000000000004E-2</v>
      </c>
      <c r="X17" s="44">
        <v>0</v>
      </c>
      <c r="Y17" s="44">
        <v>0</v>
      </c>
      <c r="Z17" s="44">
        <v>0.42000000000000004</v>
      </c>
      <c r="AA17" s="44">
        <v>4.0000000000000008E-2</v>
      </c>
      <c r="AB17" s="44">
        <v>0.48000000000000009</v>
      </c>
      <c r="AC17" s="44">
        <v>0.46000000000000008</v>
      </c>
      <c r="AD17" s="44">
        <v>2.6399999999999997</v>
      </c>
      <c r="AE17" s="44">
        <v>3.0200000000000005</v>
      </c>
      <c r="AF17" s="44">
        <v>0.67999999999999994</v>
      </c>
      <c r="AG17" s="44">
        <v>4.0000000000000008E-2</v>
      </c>
      <c r="AH17" s="44">
        <v>2.0000000000000004E-2</v>
      </c>
      <c r="AI17" s="44">
        <v>91.100000000000009</v>
      </c>
      <c r="AJ17" s="44">
        <v>7.1400000000000006</v>
      </c>
    </row>
    <row r="18" spans="1:36" ht="15.5" thickTop="1" thickBot="1" x14ac:dyDescent="0.4">
      <c r="A18" s="50"/>
      <c r="B18" s="1"/>
      <c r="C18" s="2"/>
      <c r="E18" s="7">
        <v>2287.0401666666667</v>
      </c>
      <c r="F18" s="8">
        <v>342.83033333333333</v>
      </c>
      <c r="G18" s="8">
        <v>59.94316666666667</v>
      </c>
      <c r="H18" s="8">
        <v>77.573333333333323</v>
      </c>
      <c r="I18" s="8">
        <v>7.104000000000001</v>
      </c>
      <c r="J18" s="8">
        <v>72.683999999999997</v>
      </c>
      <c r="K18" s="8">
        <v>13.272749999999998</v>
      </c>
      <c r="L18" s="9"/>
      <c r="M18" s="9"/>
      <c r="N18" s="9"/>
      <c r="O18" s="9"/>
      <c r="P18" s="9"/>
      <c r="Q18" s="8">
        <v>95.248833333333351</v>
      </c>
      <c r="R18" s="8">
        <v>1636.442333333333</v>
      </c>
      <c r="S18" s="8">
        <v>6.0946666666666669</v>
      </c>
      <c r="T18" s="8">
        <v>249.96799999999996</v>
      </c>
      <c r="U18" s="8">
        <v>2.4140000000000006</v>
      </c>
      <c r="V18" s="8">
        <v>2.7553749999999999</v>
      </c>
      <c r="W18" s="8">
        <v>40.570000000000007</v>
      </c>
      <c r="X18" s="8">
        <v>2.3290000000000002</v>
      </c>
      <c r="Y18" s="8">
        <v>3.6103333333333332</v>
      </c>
      <c r="Z18" s="9"/>
      <c r="AA18" s="9"/>
      <c r="AB18" s="8">
        <v>771.05700000000002</v>
      </c>
      <c r="AC18" s="9"/>
      <c r="AD18" s="8">
        <v>1274.1080000000002</v>
      </c>
      <c r="AE18" s="8">
        <v>2204.5949999999998</v>
      </c>
      <c r="AF18" s="8">
        <v>803.06399999999996</v>
      </c>
      <c r="AG18" s="8">
        <v>26.850791666666662</v>
      </c>
      <c r="AH18" s="201">
        <v>16.167750000000002</v>
      </c>
      <c r="AI18" s="8">
        <v>1232.4533333333334</v>
      </c>
      <c r="AJ18" s="10">
        <v>4964.6648333333342</v>
      </c>
    </row>
    <row r="19" spans="1:36" ht="15.5" thickTop="1" thickBot="1" x14ac:dyDescent="0.4"/>
    <row r="20" spans="1:36" ht="15" thickTop="1" x14ac:dyDescent="0.35">
      <c r="A20" s="50"/>
      <c r="B20" s="289" t="s">
        <v>112</v>
      </c>
      <c r="C20" s="290"/>
      <c r="D20" s="139"/>
      <c r="E20" s="12">
        <v>2150</v>
      </c>
      <c r="F20" s="13">
        <v>257.29201875000001</v>
      </c>
      <c r="G20" s="13">
        <v>32.018562333333335</v>
      </c>
      <c r="H20" s="14"/>
      <c r="I20" s="14"/>
      <c r="J20" s="13">
        <v>50.823114814814822</v>
      </c>
      <c r="K20" s="14"/>
      <c r="L20" s="14"/>
      <c r="M20" s="14"/>
      <c r="N20" s="14"/>
      <c r="O20" s="14"/>
      <c r="P20" s="14"/>
      <c r="Q20" s="13">
        <v>57.176004166666672</v>
      </c>
      <c r="R20" s="14">
        <v>900</v>
      </c>
      <c r="S20" s="14">
        <v>15</v>
      </c>
      <c r="T20" s="14">
        <v>90</v>
      </c>
      <c r="U20" s="14">
        <v>1.2</v>
      </c>
      <c r="V20" s="14">
        <v>1.3</v>
      </c>
      <c r="W20" s="14">
        <v>16</v>
      </c>
      <c r="X20" s="15">
        <v>1.7</v>
      </c>
      <c r="Y20" s="14">
        <v>2.4</v>
      </c>
      <c r="Z20" s="16"/>
      <c r="AA20" s="16"/>
      <c r="AB20" s="14">
        <v>400</v>
      </c>
      <c r="AC20" s="16"/>
      <c r="AD20" s="14">
        <v>1000</v>
      </c>
      <c r="AE20" s="14">
        <v>700</v>
      </c>
      <c r="AF20" s="14">
        <v>420</v>
      </c>
      <c r="AG20" s="14">
        <v>14.4</v>
      </c>
      <c r="AH20" s="14">
        <v>16.5</v>
      </c>
      <c r="AI20" s="14">
        <v>1500</v>
      </c>
      <c r="AJ20" s="17">
        <v>3400</v>
      </c>
    </row>
    <row r="21" spans="1:36" ht="15" thickBot="1" x14ac:dyDescent="0.4">
      <c r="A21" s="50"/>
      <c r="B21" s="303" t="s">
        <v>113</v>
      </c>
      <c r="C21" s="304"/>
      <c r="D21" s="139"/>
      <c r="E21" s="18">
        <v>2300</v>
      </c>
      <c r="F21" s="19">
        <v>371.64402708333336</v>
      </c>
      <c r="G21" s="20"/>
      <c r="H21" s="20"/>
      <c r="I21" s="19">
        <v>57.176004166666672</v>
      </c>
      <c r="J21" s="19">
        <v>88.940450925925916</v>
      </c>
      <c r="K21" s="19">
        <v>25.411557407407411</v>
      </c>
      <c r="L21" s="20"/>
      <c r="M21" s="20"/>
      <c r="N21" s="20"/>
      <c r="O21" s="20"/>
      <c r="P21" s="20"/>
      <c r="Q21" s="19">
        <v>200.11601458333331</v>
      </c>
      <c r="R21" s="20"/>
      <c r="S21" s="20">
        <v>100</v>
      </c>
      <c r="T21" s="20">
        <v>2000</v>
      </c>
      <c r="U21" s="20"/>
      <c r="V21" s="20"/>
      <c r="W21" s="20"/>
      <c r="X21" s="20">
        <v>100</v>
      </c>
      <c r="Y21" s="20"/>
      <c r="Z21" s="21"/>
      <c r="AA21" s="21"/>
      <c r="AB21" s="20"/>
      <c r="AC21" s="21"/>
      <c r="AD21" s="20">
        <v>2000</v>
      </c>
      <c r="AE21" s="20">
        <v>4000</v>
      </c>
      <c r="AF21" s="20"/>
      <c r="AG21" s="20">
        <v>45</v>
      </c>
      <c r="AH21" s="20">
        <v>40</v>
      </c>
      <c r="AI21" s="20">
        <v>2300</v>
      </c>
      <c r="AJ21" s="22"/>
    </row>
    <row r="22" spans="1:36" ht="15.5" thickTop="1" thickBot="1" x14ac:dyDescent="0.4">
      <c r="A22" s="50"/>
      <c r="B22" s="1"/>
      <c r="C22" s="1"/>
      <c r="D22" s="1"/>
      <c r="E22" s="1"/>
      <c r="F22" s="23"/>
      <c r="G22" s="23"/>
      <c r="H22" s="23"/>
      <c r="I22" s="23"/>
      <c r="J22" s="23"/>
      <c r="K22" s="23"/>
      <c r="L22" s="23"/>
      <c r="M22" s="23"/>
      <c r="N22" s="23"/>
      <c r="O22" s="23"/>
      <c r="P22" s="23"/>
      <c r="Q22" s="23"/>
      <c r="R22" s="1"/>
      <c r="S22" s="1"/>
      <c r="T22" s="1"/>
      <c r="U22" s="1"/>
      <c r="V22" s="1"/>
      <c r="W22" s="1"/>
      <c r="X22" s="1"/>
      <c r="Y22" s="1"/>
      <c r="Z22" s="1"/>
      <c r="AA22" s="1"/>
      <c r="AB22" s="1"/>
      <c r="AC22" s="1"/>
      <c r="AD22" s="1"/>
      <c r="AE22" s="1"/>
      <c r="AF22" s="1"/>
      <c r="AG22" s="1"/>
      <c r="AH22" s="1"/>
      <c r="AI22" s="1"/>
      <c r="AJ22" s="1"/>
    </row>
    <row r="23" spans="1:36" ht="15" thickTop="1" x14ac:dyDescent="0.35">
      <c r="A23" s="50"/>
      <c r="B23" s="289" t="s">
        <v>114</v>
      </c>
      <c r="C23" s="290"/>
      <c r="D23" s="1"/>
      <c r="E23" s="1"/>
      <c r="F23" s="24">
        <v>250.3125</v>
      </c>
      <c r="G23" s="25">
        <v>31.15</v>
      </c>
      <c r="H23" s="23"/>
      <c r="I23" s="26"/>
      <c r="J23" s="27">
        <v>49.444444444444443</v>
      </c>
      <c r="K23" s="28"/>
      <c r="L23" s="28"/>
      <c r="M23" s="28"/>
      <c r="N23" s="28"/>
      <c r="O23" s="28"/>
      <c r="P23" s="28"/>
      <c r="Q23" s="25">
        <v>55.625</v>
      </c>
      <c r="R23" s="1"/>
      <c r="S23" s="1"/>
      <c r="T23" s="1"/>
      <c r="U23" s="1"/>
      <c r="V23" s="1"/>
      <c r="W23" s="1"/>
      <c r="X23" s="1"/>
      <c r="Y23" s="1"/>
      <c r="Z23" s="1"/>
      <c r="AA23" s="1"/>
      <c r="AB23" s="1"/>
      <c r="AC23" s="1"/>
      <c r="AD23" s="1"/>
      <c r="AE23" s="1"/>
      <c r="AF23" s="144"/>
      <c r="AG23" s="144"/>
      <c r="AH23" s="144"/>
      <c r="AI23" s="76"/>
      <c r="AJ23" s="1"/>
    </row>
    <row r="24" spans="1:36" ht="15" thickBot="1" x14ac:dyDescent="0.4">
      <c r="A24" s="50"/>
      <c r="B24" s="303" t="s">
        <v>115</v>
      </c>
      <c r="C24" s="304"/>
      <c r="D24" s="1"/>
      <c r="E24" s="1"/>
      <c r="F24" s="29">
        <v>361.5625</v>
      </c>
      <c r="G24" s="30"/>
      <c r="H24" s="23"/>
      <c r="I24" s="29">
        <v>55.625</v>
      </c>
      <c r="J24" s="31">
        <v>86.527777777777771</v>
      </c>
      <c r="K24" s="31">
        <v>24.722222222222221</v>
      </c>
      <c r="L24" s="32"/>
      <c r="M24" s="32"/>
      <c r="N24" s="32"/>
      <c r="O24" s="32"/>
      <c r="P24" s="32"/>
      <c r="Q24" s="33">
        <v>194.6875</v>
      </c>
      <c r="R24" s="1"/>
      <c r="S24" s="1"/>
      <c r="T24" s="1"/>
      <c r="U24" s="1"/>
      <c r="V24" s="1"/>
      <c r="W24" s="1"/>
      <c r="X24" s="1"/>
      <c r="Y24" s="1"/>
      <c r="Z24" s="1"/>
      <c r="AA24" s="1"/>
      <c r="AB24" s="1"/>
      <c r="AC24" s="1"/>
      <c r="AD24" s="1"/>
      <c r="AE24" s="1"/>
      <c r="AF24" s="140"/>
      <c r="AG24" s="140"/>
      <c r="AH24" s="140"/>
      <c r="AI24" s="76"/>
      <c r="AJ24" s="1"/>
    </row>
    <row r="25" spans="1:36" ht="15" thickTop="1" x14ac:dyDescent="0.35"/>
  </sheetData>
  <mergeCells count="52">
    <mergeCell ref="A2:A3"/>
    <mergeCell ref="B2:C3"/>
    <mergeCell ref="O2:O3"/>
    <mergeCell ref="E2:E3"/>
    <mergeCell ref="F2:F3"/>
    <mergeCell ref="G2:G3"/>
    <mergeCell ref="H2:H3"/>
    <mergeCell ref="I2:I3"/>
    <mergeCell ref="J2:J3"/>
    <mergeCell ref="K2:K3"/>
    <mergeCell ref="L2:L3"/>
    <mergeCell ref="M2:M3"/>
    <mergeCell ref="N2:N3"/>
    <mergeCell ref="AA2:AA3"/>
    <mergeCell ref="P2:P3"/>
    <mergeCell ref="Q2:Q3"/>
    <mergeCell ref="R2:R3"/>
    <mergeCell ref="S2:S3"/>
    <mergeCell ref="T2:T3"/>
    <mergeCell ref="U2:U3"/>
    <mergeCell ref="AH2:AH3"/>
    <mergeCell ref="AI2:AI3"/>
    <mergeCell ref="AJ2:AJ3"/>
    <mergeCell ref="B4:C4"/>
    <mergeCell ref="B5:C5"/>
    <mergeCell ref="AB2:AB3"/>
    <mergeCell ref="AC2:AC3"/>
    <mergeCell ref="AD2:AD3"/>
    <mergeCell ref="AE2:AE3"/>
    <mergeCell ref="AF2:AF3"/>
    <mergeCell ref="AG2:AG3"/>
    <mergeCell ref="V2:V3"/>
    <mergeCell ref="W2:W3"/>
    <mergeCell ref="X2:X3"/>
    <mergeCell ref="Y2:Y3"/>
    <mergeCell ref="Z2:Z3"/>
    <mergeCell ref="B7:C7"/>
    <mergeCell ref="B8:C8"/>
    <mergeCell ref="B9:C9"/>
    <mergeCell ref="B10:C10"/>
    <mergeCell ref="B6:C6"/>
    <mergeCell ref="B16:C16"/>
    <mergeCell ref="B15:C15"/>
    <mergeCell ref="B14:C14"/>
    <mergeCell ref="B13:C13"/>
    <mergeCell ref="B11:C11"/>
    <mergeCell ref="B12:C12"/>
    <mergeCell ref="B20:C20"/>
    <mergeCell ref="B21:C21"/>
    <mergeCell ref="B23:C23"/>
    <mergeCell ref="B24:C24"/>
    <mergeCell ref="B17:C17"/>
  </mergeCells>
  <conditionalFormatting sqref="E18">
    <cfRule type="cellIs" dxfId="503" priority="64" operator="lessThan">
      <formula>E$20</formula>
    </cfRule>
    <cfRule type="cellIs" dxfId="502" priority="65" operator="greaterThan">
      <formula>E$21</formula>
    </cfRule>
    <cfRule type="cellIs" dxfId="501" priority="67" operator="between">
      <formula>E$20</formula>
      <formula>E$21</formula>
    </cfRule>
  </conditionalFormatting>
  <conditionalFormatting sqref="G18">
    <cfRule type="cellIs" dxfId="500" priority="63" operator="lessThan">
      <formula>G$20</formula>
    </cfRule>
    <cfRule type="cellIs" dxfId="499" priority="66" operator="greaterThan">
      <formula>G$20</formula>
    </cfRule>
  </conditionalFormatting>
  <conditionalFormatting sqref="F18">
    <cfRule type="cellIs" dxfId="498" priority="60" operator="lessThan">
      <formula>F$20</formula>
    </cfRule>
    <cfRule type="cellIs" dxfId="497" priority="61" operator="greaterThan">
      <formula>F$21</formula>
    </cfRule>
    <cfRule type="cellIs" dxfId="496" priority="62" operator="between">
      <formula>F$20</formula>
      <formula>F$21</formula>
    </cfRule>
  </conditionalFormatting>
  <conditionalFormatting sqref="I18">
    <cfRule type="cellIs" dxfId="495" priority="58" operator="greaterThan">
      <formula>I$21</formula>
    </cfRule>
    <cfRule type="cellIs" dxfId="494" priority="59" operator="lessThan">
      <formula>I$21</formula>
    </cfRule>
  </conditionalFormatting>
  <conditionalFormatting sqref="J18">
    <cfRule type="cellIs" dxfId="493" priority="55" operator="lessThan">
      <formula>J$20</formula>
    </cfRule>
    <cfRule type="cellIs" dxfId="492" priority="56" operator="greaterThan">
      <formula>J$21</formula>
    </cfRule>
    <cfRule type="cellIs" dxfId="491" priority="57" operator="between">
      <formula>J$20</formula>
      <formula>J$21</formula>
    </cfRule>
  </conditionalFormatting>
  <conditionalFormatting sqref="Q18">
    <cfRule type="cellIs" dxfId="490" priority="52" operator="lessThan">
      <formula>Q$20</formula>
    </cfRule>
    <cfRule type="cellIs" dxfId="489" priority="53" operator="greaterThan">
      <formula>Q$21</formula>
    </cfRule>
    <cfRule type="cellIs" dxfId="488" priority="54" operator="between">
      <formula>Q$20</formula>
      <formula>Q$21</formula>
    </cfRule>
  </conditionalFormatting>
  <conditionalFormatting sqref="T18">
    <cfRule type="cellIs" dxfId="487" priority="49" operator="lessThan">
      <formula>T$20</formula>
    </cfRule>
    <cfRule type="cellIs" dxfId="486" priority="50" operator="greaterThan">
      <formula>T$21</formula>
    </cfRule>
    <cfRule type="cellIs" dxfId="485" priority="51" operator="between">
      <formula>T$20</formula>
      <formula>T$21</formula>
    </cfRule>
  </conditionalFormatting>
  <conditionalFormatting sqref="S18">
    <cfRule type="cellIs" dxfId="484" priority="46" operator="lessThan">
      <formula>S$20</formula>
    </cfRule>
    <cfRule type="cellIs" dxfId="483" priority="47" operator="greaterThan">
      <formula>S$21</formula>
    </cfRule>
    <cfRule type="cellIs" dxfId="482" priority="48" operator="between">
      <formula>S$20</formula>
      <formula>S$21</formula>
    </cfRule>
  </conditionalFormatting>
  <conditionalFormatting sqref="X18">
    <cfRule type="cellIs" dxfId="481" priority="43" operator="lessThan">
      <formula>X$20</formula>
    </cfRule>
    <cfRule type="cellIs" dxfId="480" priority="44" operator="greaterThan">
      <formula>X$21</formula>
    </cfRule>
    <cfRule type="cellIs" dxfId="479" priority="45" operator="between">
      <formula>X$20</formula>
      <formula>X$21</formula>
    </cfRule>
  </conditionalFormatting>
  <conditionalFormatting sqref="AD18">
    <cfRule type="cellIs" dxfId="478" priority="40" operator="lessThan">
      <formula>AD$20</formula>
    </cfRule>
    <cfRule type="cellIs" dxfId="477" priority="41" operator="greaterThan">
      <formula>AD$21</formula>
    </cfRule>
    <cfRule type="cellIs" dxfId="476" priority="42" operator="between">
      <formula>AD$20</formula>
      <formula>AD$21</formula>
    </cfRule>
  </conditionalFormatting>
  <conditionalFormatting sqref="AE18">
    <cfRule type="cellIs" dxfId="475" priority="37" operator="lessThan">
      <formula>AE$20</formula>
    </cfRule>
    <cfRule type="cellIs" dxfId="474" priority="38" operator="greaterThan">
      <formula>AE$21</formula>
    </cfRule>
    <cfRule type="cellIs" dxfId="473" priority="39" operator="between">
      <formula>AE$20</formula>
      <formula>AE$21</formula>
    </cfRule>
  </conditionalFormatting>
  <conditionalFormatting sqref="AG18">
    <cfRule type="cellIs" dxfId="472" priority="34" operator="lessThan">
      <formula>AG$20</formula>
    </cfRule>
    <cfRule type="cellIs" dxfId="471" priority="35" operator="greaterThan">
      <formula>AG$21</formula>
    </cfRule>
    <cfRule type="cellIs" dxfId="470" priority="36" operator="between">
      <formula>AG$20</formula>
      <formula>AG$21</formula>
    </cfRule>
  </conditionalFormatting>
  <conditionalFormatting sqref="AI18">
    <cfRule type="cellIs" dxfId="469" priority="28" operator="lessThan">
      <formula>AI$20</formula>
    </cfRule>
    <cfRule type="cellIs" dxfId="468" priority="29" operator="greaterThan">
      <formula>AI$21</formula>
    </cfRule>
    <cfRule type="cellIs" dxfId="467" priority="30" operator="between">
      <formula>AI$20</formula>
      <formula>AI$21</formula>
    </cfRule>
  </conditionalFormatting>
  <conditionalFormatting sqref="R18">
    <cfRule type="cellIs" dxfId="466" priority="26" operator="lessThan">
      <formula>R$20</formula>
    </cfRule>
    <cfRule type="cellIs" dxfId="465" priority="27" operator="greaterThan">
      <formula>R$20</formula>
    </cfRule>
  </conditionalFormatting>
  <conditionalFormatting sqref="U18">
    <cfRule type="cellIs" dxfId="464" priority="24" operator="lessThan">
      <formula>U$20</formula>
    </cfRule>
    <cfRule type="cellIs" dxfId="463" priority="25" operator="greaterThan">
      <formula>U$20</formula>
    </cfRule>
  </conditionalFormatting>
  <conditionalFormatting sqref="V18">
    <cfRule type="cellIs" dxfId="462" priority="22" operator="lessThan">
      <formula>V$20</formula>
    </cfRule>
    <cfRule type="cellIs" dxfId="461" priority="23" operator="greaterThan">
      <formula>V$20</formula>
    </cfRule>
  </conditionalFormatting>
  <conditionalFormatting sqref="W18">
    <cfRule type="cellIs" dxfId="460" priority="20" operator="lessThan">
      <formula>W$20</formula>
    </cfRule>
    <cfRule type="cellIs" dxfId="459" priority="21" operator="greaterThan">
      <formula>W$20</formula>
    </cfRule>
  </conditionalFormatting>
  <conditionalFormatting sqref="Y18">
    <cfRule type="cellIs" dxfId="458" priority="18" operator="lessThan">
      <formula>Y$20</formula>
    </cfRule>
    <cfRule type="cellIs" dxfId="457" priority="19" operator="greaterThan">
      <formula>Y$20</formula>
    </cfRule>
  </conditionalFormatting>
  <conditionalFormatting sqref="AB18">
    <cfRule type="cellIs" dxfId="456" priority="16" operator="lessThan">
      <formula>AB$20</formula>
    </cfRule>
    <cfRule type="cellIs" dxfId="455" priority="17" operator="greaterThan">
      <formula>AB$20</formula>
    </cfRule>
  </conditionalFormatting>
  <conditionalFormatting sqref="AF18">
    <cfRule type="cellIs" dxfId="454" priority="14" operator="lessThan">
      <formula>AF$20</formula>
    </cfRule>
    <cfRule type="cellIs" dxfId="453" priority="15" operator="greaterThan">
      <formula>AF$20</formula>
    </cfRule>
  </conditionalFormatting>
  <conditionalFormatting sqref="AJ18">
    <cfRule type="cellIs" dxfId="452" priority="12" operator="lessThan">
      <formula>AJ$20</formula>
    </cfRule>
    <cfRule type="cellIs" dxfId="451" priority="13" operator="greaterThan">
      <formula>AJ$20</formula>
    </cfRule>
  </conditionalFormatting>
  <conditionalFormatting sqref="K18">
    <cfRule type="cellIs" dxfId="450" priority="10" operator="greaterThan">
      <formula>K$21</formula>
    </cfRule>
    <cfRule type="cellIs" dxfId="449" priority="11" operator="lessThan">
      <formula>K$21</formula>
    </cfRule>
  </conditionalFormatting>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9">
    <tabColor rgb="FF0070C0"/>
  </sheetPr>
  <dimension ref="A1:AJ26"/>
  <sheetViews>
    <sheetView zoomScale="60" zoomScaleNormal="60" workbookViewId="0">
      <pane xSplit="3" ySplit="3" topLeftCell="D7" activePane="bottomRight" state="frozen"/>
      <selection pane="topRight" activeCell="D1" sqref="D1"/>
      <selection pane="bottomLeft" activeCell="A4" sqref="A4"/>
      <selection pane="bottomRight"/>
    </sheetView>
  </sheetViews>
  <sheetFormatPr defaultColWidth="9.54296875" defaultRowHeight="14.5" x14ac:dyDescent="0.35"/>
  <cols>
    <col min="1" max="1" width="6.36328125" style="2" bestFit="1" customWidth="1"/>
    <col min="2" max="2" width="26.6328125" style="1" customWidth="1"/>
    <col min="3" max="3" width="26.6328125" style="2" customWidth="1"/>
    <col min="4" max="4" width="1.81640625" style="1" customWidth="1"/>
    <col min="5" max="36" width="8.6328125" style="1" customWidth="1"/>
    <col min="37" max="37" width="9.6328125" style="1" customWidth="1"/>
    <col min="38" max="16384" width="9.54296875" style="1"/>
  </cols>
  <sheetData>
    <row r="1" spans="1:36" ht="118.5" customHeight="1" thickBot="1" x14ac:dyDescent="0.4">
      <c r="E1" s="5" t="s">
        <v>12</v>
      </c>
      <c r="F1" s="5" t="s">
        <v>13</v>
      </c>
      <c r="G1" s="5" t="s">
        <v>14</v>
      </c>
      <c r="H1" s="5" t="s">
        <v>15</v>
      </c>
      <c r="I1" s="5" t="s">
        <v>16</v>
      </c>
      <c r="J1" s="5" t="s">
        <v>17</v>
      </c>
      <c r="K1" s="5" t="s">
        <v>18</v>
      </c>
      <c r="L1" s="5" t="s">
        <v>19</v>
      </c>
      <c r="M1" s="5" t="s">
        <v>20</v>
      </c>
      <c r="N1" s="5" t="s">
        <v>21</v>
      </c>
      <c r="O1" s="5" t="s">
        <v>22</v>
      </c>
      <c r="P1" s="5" t="s">
        <v>23</v>
      </c>
      <c r="Q1" s="5" t="s">
        <v>24</v>
      </c>
      <c r="R1" s="5" t="s">
        <v>25</v>
      </c>
      <c r="S1" s="5" t="s">
        <v>26</v>
      </c>
      <c r="T1" s="5" t="s">
        <v>27</v>
      </c>
      <c r="U1" s="5" t="s">
        <v>28</v>
      </c>
      <c r="V1" s="5" t="s">
        <v>29</v>
      </c>
      <c r="W1" s="5" t="s">
        <v>30</v>
      </c>
      <c r="X1" s="5" t="s">
        <v>31</v>
      </c>
      <c r="Y1" s="5" t="s">
        <v>32</v>
      </c>
      <c r="Z1" s="5" t="s">
        <v>33</v>
      </c>
      <c r="AA1" s="5" t="s">
        <v>34</v>
      </c>
      <c r="AB1" s="5" t="s">
        <v>35</v>
      </c>
      <c r="AC1" s="5" t="s">
        <v>36</v>
      </c>
      <c r="AD1" s="5" t="s">
        <v>37</v>
      </c>
      <c r="AE1" s="5" t="s">
        <v>38</v>
      </c>
      <c r="AF1" s="5" t="s">
        <v>39</v>
      </c>
      <c r="AG1" s="5" t="s">
        <v>40</v>
      </c>
      <c r="AH1" s="5" t="s">
        <v>41</v>
      </c>
      <c r="AI1" s="5" t="s">
        <v>42</v>
      </c>
      <c r="AJ1" s="5" t="s">
        <v>43</v>
      </c>
    </row>
    <row r="2" spans="1:36" ht="15" thickTop="1" x14ac:dyDescent="0.35">
      <c r="A2" s="311" t="s">
        <v>1</v>
      </c>
      <c r="B2" s="313" t="s">
        <v>0</v>
      </c>
      <c r="C2" s="314"/>
      <c r="E2" s="335" t="s">
        <v>44</v>
      </c>
      <c r="F2" s="337" t="s">
        <v>45</v>
      </c>
      <c r="G2" s="337" t="s">
        <v>46</v>
      </c>
      <c r="H2" s="337" t="s">
        <v>47</v>
      </c>
      <c r="I2" s="325" t="s">
        <v>48</v>
      </c>
      <c r="J2" s="337" t="s">
        <v>49</v>
      </c>
      <c r="K2" s="337" t="s">
        <v>50</v>
      </c>
      <c r="L2" s="325" t="s">
        <v>51</v>
      </c>
      <c r="M2" s="325" t="s">
        <v>52</v>
      </c>
      <c r="N2" s="325" t="s">
        <v>53</v>
      </c>
      <c r="O2" s="325" t="s">
        <v>54</v>
      </c>
      <c r="P2" s="325" t="s">
        <v>55</v>
      </c>
      <c r="Q2" s="325" t="s">
        <v>56</v>
      </c>
      <c r="R2" s="325" t="s">
        <v>57</v>
      </c>
      <c r="S2" s="325" t="s">
        <v>58</v>
      </c>
      <c r="T2" s="325" t="s">
        <v>59</v>
      </c>
      <c r="U2" s="325" t="s">
        <v>60</v>
      </c>
      <c r="V2" s="325" t="s">
        <v>61</v>
      </c>
      <c r="W2" s="325" t="s">
        <v>62</v>
      </c>
      <c r="X2" s="325" t="s">
        <v>63</v>
      </c>
      <c r="Y2" s="325" t="s">
        <v>64</v>
      </c>
      <c r="Z2" s="325" t="s">
        <v>65</v>
      </c>
      <c r="AA2" s="325" t="s">
        <v>66</v>
      </c>
      <c r="AB2" s="325" t="s">
        <v>67</v>
      </c>
      <c r="AC2" s="325" t="s">
        <v>68</v>
      </c>
      <c r="AD2" s="325" t="s">
        <v>69</v>
      </c>
      <c r="AE2" s="325" t="s">
        <v>70</v>
      </c>
      <c r="AF2" s="325" t="s">
        <v>71</v>
      </c>
      <c r="AG2" s="325" t="s">
        <v>72</v>
      </c>
      <c r="AH2" s="325" t="s">
        <v>73</v>
      </c>
      <c r="AI2" s="325" t="s">
        <v>74</v>
      </c>
      <c r="AJ2" s="327" t="s">
        <v>75</v>
      </c>
    </row>
    <row r="3" spans="1:36" ht="15" thickBot="1" x14ac:dyDescent="0.4">
      <c r="A3" s="312"/>
      <c r="B3" s="315"/>
      <c r="C3" s="316"/>
      <c r="E3" s="341"/>
      <c r="F3" s="306"/>
      <c r="G3" s="306"/>
      <c r="H3" s="306"/>
      <c r="I3" s="306"/>
      <c r="J3" s="306"/>
      <c r="K3" s="306"/>
      <c r="L3" s="306"/>
      <c r="M3" s="306"/>
      <c r="N3" s="306"/>
      <c r="O3" s="306"/>
      <c r="P3" s="306"/>
      <c r="Q3" s="306"/>
      <c r="R3" s="306"/>
      <c r="S3" s="306"/>
      <c r="T3" s="306"/>
      <c r="U3" s="306"/>
      <c r="V3" s="306"/>
      <c r="W3" s="306"/>
      <c r="X3" s="306"/>
      <c r="Y3" s="306"/>
      <c r="Z3" s="306"/>
      <c r="AA3" s="306"/>
      <c r="AB3" s="306"/>
      <c r="AC3" s="306"/>
      <c r="AD3" s="306"/>
      <c r="AE3" s="306"/>
      <c r="AF3" s="306"/>
      <c r="AG3" s="306"/>
      <c r="AH3" s="306"/>
      <c r="AI3" s="306"/>
      <c r="AJ3" s="340"/>
    </row>
    <row r="4" spans="1:36" s="76" customFormat="1" ht="16" thickTop="1" x14ac:dyDescent="0.35">
      <c r="A4" s="242">
        <v>6.93</v>
      </c>
      <c r="B4" s="299" t="s">
        <v>186</v>
      </c>
      <c r="C4" s="300"/>
      <c r="E4" s="153"/>
      <c r="F4" s="79"/>
      <c r="G4" s="79"/>
      <c r="H4" s="79"/>
      <c r="I4" s="79"/>
      <c r="J4" s="79"/>
      <c r="K4" s="79"/>
      <c r="L4" s="79"/>
      <c r="M4" s="79"/>
      <c r="N4" s="79"/>
      <c r="O4" s="79"/>
      <c r="P4" s="79"/>
      <c r="Q4" s="79"/>
      <c r="R4" s="79"/>
      <c r="S4" s="79"/>
      <c r="T4" s="79"/>
      <c r="U4" s="79"/>
      <c r="V4" s="79"/>
      <c r="W4" s="79"/>
      <c r="X4" s="79"/>
      <c r="Y4" s="79"/>
      <c r="Z4" s="79"/>
      <c r="AA4" s="79"/>
      <c r="AB4" s="79"/>
      <c r="AC4" s="79"/>
      <c r="AD4" s="79"/>
      <c r="AE4" s="79"/>
      <c r="AF4" s="79"/>
      <c r="AG4" s="79"/>
      <c r="AH4" s="79"/>
      <c r="AI4" s="79"/>
      <c r="AJ4" s="154"/>
    </row>
    <row r="5" spans="1:36" s="140" customFormat="1" x14ac:dyDescent="0.35">
      <c r="A5" s="268">
        <v>2.5</v>
      </c>
      <c r="B5" s="348" t="s">
        <v>188</v>
      </c>
      <c r="C5" s="349"/>
      <c r="E5" s="155">
        <v>84.075000000000003</v>
      </c>
      <c r="F5" s="92">
        <v>14.275</v>
      </c>
      <c r="G5" s="92">
        <v>4.0999999999999996</v>
      </c>
      <c r="H5" s="92">
        <v>2.8000000000000003</v>
      </c>
      <c r="I5" s="92">
        <v>0</v>
      </c>
      <c r="J5" s="92">
        <v>2</v>
      </c>
      <c r="K5" s="92">
        <v>0.22499999999999998</v>
      </c>
      <c r="L5" s="92">
        <v>0.55000000000000004</v>
      </c>
      <c r="M5" s="92">
        <v>0.52500000000000002</v>
      </c>
      <c r="N5" s="92">
        <v>0.32500000000000001</v>
      </c>
      <c r="O5" s="92">
        <v>0.17500000000000002</v>
      </c>
      <c r="P5" s="92">
        <v>1.2</v>
      </c>
      <c r="Q5" s="92">
        <v>5.9750000000000005</v>
      </c>
      <c r="R5" s="92">
        <v>526.5</v>
      </c>
      <c r="S5" s="92">
        <v>0</v>
      </c>
      <c r="T5" s="92">
        <v>75.8</v>
      </c>
      <c r="U5" s="92">
        <v>0.2</v>
      </c>
      <c r="V5" s="92">
        <v>0.32500000000000001</v>
      </c>
      <c r="W5" s="92">
        <v>2.6500000000000004</v>
      </c>
      <c r="X5" s="92">
        <v>0.3</v>
      </c>
      <c r="Y5" s="92">
        <v>0</v>
      </c>
      <c r="Z5" s="92">
        <v>144.30000000000001</v>
      </c>
      <c r="AA5" s="92">
        <v>0.65</v>
      </c>
      <c r="AB5" s="92">
        <v>145.42500000000001</v>
      </c>
      <c r="AC5" s="92">
        <v>144.97499999999999</v>
      </c>
      <c r="AD5" s="92">
        <v>279.05</v>
      </c>
      <c r="AE5" s="92">
        <v>125.45</v>
      </c>
      <c r="AF5" s="92">
        <v>91.525000000000006</v>
      </c>
      <c r="AG5" s="92">
        <v>3.5749999999999997</v>
      </c>
      <c r="AH5" s="92">
        <v>1.3</v>
      </c>
      <c r="AI5" s="92">
        <v>122.22499999999999</v>
      </c>
      <c r="AJ5" s="156">
        <v>669.4</v>
      </c>
    </row>
    <row r="6" spans="1:36" s="140" customFormat="1" x14ac:dyDescent="0.35">
      <c r="A6" s="203">
        <v>0.43000000000000005</v>
      </c>
      <c r="B6" s="348" t="s">
        <v>4</v>
      </c>
      <c r="C6" s="349"/>
      <c r="E6" s="147">
        <v>16.0198</v>
      </c>
      <c r="F6" s="151">
        <v>2.9375999999999998</v>
      </c>
      <c r="G6" s="151">
        <v>0.81269999999999998</v>
      </c>
      <c r="H6" s="151">
        <v>1.0903</v>
      </c>
      <c r="I6" s="151">
        <v>0</v>
      </c>
      <c r="J6" s="151">
        <v>0.38000000000000006</v>
      </c>
      <c r="K6" s="151">
        <v>5.1200000000000009E-2</v>
      </c>
      <c r="L6" s="151">
        <v>5.8700000000000009E-2</v>
      </c>
      <c r="M6" s="151">
        <v>0.17130000000000001</v>
      </c>
      <c r="N6" s="151">
        <v>0.1457</v>
      </c>
      <c r="O6" s="151">
        <v>2.5600000000000005E-2</v>
      </c>
      <c r="P6" s="151">
        <v>0</v>
      </c>
      <c r="Q6" s="151">
        <v>0.49300000000000005</v>
      </c>
      <c r="R6" s="151">
        <v>158.31059999999999</v>
      </c>
      <c r="S6" s="151">
        <v>0</v>
      </c>
      <c r="T6" s="151">
        <v>7.7263000000000002</v>
      </c>
      <c r="U6" s="151">
        <v>1.9700000000000002E-2</v>
      </c>
      <c r="V6" s="151">
        <v>1.9700000000000002E-2</v>
      </c>
      <c r="W6" s="151">
        <v>0.35539999999999999</v>
      </c>
      <c r="X6" s="151">
        <v>4.4600000000000001E-2</v>
      </c>
      <c r="Y6" s="151">
        <v>0</v>
      </c>
      <c r="Z6" s="151">
        <v>5.5438999999999998</v>
      </c>
      <c r="AA6" s="151">
        <v>0</v>
      </c>
      <c r="AB6" s="151">
        <v>5.5438999999999998</v>
      </c>
      <c r="AC6" s="151">
        <v>5.5438999999999998</v>
      </c>
      <c r="AD6" s="151">
        <v>8.6632999999999996</v>
      </c>
      <c r="AE6" s="151">
        <v>11.5046</v>
      </c>
      <c r="AF6" s="151">
        <v>5.3071000000000002</v>
      </c>
      <c r="AG6" s="151">
        <v>0.25</v>
      </c>
      <c r="AH6" s="151">
        <v>0.10340000000000001</v>
      </c>
      <c r="AI6" s="151">
        <v>24.332999999999998</v>
      </c>
      <c r="AJ6" s="152">
        <v>76.558799999999991</v>
      </c>
    </row>
    <row r="7" spans="1:36" s="78" customFormat="1" x14ac:dyDescent="0.35">
      <c r="A7" s="80">
        <v>4</v>
      </c>
      <c r="B7" s="295" t="s">
        <v>190</v>
      </c>
      <c r="C7" s="296"/>
      <c r="E7" s="155">
        <v>258.24</v>
      </c>
      <c r="F7" s="92">
        <v>56.960000000000008</v>
      </c>
      <c r="G7" s="92">
        <v>9.76</v>
      </c>
      <c r="H7" s="92">
        <v>27.68</v>
      </c>
      <c r="I7" s="92">
        <v>1.28</v>
      </c>
      <c r="J7" s="92">
        <v>3.5999999999999996</v>
      </c>
      <c r="K7" s="92">
        <v>0.56000000000000005</v>
      </c>
      <c r="L7" s="92">
        <v>1.6</v>
      </c>
      <c r="M7" s="92">
        <v>1.04</v>
      </c>
      <c r="N7" s="92">
        <v>0.64000000000000012</v>
      </c>
      <c r="O7" s="92">
        <v>8.0000000000000016E-2</v>
      </c>
      <c r="P7" s="92">
        <v>1.52</v>
      </c>
      <c r="Q7" s="92">
        <v>5.52</v>
      </c>
      <c r="R7" s="92">
        <v>184.88</v>
      </c>
      <c r="S7" s="92">
        <v>0</v>
      </c>
      <c r="T7" s="92">
        <v>93.360000000000014</v>
      </c>
      <c r="U7" s="92">
        <v>0.40000000000000008</v>
      </c>
      <c r="V7" s="92">
        <v>0.32000000000000006</v>
      </c>
      <c r="W7" s="92">
        <v>3.5200000000000005</v>
      </c>
      <c r="X7" s="92">
        <v>0.40000000000000008</v>
      </c>
      <c r="Y7" s="92">
        <v>0</v>
      </c>
      <c r="Z7" s="92">
        <v>87.840000000000018</v>
      </c>
      <c r="AA7" s="92">
        <v>0.64000000000000012</v>
      </c>
      <c r="AB7" s="92">
        <v>89.039999999999992</v>
      </c>
      <c r="AC7" s="92">
        <v>88.48</v>
      </c>
      <c r="AD7" s="92">
        <v>102.80000000000001</v>
      </c>
      <c r="AE7" s="92">
        <v>138.72000000000003</v>
      </c>
      <c r="AF7" s="92">
        <v>75.2</v>
      </c>
      <c r="AG7" s="92">
        <v>2.8</v>
      </c>
      <c r="AH7" s="92">
        <v>1.2</v>
      </c>
      <c r="AI7" s="92">
        <v>122.00000000000001</v>
      </c>
      <c r="AJ7" s="156">
        <v>1032.24</v>
      </c>
    </row>
    <row r="8" spans="1:36" s="140" customFormat="1" ht="15.5" x14ac:dyDescent="0.35">
      <c r="A8" s="235">
        <v>3.5</v>
      </c>
      <c r="B8" s="359" t="s">
        <v>189</v>
      </c>
      <c r="C8" s="360"/>
      <c r="E8" s="147">
        <v>559.47499999999991</v>
      </c>
      <c r="F8" s="151">
        <v>110.73299999999999</v>
      </c>
      <c r="G8" s="151">
        <v>14.266000000000002</v>
      </c>
      <c r="H8" s="151">
        <v>5.1729999999999992</v>
      </c>
      <c r="I8" s="151">
        <v>2.2049999999999996</v>
      </c>
      <c r="J8" s="151">
        <v>6.8389999999999986</v>
      </c>
      <c r="K8" s="151">
        <v>1.2599999999999998</v>
      </c>
      <c r="L8" s="151">
        <v>1.883</v>
      </c>
      <c r="M8" s="151">
        <v>2.625</v>
      </c>
      <c r="N8" s="151">
        <v>2.254</v>
      </c>
      <c r="O8" s="151">
        <v>0.16799999999999998</v>
      </c>
      <c r="P8" s="151">
        <v>2.6739999999999999</v>
      </c>
      <c r="Q8" s="151">
        <v>19.25</v>
      </c>
      <c r="R8" s="151">
        <v>7.8119999999999994</v>
      </c>
      <c r="S8" s="151">
        <v>0.11899999999999999</v>
      </c>
      <c r="T8" s="151">
        <v>0.38499999999999995</v>
      </c>
      <c r="U8" s="151">
        <v>0.58799999999999997</v>
      </c>
      <c r="V8" s="151">
        <v>0.252</v>
      </c>
      <c r="W8" s="151">
        <v>9.8279999999999994</v>
      </c>
      <c r="X8" s="151">
        <v>0.46900000000000003</v>
      </c>
      <c r="Y8" s="151">
        <v>2.0999999999999998E-2</v>
      </c>
      <c r="Z8" s="151">
        <v>69.643000000000001</v>
      </c>
      <c r="AA8" s="151">
        <v>7.0349999999999993</v>
      </c>
      <c r="AB8" s="151">
        <v>81.535999999999987</v>
      </c>
      <c r="AC8" s="151">
        <v>76.544999999999987</v>
      </c>
      <c r="AD8" s="151">
        <v>81.941999999999993</v>
      </c>
      <c r="AE8" s="151">
        <v>500.16399999999993</v>
      </c>
      <c r="AF8" s="151">
        <v>202.47499999999999</v>
      </c>
      <c r="AG8" s="151">
        <v>5.9989999999999997</v>
      </c>
      <c r="AH8" s="151">
        <v>3.9969999999999999</v>
      </c>
      <c r="AI8" s="151">
        <v>140.476</v>
      </c>
      <c r="AJ8" s="152">
        <v>505.87599999999998</v>
      </c>
    </row>
    <row r="9" spans="1:36" s="76" customFormat="1" ht="15.5" x14ac:dyDescent="0.35">
      <c r="A9" s="133">
        <v>3.42</v>
      </c>
      <c r="B9" s="299" t="s">
        <v>6</v>
      </c>
      <c r="C9" s="300"/>
      <c r="E9" s="74"/>
      <c r="F9" s="52"/>
      <c r="G9" s="52"/>
      <c r="H9" s="52"/>
      <c r="I9" s="52"/>
      <c r="J9" s="52"/>
      <c r="K9" s="52"/>
      <c r="L9" s="52"/>
      <c r="M9" s="52"/>
      <c r="N9" s="52"/>
      <c r="O9" s="52"/>
      <c r="P9" s="52"/>
      <c r="Q9" s="52"/>
      <c r="R9" s="52"/>
      <c r="S9" s="52"/>
      <c r="T9" s="52"/>
      <c r="U9" s="52"/>
      <c r="V9" s="52"/>
      <c r="W9" s="52"/>
      <c r="X9" s="52"/>
      <c r="Y9" s="52"/>
      <c r="Z9" s="52"/>
      <c r="AA9" s="52"/>
      <c r="AB9" s="52"/>
      <c r="AC9" s="52"/>
      <c r="AD9" s="52"/>
      <c r="AE9" s="52"/>
      <c r="AF9" s="52"/>
      <c r="AG9" s="52"/>
      <c r="AH9" s="52"/>
      <c r="AI9" s="52"/>
      <c r="AJ9" s="75"/>
    </row>
    <row r="10" spans="1:36" s="76" customFormat="1" x14ac:dyDescent="0.35">
      <c r="A10" s="130">
        <v>2</v>
      </c>
      <c r="B10" s="297" t="s">
        <v>7</v>
      </c>
      <c r="C10" s="298"/>
      <c r="E10" s="74"/>
      <c r="F10" s="52"/>
      <c r="G10" s="52"/>
      <c r="H10" s="52"/>
      <c r="I10" s="52"/>
      <c r="J10" s="52"/>
      <c r="K10" s="52"/>
      <c r="L10" s="52"/>
      <c r="M10" s="52"/>
      <c r="N10" s="52"/>
      <c r="O10" s="52"/>
      <c r="P10" s="52"/>
      <c r="Q10" s="52"/>
      <c r="R10" s="52"/>
      <c r="S10" s="52"/>
      <c r="T10" s="52"/>
      <c r="U10" s="52"/>
      <c r="V10" s="52"/>
      <c r="W10" s="52"/>
      <c r="X10" s="52"/>
      <c r="Y10" s="52"/>
      <c r="Z10" s="52"/>
      <c r="AA10" s="52"/>
      <c r="AB10" s="52"/>
      <c r="AC10" s="52"/>
      <c r="AD10" s="52"/>
      <c r="AE10" s="52"/>
      <c r="AF10" s="52"/>
      <c r="AG10" s="52"/>
      <c r="AH10" s="52"/>
      <c r="AI10" s="52"/>
      <c r="AJ10" s="75"/>
    </row>
    <row r="11" spans="1:36" s="140" customFormat="1" x14ac:dyDescent="0.35">
      <c r="A11" s="203">
        <v>0.14000000000000001</v>
      </c>
      <c r="B11" s="348" t="s">
        <v>8</v>
      </c>
      <c r="C11" s="349"/>
      <c r="E11" s="147">
        <v>16.739699999999999</v>
      </c>
      <c r="F11" s="151">
        <v>2.6670999999999996</v>
      </c>
      <c r="G11" s="151">
        <v>0.71639999999999993</v>
      </c>
      <c r="H11" s="151">
        <v>0.20029999999999998</v>
      </c>
      <c r="I11" s="151">
        <v>0</v>
      </c>
      <c r="J11" s="151">
        <v>0.23430000000000001</v>
      </c>
      <c r="K11" s="151">
        <v>4.0800000000000003E-2</v>
      </c>
      <c r="L11" s="151">
        <v>6.1399999999999996E-2</v>
      </c>
      <c r="M11" s="151">
        <v>0.1028</v>
      </c>
      <c r="N11" s="151">
        <v>8.2799999999999985E-2</v>
      </c>
      <c r="O11" s="151">
        <v>1.7899999999999999E-2</v>
      </c>
      <c r="P11" s="151">
        <v>1.95E-2</v>
      </c>
      <c r="Q11" s="151">
        <v>1.1204000000000001</v>
      </c>
      <c r="R11" s="151">
        <v>0.24459999999999998</v>
      </c>
      <c r="S11" s="151">
        <v>0</v>
      </c>
      <c r="T11" s="151">
        <v>0.31140000000000001</v>
      </c>
      <c r="U11" s="151">
        <v>2.5700000000000001E-2</v>
      </c>
      <c r="V11" s="151">
        <v>1.06E-2</v>
      </c>
      <c r="W11" s="151">
        <v>0.31630000000000003</v>
      </c>
      <c r="X11" s="151">
        <v>1.4799999999999999E-2</v>
      </c>
      <c r="Y11" s="151">
        <v>0</v>
      </c>
      <c r="Z11" s="151">
        <v>16.186399999999999</v>
      </c>
      <c r="AA11" s="151">
        <v>4.4999999999999997E-3</v>
      </c>
      <c r="AB11" s="151">
        <v>16.194200000000002</v>
      </c>
      <c r="AC11" s="151">
        <v>16.190899999999999</v>
      </c>
      <c r="AD11" s="151">
        <v>7.141</v>
      </c>
      <c r="AE11" s="151">
        <v>18.002800000000001</v>
      </c>
      <c r="AF11" s="151">
        <v>7.1364999999999998</v>
      </c>
      <c r="AG11" s="151">
        <v>0.30230000000000001</v>
      </c>
      <c r="AH11" s="151">
        <v>0.1416</v>
      </c>
      <c r="AI11" s="151">
        <v>7.8415999999999997</v>
      </c>
      <c r="AJ11" s="152">
        <v>51.466499999999996</v>
      </c>
    </row>
    <row r="12" spans="1:36" s="76" customFormat="1" x14ac:dyDescent="0.35">
      <c r="A12" s="81">
        <v>0.86</v>
      </c>
      <c r="B12" s="295" t="s">
        <v>249</v>
      </c>
      <c r="C12" s="296"/>
      <c r="E12" s="155">
        <v>117.9004</v>
      </c>
      <c r="F12" s="92">
        <v>6.8671999999999995</v>
      </c>
      <c r="G12" s="92">
        <v>3.0425999999999997</v>
      </c>
      <c r="H12" s="92">
        <v>0.95319999999999983</v>
      </c>
      <c r="I12" s="92">
        <v>0</v>
      </c>
      <c r="J12" s="92">
        <v>6.6817000000000002</v>
      </c>
      <c r="K12" s="92">
        <v>1.0465999999999998</v>
      </c>
      <c r="L12" s="92">
        <v>1.5973999999999999</v>
      </c>
      <c r="M12" s="92">
        <v>3.3689</v>
      </c>
      <c r="N12" s="92">
        <v>2.9807999999999999</v>
      </c>
      <c r="O12" s="92">
        <v>0.38470000000000004</v>
      </c>
      <c r="P12" s="92">
        <v>1.3430000000000002</v>
      </c>
      <c r="Q12" s="92">
        <v>9.7423999999999999</v>
      </c>
      <c r="R12" s="92">
        <v>3.0720000000000001</v>
      </c>
      <c r="S12" s="92">
        <v>5.1000000000000004E-3</v>
      </c>
      <c r="T12" s="92">
        <v>4.8487999999999989</v>
      </c>
      <c r="U12" s="92">
        <v>0.12559999999999999</v>
      </c>
      <c r="V12" s="92">
        <v>9.4699999999999993E-2</v>
      </c>
      <c r="W12" s="92">
        <v>2.7796999999999996</v>
      </c>
      <c r="X12" s="92">
        <v>7.3999999999999996E-2</v>
      </c>
      <c r="Y12" s="92">
        <v>8.5000000000000006E-3</v>
      </c>
      <c r="Z12" s="92">
        <v>51.879199999999997</v>
      </c>
      <c r="AA12" s="92">
        <v>0.4012</v>
      </c>
      <c r="AB12" s="92">
        <v>52.560899999999997</v>
      </c>
      <c r="AC12" s="92">
        <v>52.280399999999993</v>
      </c>
      <c r="AD12" s="92">
        <v>132.44959999999998</v>
      </c>
      <c r="AE12" s="92">
        <v>134.6302</v>
      </c>
      <c r="AF12" s="92">
        <v>43.808199999999992</v>
      </c>
      <c r="AG12" s="92">
        <v>2.1644999999999999</v>
      </c>
      <c r="AH12" s="92">
        <v>0.85939999999999994</v>
      </c>
      <c r="AI12" s="92">
        <v>22.541899999999998</v>
      </c>
      <c r="AJ12" s="156">
        <v>302.36519999999996</v>
      </c>
    </row>
    <row r="13" spans="1:36" s="140" customFormat="1" x14ac:dyDescent="0.35">
      <c r="A13" s="267">
        <v>1</v>
      </c>
      <c r="B13" s="348" t="s">
        <v>9</v>
      </c>
      <c r="C13" s="349"/>
      <c r="E13" s="147">
        <v>217.48600000000002</v>
      </c>
      <c r="F13" s="151">
        <v>8.3620000000000001</v>
      </c>
      <c r="G13" s="151">
        <v>3.2400000000000007</v>
      </c>
      <c r="H13" s="151">
        <v>1.2919999999999998</v>
      </c>
      <c r="I13" s="151">
        <v>3.2000000000000001E-2</v>
      </c>
      <c r="J13" s="151">
        <v>19.022000000000002</v>
      </c>
      <c r="K13" s="151">
        <v>2.3860000000000001</v>
      </c>
      <c r="L13" s="151">
        <v>8.7960000000000012</v>
      </c>
      <c r="M13" s="151">
        <v>6.7420000000000009</v>
      </c>
      <c r="N13" s="151">
        <v>5.9860000000000007</v>
      </c>
      <c r="O13" s="151">
        <v>0.7420000000000001</v>
      </c>
      <c r="P13" s="151">
        <v>0</v>
      </c>
      <c r="Q13" s="151">
        <v>6.8580000000000005</v>
      </c>
      <c r="R13" s="151">
        <v>1.302</v>
      </c>
      <c r="S13" s="151">
        <v>0</v>
      </c>
      <c r="T13" s="151">
        <v>0.79400000000000004</v>
      </c>
      <c r="U13" s="151">
        <v>0.19600000000000001</v>
      </c>
      <c r="V13" s="151">
        <v>0.12</v>
      </c>
      <c r="W13" s="151">
        <v>3.1000000000000005</v>
      </c>
      <c r="X13" s="151">
        <v>0.16200000000000001</v>
      </c>
      <c r="Y13" s="151">
        <v>0</v>
      </c>
      <c r="Z13" s="151">
        <v>28.582000000000004</v>
      </c>
      <c r="AA13" s="151">
        <v>0</v>
      </c>
      <c r="AB13" s="151">
        <v>28.582000000000004</v>
      </c>
      <c r="AC13" s="151">
        <v>28.582000000000004</v>
      </c>
      <c r="AD13" s="151">
        <v>51.292000000000002</v>
      </c>
      <c r="AE13" s="151">
        <v>205.76400000000001</v>
      </c>
      <c r="AF13" s="151">
        <v>93.046000000000006</v>
      </c>
      <c r="AG13" s="151">
        <v>1.7360000000000002</v>
      </c>
      <c r="AH13" s="151">
        <v>1.5860000000000003</v>
      </c>
      <c r="AI13" s="151">
        <v>37.246000000000002</v>
      </c>
      <c r="AJ13" s="152">
        <v>244.39800000000002</v>
      </c>
    </row>
    <row r="14" spans="1:36" s="76" customFormat="1" x14ac:dyDescent="0.35">
      <c r="A14" s="132">
        <v>1.42</v>
      </c>
      <c r="B14" s="297" t="s">
        <v>10</v>
      </c>
      <c r="C14" s="298"/>
      <c r="E14" s="74"/>
      <c r="F14" s="52"/>
      <c r="G14" s="52"/>
      <c r="H14" s="52"/>
      <c r="I14" s="52"/>
      <c r="J14" s="52"/>
      <c r="K14" s="52"/>
      <c r="L14" s="52"/>
      <c r="M14" s="52"/>
      <c r="N14" s="52"/>
      <c r="O14" s="52"/>
      <c r="P14" s="52"/>
      <c r="Q14" s="52"/>
      <c r="R14" s="52"/>
      <c r="S14" s="52"/>
      <c r="T14" s="52"/>
      <c r="U14" s="52"/>
      <c r="V14" s="52"/>
      <c r="W14" s="52"/>
      <c r="X14" s="52"/>
      <c r="Y14" s="52"/>
      <c r="Z14" s="52"/>
      <c r="AA14" s="52"/>
      <c r="AB14" s="52"/>
      <c r="AC14" s="52"/>
      <c r="AD14" s="52"/>
      <c r="AE14" s="52"/>
      <c r="AF14" s="52"/>
      <c r="AG14" s="52"/>
      <c r="AH14" s="52"/>
      <c r="AI14" s="52"/>
      <c r="AJ14" s="75"/>
    </row>
    <row r="15" spans="1:36" s="140" customFormat="1" x14ac:dyDescent="0.35">
      <c r="A15" s="203">
        <v>0.42000000000000004</v>
      </c>
      <c r="B15" s="348" t="s">
        <v>191</v>
      </c>
      <c r="C15" s="349"/>
      <c r="E15" s="147">
        <v>66.456000000000003</v>
      </c>
      <c r="F15" s="151">
        <v>0.5554</v>
      </c>
      <c r="G15" s="151">
        <v>0</v>
      </c>
      <c r="H15" s="151">
        <v>0.30820000000000003</v>
      </c>
      <c r="I15" s="151">
        <v>0</v>
      </c>
      <c r="J15" s="151">
        <v>4.9055999999999997</v>
      </c>
      <c r="K15" s="151">
        <v>1.4814000000000001</v>
      </c>
      <c r="L15" s="151">
        <v>2.0638000000000001</v>
      </c>
      <c r="M15" s="151">
        <v>0.71060000000000001</v>
      </c>
      <c r="N15" s="151">
        <v>0.49800000000000005</v>
      </c>
      <c r="O15" s="151">
        <v>3.3000000000000002E-2</v>
      </c>
      <c r="P15" s="151">
        <v>210.38140000000001</v>
      </c>
      <c r="Q15" s="151">
        <v>4.9592000000000001</v>
      </c>
      <c r="R15" s="151">
        <v>87.498400000000004</v>
      </c>
      <c r="S15" s="151">
        <v>0.66980000000000017</v>
      </c>
      <c r="T15" s="151">
        <v>1.3600000000000001E-2</v>
      </c>
      <c r="U15" s="151">
        <v>3.8800000000000001E-2</v>
      </c>
      <c r="V15" s="151">
        <v>0.20400000000000001</v>
      </c>
      <c r="W15" s="151">
        <v>1.369</v>
      </c>
      <c r="X15" s="151">
        <v>4.7200000000000006E-2</v>
      </c>
      <c r="Y15" s="151">
        <v>0.94240000000000013</v>
      </c>
      <c r="Z15" s="151">
        <v>30.024000000000001</v>
      </c>
      <c r="AA15" s="151">
        <v>0</v>
      </c>
      <c r="AB15" s="151">
        <v>30.024000000000001</v>
      </c>
      <c r="AC15" s="151">
        <v>30.024000000000001</v>
      </c>
      <c r="AD15" s="151">
        <v>23.917999999999999</v>
      </c>
      <c r="AE15" s="151">
        <v>67.601600000000005</v>
      </c>
      <c r="AF15" s="151">
        <v>4.1223999999999998</v>
      </c>
      <c r="AG15" s="151">
        <v>0.87780000000000002</v>
      </c>
      <c r="AH15" s="151">
        <v>0.5494</v>
      </c>
      <c r="AI15" s="151">
        <v>54.259200000000007</v>
      </c>
      <c r="AJ15" s="152">
        <v>52.843200000000003</v>
      </c>
    </row>
    <row r="16" spans="1:36" s="140" customFormat="1" x14ac:dyDescent="0.35">
      <c r="A16" s="267">
        <v>1</v>
      </c>
      <c r="B16" s="295" t="s">
        <v>247</v>
      </c>
      <c r="C16" s="296"/>
      <c r="E16" s="147">
        <v>78.236000000000004</v>
      </c>
      <c r="F16" s="151">
        <v>7.354000000000001</v>
      </c>
      <c r="G16" s="151">
        <v>5.7999999999999996E-2</v>
      </c>
      <c r="H16" s="151">
        <v>6.7140000000000004</v>
      </c>
      <c r="I16" s="151">
        <v>0.69800000000000006</v>
      </c>
      <c r="J16" s="151">
        <v>1.0859999999999999</v>
      </c>
      <c r="K16" s="151">
        <v>0.71200000000000008</v>
      </c>
      <c r="L16" s="151">
        <v>0.27</v>
      </c>
      <c r="M16" s="151">
        <v>3.4000000000000002E-2</v>
      </c>
      <c r="N16" s="151">
        <v>0.02</v>
      </c>
      <c r="O16" s="151">
        <v>0</v>
      </c>
      <c r="P16" s="151">
        <v>8.9480000000000004</v>
      </c>
      <c r="Q16" s="151">
        <v>9.548</v>
      </c>
      <c r="R16" s="151">
        <v>28.916000000000004</v>
      </c>
      <c r="S16" s="151">
        <v>0.53600000000000003</v>
      </c>
      <c r="T16" s="151">
        <v>1.1499999999999999</v>
      </c>
      <c r="U16" s="151">
        <v>5.000000000000001E-2</v>
      </c>
      <c r="V16" s="151">
        <v>0.29399999999999998</v>
      </c>
      <c r="W16" s="151">
        <v>1.6340000000000003</v>
      </c>
      <c r="X16" s="151">
        <v>0.06</v>
      </c>
      <c r="Y16" s="151">
        <v>0.41400000000000003</v>
      </c>
      <c r="Z16" s="151">
        <v>10.474</v>
      </c>
      <c r="AA16" s="151">
        <v>0</v>
      </c>
      <c r="AB16" s="151">
        <v>10.474</v>
      </c>
      <c r="AC16" s="151">
        <v>10.474</v>
      </c>
      <c r="AD16" s="151">
        <v>222.57</v>
      </c>
      <c r="AE16" s="151">
        <v>193.77600000000001</v>
      </c>
      <c r="AF16" s="151">
        <v>18.78</v>
      </c>
      <c r="AG16" s="151">
        <v>0.17799999999999999</v>
      </c>
      <c r="AH16" s="151">
        <v>0.76200000000000012</v>
      </c>
      <c r="AI16" s="151">
        <v>74.006</v>
      </c>
      <c r="AJ16" s="152">
        <v>278.83200000000005</v>
      </c>
    </row>
    <row r="17" spans="1:36" s="140" customFormat="1" ht="15" thickBot="1" x14ac:dyDescent="0.4">
      <c r="A17" s="240">
        <v>1</v>
      </c>
      <c r="B17" s="293" t="s">
        <v>192</v>
      </c>
      <c r="C17" s="294"/>
      <c r="E17" s="147">
        <v>81.779166666666669</v>
      </c>
      <c r="F17" s="151">
        <v>7.8583333333333334</v>
      </c>
      <c r="G17" s="151">
        <v>0.70416666666666661</v>
      </c>
      <c r="H17" s="151">
        <v>4.1833333333333327</v>
      </c>
      <c r="I17" s="151">
        <v>0.25</v>
      </c>
      <c r="J17" s="151">
        <v>2.7250000000000001</v>
      </c>
      <c r="K17" s="151">
        <v>0.44375000000000003</v>
      </c>
      <c r="L17" s="151">
        <v>0.6</v>
      </c>
      <c r="M17" s="151">
        <v>1.3</v>
      </c>
      <c r="N17" s="151">
        <v>0</v>
      </c>
      <c r="O17" s="151">
        <v>0</v>
      </c>
      <c r="P17" s="151">
        <v>1.7666666666666666</v>
      </c>
      <c r="Q17" s="151">
        <v>6.5458333333333334</v>
      </c>
      <c r="R17" s="151">
        <v>110.28333333333335</v>
      </c>
      <c r="S17" s="151">
        <v>3.1416666666666671</v>
      </c>
      <c r="T17" s="151">
        <v>1.0999999999999999</v>
      </c>
      <c r="U17" s="151">
        <v>0.1</v>
      </c>
      <c r="V17" s="151">
        <v>0.38437500000000008</v>
      </c>
      <c r="W17" s="151">
        <v>3</v>
      </c>
      <c r="X17" s="151">
        <v>0.1</v>
      </c>
      <c r="Y17" s="151">
        <v>1.0583333333333333</v>
      </c>
      <c r="Z17" s="151">
        <v>19.399999999999999</v>
      </c>
      <c r="AA17" s="151">
        <v>7.45</v>
      </c>
      <c r="AB17" s="151">
        <v>30.25</v>
      </c>
      <c r="AC17" s="151">
        <v>26.85</v>
      </c>
      <c r="AD17" s="151">
        <v>328.65000000000003</v>
      </c>
      <c r="AE17" s="151">
        <v>249.6</v>
      </c>
      <c r="AF17" s="151">
        <v>30.65</v>
      </c>
      <c r="AG17" s="151">
        <v>0.61479166666666674</v>
      </c>
      <c r="AH17" s="151">
        <v>1.0687499999999999</v>
      </c>
      <c r="AI17" s="151">
        <v>114.93333333333334</v>
      </c>
      <c r="AJ17" s="152">
        <v>272.42083333333335</v>
      </c>
    </row>
    <row r="18" spans="1:36" s="140" customFormat="1" ht="15" thickBot="1" x14ac:dyDescent="0.4">
      <c r="A18" s="188">
        <v>1</v>
      </c>
      <c r="B18" s="365" t="s">
        <v>248</v>
      </c>
      <c r="C18" s="366"/>
      <c r="E18" s="147">
        <v>71.182000000000002</v>
      </c>
      <c r="F18" s="151">
        <v>1.3940000000000001</v>
      </c>
      <c r="G18" s="151">
        <v>2.8000000000000004E-2</v>
      </c>
      <c r="H18" s="151">
        <v>0.9840000000000001</v>
      </c>
      <c r="I18" s="151">
        <v>0.96399999999999997</v>
      </c>
      <c r="J18" s="151">
        <v>7.3540000000000001</v>
      </c>
      <c r="K18" s="151">
        <v>1.004</v>
      </c>
      <c r="L18" s="151">
        <v>2.7959999999999998</v>
      </c>
      <c r="M18" s="151">
        <v>2.9640000000000004</v>
      </c>
      <c r="N18" s="151">
        <v>2.4900000000000002</v>
      </c>
      <c r="O18" s="151">
        <v>0.46400000000000002</v>
      </c>
      <c r="P18" s="151">
        <v>1.6300000000000001</v>
      </c>
      <c r="Q18" s="151">
        <v>0.16600000000000004</v>
      </c>
      <c r="R18" s="151">
        <v>28.881999999999998</v>
      </c>
      <c r="S18" s="151">
        <v>0.39800000000000002</v>
      </c>
      <c r="T18" s="151">
        <v>3.4000000000000002E-2</v>
      </c>
      <c r="U18" s="151">
        <v>1.0000000000000002E-2</v>
      </c>
      <c r="V18" s="151">
        <v>2E-3</v>
      </c>
      <c r="W18" s="151">
        <v>3.6000000000000004E-2</v>
      </c>
      <c r="X18" s="151">
        <v>0</v>
      </c>
      <c r="Y18" s="151">
        <v>6.0000000000000001E-3</v>
      </c>
      <c r="Z18" s="151">
        <v>0.43400000000000005</v>
      </c>
      <c r="AA18" s="151">
        <v>4.0000000000000008E-2</v>
      </c>
      <c r="AB18" s="151">
        <v>0.50200000000000011</v>
      </c>
      <c r="AC18" s="151">
        <v>0.47399999999999998</v>
      </c>
      <c r="AD18" s="151">
        <v>2.6280000000000001</v>
      </c>
      <c r="AE18" s="151">
        <v>2.98</v>
      </c>
      <c r="AF18" s="151">
        <v>0.65400000000000003</v>
      </c>
      <c r="AG18" s="151">
        <v>0.04</v>
      </c>
      <c r="AH18" s="151">
        <v>3.8000000000000006E-2</v>
      </c>
      <c r="AI18" s="151">
        <v>91.117999999999995</v>
      </c>
      <c r="AJ18" s="152">
        <v>7.1779999999999999</v>
      </c>
    </row>
    <row r="19" spans="1:36" ht="15.5" thickTop="1" thickBot="1" x14ac:dyDescent="0.4">
      <c r="A19" s="1"/>
      <c r="E19" s="56">
        <v>1567.5890666666669</v>
      </c>
      <c r="F19" s="57">
        <v>219.96363333333332</v>
      </c>
      <c r="G19" s="57">
        <v>36.727866666666664</v>
      </c>
      <c r="H19" s="57">
        <v>51.37833333333333</v>
      </c>
      <c r="I19" s="57">
        <v>5.4290000000000003</v>
      </c>
      <c r="J19" s="57">
        <v>54.827600000000004</v>
      </c>
      <c r="K19" s="57">
        <v>9.2107499999999991</v>
      </c>
      <c r="L19" s="58"/>
      <c r="M19" s="58"/>
      <c r="N19" s="58"/>
      <c r="O19" s="58"/>
      <c r="P19" s="58"/>
      <c r="Q19" s="57">
        <v>70.177833333333339</v>
      </c>
      <c r="R19" s="57">
        <v>1137.7009333333335</v>
      </c>
      <c r="S19" s="57">
        <v>4.8695666666666675</v>
      </c>
      <c r="T19" s="57">
        <v>185.5231</v>
      </c>
      <c r="U19" s="57">
        <v>1.7538</v>
      </c>
      <c r="V19" s="57">
        <v>2.0263749999999998</v>
      </c>
      <c r="W19" s="57">
        <v>28.5884</v>
      </c>
      <c r="X19" s="57">
        <v>1.6716000000000002</v>
      </c>
      <c r="Y19" s="57">
        <v>2.4502333333333333</v>
      </c>
      <c r="Z19" s="58"/>
      <c r="AA19" s="58"/>
      <c r="AB19" s="57">
        <v>490.13200000000001</v>
      </c>
      <c r="AC19" s="58"/>
      <c r="AD19" s="57">
        <v>1241.1039000000001</v>
      </c>
      <c r="AE19" s="57">
        <v>1648.1931999999999</v>
      </c>
      <c r="AF19" s="57">
        <v>572.70420000000001</v>
      </c>
      <c r="AG19" s="57">
        <v>18.537391666666664</v>
      </c>
      <c r="AH19" s="195">
        <v>11.605550000000001</v>
      </c>
      <c r="AI19" s="57">
        <v>810.98003333333327</v>
      </c>
      <c r="AJ19" s="59">
        <v>3493.5785333333333</v>
      </c>
    </row>
    <row r="20" spans="1:36" ht="15.5" thickTop="1" thickBot="1" x14ac:dyDescent="0.4">
      <c r="C20" s="42"/>
      <c r="E20" s="44"/>
      <c r="F20" s="44"/>
      <c r="G20" s="44"/>
      <c r="H20" s="44"/>
      <c r="I20" s="44"/>
      <c r="J20" s="44"/>
      <c r="K20" s="44"/>
      <c r="L20" s="44"/>
      <c r="M20" s="44"/>
      <c r="N20" s="44"/>
      <c r="O20" s="44"/>
      <c r="P20" s="44"/>
      <c r="Q20" s="44"/>
      <c r="R20" s="44"/>
      <c r="S20" s="44"/>
      <c r="T20" s="44"/>
      <c r="U20" s="44"/>
      <c r="V20" s="44"/>
      <c r="W20" s="44"/>
      <c r="X20" s="63"/>
      <c r="Y20" s="44"/>
      <c r="Z20" s="44"/>
      <c r="AA20" s="44"/>
      <c r="AB20" s="44"/>
      <c r="AC20" s="44"/>
      <c r="AD20" s="44"/>
      <c r="AE20" s="44"/>
      <c r="AF20" s="44"/>
      <c r="AG20" s="44"/>
      <c r="AH20" s="44"/>
      <c r="AI20" s="44"/>
      <c r="AJ20" s="44"/>
    </row>
    <row r="21" spans="1:36" ht="15" thickTop="1" x14ac:dyDescent="0.35">
      <c r="B21" s="289" t="s">
        <v>116</v>
      </c>
      <c r="C21" s="290"/>
      <c r="D21" s="146"/>
      <c r="E21" s="12">
        <v>1500</v>
      </c>
      <c r="F21" s="13">
        <v>176.35377000000003</v>
      </c>
      <c r="G21" s="13">
        <v>21.946246933333335</v>
      </c>
      <c r="H21" s="14"/>
      <c r="I21" s="14"/>
      <c r="J21" s="13">
        <v>34.835312592592601</v>
      </c>
      <c r="K21" s="14"/>
      <c r="L21" s="14"/>
      <c r="M21" s="14"/>
      <c r="N21" s="14"/>
      <c r="O21" s="14"/>
      <c r="P21" s="14"/>
      <c r="Q21" s="13">
        <v>39.189726666666672</v>
      </c>
      <c r="R21" s="14">
        <v>700</v>
      </c>
      <c r="S21" s="14">
        <v>20</v>
      </c>
      <c r="T21" s="14">
        <v>75</v>
      </c>
      <c r="U21" s="14">
        <v>1.1000000000000001</v>
      </c>
      <c r="V21" s="14">
        <v>1.1000000000000001</v>
      </c>
      <c r="W21" s="14">
        <v>14</v>
      </c>
      <c r="X21" s="15">
        <v>1.5</v>
      </c>
      <c r="Y21" s="14">
        <v>2.4</v>
      </c>
      <c r="Z21" s="16"/>
      <c r="AA21" s="16"/>
      <c r="AB21" s="14">
        <v>400</v>
      </c>
      <c r="AC21" s="16"/>
      <c r="AD21" s="14">
        <v>1200</v>
      </c>
      <c r="AE21" s="14">
        <v>700</v>
      </c>
      <c r="AF21" s="14">
        <v>320</v>
      </c>
      <c r="AG21" s="14">
        <v>14.4</v>
      </c>
      <c r="AH21" s="14">
        <v>12</v>
      </c>
      <c r="AI21" s="14">
        <v>1500</v>
      </c>
      <c r="AJ21" s="17">
        <v>2600</v>
      </c>
    </row>
    <row r="22" spans="1:36" ht="15" thickBot="1" x14ac:dyDescent="0.4">
      <c r="B22" s="303" t="s">
        <v>117</v>
      </c>
      <c r="C22" s="304"/>
      <c r="D22" s="146"/>
      <c r="E22" s="18">
        <v>1600</v>
      </c>
      <c r="F22" s="19">
        <v>254.73322333333337</v>
      </c>
      <c r="G22" s="20"/>
      <c r="H22" s="20"/>
      <c r="I22" s="19">
        <v>39.189726666666672</v>
      </c>
      <c r="J22" s="19">
        <v>60.961797037037044</v>
      </c>
      <c r="K22" s="19">
        <v>17.4176562962963</v>
      </c>
      <c r="L22" s="20"/>
      <c r="M22" s="20"/>
      <c r="N22" s="20"/>
      <c r="O22" s="20"/>
      <c r="P22" s="20"/>
      <c r="Q22" s="19">
        <v>137.16404333333335</v>
      </c>
      <c r="R22" s="20"/>
      <c r="S22" s="20">
        <v>100</v>
      </c>
      <c r="T22" s="20">
        <v>2000</v>
      </c>
      <c r="U22" s="20"/>
      <c r="V22" s="20"/>
      <c r="W22" s="20"/>
      <c r="X22" s="20">
        <v>100</v>
      </c>
      <c r="Y22" s="20"/>
      <c r="Z22" s="21"/>
      <c r="AA22" s="21"/>
      <c r="AB22" s="20"/>
      <c r="AC22" s="21"/>
      <c r="AD22" s="20">
        <v>2000</v>
      </c>
      <c r="AE22" s="20">
        <v>3000</v>
      </c>
      <c r="AF22" s="20"/>
      <c r="AG22" s="20">
        <v>45</v>
      </c>
      <c r="AH22" s="20">
        <v>40</v>
      </c>
      <c r="AI22" s="20">
        <v>2300</v>
      </c>
      <c r="AJ22" s="22"/>
    </row>
    <row r="23" spans="1:36" ht="15.5" thickTop="1" thickBot="1" x14ac:dyDescent="0.4">
      <c r="A23" s="1"/>
      <c r="C23" s="1"/>
      <c r="F23" s="23"/>
      <c r="G23" s="23"/>
      <c r="H23" s="23"/>
      <c r="I23" s="23"/>
      <c r="J23" s="23"/>
      <c r="K23" s="23"/>
      <c r="L23" s="23"/>
      <c r="M23" s="23"/>
      <c r="N23" s="23"/>
      <c r="O23" s="23"/>
      <c r="P23" s="23"/>
      <c r="Q23" s="23"/>
    </row>
    <row r="24" spans="1:36" ht="15" thickTop="1" x14ac:dyDescent="0.35">
      <c r="A24" s="1"/>
      <c r="B24" s="289" t="s">
        <v>118</v>
      </c>
      <c r="C24" s="290"/>
      <c r="F24" s="24">
        <v>174.375</v>
      </c>
      <c r="G24" s="25">
        <v>21.7</v>
      </c>
      <c r="H24" s="23"/>
      <c r="I24" s="26"/>
      <c r="J24" s="27">
        <v>34.444444444444443</v>
      </c>
      <c r="K24" s="28"/>
      <c r="L24" s="28"/>
      <c r="M24" s="28"/>
      <c r="N24" s="28"/>
      <c r="O24" s="28"/>
      <c r="P24" s="28"/>
      <c r="Q24" s="25">
        <v>38.75</v>
      </c>
      <c r="AD24" s="76"/>
      <c r="AE24" s="76"/>
      <c r="AF24" s="144"/>
      <c r="AG24" s="144"/>
      <c r="AH24" s="144"/>
    </row>
    <row r="25" spans="1:36" ht="15" thickBot="1" x14ac:dyDescent="0.4">
      <c r="A25" s="1"/>
      <c r="B25" s="303" t="s">
        <v>119</v>
      </c>
      <c r="C25" s="304"/>
      <c r="F25" s="29">
        <v>251.875</v>
      </c>
      <c r="G25" s="30"/>
      <c r="H25" s="23"/>
      <c r="I25" s="29">
        <v>38.75</v>
      </c>
      <c r="J25" s="31">
        <v>60.277777777777779</v>
      </c>
      <c r="K25" s="31">
        <v>17.222222222222221</v>
      </c>
      <c r="L25" s="32"/>
      <c r="M25" s="32"/>
      <c r="N25" s="32"/>
      <c r="O25" s="32"/>
      <c r="P25" s="32"/>
      <c r="Q25" s="33">
        <v>135.625</v>
      </c>
      <c r="AD25" s="76"/>
      <c r="AE25" s="76"/>
      <c r="AF25" s="140"/>
      <c r="AG25" s="140"/>
      <c r="AH25" s="140"/>
    </row>
    <row r="26" spans="1:36" ht="15" thickTop="1" x14ac:dyDescent="0.35">
      <c r="D26" s="34"/>
      <c r="E26" s="64"/>
      <c r="AD26" s="192"/>
      <c r="AE26" s="76"/>
      <c r="AF26" s="76"/>
      <c r="AG26" s="76"/>
      <c r="AH26" s="76"/>
    </row>
  </sheetData>
  <mergeCells count="53">
    <mergeCell ref="B8:C8"/>
    <mergeCell ref="B12:C12"/>
    <mergeCell ref="B13:C13"/>
    <mergeCell ref="B15:C15"/>
    <mergeCell ref="B14:C14"/>
    <mergeCell ref="B24:C24"/>
    <mergeCell ref="B25:C25"/>
    <mergeCell ref="B9:C9"/>
    <mergeCell ref="B10:C10"/>
    <mergeCell ref="B11:C11"/>
    <mergeCell ref="B18:C18"/>
    <mergeCell ref="B16:C16"/>
    <mergeCell ref="B17:C17"/>
    <mergeCell ref="B21:C21"/>
    <mergeCell ref="B22:C22"/>
    <mergeCell ref="B5:C5"/>
    <mergeCell ref="B6:C6"/>
    <mergeCell ref="B7:C7"/>
    <mergeCell ref="AA2:AA3"/>
    <mergeCell ref="P2:P3"/>
    <mergeCell ref="Q2:Q3"/>
    <mergeCell ref="R2:R3"/>
    <mergeCell ref="S2:S3"/>
    <mergeCell ref="T2:T3"/>
    <mergeCell ref="U2:U3"/>
    <mergeCell ref="N2:N3"/>
    <mergeCell ref="O2:O3"/>
    <mergeCell ref="E2:E3"/>
    <mergeCell ref="F2:F3"/>
    <mergeCell ref="G2:G3"/>
    <mergeCell ref="H2:H3"/>
    <mergeCell ref="AH2:AH3"/>
    <mergeCell ref="AI2:AI3"/>
    <mergeCell ref="AJ2:AJ3"/>
    <mergeCell ref="B4:C4"/>
    <mergeCell ref="AB2:AB3"/>
    <mergeCell ref="AC2:AC3"/>
    <mergeCell ref="AD2:AD3"/>
    <mergeCell ref="AE2:AE3"/>
    <mergeCell ref="AF2:AF3"/>
    <mergeCell ref="AG2:AG3"/>
    <mergeCell ref="V2:V3"/>
    <mergeCell ref="W2:W3"/>
    <mergeCell ref="X2:X3"/>
    <mergeCell ref="Y2:Y3"/>
    <mergeCell ref="Z2:Z3"/>
    <mergeCell ref="M2:M3"/>
    <mergeCell ref="L2:L3"/>
    <mergeCell ref="I2:I3"/>
    <mergeCell ref="A2:A3"/>
    <mergeCell ref="B2:C3"/>
    <mergeCell ref="J2:J3"/>
    <mergeCell ref="K2:K3"/>
  </mergeCells>
  <conditionalFormatting sqref="E19">
    <cfRule type="cellIs" dxfId="448" priority="65" operator="lessThan">
      <formula>$E$21</formula>
    </cfRule>
    <cfRule type="cellIs" dxfId="447" priority="66" operator="greaterThan">
      <formula>$E$22</formula>
    </cfRule>
    <cfRule type="cellIs" dxfId="446" priority="67" operator="between">
      <formula>$E$21</formula>
      <formula>$E$22</formula>
    </cfRule>
  </conditionalFormatting>
  <conditionalFormatting sqref="F19">
    <cfRule type="cellIs" dxfId="445" priority="62" operator="between">
      <formula>$F$21</formula>
      <formula>$F$22</formula>
    </cfRule>
    <cfRule type="cellIs" dxfId="444" priority="63" operator="lessThan">
      <formula>$F$21</formula>
    </cfRule>
    <cfRule type="cellIs" dxfId="443" priority="64" operator="greaterThan">
      <formula>$F$22</formula>
    </cfRule>
  </conditionalFormatting>
  <conditionalFormatting sqref="G19">
    <cfRule type="cellIs" dxfId="442" priority="60" operator="lessThan">
      <formula>$G$21</formula>
    </cfRule>
    <cfRule type="cellIs" dxfId="441" priority="61" operator="greaterThan">
      <formula>$G$21</formula>
    </cfRule>
  </conditionalFormatting>
  <conditionalFormatting sqref="I19">
    <cfRule type="cellIs" dxfId="440" priority="58" operator="lessThan">
      <formula>$I$22</formula>
    </cfRule>
    <cfRule type="cellIs" dxfId="439" priority="59" operator="greaterThan">
      <formula>$I$22</formula>
    </cfRule>
  </conditionalFormatting>
  <conditionalFormatting sqref="J19">
    <cfRule type="cellIs" dxfId="438" priority="55" operator="between">
      <formula>$J$21</formula>
      <formula>$J$22</formula>
    </cfRule>
    <cfRule type="cellIs" dxfId="437" priority="56" operator="lessThan">
      <formula>$J$21</formula>
    </cfRule>
    <cfRule type="cellIs" dxfId="436" priority="57" operator="greaterThan">
      <formula>$J$22</formula>
    </cfRule>
  </conditionalFormatting>
  <conditionalFormatting sqref="K19">
    <cfRule type="cellIs" dxfId="435" priority="53" operator="lessThan">
      <formula>$K$22</formula>
    </cfRule>
    <cfRule type="cellIs" dxfId="434" priority="54" operator="greaterThan">
      <formula>$K$22</formula>
    </cfRule>
  </conditionalFormatting>
  <conditionalFormatting sqref="Q19">
    <cfRule type="cellIs" dxfId="433" priority="50" operator="between">
      <formula>$Q$21</formula>
      <formula>$Q$22</formula>
    </cfRule>
    <cfRule type="cellIs" dxfId="432" priority="51" operator="lessThan">
      <formula>$Q$21</formula>
    </cfRule>
    <cfRule type="cellIs" dxfId="431" priority="52" operator="greaterThan">
      <formula>$Q$22</formula>
    </cfRule>
  </conditionalFormatting>
  <conditionalFormatting sqref="R19">
    <cfRule type="cellIs" dxfId="430" priority="48" operator="lessThan">
      <formula>$R$21</formula>
    </cfRule>
    <cfRule type="cellIs" dxfId="429" priority="49" operator="greaterThan">
      <formula>$R$21</formula>
    </cfRule>
  </conditionalFormatting>
  <conditionalFormatting sqref="S19">
    <cfRule type="cellIs" dxfId="428" priority="45" operator="between">
      <formula>$S$21</formula>
      <formula>$S$22</formula>
    </cfRule>
    <cfRule type="cellIs" dxfId="427" priority="46" operator="lessThan">
      <formula>$S$21</formula>
    </cfRule>
    <cfRule type="cellIs" dxfId="426" priority="47" operator="greaterThan">
      <formula>$S$22</formula>
    </cfRule>
  </conditionalFormatting>
  <conditionalFormatting sqref="T19">
    <cfRule type="cellIs" dxfId="425" priority="42" operator="between">
      <formula>$T$21</formula>
      <formula>$T$22</formula>
    </cfRule>
    <cfRule type="cellIs" dxfId="424" priority="43" operator="lessThan">
      <formula>$T$21</formula>
    </cfRule>
    <cfRule type="cellIs" dxfId="423" priority="44" operator="greaterThan">
      <formula>$T$22</formula>
    </cfRule>
  </conditionalFormatting>
  <conditionalFormatting sqref="U19">
    <cfRule type="cellIs" dxfId="422" priority="40" operator="lessThan">
      <formula>$U$21</formula>
    </cfRule>
    <cfRule type="cellIs" dxfId="421" priority="41" operator="greaterThan">
      <formula>$U$21</formula>
    </cfRule>
  </conditionalFormatting>
  <conditionalFormatting sqref="V19">
    <cfRule type="cellIs" dxfId="420" priority="38" operator="lessThan">
      <formula>$V$21</formula>
    </cfRule>
    <cfRule type="cellIs" dxfId="419" priority="39" operator="greaterThan">
      <formula>$V$21</formula>
    </cfRule>
  </conditionalFormatting>
  <conditionalFormatting sqref="W19">
    <cfRule type="cellIs" dxfId="418" priority="36" operator="lessThan">
      <formula>$W$21</formula>
    </cfRule>
    <cfRule type="cellIs" dxfId="417" priority="37" operator="greaterThan">
      <formula>$W$21</formula>
    </cfRule>
  </conditionalFormatting>
  <conditionalFormatting sqref="X19">
    <cfRule type="cellIs" dxfId="416" priority="33" operator="between">
      <formula>$X$21</formula>
      <formula>$X$22</formula>
    </cfRule>
    <cfRule type="cellIs" dxfId="415" priority="34" operator="lessThan">
      <formula>$X$21</formula>
    </cfRule>
    <cfRule type="cellIs" dxfId="414" priority="35" operator="greaterThan">
      <formula>$X$22</formula>
    </cfRule>
  </conditionalFormatting>
  <conditionalFormatting sqref="Y19">
    <cfRule type="cellIs" dxfId="413" priority="31" operator="lessThan">
      <formula>$Y$21</formula>
    </cfRule>
    <cfRule type="cellIs" dxfId="412" priority="32" operator="greaterThan">
      <formula>$Y$21</formula>
    </cfRule>
  </conditionalFormatting>
  <conditionalFormatting sqref="AB19">
    <cfRule type="cellIs" dxfId="411" priority="29" operator="lessThan">
      <formula>$AB$21</formula>
    </cfRule>
    <cfRule type="cellIs" dxfId="410" priority="30" operator="greaterThan">
      <formula>$AB$21</formula>
    </cfRule>
  </conditionalFormatting>
  <conditionalFormatting sqref="AD19">
    <cfRule type="cellIs" dxfId="409" priority="26" operator="between">
      <formula>$AD$21</formula>
      <formula>$AD$22</formula>
    </cfRule>
    <cfRule type="cellIs" dxfId="408" priority="27" operator="lessThan">
      <formula>$AD$21</formula>
    </cfRule>
    <cfRule type="cellIs" dxfId="407" priority="28" operator="greaterThan">
      <formula>$AD$22</formula>
    </cfRule>
  </conditionalFormatting>
  <conditionalFormatting sqref="AE19">
    <cfRule type="cellIs" dxfId="406" priority="23" operator="between">
      <formula>$AE$21</formula>
      <formula>$AE$22</formula>
    </cfRule>
    <cfRule type="cellIs" dxfId="405" priority="24" operator="lessThan">
      <formula>$AE$21</formula>
    </cfRule>
    <cfRule type="cellIs" dxfId="404" priority="25" operator="greaterThan">
      <formula>$AE$22</formula>
    </cfRule>
  </conditionalFormatting>
  <conditionalFormatting sqref="AF19">
    <cfRule type="cellIs" dxfId="403" priority="21" operator="lessThan">
      <formula>$AF$21</formula>
    </cfRule>
    <cfRule type="cellIs" dxfId="402" priority="22" operator="greaterThan">
      <formula>$AF$21</formula>
    </cfRule>
  </conditionalFormatting>
  <conditionalFormatting sqref="AG19">
    <cfRule type="cellIs" dxfId="401" priority="18" operator="between">
      <formula>$AG$21</formula>
      <formula>$AG$22</formula>
    </cfRule>
    <cfRule type="cellIs" dxfId="400" priority="19" operator="lessThan">
      <formula>$AG$21</formula>
    </cfRule>
    <cfRule type="cellIs" dxfId="399" priority="20" operator="greaterThan">
      <formula>$AG$22</formula>
    </cfRule>
  </conditionalFormatting>
  <conditionalFormatting sqref="AI19">
    <cfRule type="cellIs" dxfId="398" priority="12" operator="between">
      <formula>$AI$21</formula>
      <formula>$AI$22</formula>
    </cfRule>
    <cfRule type="cellIs" dxfId="397" priority="13" operator="lessThan">
      <formula>$AI$21</formula>
    </cfRule>
    <cfRule type="cellIs" dxfId="396" priority="14" operator="greaterThan">
      <formula>$AI$22</formula>
    </cfRule>
  </conditionalFormatting>
  <conditionalFormatting sqref="AJ19">
    <cfRule type="cellIs" dxfId="395" priority="10" operator="lessThan">
      <formula>$AJ$21</formula>
    </cfRule>
    <cfRule type="cellIs" dxfId="394" priority="11" operator="greaterThan">
      <formula>$AJ$21</formula>
    </cfRule>
  </conditionalFormatting>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1">
    <tabColor rgb="FF0070C0"/>
  </sheetPr>
  <dimension ref="A1:AJ29"/>
  <sheetViews>
    <sheetView zoomScale="70" zoomScaleNormal="70" workbookViewId="0">
      <pane xSplit="3" ySplit="3" topLeftCell="D7" activePane="bottomRight" state="frozen"/>
      <selection pane="topRight" activeCell="D1" sqref="D1"/>
      <selection pane="bottomLeft" activeCell="A4" sqref="A4"/>
      <selection pane="bottomRight" activeCell="V20" sqref="V20"/>
    </sheetView>
  </sheetViews>
  <sheetFormatPr defaultRowHeight="14.5" x14ac:dyDescent="0.35"/>
  <cols>
    <col min="1" max="1" width="10.1796875" customWidth="1"/>
    <col min="2" max="3" width="26.6328125" customWidth="1"/>
    <col min="4" max="4" width="3.26953125" customWidth="1"/>
    <col min="5" max="36" width="8.6328125" customWidth="1"/>
  </cols>
  <sheetData>
    <row r="1" spans="1:36" ht="87.5" thickBot="1" x14ac:dyDescent="0.4">
      <c r="A1" s="229"/>
      <c r="B1" s="230"/>
      <c r="C1" s="231"/>
      <c r="D1" s="1"/>
      <c r="E1" s="5" t="s">
        <v>12</v>
      </c>
      <c r="F1" s="5" t="s">
        <v>13</v>
      </c>
      <c r="G1" s="5" t="s">
        <v>14</v>
      </c>
      <c r="H1" s="5" t="s">
        <v>15</v>
      </c>
      <c r="I1" s="5" t="s">
        <v>16</v>
      </c>
      <c r="J1" s="5" t="s">
        <v>17</v>
      </c>
      <c r="K1" s="5" t="s">
        <v>18</v>
      </c>
      <c r="L1" s="5" t="s">
        <v>19</v>
      </c>
      <c r="M1" s="5" t="s">
        <v>20</v>
      </c>
      <c r="N1" s="5" t="s">
        <v>21</v>
      </c>
      <c r="O1" s="5" t="s">
        <v>22</v>
      </c>
      <c r="P1" s="5" t="s">
        <v>23</v>
      </c>
      <c r="Q1" s="5" t="s">
        <v>24</v>
      </c>
      <c r="R1" s="5" t="s">
        <v>25</v>
      </c>
      <c r="S1" s="5" t="s">
        <v>26</v>
      </c>
      <c r="T1" s="5" t="s">
        <v>27</v>
      </c>
      <c r="U1" s="5" t="s">
        <v>28</v>
      </c>
      <c r="V1" s="5" t="s">
        <v>29</v>
      </c>
      <c r="W1" s="5" t="s">
        <v>30</v>
      </c>
      <c r="X1" s="5" t="s">
        <v>31</v>
      </c>
      <c r="Y1" s="5" t="s">
        <v>32</v>
      </c>
      <c r="Z1" s="5" t="s">
        <v>33</v>
      </c>
      <c r="AA1" s="5" t="s">
        <v>34</v>
      </c>
      <c r="AB1" s="5" t="s">
        <v>35</v>
      </c>
      <c r="AC1" s="5" t="s">
        <v>36</v>
      </c>
      <c r="AD1" s="5" t="s">
        <v>37</v>
      </c>
      <c r="AE1" s="5" t="s">
        <v>38</v>
      </c>
      <c r="AF1" s="5" t="s">
        <v>39</v>
      </c>
      <c r="AG1" s="5" t="s">
        <v>40</v>
      </c>
      <c r="AH1" s="5" t="s">
        <v>41</v>
      </c>
      <c r="AI1" s="5" t="s">
        <v>42</v>
      </c>
      <c r="AJ1" s="5" t="s">
        <v>43</v>
      </c>
    </row>
    <row r="2" spans="1:36" ht="15" thickTop="1" x14ac:dyDescent="0.35">
      <c r="A2" s="311" t="s">
        <v>1</v>
      </c>
      <c r="B2" s="313" t="s">
        <v>0</v>
      </c>
      <c r="C2" s="314"/>
      <c r="D2" s="1"/>
      <c r="E2" s="335" t="s">
        <v>44</v>
      </c>
      <c r="F2" s="337" t="s">
        <v>45</v>
      </c>
      <c r="G2" s="337" t="s">
        <v>46</v>
      </c>
      <c r="H2" s="337" t="s">
        <v>47</v>
      </c>
      <c r="I2" s="325" t="s">
        <v>48</v>
      </c>
      <c r="J2" s="337" t="s">
        <v>49</v>
      </c>
      <c r="K2" s="337" t="s">
        <v>50</v>
      </c>
      <c r="L2" s="325" t="s">
        <v>51</v>
      </c>
      <c r="M2" s="325" t="s">
        <v>52</v>
      </c>
      <c r="N2" s="325" t="s">
        <v>53</v>
      </c>
      <c r="O2" s="325" t="s">
        <v>54</v>
      </c>
      <c r="P2" s="325" t="s">
        <v>55</v>
      </c>
      <c r="Q2" s="325" t="s">
        <v>56</v>
      </c>
      <c r="R2" s="325" t="s">
        <v>57</v>
      </c>
      <c r="S2" s="325" t="s">
        <v>58</v>
      </c>
      <c r="T2" s="325" t="s">
        <v>59</v>
      </c>
      <c r="U2" s="325" t="s">
        <v>60</v>
      </c>
      <c r="V2" s="325" t="s">
        <v>61</v>
      </c>
      <c r="W2" s="325" t="s">
        <v>62</v>
      </c>
      <c r="X2" s="325" t="s">
        <v>63</v>
      </c>
      <c r="Y2" s="325" t="s">
        <v>64</v>
      </c>
      <c r="Z2" s="325" t="s">
        <v>65</v>
      </c>
      <c r="AA2" s="325" t="s">
        <v>66</v>
      </c>
      <c r="AB2" s="325" t="s">
        <v>67</v>
      </c>
      <c r="AC2" s="325" t="s">
        <v>68</v>
      </c>
      <c r="AD2" s="325" t="s">
        <v>69</v>
      </c>
      <c r="AE2" s="325" t="s">
        <v>70</v>
      </c>
      <c r="AF2" s="325" t="s">
        <v>71</v>
      </c>
      <c r="AG2" s="325" t="s">
        <v>72</v>
      </c>
      <c r="AH2" s="325" t="s">
        <v>73</v>
      </c>
      <c r="AI2" s="325" t="s">
        <v>74</v>
      </c>
      <c r="AJ2" s="327" t="s">
        <v>75</v>
      </c>
    </row>
    <row r="3" spans="1:36" ht="15" thickBot="1" x14ac:dyDescent="0.4">
      <c r="A3" s="312"/>
      <c r="B3" s="315"/>
      <c r="C3" s="316"/>
      <c r="D3" s="1"/>
      <c r="E3" s="336"/>
      <c r="F3" s="326"/>
      <c r="G3" s="326"/>
      <c r="H3" s="326"/>
      <c r="I3" s="326"/>
      <c r="J3" s="326"/>
      <c r="K3" s="326"/>
      <c r="L3" s="326"/>
      <c r="M3" s="326"/>
      <c r="N3" s="326"/>
      <c r="O3" s="326"/>
      <c r="P3" s="326"/>
      <c r="Q3" s="326"/>
      <c r="R3" s="326"/>
      <c r="S3" s="326"/>
      <c r="T3" s="326"/>
      <c r="U3" s="326"/>
      <c r="V3" s="326"/>
      <c r="W3" s="326"/>
      <c r="X3" s="326"/>
      <c r="Y3" s="326"/>
      <c r="Z3" s="326"/>
      <c r="AA3" s="326"/>
      <c r="AB3" s="326"/>
      <c r="AC3" s="326"/>
      <c r="AD3" s="326"/>
      <c r="AE3" s="326"/>
      <c r="AF3" s="326"/>
      <c r="AG3" s="326"/>
      <c r="AH3" s="326"/>
      <c r="AI3" s="326"/>
      <c r="AJ3" s="328"/>
    </row>
    <row r="4" spans="1:36" ht="15.5" x14ac:dyDescent="0.35">
      <c r="A4" s="235">
        <v>9.43</v>
      </c>
      <c r="B4" s="299" t="s">
        <v>2</v>
      </c>
      <c r="C4" s="300"/>
      <c r="E4" s="136"/>
      <c r="F4" s="137"/>
      <c r="G4" s="137"/>
      <c r="H4" s="137"/>
      <c r="I4" s="137"/>
      <c r="J4" s="137"/>
      <c r="K4" s="137"/>
      <c r="L4" s="137"/>
      <c r="M4" s="137"/>
      <c r="N4" s="137"/>
      <c r="O4" s="137"/>
      <c r="P4" s="137"/>
      <c r="Q4" s="137"/>
      <c r="R4" s="137"/>
      <c r="S4" s="137"/>
      <c r="T4" s="137"/>
      <c r="U4" s="137"/>
      <c r="V4" s="137"/>
      <c r="W4" s="137"/>
      <c r="X4" s="137"/>
      <c r="Y4" s="137"/>
      <c r="Z4" s="137"/>
      <c r="AA4" s="137"/>
      <c r="AB4" s="137"/>
      <c r="AC4" s="137"/>
      <c r="AD4" s="137"/>
      <c r="AE4" s="137"/>
      <c r="AF4" s="137"/>
      <c r="AG4" s="137"/>
      <c r="AH4" s="137"/>
      <c r="AI4" s="137"/>
      <c r="AJ4" s="138"/>
    </row>
    <row r="5" spans="1:36" s="67" customFormat="1" x14ac:dyDescent="0.35">
      <c r="A5" s="232">
        <v>0.5</v>
      </c>
      <c r="B5" s="346" t="s">
        <v>3</v>
      </c>
      <c r="C5" s="347"/>
      <c r="E5" s="86">
        <v>27.25</v>
      </c>
      <c r="F5" s="87">
        <v>3.85</v>
      </c>
      <c r="G5" s="87">
        <v>1.35</v>
      </c>
      <c r="H5" s="87">
        <v>0.9</v>
      </c>
      <c r="I5" s="87">
        <v>0.1</v>
      </c>
      <c r="J5" s="87">
        <v>0.8</v>
      </c>
      <c r="K5" s="87">
        <v>0.3</v>
      </c>
      <c r="L5" s="87">
        <v>0.2</v>
      </c>
      <c r="M5" s="87">
        <v>0.2</v>
      </c>
      <c r="N5" s="87">
        <v>0.15</v>
      </c>
      <c r="O5" s="87">
        <v>0.05</v>
      </c>
      <c r="P5" s="87">
        <v>0.55000000000000004</v>
      </c>
      <c r="Q5" s="87">
        <v>1.55</v>
      </c>
      <c r="R5" s="87">
        <v>87</v>
      </c>
      <c r="S5" s="87">
        <v>0.05</v>
      </c>
      <c r="T5" s="87">
        <v>3.1</v>
      </c>
      <c r="U5" s="87">
        <v>0.05</v>
      </c>
      <c r="V5" s="87">
        <v>0.05</v>
      </c>
      <c r="W5" s="87">
        <v>0.6</v>
      </c>
      <c r="X5" s="87">
        <v>0.05</v>
      </c>
      <c r="Y5" s="87">
        <v>0</v>
      </c>
      <c r="Z5" s="87">
        <v>22.1</v>
      </c>
      <c r="AA5" s="87">
        <v>1.35</v>
      </c>
      <c r="AB5" s="87">
        <v>24.4</v>
      </c>
      <c r="AC5" s="87">
        <v>23.45</v>
      </c>
      <c r="AD5" s="87">
        <v>31.85</v>
      </c>
      <c r="AE5" s="87">
        <v>25.45</v>
      </c>
      <c r="AF5" s="87">
        <v>8.1999999999999993</v>
      </c>
      <c r="AG5" s="87">
        <v>0.6</v>
      </c>
      <c r="AH5" s="87">
        <v>0.2</v>
      </c>
      <c r="AI5" s="87">
        <v>117.35</v>
      </c>
      <c r="AJ5" s="88">
        <v>65.599999999999994</v>
      </c>
    </row>
    <row r="6" spans="1:36" s="67" customFormat="1" x14ac:dyDescent="0.35">
      <c r="A6" s="233">
        <v>2</v>
      </c>
      <c r="B6" s="346" t="s">
        <v>188</v>
      </c>
      <c r="C6" s="347"/>
      <c r="E6" s="93">
        <v>67.2</v>
      </c>
      <c r="F6" s="87">
        <v>11.4</v>
      </c>
      <c r="G6" s="87">
        <v>3.2</v>
      </c>
      <c r="H6" s="87">
        <v>2.2000000000000002</v>
      </c>
      <c r="I6" s="87">
        <v>0</v>
      </c>
      <c r="J6" s="87">
        <v>1.6</v>
      </c>
      <c r="K6" s="87">
        <v>0.2</v>
      </c>
      <c r="L6" s="87">
        <v>0.4</v>
      </c>
      <c r="M6" s="87">
        <v>0.4</v>
      </c>
      <c r="N6" s="87">
        <v>0.2</v>
      </c>
      <c r="O6" s="87">
        <v>0.2</v>
      </c>
      <c r="P6" s="87">
        <v>1</v>
      </c>
      <c r="Q6" s="87">
        <v>4.8</v>
      </c>
      <c r="R6" s="87">
        <v>421.2</v>
      </c>
      <c r="S6" s="87">
        <v>0</v>
      </c>
      <c r="T6" s="87">
        <v>60.6</v>
      </c>
      <c r="U6" s="87">
        <v>0.2</v>
      </c>
      <c r="V6" s="87">
        <v>0.2</v>
      </c>
      <c r="W6" s="87">
        <v>2.2000000000000002</v>
      </c>
      <c r="X6" s="87">
        <v>0.2</v>
      </c>
      <c r="Y6" s="87">
        <v>0</v>
      </c>
      <c r="Z6" s="87">
        <v>115.4</v>
      </c>
      <c r="AA6" s="87">
        <v>0.6</v>
      </c>
      <c r="AB6" s="87">
        <v>116.4</v>
      </c>
      <c r="AC6" s="87">
        <v>116</v>
      </c>
      <c r="AD6" s="87">
        <v>223.2</v>
      </c>
      <c r="AE6" s="87">
        <v>100.4</v>
      </c>
      <c r="AF6" s="87">
        <v>73.2</v>
      </c>
      <c r="AG6" s="87">
        <v>2.8</v>
      </c>
      <c r="AH6" s="87">
        <v>1</v>
      </c>
      <c r="AI6" s="87">
        <v>97.8</v>
      </c>
      <c r="AJ6" s="88">
        <v>535.6</v>
      </c>
    </row>
    <row r="7" spans="1:36" x14ac:dyDescent="0.35">
      <c r="A7" s="234">
        <v>0.43000000000000005</v>
      </c>
      <c r="B7" s="291" t="s">
        <v>4</v>
      </c>
      <c r="C7" s="292"/>
      <c r="E7" s="86">
        <v>16.023000000000003</v>
      </c>
      <c r="F7" s="87">
        <v>2.9290000000000003</v>
      </c>
      <c r="G7" s="87">
        <v>0.81699999999999995</v>
      </c>
      <c r="H7" s="87">
        <v>1.0980000000000001</v>
      </c>
      <c r="I7" s="87">
        <v>0</v>
      </c>
      <c r="J7" s="87">
        <v>0.39200000000000007</v>
      </c>
      <c r="K7" s="87">
        <v>3.4000000000000002E-2</v>
      </c>
      <c r="L7" s="87">
        <v>6.8000000000000005E-2</v>
      </c>
      <c r="M7" s="87">
        <v>0.17900000000000002</v>
      </c>
      <c r="N7" s="87">
        <v>0.14500000000000002</v>
      </c>
      <c r="O7" s="87">
        <v>3.4000000000000002E-2</v>
      </c>
      <c r="P7" s="87">
        <v>0</v>
      </c>
      <c r="Q7" s="87">
        <v>0.5</v>
      </c>
      <c r="R7" s="87">
        <v>158.32400000000001</v>
      </c>
      <c r="S7" s="87">
        <v>0</v>
      </c>
      <c r="T7" s="87">
        <v>7.734</v>
      </c>
      <c r="U7" s="87">
        <v>0</v>
      </c>
      <c r="V7" s="87">
        <v>0</v>
      </c>
      <c r="W7" s="87">
        <v>0.36900000000000005</v>
      </c>
      <c r="X7" s="87">
        <v>4.3000000000000003E-2</v>
      </c>
      <c r="Y7" s="87">
        <v>0</v>
      </c>
      <c r="Z7" s="87">
        <v>5.5259999999999998</v>
      </c>
      <c r="AA7" s="87">
        <v>0</v>
      </c>
      <c r="AB7" s="87">
        <v>5.5259999999999998</v>
      </c>
      <c r="AC7" s="87">
        <v>5.5259999999999998</v>
      </c>
      <c r="AD7" s="87">
        <v>8.6490000000000009</v>
      </c>
      <c r="AE7" s="87">
        <v>11.501000000000001</v>
      </c>
      <c r="AF7" s="87">
        <v>5.32</v>
      </c>
      <c r="AG7" s="87">
        <v>0.26700000000000002</v>
      </c>
      <c r="AH7" s="87">
        <v>9.5000000000000001E-2</v>
      </c>
      <c r="AI7" s="87">
        <v>24.344999999999999</v>
      </c>
      <c r="AJ7" s="88">
        <v>76.545000000000002</v>
      </c>
    </row>
    <row r="8" spans="1:36" x14ac:dyDescent="0.35">
      <c r="A8" s="234">
        <v>6.5</v>
      </c>
      <c r="B8" s="291" t="s">
        <v>5</v>
      </c>
      <c r="C8" s="292"/>
      <c r="E8" s="86">
        <v>422.43499999999995</v>
      </c>
      <c r="F8" s="87">
        <v>91.714999999999989</v>
      </c>
      <c r="G8" s="87">
        <v>15.664999999999999</v>
      </c>
      <c r="H8" s="87">
        <v>45.695</v>
      </c>
      <c r="I8" s="87">
        <v>2.7949999999999999</v>
      </c>
      <c r="J8" s="87">
        <v>6.5</v>
      </c>
      <c r="K8" s="87">
        <v>1.04</v>
      </c>
      <c r="L8" s="87">
        <v>2.9249999999999998</v>
      </c>
      <c r="M8" s="87">
        <v>1.885</v>
      </c>
      <c r="N8" s="87">
        <v>1.2350000000000001</v>
      </c>
      <c r="O8" s="87">
        <v>0.19500000000000001</v>
      </c>
      <c r="P8" s="87">
        <v>2.73</v>
      </c>
      <c r="Q8" s="87">
        <v>8.9049999999999994</v>
      </c>
      <c r="R8" s="87">
        <v>336.89499999999998</v>
      </c>
      <c r="S8" s="87">
        <v>0</v>
      </c>
      <c r="T8" s="87">
        <v>142.09</v>
      </c>
      <c r="U8" s="87">
        <v>0.65</v>
      </c>
      <c r="V8" s="87">
        <v>0.45500000000000002</v>
      </c>
      <c r="W8" s="87">
        <v>5.6549999999999994</v>
      </c>
      <c r="X8" s="87">
        <v>0.65</v>
      </c>
      <c r="Y8" s="87">
        <v>0</v>
      </c>
      <c r="Z8" s="87">
        <v>136.10999999999999</v>
      </c>
      <c r="AA8" s="87">
        <v>1.2350000000000001</v>
      </c>
      <c r="AB8" s="87">
        <v>138.38499999999999</v>
      </c>
      <c r="AC8" s="87">
        <v>137.345</v>
      </c>
      <c r="AD8" s="87">
        <v>160.875</v>
      </c>
      <c r="AE8" s="87">
        <v>220.48000000000002</v>
      </c>
      <c r="AF8" s="87">
        <v>120.9</v>
      </c>
      <c r="AG8" s="87">
        <v>4.55</v>
      </c>
      <c r="AH8" s="87">
        <v>1.95</v>
      </c>
      <c r="AI8" s="87">
        <v>252.20000000000002</v>
      </c>
      <c r="AJ8" s="88">
        <v>1629.4850000000001</v>
      </c>
    </row>
    <row r="9" spans="1:36" ht="15.5" x14ac:dyDescent="0.35">
      <c r="A9" s="235">
        <v>4.2</v>
      </c>
      <c r="B9" s="299" t="s">
        <v>189</v>
      </c>
      <c r="C9" s="300"/>
      <c r="E9" s="86">
        <v>671.24400000000003</v>
      </c>
      <c r="F9" s="87">
        <v>132.97199999999998</v>
      </c>
      <c r="G9" s="87">
        <v>17.052</v>
      </c>
      <c r="H9" s="87">
        <v>6.2159999999999993</v>
      </c>
      <c r="I9" s="87">
        <v>2.6040000000000001</v>
      </c>
      <c r="J9" s="87">
        <v>8.1479999999999997</v>
      </c>
      <c r="K9" s="87">
        <v>1.6800000000000002</v>
      </c>
      <c r="L9" s="87">
        <v>2.4359999999999999</v>
      </c>
      <c r="M9" s="87">
        <v>3.024</v>
      </c>
      <c r="N9" s="87">
        <v>2.52</v>
      </c>
      <c r="O9" s="87">
        <v>8.4000000000000005E-2</v>
      </c>
      <c r="P9" s="87">
        <v>3.1919999999999997</v>
      </c>
      <c r="Q9" s="87">
        <v>23.1</v>
      </c>
      <c r="R9" s="87">
        <v>9.3239999999999981</v>
      </c>
      <c r="S9" s="87">
        <v>0.16800000000000001</v>
      </c>
      <c r="T9" s="87">
        <v>0.42000000000000004</v>
      </c>
      <c r="U9" s="87">
        <v>0.504</v>
      </c>
      <c r="V9" s="87">
        <v>0.42000000000000004</v>
      </c>
      <c r="W9" s="87">
        <v>11.843999999999999</v>
      </c>
      <c r="X9" s="87">
        <v>0.42000000000000004</v>
      </c>
      <c r="Y9" s="87">
        <v>0</v>
      </c>
      <c r="Z9" s="87">
        <v>83.495999999999995</v>
      </c>
      <c r="AA9" s="87">
        <v>8.3159999999999989</v>
      </c>
      <c r="AB9" s="87">
        <v>98.027999999999992</v>
      </c>
      <c r="AC9" s="87">
        <v>91.811999999999983</v>
      </c>
      <c r="AD9" s="87">
        <v>98.36399999999999</v>
      </c>
      <c r="AE9" s="87">
        <v>600.2639999999999</v>
      </c>
      <c r="AF9" s="87">
        <v>243.012</v>
      </c>
      <c r="AG9" s="87">
        <v>7.1400000000000006</v>
      </c>
      <c r="AH9" s="87">
        <v>4.7880000000000003</v>
      </c>
      <c r="AI9" s="87">
        <v>168.58799999999999</v>
      </c>
      <c r="AJ9" s="88">
        <v>607.15199999999993</v>
      </c>
    </row>
    <row r="10" spans="1:36" ht="15.5" x14ac:dyDescent="0.35">
      <c r="A10" s="235">
        <v>5.0199999999999996</v>
      </c>
      <c r="B10" s="299" t="s">
        <v>6</v>
      </c>
      <c r="C10" s="300"/>
      <c r="E10" s="86"/>
      <c r="F10" s="87"/>
      <c r="G10" s="87"/>
      <c r="H10" s="87"/>
      <c r="I10" s="87"/>
      <c r="J10" s="87"/>
      <c r="K10" s="87"/>
      <c r="L10" s="87"/>
      <c r="M10" s="87"/>
      <c r="N10" s="87"/>
      <c r="O10" s="87"/>
      <c r="P10" s="87"/>
      <c r="Q10" s="87"/>
      <c r="R10" s="87"/>
      <c r="S10" s="87"/>
      <c r="T10" s="87"/>
      <c r="U10" s="87"/>
      <c r="V10" s="87"/>
      <c r="W10" s="87"/>
      <c r="X10" s="87"/>
      <c r="Y10" s="87"/>
      <c r="Z10" s="87"/>
      <c r="AA10" s="87"/>
      <c r="AB10" s="87"/>
      <c r="AC10" s="87"/>
      <c r="AD10" s="87"/>
      <c r="AE10" s="87"/>
      <c r="AF10" s="87"/>
      <c r="AG10" s="87"/>
      <c r="AH10" s="87"/>
      <c r="AI10" s="87"/>
      <c r="AJ10" s="88"/>
    </row>
    <row r="11" spans="1:36" x14ac:dyDescent="0.35">
      <c r="A11" s="236">
        <v>3.73</v>
      </c>
      <c r="B11" s="297" t="s">
        <v>7</v>
      </c>
      <c r="C11" s="298"/>
      <c r="E11" s="86"/>
      <c r="F11" s="87"/>
      <c r="G11" s="87"/>
      <c r="H11" s="87"/>
      <c r="I11" s="87"/>
      <c r="J11" s="87"/>
      <c r="K11" s="87"/>
      <c r="L11" s="87"/>
      <c r="M11" s="87"/>
      <c r="N11" s="87"/>
      <c r="O11" s="87"/>
      <c r="P11" s="87"/>
      <c r="Q11" s="87"/>
      <c r="R11" s="87"/>
      <c r="S11" s="87"/>
      <c r="T11" s="87"/>
      <c r="U11" s="87"/>
      <c r="V11" s="87"/>
      <c r="W11" s="87"/>
      <c r="X11" s="87"/>
      <c r="Y11" s="87"/>
      <c r="Z11" s="87"/>
      <c r="AA11" s="87"/>
      <c r="AB11" s="87"/>
      <c r="AC11" s="87"/>
      <c r="AD11" s="87"/>
      <c r="AE11" s="87"/>
      <c r="AF11" s="87"/>
      <c r="AG11" s="87"/>
      <c r="AH11" s="87"/>
      <c r="AI11" s="87"/>
      <c r="AJ11" s="88"/>
    </row>
    <row r="12" spans="1:36" x14ac:dyDescent="0.35">
      <c r="A12" s="234">
        <v>1.68</v>
      </c>
      <c r="B12" s="291" t="s">
        <v>8</v>
      </c>
      <c r="C12" s="292"/>
      <c r="E12" s="86">
        <v>198.23999999999998</v>
      </c>
      <c r="F12" s="87">
        <v>31.919999999999998</v>
      </c>
      <c r="G12" s="87">
        <v>8.5679999999999996</v>
      </c>
      <c r="H12" s="87">
        <v>2.3519999999999999</v>
      </c>
      <c r="I12" s="87">
        <v>0</v>
      </c>
      <c r="J12" s="87">
        <v>2.52</v>
      </c>
      <c r="K12" s="87">
        <v>0.504</v>
      </c>
      <c r="L12" s="87">
        <v>0.504</v>
      </c>
      <c r="M12" s="87">
        <v>1.1759999999999999</v>
      </c>
      <c r="N12" s="87">
        <v>1.008</v>
      </c>
      <c r="O12" s="87">
        <v>0.16800000000000001</v>
      </c>
      <c r="P12" s="87">
        <v>0</v>
      </c>
      <c r="Q12" s="87">
        <v>13.607999999999999</v>
      </c>
      <c r="R12" s="87">
        <v>2.8559999999999999</v>
      </c>
      <c r="S12" s="87">
        <v>0</v>
      </c>
      <c r="T12" s="87">
        <v>4.3680000000000003</v>
      </c>
      <c r="U12" s="87">
        <v>0.33600000000000002</v>
      </c>
      <c r="V12" s="87">
        <v>0.16800000000000001</v>
      </c>
      <c r="W12" s="87">
        <v>3.8639999999999994</v>
      </c>
      <c r="X12" s="87">
        <v>0.16800000000000001</v>
      </c>
      <c r="Y12" s="87">
        <v>0</v>
      </c>
      <c r="Z12" s="87">
        <v>203.952</v>
      </c>
      <c r="AA12" s="87">
        <v>0</v>
      </c>
      <c r="AB12" s="87">
        <v>203.952</v>
      </c>
      <c r="AC12" s="87">
        <v>203.952</v>
      </c>
      <c r="AD12" s="87">
        <v>85.007999999999996</v>
      </c>
      <c r="AE12" s="87">
        <v>219.40799999999999</v>
      </c>
      <c r="AF12" s="87">
        <v>89.543999999999997</v>
      </c>
      <c r="AG12" s="87">
        <v>3.6960000000000002</v>
      </c>
      <c r="AH12" s="87">
        <v>1.68</v>
      </c>
      <c r="AI12" s="87">
        <v>15.959999999999999</v>
      </c>
      <c r="AJ12" s="88">
        <v>645.79199999999992</v>
      </c>
    </row>
    <row r="13" spans="1:36" x14ac:dyDescent="0.35">
      <c r="A13" s="237">
        <v>0.8</v>
      </c>
      <c r="B13" s="291" t="s">
        <v>187</v>
      </c>
      <c r="C13" s="292"/>
      <c r="E13" s="93">
        <v>100.96000000000001</v>
      </c>
      <c r="F13" s="94">
        <v>6.32</v>
      </c>
      <c r="G13" s="94">
        <v>3.12</v>
      </c>
      <c r="H13" s="94">
        <v>0.8</v>
      </c>
      <c r="I13" s="94">
        <v>0</v>
      </c>
      <c r="J13" s="94">
        <v>5.2</v>
      </c>
      <c r="K13" s="94">
        <v>0.8</v>
      </c>
      <c r="L13" s="94">
        <v>1.2000000000000002</v>
      </c>
      <c r="M13" s="94">
        <v>2.72</v>
      </c>
      <c r="N13" s="94">
        <v>2.4000000000000004</v>
      </c>
      <c r="O13" s="94">
        <v>0.32000000000000006</v>
      </c>
      <c r="P13" s="94">
        <v>0</v>
      </c>
      <c r="Q13" s="94">
        <v>9.120000000000001</v>
      </c>
      <c r="R13" s="94">
        <v>2.5600000000000005</v>
      </c>
      <c r="S13" s="94">
        <v>0</v>
      </c>
      <c r="T13" s="94">
        <v>5.6000000000000005</v>
      </c>
      <c r="U13" s="94">
        <v>8.0000000000000016E-2</v>
      </c>
      <c r="V13" s="94">
        <v>8.0000000000000016E-2</v>
      </c>
      <c r="W13" s="94">
        <v>2.5600000000000005</v>
      </c>
      <c r="X13" s="94">
        <v>8.0000000000000016E-2</v>
      </c>
      <c r="Y13" s="94">
        <v>0</v>
      </c>
      <c r="Z13" s="94">
        <v>56.160000000000004</v>
      </c>
      <c r="AA13" s="94">
        <v>0</v>
      </c>
      <c r="AB13" s="94">
        <v>56.160000000000004</v>
      </c>
      <c r="AC13" s="94">
        <v>56.160000000000004</v>
      </c>
      <c r="AD13" s="94">
        <v>105.84000000000002</v>
      </c>
      <c r="AE13" s="94">
        <v>121.2</v>
      </c>
      <c r="AF13" s="94">
        <v>42.64</v>
      </c>
      <c r="AG13" s="94">
        <v>1.92</v>
      </c>
      <c r="AH13" s="94">
        <v>0.72000000000000008</v>
      </c>
      <c r="AI13" s="94">
        <v>16.96</v>
      </c>
      <c r="AJ13" s="95">
        <v>325.28000000000003</v>
      </c>
    </row>
    <row r="14" spans="1:36" s="109" customFormat="1" x14ac:dyDescent="0.35">
      <c r="A14" s="238">
        <v>1.25</v>
      </c>
      <c r="B14" s="342" t="s">
        <v>9</v>
      </c>
      <c r="C14" s="343"/>
      <c r="E14" s="86">
        <v>271.84999999999997</v>
      </c>
      <c r="F14" s="87">
        <v>10.5</v>
      </c>
      <c r="G14" s="87">
        <v>4.05</v>
      </c>
      <c r="H14" s="87">
        <v>1.5750000000000002</v>
      </c>
      <c r="I14" s="87">
        <v>2.5000000000000001E-2</v>
      </c>
      <c r="J14" s="87">
        <v>23.75</v>
      </c>
      <c r="K14" s="87">
        <v>3</v>
      </c>
      <c r="L14" s="87">
        <v>10.975</v>
      </c>
      <c r="M14" s="87">
        <v>8.4</v>
      </c>
      <c r="N14" s="87">
        <v>7.4749999999999996</v>
      </c>
      <c r="O14" s="87">
        <v>0.92500000000000004</v>
      </c>
      <c r="P14" s="87">
        <v>0</v>
      </c>
      <c r="Q14" s="87">
        <v>8.5500000000000007</v>
      </c>
      <c r="R14" s="87">
        <v>1.65</v>
      </c>
      <c r="S14" s="87">
        <v>0</v>
      </c>
      <c r="T14" s="87">
        <v>0.97499999999999998</v>
      </c>
      <c r="U14" s="87">
        <v>0.22500000000000001</v>
      </c>
      <c r="V14" s="87">
        <v>0.125</v>
      </c>
      <c r="W14" s="87">
        <v>3.9</v>
      </c>
      <c r="X14" s="87">
        <v>0.25</v>
      </c>
      <c r="Y14" s="87">
        <v>0</v>
      </c>
      <c r="Z14" s="87">
        <v>35.725000000000001</v>
      </c>
      <c r="AA14" s="87">
        <v>0</v>
      </c>
      <c r="AB14" s="87">
        <v>35.725000000000001</v>
      </c>
      <c r="AC14" s="87">
        <v>35.725000000000001</v>
      </c>
      <c r="AD14" s="87">
        <v>64.075000000000003</v>
      </c>
      <c r="AE14" s="87">
        <v>257.22499999999997</v>
      </c>
      <c r="AF14" s="87">
        <v>116.325</v>
      </c>
      <c r="AG14" s="87">
        <v>2.1749999999999998</v>
      </c>
      <c r="AH14" s="87">
        <v>1.9750000000000001</v>
      </c>
      <c r="AI14" s="87">
        <v>46.575000000000003</v>
      </c>
      <c r="AJ14" s="88">
        <v>305.45</v>
      </c>
    </row>
    <row r="15" spans="1:36" x14ac:dyDescent="0.35">
      <c r="A15" s="239">
        <v>1.29</v>
      </c>
      <c r="B15" s="297" t="s">
        <v>10</v>
      </c>
      <c r="C15" s="298"/>
      <c r="E15" s="86"/>
      <c r="F15" s="87"/>
      <c r="G15" s="87"/>
      <c r="H15" s="87"/>
      <c r="I15" s="87"/>
      <c r="J15" s="87"/>
      <c r="K15" s="87"/>
      <c r="L15" s="87"/>
      <c r="M15" s="87"/>
      <c r="N15" s="87"/>
      <c r="O15" s="87"/>
      <c r="P15" s="87"/>
      <c r="Q15" s="87"/>
      <c r="R15" s="87"/>
      <c r="S15" s="87"/>
      <c r="T15" s="87"/>
      <c r="U15" s="87"/>
      <c r="V15" s="87"/>
      <c r="W15" s="87"/>
      <c r="X15" s="87"/>
      <c r="Y15" s="87"/>
      <c r="Z15" s="87"/>
      <c r="AA15" s="87"/>
      <c r="AB15" s="87"/>
      <c r="AC15" s="87"/>
      <c r="AD15" s="87"/>
      <c r="AE15" s="87"/>
      <c r="AF15" s="87"/>
      <c r="AG15" s="87"/>
      <c r="AH15" s="87"/>
      <c r="AI15" s="87"/>
      <c r="AJ15" s="88"/>
    </row>
    <row r="16" spans="1:36" x14ac:dyDescent="0.35">
      <c r="A16" s="234">
        <v>0.86</v>
      </c>
      <c r="B16" s="291" t="s">
        <v>191</v>
      </c>
      <c r="C16" s="292"/>
      <c r="E16" s="86">
        <v>136.46799999999999</v>
      </c>
      <c r="F16" s="87">
        <v>1.1179999999999999</v>
      </c>
      <c r="G16" s="87">
        <v>0</v>
      </c>
      <c r="H16" s="87">
        <v>0.6339999999999999</v>
      </c>
      <c r="I16" s="87">
        <v>0</v>
      </c>
      <c r="J16" s="87">
        <v>10.1</v>
      </c>
      <c r="K16" s="87">
        <v>3.024</v>
      </c>
      <c r="L16" s="87">
        <v>4.2239999999999993</v>
      </c>
      <c r="M16" s="87">
        <v>1.4419999999999997</v>
      </c>
      <c r="N16" s="87">
        <v>0.98999999999999988</v>
      </c>
      <c r="O16" s="87">
        <v>6.9999999999999993E-2</v>
      </c>
      <c r="P16" s="87">
        <v>432.37399999999991</v>
      </c>
      <c r="Q16" s="87">
        <v>10.195999999999998</v>
      </c>
      <c r="R16" s="87">
        <v>179.84399999999999</v>
      </c>
      <c r="S16" s="87">
        <v>1.41</v>
      </c>
      <c r="T16" s="87">
        <v>3.2000000000000001E-2</v>
      </c>
      <c r="U16" s="87">
        <v>8.5999999999999993E-2</v>
      </c>
      <c r="V16" s="87">
        <v>0.39799999999999996</v>
      </c>
      <c r="W16" s="87">
        <v>2.8499999999999996</v>
      </c>
      <c r="X16" s="87">
        <v>8.5999999999999993E-2</v>
      </c>
      <c r="Y16" s="87">
        <v>1.9319999999999999</v>
      </c>
      <c r="Z16" s="87">
        <v>61.716000000000001</v>
      </c>
      <c r="AA16" s="87">
        <v>0</v>
      </c>
      <c r="AB16" s="87">
        <v>61.716000000000001</v>
      </c>
      <c r="AC16" s="87">
        <v>61.716000000000001</v>
      </c>
      <c r="AD16" s="87">
        <v>49.058</v>
      </c>
      <c r="AE16" s="87">
        <v>138.756</v>
      </c>
      <c r="AF16" s="87">
        <v>8.4239999999999995</v>
      </c>
      <c r="AG16" s="87">
        <v>1.8019999999999998</v>
      </c>
      <c r="AH16" s="87">
        <v>1.1079999999999999</v>
      </c>
      <c r="AI16" s="87">
        <v>110.89399999999999</v>
      </c>
      <c r="AJ16" s="88">
        <v>108.244</v>
      </c>
    </row>
    <row r="17" spans="1:36" ht="15" thickBot="1" x14ac:dyDescent="0.4">
      <c r="A17" s="269">
        <v>0.43000000000000005</v>
      </c>
      <c r="B17" s="344" t="s">
        <v>247</v>
      </c>
      <c r="C17" s="345"/>
      <c r="E17" s="86">
        <v>33.255000000000003</v>
      </c>
      <c r="F17" s="87">
        <v>3.0760000000000001</v>
      </c>
      <c r="G17" s="87">
        <v>2.7E-2</v>
      </c>
      <c r="H17" s="87">
        <v>2.8119999999999998</v>
      </c>
      <c r="I17" s="87">
        <v>0.216</v>
      </c>
      <c r="J17" s="87">
        <v>0.44499999999999995</v>
      </c>
      <c r="K17" s="87">
        <v>0.30500000000000005</v>
      </c>
      <c r="L17" s="87">
        <v>0.122</v>
      </c>
      <c r="M17" s="87">
        <v>8.9999999999999993E-3</v>
      </c>
      <c r="N17" s="87">
        <v>0</v>
      </c>
      <c r="O17" s="87">
        <v>0</v>
      </c>
      <c r="P17" s="87">
        <v>3.8159999999999998</v>
      </c>
      <c r="Q17" s="87">
        <v>4.0970000000000004</v>
      </c>
      <c r="R17" s="87">
        <v>12.582000000000001</v>
      </c>
      <c r="S17" s="87">
        <v>0.22800000000000001</v>
      </c>
      <c r="T17" s="87">
        <v>0.48900000000000005</v>
      </c>
      <c r="U17" s="87">
        <v>8.9999999999999993E-3</v>
      </c>
      <c r="V17" s="87">
        <v>0.129</v>
      </c>
      <c r="W17" s="87">
        <v>0.68800000000000006</v>
      </c>
      <c r="X17" s="87">
        <v>4.3000000000000003E-2</v>
      </c>
      <c r="Y17" s="87">
        <v>0.18099999999999999</v>
      </c>
      <c r="Z17" s="87">
        <v>4.4530000000000003</v>
      </c>
      <c r="AA17" s="87">
        <v>0</v>
      </c>
      <c r="AB17" s="87">
        <v>4.4530000000000003</v>
      </c>
      <c r="AC17" s="87">
        <v>4.4530000000000003</v>
      </c>
      <c r="AD17" s="87">
        <v>96.174000000000007</v>
      </c>
      <c r="AE17" s="87">
        <v>83.223000000000013</v>
      </c>
      <c r="AF17" s="87">
        <v>8.0839999999999996</v>
      </c>
      <c r="AG17" s="87">
        <v>8.6000000000000007E-2</v>
      </c>
      <c r="AH17" s="87">
        <v>0.32600000000000001</v>
      </c>
      <c r="AI17" s="87">
        <v>31.722000000000001</v>
      </c>
      <c r="AJ17" s="88">
        <v>118.997</v>
      </c>
    </row>
    <row r="18" spans="1:36" s="1" customFormat="1" x14ac:dyDescent="0.35">
      <c r="A18" s="133">
        <v>1</v>
      </c>
      <c r="B18" s="367" t="s">
        <v>192</v>
      </c>
      <c r="C18" s="368"/>
      <c r="E18" s="93">
        <v>81.779166666666669</v>
      </c>
      <c r="F18" s="94">
        <v>7.8583333333333334</v>
      </c>
      <c r="G18" s="94">
        <v>0.70416666666666661</v>
      </c>
      <c r="H18" s="94">
        <v>4.1833333333333327</v>
      </c>
      <c r="I18" s="94">
        <v>0.25</v>
      </c>
      <c r="J18" s="94">
        <v>2.7250000000000001</v>
      </c>
      <c r="K18" s="94">
        <v>0.44375000000000003</v>
      </c>
      <c r="L18" s="94">
        <v>0.6</v>
      </c>
      <c r="M18" s="94">
        <v>1.3</v>
      </c>
      <c r="N18" s="94">
        <v>0</v>
      </c>
      <c r="O18" s="94">
        <v>0</v>
      </c>
      <c r="P18" s="94">
        <v>1.7666666666666666</v>
      </c>
      <c r="Q18" s="94">
        <v>6.5458333333333334</v>
      </c>
      <c r="R18" s="94">
        <v>110.28333333333335</v>
      </c>
      <c r="S18" s="94">
        <v>3.1416666666666671</v>
      </c>
      <c r="T18" s="94">
        <v>1.0999999999999999</v>
      </c>
      <c r="U18" s="94">
        <v>0.1</v>
      </c>
      <c r="V18" s="94">
        <v>0.38437500000000008</v>
      </c>
      <c r="W18" s="94">
        <v>3</v>
      </c>
      <c r="X18" s="94">
        <v>0.1</v>
      </c>
      <c r="Y18" s="94">
        <v>1.0583333333333333</v>
      </c>
      <c r="Z18" s="94">
        <v>19.399999999999999</v>
      </c>
      <c r="AA18" s="94">
        <v>7.45</v>
      </c>
      <c r="AB18" s="94">
        <v>30.25</v>
      </c>
      <c r="AC18" s="94">
        <v>26.85</v>
      </c>
      <c r="AD18" s="94">
        <v>328.65000000000003</v>
      </c>
      <c r="AE18" s="94">
        <v>249.6</v>
      </c>
      <c r="AF18" s="94">
        <v>30.65</v>
      </c>
      <c r="AG18" s="94">
        <v>0.61479166666666674</v>
      </c>
      <c r="AH18" s="94">
        <v>1.0687499999999999</v>
      </c>
      <c r="AI18" s="94">
        <v>114.93333333333334</v>
      </c>
      <c r="AJ18" s="95">
        <v>272.42083333333335</v>
      </c>
    </row>
    <row r="19" spans="1:36" ht="15" thickBot="1" x14ac:dyDescent="0.4">
      <c r="A19" s="240">
        <v>1</v>
      </c>
      <c r="B19" s="369" t="s">
        <v>248</v>
      </c>
      <c r="C19" s="370"/>
      <c r="E19" s="189">
        <v>71.180000000000007</v>
      </c>
      <c r="F19" s="190">
        <v>1.3800000000000001</v>
      </c>
      <c r="G19" s="190">
        <v>2.0000000000000004E-2</v>
      </c>
      <c r="H19" s="190">
        <v>1</v>
      </c>
      <c r="I19" s="190">
        <v>0.98</v>
      </c>
      <c r="J19" s="190">
        <v>7.32</v>
      </c>
      <c r="K19" s="190">
        <v>1.02</v>
      </c>
      <c r="L19" s="190">
        <v>2.7800000000000002</v>
      </c>
      <c r="M19" s="190">
        <v>2.98</v>
      </c>
      <c r="N19" s="190">
        <v>2.5</v>
      </c>
      <c r="O19" s="190">
        <v>0.48000000000000004</v>
      </c>
      <c r="P19" s="190">
        <v>1.62</v>
      </c>
      <c r="Q19" s="190">
        <v>0.18000000000000002</v>
      </c>
      <c r="R19" s="190">
        <v>28.86</v>
      </c>
      <c r="S19" s="190">
        <v>0.42000000000000004</v>
      </c>
      <c r="T19" s="190">
        <v>4.0000000000000008E-2</v>
      </c>
      <c r="U19" s="190">
        <v>0</v>
      </c>
      <c r="V19" s="190">
        <v>0</v>
      </c>
      <c r="W19" s="190">
        <v>2.0000000000000004E-2</v>
      </c>
      <c r="X19" s="190">
        <v>0</v>
      </c>
      <c r="Y19" s="190">
        <v>0</v>
      </c>
      <c r="Z19" s="190">
        <v>0.42000000000000004</v>
      </c>
      <c r="AA19" s="190">
        <v>4.0000000000000008E-2</v>
      </c>
      <c r="AB19" s="190">
        <v>0.48000000000000009</v>
      </c>
      <c r="AC19" s="190">
        <v>0.46000000000000008</v>
      </c>
      <c r="AD19" s="190">
        <v>2.6399999999999997</v>
      </c>
      <c r="AE19" s="190">
        <v>3.0200000000000005</v>
      </c>
      <c r="AF19" s="190">
        <v>0.67999999999999994</v>
      </c>
      <c r="AG19" s="190">
        <v>4.0000000000000008E-2</v>
      </c>
      <c r="AH19" s="190">
        <v>2.0000000000000004E-2</v>
      </c>
      <c r="AI19" s="190">
        <v>91.100000000000009</v>
      </c>
      <c r="AJ19" s="191">
        <v>7.1400000000000006</v>
      </c>
    </row>
    <row r="20" spans="1:36" ht="15" thickBot="1" x14ac:dyDescent="0.4">
      <c r="A20" s="1"/>
      <c r="B20" s="1"/>
      <c r="C20" s="2"/>
      <c r="E20" s="125">
        <v>2097.8841666666667</v>
      </c>
      <c r="F20" s="126">
        <v>305.03833333333336</v>
      </c>
      <c r="G20" s="126">
        <v>54.573166666666665</v>
      </c>
      <c r="H20" s="126">
        <v>69.465333333333334</v>
      </c>
      <c r="I20" s="126">
        <v>6.9700000000000006</v>
      </c>
      <c r="J20" s="126">
        <v>69.5</v>
      </c>
      <c r="K20" s="126">
        <v>12.35075</v>
      </c>
      <c r="L20" s="127"/>
      <c r="M20" s="127"/>
      <c r="N20" s="127"/>
      <c r="O20" s="127"/>
      <c r="P20" s="127"/>
      <c r="Q20" s="126">
        <v>91.151833333333329</v>
      </c>
      <c r="R20" s="126">
        <v>1351.3783333333331</v>
      </c>
      <c r="S20" s="126">
        <v>5.4176666666666673</v>
      </c>
      <c r="T20" s="126">
        <v>226.54799999999997</v>
      </c>
      <c r="U20" s="126">
        <v>2.2399999999999998</v>
      </c>
      <c r="V20" s="126">
        <v>2.4093749999999998</v>
      </c>
      <c r="W20" s="126">
        <v>37.550000000000004</v>
      </c>
      <c r="X20" s="126">
        <v>2.09</v>
      </c>
      <c r="Y20" s="126">
        <v>3.1713333333333331</v>
      </c>
      <c r="Z20" s="127"/>
      <c r="AA20" s="127"/>
      <c r="AB20" s="126">
        <v>775.47500000000002</v>
      </c>
      <c r="AC20" s="127"/>
      <c r="AD20" s="126">
        <v>1254.3830000000003</v>
      </c>
      <c r="AE20" s="126">
        <v>2030.5269999999998</v>
      </c>
      <c r="AF20" s="126">
        <v>746.97899999999993</v>
      </c>
      <c r="AG20" s="126">
        <v>25.690791666666662</v>
      </c>
      <c r="AH20" s="126">
        <v>14.930750000000002</v>
      </c>
      <c r="AI20" s="126">
        <v>1088.4273333333333</v>
      </c>
      <c r="AJ20" s="128">
        <v>4697.7058333333343</v>
      </c>
    </row>
    <row r="21" spans="1:36" ht="15.5" thickTop="1" thickBot="1" x14ac:dyDescent="0.4"/>
    <row r="22" spans="1:36" ht="15" thickTop="1" x14ac:dyDescent="0.35">
      <c r="A22" s="2"/>
      <c r="B22" s="289" t="s">
        <v>120</v>
      </c>
      <c r="C22" s="290"/>
      <c r="D22" s="101"/>
      <c r="E22" s="12">
        <v>1950</v>
      </c>
      <c r="F22" s="13">
        <v>236.01196875000002</v>
      </c>
      <c r="G22" s="13">
        <v>29.370378333333335</v>
      </c>
      <c r="H22" s="14"/>
      <c r="I22" s="14"/>
      <c r="J22" s="13">
        <v>46.619648148148151</v>
      </c>
      <c r="K22" s="14"/>
      <c r="L22" s="14"/>
      <c r="M22" s="14"/>
      <c r="N22" s="14"/>
      <c r="O22" s="14"/>
      <c r="P22" s="14"/>
      <c r="Q22" s="13">
        <v>52.447104166666669</v>
      </c>
      <c r="R22" s="14">
        <v>900</v>
      </c>
      <c r="S22" s="14">
        <v>20</v>
      </c>
      <c r="T22" s="14">
        <v>90</v>
      </c>
      <c r="U22" s="14">
        <v>1.2</v>
      </c>
      <c r="V22" s="14">
        <v>1.3</v>
      </c>
      <c r="W22" s="14">
        <v>16</v>
      </c>
      <c r="X22" s="15">
        <v>1.7</v>
      </c>
      <c r="Y22" s="14">
        <v>2.4</v>
      </c>
      <c r="Z22" s="16"/>
      <c r="AA22" s="16"/>
      <c r="AB22" s="14">
        <v>400</v>
      </c>
      <c r="AC22" s="16"/>
      <c r="AD22" s="14">
        <v>1200</v>
      </c>
      <c r="AE22" s="14">
        <v>700</v>
      </c>
      <c r="AF22" s="14">
        <v>420</v>
      </c>
      <c r="AG22" s="14">
        <v>14.4</v>
      </c>
      <c r="AH22" s="14">
        <v>16.5</v>
      </c>
      <c r="AI22" s="14">
        <v>1500</v>
      </c>
      <c r="AJ22" s="17">
        <v>3400</v>
      </c>
    </row>
    <row r="23" spans="1:36" ht="15" thickBot="1" x14ac:dyDescent="0.4">
      <c r="A23" s="2"/>
      <c r="B23" s="303" t="s">
        <v>121</v>
      </c>
      <c r="C23" s="304"/>
      <c r="D23" s="101"/>
      <c r="E23" s="18">
        <v>2100</v>
      </c>
      <c r="F23" s="19">
        <v>340.90617708333338</v>
      </c>
      <c r="G23" s="20"/>
      <c r="H23" s="20"/>
      <c r="I23" s="19">
        <v>52.447104166666669</v>
      </c>
      <c r="J23" s="19">
        <v>81.584384259259252</v>
      </c>
      <c r="K23" s="19">
        <v>23.309824074074076</v>
      </c>
      <c r="L23" s="20"/>
      <c r="M23" s="20"/>
      <c r="N23" s="20"/>
      <c r="O23" s="20"/>
      <c r="P23" s="20"/>
      <c r="Q23" s="19">
        <v>183.56486458333333</v>
      </c>
      <c r="R23" s="20"/>
      <c r="S23" s="20">
        <v>100</v>
      </c>
      <c r="T23" s="20">
        <v>2000</v>
      </c>
      <c r="U23" s="20"/>
      <c r="V23" s="20"/>
      <c r="W23" s="20"/>
      <c r="X23" s="20">
        <v>100</v>
      </c>
      <c r="Y23" s="20"/>
      <c r="Z23" s="21"/>
      <c r="AA23" s="21"/>
      <c r="AB23" s="20"/>
      <c r="AC23" s="21"/>
      <c r="AD23" s="20">
        <v>2000</v>
      </c>
      <c r="AE23" s="20">
        <v>3000</v>
      </c>
      <c r="AF23" s="20"/>
      <c r="AG23" s="20">
        <v>45</v>
      </c>
      <c r="AH23" s="20">
        <v>40</v>
      </c>
      <c r="AI23" s="20">
        <v>2300</v>
      </c>
      <c r="AJ23" s="22"/>
    </row>
    <row r="24" spans="1:36" ht="15.5" thickTop="1" thickBot="1" x14ac:dyDescent="0.4">
      <c r="A24" s="1"/>
      <c r="B24" s="1"/>
      <c r="C24" s="1"/>
      <c r="D24" s="1"/>
      <c r="E24" s="1"/>
      <c r="F24" s="23"/>
      <c r="G24" s="23"/>
      <c r="H24" s="23"/>
      <c r="I24" s="23"/>
      <c r="J24" s="23"/>
      <c r="K24" s="23"/>
      <c r="L24" s="23"/>
      <c r="M24" s="23"/>
      <c r="N24" s="23"/>
      <c r="O24" s="23"/>
      <c r="P24" s="23"/>
      <c r="Q24" s="23"/>
      <c r="R24" s="1"/>
      <c r="S24" s="1"/>
      <c r="T24" s="1"/>
      <c r="U24" s="1"/>
      <c r="V24" s="1"/>
      <c r="W24" s="1"/>
      <c r="X24" s="1"/>
      <c r="Y24" s="1"/>
      <c r="Z24" s="1"/>
      <c r="AA24" s="1"/>
      <c r="AB24" s="1"/>
      <c r="AC24" s="1"/>
      <c r="AD24" s="1"/>
      <c r="AE24" s="1"/>
      <c r="AF24" s="1"/>
      <c r="AG24" s="1"/>
      <c r="AH24" s="1"/>
      <c r="AI24" s="1"/>
      <c r="AJ24" s="1"/>
    </row>
    <row r="25" spans="1:36" ht="15" thickTop="1" x14ac:dyDescent="0.35">
      <c r="A25" s="1"/>
      <c r="B25" s="289" t="s">
        <v>122</v>
      </c>
      <c r="C25" s="290"/>
      <c r="D25" s="1"/>
      <c r="E25" s="1"/>
      <c r="F25" s="24">
        <v>227.8125</v>
      </c>
      <c r="G25" s="25">
        <v>28.35</v>
      </c>
      <c r="H25" s="23"/>
      <c r="I25" s="26"/>
      <c r="J25" s="27">
        <v>45</v>
      </c>
      <c r="K25" s="28"/>
      <c r="L25" s="28"/>
      <c r="M25" s="28"/>
      <c r="N25" s="28"/>
      <c r="O25" s="28"/>
      <c r="P25" s="28"/>
      <c r="Q25" s="25">
        <v>50.625</v>
      </c>
      <c r="R25" s="1"/>
      <c r="S25" s="1"/>
      <c r="T25" s="1"/>
      <c r="U25" s="1"/>
      <c r="V25" s="1"/>
      <c r="W25" s="1"/>
      <c r="X25" s="1"/>
      <c r="Y25" s="1"/>
      <c r="Z25" s="1"/>
      <c r="AA25" s="1"/>
      <c r="AB25" s="1"/>
      <c r="AC25" s="1"/>
      <c r="AD25" s="1"/>
      <c r="AE25" s="1"/>
      <c r="AF25" s="144"/>
      <c r="AG25" s="144"/>
      <c r="AH25" s="144"/>
    </row>
    <row r="26" spans="1:36" ht="15" thickBot="1" x14ac:dyDescent="0.4">
      <c r="A26" s="1"/>
      <c r="B26" s="303" t="s">
        <v>123</v>
      </c>
      <c r="C26" s="304"/>
      <c r="D26" s="1"/>
      <c r="E26" s="1"/>
      <c r="F26" s="29">
        <v>329.0625</v>
      </c>
      <c r="G26" s="30"/>
      <c r="H26" s="23"/>
      <c r="I26" s="29">
        <v>50.625</v>
      </c>
      <c r="J26" s="31">
        <v>78.75</v>
      </c>
      <c r="K26" s="31">
        <v>22.5</v>
      </c>
      <c r="L26" s="32"/>
      <c r="M26" s="32"/>
      <c r="N26" s="32"/>
      <c r="O26" s="32"/>
      <c r="P26" s="32"/>
      <c r="Q26" s="33">
        <v>177.1875</v>
      </c>
      <c r="R26" s="1"/>
      <c r="S26" s="1"/>
      <c r="T26" s="1"/>
      <c r="U26" s="1"/>
      <c r="V26" s="1"/>
      <c r="W26" s="1"/>
      <c r="X26" s="1"/>
      <c r="Y26" s="1"/>
      <c r="Z26" s="1"/>
      <c r="AA26" s="1"/>
      <c r="AB26" s="1"/>
      <c r="AC26" s="1"/>
      <c r="AD26" s="1"/>
      <c r="AE26" s="1"/>
      <c r="AF26" s="140"/>
      <c r="AG26" s="140"/>
      <c r="AH26" s="140"/>
    </row>
    <row r="27" spans="1:36" ht="15" thickTop="1" x14ac:dyDescent="0.35">
      <c r="AC27" s="215"/>
      <c r="AD27" s="216"/>
      <c r="AE27" s="216"/>
      <c r="AF27" s="216"/>
      <c r="AG27" s="217"/>
      <c r="AH27" s="218"/>
      <c r="AI27" s="1"/>
    </row>
    <row r="28" spans="1:36" x14ac:dyDescent="0.35">
      <c r="AC28" s="207" t="s">
        <v>257</v>
      </c>
      <c r="AD28" s="207"/>
      <c r="AE28" s="208"/>
      <c r="AF28" s="209"/>
      <c r="AG28" s="34"/>
      <c r="AH28" s="219">
        <v>15</v>
      </c>
      <c r="AI28" s="1"/>
    </row>
    <row r="29" spans="1:36" ht="15" thickBot="1" x14ac:dyDescent="0.4">
      <c r="AC29" s="213"/>
      <c r="AD29" s="211"/>
      <c r="AE29" s="211"/>
      <c r="AF29" s="211"/>
      <c r="AG29" s="211"/>
      <c r="AH29" s="212"/>
    </row>
  </sheetData>
  <mergeCells count="54">
    <mergeCell ref="A2:A3"/>
    <mergeCell ref="B2:C3"/>
    <mergeCell ref="B13:C13"/>
    <mergeCell ref="O2:O3"/>
    <mergeCell ref="E2:E3"/>
    <mergeCell ref="F2:F3"/>
    <mergeCell ref="G2:G3"/>
    <mergeCell ref="H2:H3"/>
    <mergeCell ref="I2:I3"/>
    <mergeCell ref="J2:J3"/>
    <mergeCell ref="K2:K3"/>
    <mergeCell ref="L2:L3"/>
    <mergeCell ref="M2:M3"/>
    <mergeCell ref="N2:N3"/>
    <mergeCell ref="B6:C6"/>
    <mergeCell ref="B7:C7"/>
    <mergeCell ref="AA2:AA3"/>
    <mergeCell ref="P2:P3"/>
    <mergeCell ref="Q2:Q3"/>
    <mergeCell ref="R2:R3"/>
    <mergeCell ref="S2:S3"/>
    <mergeCell ref="T2:T3"/>
    <mergeCell ref="U2:U3"/>
    <mergeCell ref="AH2:AH3"/>
    <mergeCell ref="AI2:AI3"/>
    <mergeCell ref="AJ2:AJ3"/>
    <mergeCell ref="B4:C4"/>
    <mergeCell ref="B5:C5"/>
    <mergeCell ref="AB2:AB3"/>
    <mergeCell ref="AC2:AC3"/>
    <mergeCell ref="AD2:AD3"/>
    <mergeCell ref="AE2:AE3"/>
    <mergeCell ref="AF2:AF3"/>
    <mergeCell ref="AG2:AG3"/>
    <mergeCell ref="V2:V3"/>
    <mergeCell ref="W2:W3"/>
    <mergeCell ref="X2:X3"/>
    <mergeCell ref="Y2:Y3"/>
    <mergeCell ref="Z2:Z3"/>
    <mergeCell ref="B14:C14"/>
    <mergeCell ref="B8:C8"/>
    <mergeCell ref="B9:C9"/>
    <mergeCell ref="B10:C10"/>
    <mergeCell ref="B11:C11"/>
    <mergeCell ref="B12:C12"/>
    <mergeCell ref="B22:C22"/>
    <mergeCell ref="B23:C23"/>
    <mergeCell ref="B25:C25"/>
    <mergeCell ref="B26:C26"/>
    <mergeCell ref="B15:C15"/>
    <mergeCell ref="B16:C16"/>
    <mergeCell ref="B17:C17"/>
    <mergeCell ref="B18:C18"/>
    <mergeCell ref="B19:C19"/>
  </mergeCells>
  <conditionalFormatting sqref="E20">
    <cfRule type="cellIs" dxfId="393" priority="64" operator="lessThan">
      <formula>E$22</formula>
    </cfRule>
    <cfRule type="cellIs" dxfId="392" priority="65" operator="greaterThan">
      <formula>E$23</formula>
    </cfRule>
    <cfRule type="cellIs" dxfId="391" priority="67" operator="between">
      <formula>E$22</formula>
      <formula>E$23</formula>
    </cfRule>
  </conditionalFormatting>
  <conditionalFormatting sqref="G20">
    <cfRule type="cellIs" dxfId="390" priority="63" operator="lessThan">
      <formula>G$22</formula>
    </cfRule>
    <cfRule type="cellIs" dxfId="389" priority="66" operator="greaterThan">
      <formula>G$22</formula>
    </cfRule>
  </conditionalFormatting>
  <conditionalFormatting sqref="F20">
    <cfRule type="cellIs" dxfId="388" priority="60" operator="lessThan">
      <formula>F$22</formula>
    </cfRule>
    <cfRule type="cellIs" dxfId="387" priority="61" operator="greaterThan">
      <formula>F$23</formula>
    </cfRule>
    <cfRule type="cellIs" dxfId="386" priority="62" operator="between">
      <formula>F$22</formula>
      <formula>F$23</formula>
    </cfRule>
  </conditionalFormatting>
  <conditionalFormatting sqref="I20">
    <cfRule type="cellIs" dxfId="385" priority="58" operator="greaterThan">
      <formula>I$23</formula>
    </cfRule>
    <cfRule type="cellIs" dxfId="384" priority="59" operator="lessThan">
      <formula>I$23</formula>
    </cfRule>
  </conditionalFormatting>
  <conditionalFormatting sqref="J20">
    <cfRule type="cellIs" dxfId="383" priority="55" operator="lessThan">
      <formula>J$22</formula>
    </cfRule>
    <cfRule type="cellIs" dxfId="382" priority="56" operator="greaterThan">
      <formula>J$23</formula>
    </cfRule>
    <cfRule type="cellIs" dxfId="381" priority="57" operator="between">
      <formula>J$22</formula>
      <formula>J$23</formula>
    </cfRule>
  </conditionalFormatting>
  <conditionalFormatting sqref="Q20">
    <cfRule type="cellIs" dxfId="380" priority="52" operator="lessThan">
      <formula>Q$22</formula>
    </cfRule>
    <cfRule type="cellIs" dxfId="379" priority="53" operator="greaterThan">
      <formula>Q$23</formula>
    </cfRule>
    <cfRule type="cellIs" dxfId="378" priority="54" operator="between">
      <formula>Q$22</formula>
      <formula>Q$23</formula>
    </cfRule>
  </conditionalFormatting>
  <conditionalFormatting sqref="T20">
    <cfRule type="cellIs" dxfId="377" priority="49" operator="lessThan">
      <formula>T$22</formula>
    </cfRule>
    <cfRule type="cellIs" dxfId="376" priority="50" operator="greaterThan">
      <formula>T$23</formula>
    </cfRule>
    <cfRule type="cellIs" dxfId="375" priority="51" operator="between">
      <formula>T$22</formula>
      <formula>T$23</formula>
    </cfRule>
  </conditionalFormatting>
  <conditionalFormatting sqref="S20">
    <cfRule type="cellIs" dxfId="374" priority="46" operator="lessThan">
      <formula>S$22</formula>
    </cfRule>
    <cfRule type="cellIs" dxfId="373" priority="47" operator="greaterThan">
      <formula>S$23</formula>
    </cfRule>
    <cfRule type="cellIs" dxfId="372" priority="48" operator="between">
      <formula>S$22</formula>
      <formula>S$23</formula>
    </cfRule>
  </conditionalFormatting>
  <conditionalFormatting sqref="X20">
    <cfRule type="cellIs" dxfId="371" priority="43" operator="lessThan">
      <formula>X$22</formula>
    </cfRule>
    <cfRule type="cellIs" dxfId="370" priority="44" operator="greaterThan">
      <formula>X$23</formula>
    </cfRule>
    <cfRule type="cellIs" dxfId="369" priority="45" operator="between">
      <formula>X$22</formula>
      <formula>X$23</formula>
    </cfRule>
  </conditionalFormatting>
  <conditionalFormatting sqref="AD20">
    <cfRule type="cellIs" dxfId="368" priority="40" operator="lessThan">
      <formula>AD$22</formula>
    </cfRule>
    <cfRule type="cellIs" dxfId="367" priority="41" operator="greaterThan">
      <formula>AD$23</formula>
    </cfRule>
    <cfRule type="cellIs" dxfId="366" priority="42" operator="between">
      <formula>AD$22</formula>
      <formula>AD$23</formula>
    </cfRule>
  </conditionalFormatting>
  <conditionalFormatting sqref="AE20">
    <cfRule type="cellIs" dxfId="365" priority="37" operator="lessThan">
      <formula>AE$22</formula>
    </cfRule>
    <cfRule type="cellIs" dxfId="364" priority="38" operator="greaterThan">
      <formula>AE$23</formula>
    </cfRule>
    <cfRule type="cellIs" dxfId="363" priority="39" operator="between">
      <formula>AE$22</formula>
      <formula>AE$23</formula>
    </cfRule>
  </conditionalFormatting>
  <conditionalFormatting sqref="AG20">
    <cfRule type="cellIs" dxfId="362" priority="34" operator="lessThan">
      <formula>AG$22</formula>
    </cfRule>
    <cfRule type="cellIs" dxfId="361" priority="35" operator="greaterThan">
      <formula>AG$23</formula>
    </cfRule>
    <cfRule type="cellIs" dxfId="360" priority="36" operator="between">
      <formula>AG$22</formula>
      <formula>AG$23</formula>
    </cfRule>
  </conditionalFormatting>
  <conditionalFormatting sqref="AH20">
    <cfRule type="cellIs" dxfId="359" priority="31" operator="lessThan">
      <formula>AH$22</formula>
    </cfRule>
    <cfRule type="cellIs" dxfId="358" priority="32" operator="greaterThan">
      <formula>AH$23</formula>
    </cfRule>
    <cfRule type="cellIs" dxfId="357" priority="33" operator="between">
      <formula>AH$22</formula>
      <formula>AH$23</formula>
    </cfRule>
  </conditionalFormatting>
  <conditionalFormatting sqref="AI20">
    <cfRule type="cellIs" dxfId="356" priority="28" operator="lessThan">
      <formula>AI$22</formula>
    </cfRule>
    <cfRule type="cellIs" dxfId="355" priority="29" operator="greaterThan">
      <formula>AI$23</formula>
    </cfRule>
    <cfRule type="cellIs" dxfId="354" priority="30" operator="between">
      <formula>AI$22</formula>
      <formula>AI$23</formula>
    </cfRule>
  </conditionalFormatting>
  <conditionalFormatting sqref="R20">
    <cfRule type="cellIs" dxfId="353" priority="26" operator="lessThan">
      <formula>R$22</formula>
    </cfRule>
    <cfRule type="cellIs" dxfId="352" priority="27" operator="greaterThan">
      <formula>R$22</formula>
    </cfRule>
  </conditionalFormatting>
  <conditionalFormatting sqref="U20">
    <cfRule type="cellIs" dxfId="351" priority="24" operator="lessThan">
      <formula>U$22</formula>
    </cfRule>
    <cfRule type="cellIs" dxfId="350" priority="25" operator="greaterThan">
      <formula>U$22</formula>
    </cfRule>
  </conditionalFormatting>
  <conditionalFormatting sqref="V20">
    <cfRule type="cellIs" dxfId="349" priority="22" operator="lessThan">
      <formula>V$22</formula>
    </cfRule>
    <cfRule type="cellIs" dxfId="348" priority="23" operator="greaterThan">
      <formula>V$22</formula>
    </cfRule>
  </conditionalFormatting>
  <conditionalFormatting sqref="W20">
    <cfRule type="cellIs" dxfId="347" priority="20" operator="lessThan">
      <formula>W$22</formula>
    </cfRule>
    <cfRule type="cellIs" dxfId="346" priority="21" operator="greaterThan">
      <formula>W$22</formula>
    </cfRule>
  </conditionalFormatting>
  <conditionalFormatting sqref="Y20">
    <cfRule type="cellIs" dxfId="345" priority="18" operator="lessThan">
      <formula>Y$22</formula>
    </cfRule>
    <cfRule type="cellIs" dxfId="344" priority="19" operator="greaterThan">
      <formula>Y$22</formula>
    </cfRule>
  </conditionalFormatting>
  <conditionalFormatting sqref="AB20">
    <cfRule type="cellIs" dxfId="343" priority="16" operator="lessThan">
      <formula>AB$22</formula>
    </cfRule>
    <cfRule type="cellIs" dxfId="342" priority="17" operator="greaterThan">
      <formula>AB$22</formula>
    </cfRule>
  </conditionalFormatting>
  <conditionalFormatting sqref="AF20">
    <cfRule type="cellIs" dxfId="341" priority="14" operator="lessThan">
      <formula>AF$22</formula>
    </cfRule>
    <cfRule type="cellIs" dxfId="340" priority="15" operator="greaterThan">
      <formula>AF$22</formula>
    </cfRule>
  </conditionalFormatting>
  <conditionalFormatting sqref="AJ20">
    <cfRule type="cellIs" dxfId="339" priority="12" operator="lessThan">
      <formula>AJ$22</formula>
    </cfRule>
    <cfRule type="cellIs" dxfId="338" priority="13" operator="greaterThan">
      <formula>AJ$22</formula>
    </cfRule>
  </conditionalFormatting>
  <conditionalFormatting sqref="K20">
    <cfRule type="cellIs" dxfId="337" priority="10" operator="greaterThan">
      <formula>K$23</formula>
    </cfRule>
    <cfRule type="cellIs" dxfId="336" priority="11" operator="lessThan">
      <formula>K$23</formula>
    </cfRule>
  </conditionalFormatting>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3">
    <tabColor rgb="FF0070C0"/>
  </sheetPr>
  <dimension ref="A1:AJ31"/>
  <sheetViews>
    <sheetView topLeftCell="A4" zoomScale="70" zoomScaleNormal="70" workbookViewId="0">
      <selection activeCell="I10" sqref="I10"/>
    </sheetView>
  </sheetViews>
  <sheetFormatPr defaultRowHeight="14.5" x14ac:dyDescent="0.35"/>
  <cols>
    <col min="2" max="2" width="26.6328125" customWidth="1"/>
    <col min="3" max="3" width="30.81640625" customWidth="1"/>
    <col min="4" max="4" width="1.453125" customWidth="1"/>
    <col min="5" max="36" width="8.6328125" customWidth="1"/>
  </cols>
  <sheetData>
    <row r="1" spans="1:36" ht="87.5" thickBot="1" x14ac:dyDescent="0.4">
      <c r="A1" s="2"/>
      <c r="B1" s="1"/>
      <c r="C1" s="2"/>
      <c r="D1" s="1"/>
      <c r="E1" s="5" t="s">
        <v>12</v>
      </c>
      <c r="F1" s="5" t="s">
        <v>13</v>
      </c>
      <c r="G1" s="5" t="s">
        <v>14</v>
      </c>
      <c r="H1" s="5" t="s">
        <v>15</v>
      </c>
      <c r="I1" s="5" t="s">
        <v>16</v>
      </c>
      <c r="J1" s="5" t="s">
        <v>17</v>
      </c>
      <c r="K1" s="5" t="s">
        <v>18</v>
      </c>
      <c r="L1" s="5" t="s">
        <v>19</v>
      </c>
      <c r="M1" s="5" t="s">
        <v>20</v>
      </c>
      <c r="N1" s="5" t="s">
        <v>21</v>
      </c>
      <c r="O1" s="5" t="s">
        <v>22</v>
      </c>
      <c r="P1" s="5" t="s">
        <v>23</v>
      </c>
      <c r="Q1" s="5" t="s">
        <v>24</v>
      </c>
      <c r="R1" s="5" t="s">
        <v>25</v>
      </c>
      <c r="S1" s="5" t="s">
        <v>26</v>
      </c>
      <c r="T1" s="5" t="s">
        <v>27</v>
      </c>
      <c r="U1" s="5" t="s">
        <v>28</v>
      </c>
      <c r="V1" s="5" t="s">
        <v>29</v>
      </c>
      <c r="W1" s="5" t="s">
        <v>30</v>
      </c>
      <c r="X1" s="5" t="s">
        <v>31</v>
      </c>
      <c r="Y1" s="5" t="s">
        <v>32</v>
      </c>
      <c r="Z1" s="5" t="s">
        <v>33</v>
      </c>
      <c r="AA1" s="5" t="s">
        <v>34</v>
      </c>
      <c r="AB1" s="5" t="s">
        <v>35</v>
      </c>
      <c r="AC1" s="5" t="s">
        <v>36</v>
      </c>
      <c r="AD1" s="5" t="s">
        <v>37</v>
      </c>
      <c r="AE1" s="5" t="s">
        <v>38</v>
      </c>
      <c r="AF1" s="5" t="s">
        <v>39</v>
      </c>
      <c r="AG1" s="5" t="s">
        <v>40</v>
      </c>
      <c r="AH1" s="5" t="s">
        <v>41</v>
      </c>
      <c r="AI1" s="5" t="s">
        <v>42</v>
      </c>
      <c r="AJ1" s="5" t="s">
        <v>43</v>
      </c>
    </row>
    <row r="2" spans="1:36" ht="15" thickTop="1" x14ac:dyDescent="0.35">
      <c r="A2" s="311" t="s">
        <v>1</v>
      </c>
      <c r="B2" s="313" t="s">
        <v>0</v>
      </c>
      <c r="C2" s="314"/>
      <c r="D2" s="1"/>
      <c r="E2" s="335" t="s">
        <v>44</v>
      </c>
      <c r="F2" s="337" t="s">
        <v>45</v>
      </c>
      <c r="G2" s="337" t="s">
        <v>46</v>
      </c>
      <c r="H2" s="337" t="s">
        <v>47</v>
      </c>
      <c r="I2" s="325" t="s">
        <v>48</v>
      </c>
      <c r="J2" s="337" t="s">
        <v>49</v>
      </c>
      <c r="K2" s="337" t="s">
        <v>50</v>
      </c>
      <c r="L2" s="325" t="s">
        <v>51</v>
      </c>
      <c r="M2" s="325" t="s">
        <v>52</v>
      </c>
      <c r="N2" s="325" t="s">
        <v>53</v>
      </c>
      <c r="O2" s="325" t="s">
        <v>54</v>
      </c>
      <c r="P2" s="325" t="s">
        <v>55</v>
      </c>
      <c r="Q2" s="325" t="s">
        <v>56</v>
      </c>
      <c r="R2" s="325" t="s">
        <v>57</v>
      </c>
      <c r="S2" s="325" t="s">
        <v>58</v>
      </c>
      <c r="T2" s="325" t="s">
        <v>59</v>
      </c>
      <c r="U2" s="325" t="s">
        <v>60</v>
      </c>
      <c r="V2" s="325" t="s">
        <v>61</v>
      </c>
      <c r="W2" s="325" t="s">
        <v>62</v>
      </c>
      <c r="X2" s="325" t="s">
        <v>63</v>
      </c>
      <c r="Y2" s="325" t="s">
        <v>64</v>
      </c>
      <c r="Z2" s="325" t="s">
        <v>65</v>
      </c>
      <c r="AA2" s="325" t="s">
        <v>66</v>
      </c>
      <c r="AB2" s="325" t="s">
        <v>67</v>
      </c>
      <c r="AC2" s="325" t="s">
        <v>68</v>
      </c>
      <c r="AD2" s="325" t="s">
        <v>69</v>
      </c>
      <c r="AE2" s="325" t="s">
        <v>70</v>
      </c>
      <c r="AF2" s="325" t="s">
        <v>71</v>
      </c>
      <c r="AG2" s="325" t="s">
        <v>72</v>
      </c>
      <c r="AH2" s="325" t="s">
        <v>73</v>
      </c>
      <c r="AI2" s="325" t="s">
        <v>74</v>
      </c>
      <c r="AJ2" s="327" t="s">
        <v>75</v>
      </c>
    </row>
    <row r="3" spans="1:36" ht="15" thickBot="1" x14ac:dyDescent="0.4">
      <c r="A3" s="312"/>
      <c r="B3" s="315"/>
      <c r="C3" s="316"/>
      <c r="D3" s="1"/>
      <c r="E3" s="336"/>
      <c r="F3" s="326"/>
      <c r="G3" s="326"/>
      <c r="H3" s="326"/>
      <c r="I3" s="326"/>
      <c r="J3" s="326"/>
      <c r="K3" s="326"/>
      <c r="L3" s="326"/>
      <c r="M3" s="326"/>
      <c r="N3" s="326"/>
      <c r="O3" s="326"/>
      <c r="P3" s="326"/>
      <c r="Q3" s="326"/>
      <c r="R3" s="326"/>
      <c r="S3" s="326"/>
      <c r="T3" s="326"/>
      <c r="U3" s="326"/>
      <c r="V3" s="326"/>
      <c r="W3" s="326"/>
      <c r="X3" s="326"/>
      <c r="Y3" s="326"/>
      <c r="Z3" s="326"/>
      <c r="AA3" s="326"/>
      <c r="AB3" s="326"/>
      <c r="AC3" s="326"/>
      <c r="AD3" s="326"/>
      <c r="AE3" s="326"/>
      <c r="AF3" s="326"/>
      <c r="AG3" s="326"/>
      <c r="AH3" s="326"/>
      <c r="AI3" s="326"/>
      <c r="AJ3" s="328"/>
    </row>
    <row r="4" spans="1:36" ht="15.5" x14ac:dyDescent="0.35">
      <c r="A4" s="135">
        <v>8.57</v>
      </c>
      <c r="B4" s="309" t="s">
        <v>2</v>
      </c>
      <c r="C4" s="310"/>
      <c r="E4" s="136"/>
      <c r="F4" s="137"/>
      <c r="G4" s="137"/>
      <c r="H4" s="137"/>
      <c r="I4" s="137"/>
      <c r="J4" s="137"/>
      <c r="K4" s="137"/>
      <c r="L4" s="137"/>
      <c r="M4" s="137"/>
      <c r="N4" s="137"/>
      <c r="O4" s="137"/>
      <c r="P4" s="137"/>
      <c r="Q4" s="137"/>
      <c r="R4" s="137"/>
      <c r="S4" s="137"/>
      <c r="T4" s="137"/>
      <c r="U4" s="137"/>
      <c r="V4" s="137"/>
      <c r="W4" s="137"/>
      <c r="X4" s="137"/>
      <c r="Y4" s="137"/>
      <c r="Z4" s="137"/>
      <c r="AA4" s="137"/>
      <c r="AB4" s="137"/>
      <c r="AC4" s="137"/>
      <c r="AD4" s="137"/>
      <c r="AE4" s="137"/>
      <c r="AF4" s="137"/>
      <c r="AG4" s="137"/>
      <c r="AH4" s="137"/>
      <c r="AI4" s="137"/>
      <c r="AJ4" s="138"/>
    </row>
    <row r="5" spans="1:36" s="67" customFormat="1" x14ac:dyDescent="0.35">
      <c r="A5" s="260">
        <v>1</v>
      </c>
      <c r="B5" s="346" t="s">
        <v>3</v>
      </c>
      <c r="C5" s="347"/>
      <c r="E5" s="86">
        <v>36.82</v>
      </c>
      <c r="F5" s="87">
        <v>6.3400000000000007</v>
      </c>
      <c r="G5" s="87">
        <v>2.3000000000000003</v>
      </c>
      <c r="H5" s="87">
        <v>1.4000000000000001</v>
      </c>
      <c r="I5" s="87">
        <v>4.0000000000000008E-2</v>
      </c>
      <c r="J5" s="87">
        <v>0.72000000000000008</v>
      </c>
      <c r="K5" s="87">
        <v>0.2</v>
      </c>
      <c r="L5" s="87">
        <v>0.16000000000000003</v>
      </c>
      <c r="M5" s="87">
        <v>0.24000000000000005</v>
      </c>
      <c r="N5" s="87">
        <v>0.14000000000000001</v>
      </c>
      <c r="O5" s="87">
        <v>0.10000000000000002</v>
      </c>
      <c r="P5" s="87">
        <v>0.30000000000000004</v>
      </c>
      <c r="Q5" s="87">
        <v>2.54</v>
      </c>
      <c r="R5" s="87">
        <v>204.24000000000004</v>
      </c>
      <c r="S5" s="87">
        <v>0.10000000000000002</v>
      </c>
      <c r="T5" s="87">
        <v>21.160000000000004</v>
      </c>
      <c r="U5" s="87">
        <v>0.10000000000000002</v>
      </c>
      <c r="V5" s="87">
        <v>0.10000000000000002</v>
      </c>
      <c r="W5" s="87">
        <v>1.2</v>
      </c>
      <c r="X5" s="87">
        <v>0.10000000000000002</v>
      </c>
      <c r="Y5" s="87">
        <v>0</v>
      </c>
      <c r="Z5" s="87">
        <v>47.160000000000004</v>
      </c>
      <c r="AA5" s="87">
        <v>0.54</v>
      </c>
      <c r="AB5" s="87">
        <v>48.160000000000004</v>
      </c>
      <c r="AC5" s="87">
        <v>47.780000000000008</v>
      </c>
      <c r="AD5" s="87">
        <v>78.260000000000019</v>
      </c>
      <c r="AE5" s="87">
        <v>46.260000000000005</v>
      </c>
      <c r="AF5" s="87">
        <v>30.72</v>
      </c>
      <c r="AG5" s="87">
        <v>1.28</v>
      </c>
      <c r="AH5" s="87">
        <v>0.40000000000000008</v>
      </c>
      <c r="AI5" s="87">
        <v>78.06</v>
      </c>
      <c r="AJ5" s="88">
        <v>229.12</v>
      </c>
    </row>
    <row r="6" spans="1:36" s="67" customFormat="1" x14ac:dyDescent="0.35">
      <c r="A6" s="261">
        <v>2</v>
      </c>
      <c r="B6" s="346" t="s">
        <v>188</v>
      </c>
      <c r="C6" s="347"/>
      <c r="E6" s="93">
        <v>67.2</v>
      </c>
      <c r="F6" s="87">
        <v>11.4</v>
      </c>
      <c r="G6" s="87">
        <v>3.2</v>
      </c>
      <c r="H6" s="87">
        <v>2.2000000000000002</v>
      </c>
      <c r="I6" s="87">
        <v>0</v>
      </c>
      <c r="J6" s="87">
        <v>1.6</v>
      </c>
      <c r="K6" s="87">
        <v>0.2</v>
      </c>
      <c r="L6" s="87">
        <v>0.4</v>
      </c>
      <c r="M6" s="87">
        <v>0.4</v>
      </c>
      <c r="N6" s="87">
        <v>0.2</v>
      </c>
      <c r="O6" s="87">
        <v>0.2</v>
      </c>
      <c r="P6" s="87">
        <v>1</v>
      </c>
      <c r="Q6" s="87">
        <v>4.8</v>
      </c>
      <c r="R6" s="87">
        <v>421.2</v>
      </c>
      <c r="S6" s="87">
        <v>0</v>
      </c>
      <c r="T6" s="87">
        <v>60.6</v>
      </c>
      <c r="U6" s="87">
        <v>0.2</v>
      </c>
      <c r="V6" s="87">
        <v>0.2</v>
      </c>
      <c r="W6" s="87">
        <v>2.2000000000000002</v>
      </c>
      <c r="X6" s="87">
        <v>0.2</v>
      </c>
      <c r="Y6" s="87">
        <v>0</v>
      </c>
      <c r="Z6" s="87">
        <v>115.4</v>
      </c>
      <c r="AA6" s="87">
        <v>0.6</v>
      </c>
      <c r="AB6" s="87">
        <v>116.4</v>
      </c>
      <c r="AC6" s="87">
        <v>116</v>
      </c>
      <c r="AD6" s="87">
        <v>223.2</v>
      </c>
      <c r="AE6" s="87">
        <v>100.4</v>
      </c>
      <c r="AF6" s="87">
        <v>73.2</v>
      </c>
      <c r="AG6" s="87">
        <v>2.8</v>
      </c>
      <c r="AH6" s="87">
        <v>1</v>
      </c>
      <c r="AI6" s="87">
        <v>97.8</v>
      </c>
      <c r="AJ6" s="88">
        <v>535.6</v>
      </c>
    </row>
    <row r="7" spans="1:36" x14ac:dyDescent="0.35">
      <c r="A7" s="96">
        <v>0.43000000000000005</v>
      </c>
      <c r="B7" s="291" t="s">
        <v>4</v>
      </c>
      <c r="C7" s="292"/>
      <c r="E7" s="86">
        <v>16.023000000000003</v>
      </c>
      <c r="F7" s="87">
        <v>2.9290000000000003</v>
      </c>
      <c r="G7" s="87">
        <v>0.81699999999999995</v>
      </c>
      <c r="H7" s="87">
        <v>1.0980000000000001</v>
      </c>
      <c r="I7" s="87">
        <v>0</v>
      </c>
      <c r="J7" s="87">
        <v>0.39200000000000007</v>
      </c>
      <c r="K7" s="87">
        <v>3.4000000000000002E-2</v>
      </c>
      <c r="L7" s="87">
        <v>6.8000000000000005E-2</v>
      </c>
      <c r="M7" s="87">
        <v>0.17900000000000002</v>
      </c>
      <c r="N7" s="87">
        <v>0.14500000000000002</v>
      </c>
      <c r="O7" s="87">
        <v>3.4000000000000002E-2</v>
      </c>
      <c r="P7" s="87">
        <v>0</v>
      </c>
      <c r="Q7" s="87">
        <v>0.5</v>
      </c>
      <c r="R7" s="87">
        <v>158.32400000000001</v>
      </c>
      <c r="S7" s="87">
        <v>0</v>
      </c>
      <c r="T7" s="87">
        <v>7.734</v>
      </c>
      <c r="U7" s="87">
        <v>0</v>
      </c>
      <c r="V7" s="87">
        <v>0</v>
      </c>
      <c r="W7" s="87">
        <v>0.36900000000000005</v>
      </c>
      <c r="X7" s="87">
        <v>4.3000000000000003E-2</v>
      </c>
      <c r="Y7" s="87">
        <v>0</v>
      </c>
      <c r="Z7" s="87">
        <v>5.5259999999999998</v>
      </c>
      <c r="AA7" s="87">
        <v>0</v>
      </c>
      <c r="AB7" s="87">
        <v>5.5259999999999998</v>
      </c>
      <c r="AC7" s="87">
        <v>5.5259999999999998</v>
      </c>
      <c r="AD7" s="87">
        <v>8.6490000000000009</v>
      </c>
      <c r="AE7" s="87">
        <v>11.501000000000001</v>
      </c>
      <c r="AF7" s="87">
        <v>5.32</v>
      </c>
      <c r="AG7" s="87">
        <v>0.26700000000000002</v>
      </c>
      <c r="AH7" s="87">
        <v>9.5000000000000001E-2</v>
      </c>
      <c r="AI7" s="87">
        <v>24.344999999999999</v>
      </c>
      <c r="AJ7" s="88">
        <v>76.545000000000002</v>
      </c>
    </row>
    <row r="8" spans="1:36" x14ac:dyDescent="0.35">
      <c r="A8" s="96">
        <v>5.1400000000000006</v>
      </c>
      <c r="B8" s="291" t="s">
        <v>190</v>
      </c>
      <c r="C8" s="292"/>
      <c r="E8" s="86">
        <v>331.84700000000004</v>
      </c>
      <c r="F8" s="87">
        <v>73.191000000000003</v>
      </c>
      <c r="G8" s="87">
        <v>12.541</v>
      </c>
      <c r="H8" s="87">
        <v>35.571000000000005</v>
      </c>
      <c r="I8" s="87">
        <v>1.647</v>
      </c>
      <c r="J8" s="87">
        <v>4.6280000000000001</v>
      </c>
      <c r="K8" s="87">
        <v>0.72</v>
      </c>
      <c r="L8" s="87">
        <v>2.0570000000000004</v>
      </c>
      <c r="M8" s="87">
        <v>1.3370000000000002</v>
      </c>
      <c r="N8" s="87">
        <v>0.82300000000000006</v>
      </c>
      <c r="O8" s="87">
        <v>0.10300000000000001</v>
      </c>
      <c r="P8" s="87">
        <v>1.9540000000000002</v>
      </c>
      <c r="Q8" s="87">
        <v>7.0930000000000009</v>
      </c>
      <c r="R8" s="87">
        <v>237.68300000000002</v>
      </c>
      <c r="S8" s="87">
        <v>0</v>
      </c>
      <c r="T8" s="87">
        <v>119.93800000000002</v>
      </c>
      <c r="U8" s="87">
        <v>0.51400000000000001</v>
      </c>
      <c r="V8" s="87">
        <v>0.41100000000000003</v>
      </c>
      <c r="W8" s="87">
        <v>4.5230000000000006</v>
      </c>
      <c r="X8" s="87">
        <v>0.51400000000000001</v>
      </c>
      <c r="Y8" s="87">
        <v>0</v>
      </c>
      <c r="Z8" s="87">
        <v>112.85400000000001</v>
      </c>
      <c r="AA8" s="87">
        <v>0.82300000000000006</v>
      </c>
      <c r="AB8" s="87">
        <v>114.39700000000001</v>
      </c>
      <c r="AC8" s="87">
        <v>113.67700000000002</v>
      </c>
      <c r="AD8" s="87">
        <v>132.07900000000001</v>
      </c>
      <c r="AE8" s="87">
        <v>178.24</v>
      </c>
      <c r="AF8" s="87">
        <v>96.628000000000014</v>
      </c>
      <c r="AG8" s="87">
        <v>3.5980000000000003</v>
      </c>
      <c r="AH8" s="87">
        <v>1.542</v>
      </c>
      <c r="AI8" s="87">
        <v>156.93600000000001</v>
      </c>
      <c r="AJ8" s="88">
        <v>1326.2810000000002</v>
      </c>
    </row>
    <row r="9" spans="1:36" ht="15.5" x14ac:dyDescent="0.35">
      <c r="A9" s="133">
        <v>3.5</v>
      </c>
      <c r="B9" s="299" t="s">
        <v>189</v>
      </c>
      <c r="C9" s="300"/>
      <c r="E9" s="276">
        <v>559.37</v>
      </c>
      <c r="F9" s="277">
        <v>110.80999999999999</v>
      </c>
      <c r="G9" s="277">
        <v>14.209999999999999</v>
      </c>
      <c r="H9" s="277">
        <v>5.18</v>
      </c>
      <c r="I9" s="277">
        <v>2.17</v>
      </c>
      <c r="J9" s="277">
        <v>6.7899999999999991</v>
      </c>
      <c r="K9" s="277">
        <v>1.4</v>
      </c>
      <c r="L9" s="277">
        <v>2.0299999999999998</v>
      </c>
      <c r="M9" s="277">
        <v>2.52</v>
      </c>
      <c r="N9" s="277">
        <v>2.0999999999999996</v>
      </c>
      <c r="O9" s="277">
        <v>6.9999999999999993E-2</v>
      </c>
      <c r="P9" s="277">
        <v>2.6599999999999997</v>
      </c>
      <c r="Q9" s="277">
        <v>19.25</v>
      </c>
      <c r="R9" s="277">
        <v>7.7699999999999987</v>
      </c>
      <c r="S9" s="277">
        <v>0.13999999999999999</v>
      </c>
      <c r="T9" s="277">
        <v>0.35</v>
      </c>
      <c r="U9" s="277">
        <v>0.41999999999999993</v>
      </c>
      <c r="V9" s="277">
        <v>0.35</v>
      </c>
      <c r="W9" s="277">
        <v>9.8699999999999992</v>
      </c>
      <c r="X9" s="277">
        <v>0.35</v>
      </c>
      <c r="Y9" s="277">
        <v>0</v>
      </c>
      <c r="Z9" s="277">
        <v>69.579999999999984</v>
      </c>
      <c r="AA9" s="277">
        <v>6.93</v>
      </c>
      <c r="AB9" s="277">
        <v>81.69</v>
      </c>
      <c r="AC9" s="277">
        <v>76.509999999999991</v>
      </c>
      <c r="AD9" s="277">
        <v>81.97</v>
      </c>
      <c r="AE9" s="277">
        <v>500.21999999999991</v>
      </c>
      <c r="AF9" s="277">
        <v>202.51</v>
      </c>
      <c r="AG9" s="277">
        <v>5.9499999999999993</v>
      </c>
      <c r="AH9" s="277">
        <v>3.9899999999999998</v>
      </c>
      <c r="AI9" s="277">
        <v>140.48999999999998</v>
      </c>
      <c r="AJ9" s="278">
        <v>505.95999999999992</v>
      </c>
    </row>
    <row r="10" spans="1:36" ht="15.5" x14ac:dyDescent="0.35">
      <c r="A10" s="133">
        <v>4.42</v>
      </c>
      <c r="B10" s="299" t="s">
        <v>6</v>
      </c>
      <c r="C10" s="300"/>
      <c r="E10" s="279"/>
      <c r="F10" s="63"/>
      <c r="G10" s="63"/>
      <c r="H10" s="63"/>
      <c r="I10" s="63"/>
      <c r="J10" s="63"/>
      <c r="K10" s="63"/>
      <c r="L10" s="63"/>
      <c r="M10" s="63"/>
      <c r="N10" s="63"/>
      <c r="O10" s="63"/>
      <c r="P10" s="63"/>
      <c r="Q10" s="63"/>
      <c r="R10" s="63"/>
      <c r="S10" s="63"/>
      <c r="T10" s="63"/>
      <c r="U10" s="63"/>
      <c r="V10" s="63"/>
      <c r="W10" s="63"/>
      <c r="X10" s="63"/>
      <c r="Y10" s="63"/>
      <c r="Z10" s="63"/>
      <c r="AA10" s="63"/>
      <c r="AB10" s="63"/>
      <c r="AC10" s="63"/>
      <c r="AD10" s="63"/>
      <c r="AE10" s="63"/>
      <c r="AF10" s="63"/>
      <c r="AG10" s="63"/>
      <c r="AH10" s="63"/>
      <c r="AI10" s="63"/>
      <c r="AJ10" s="280"/>
    </row>
    <row r="11" spans="1:36" x14ac:dyDescent="0.35">
      <c r="A11" s="130">
        <v>2.56</v>
      </c>
      <c r="B11" s="297" t="s">
        <v>7</v>
      </c>
      <c r="C11" s="298"/>
      <c r="E11" s="279"/>
      <c r="F11" s="63"/>
      <c r="G11" s="63"/>
      <c r="H11" s="63"/>
      <c r="I11" s="63"/>
      <c r="J11" s="63"/>
      <c r="K11" s="63"/>
      <c r="L11" s="63"/>
      <c r="M11" s="63"/>
      <c r="N11" s="63"/>
      <c r="O11" s="63"/>
      <c r="P11" s="63"/>
      <c r="Q11" s="63"/>
      <c r="R11" s="63"/>
      <c r="S11" s="63"/>
      <c r="T11" s="63"/>
      <c r="U11" s="63"/>
      <c r="V11" s="63"/>
      <c r="W11" s="63"/>
      <c r="X11" s="63"/>
      <c r="Y11" s="63"/>
      <c r="Z11" s="63"/>
      <c r="AA11" s="63"/>
      <c r="AB11" s="63"/>
      <c r="AC11" s="63"/>
      <c r="AD11" s="63"/>
      <c r="AE11" s="63"/>
      <c r="AF11" s="63"/>
      <c r="AG11" s="63"/>
      <c r="AH11" s="63"/>
      <c r="AI11" s="63"/>
      <c r="AJ11" s="280"/>
    </row>
    <row r="12" spans="1:36" x14ac:dyDescent="0.35">
      <c r="A12" s="96">
        <v>0.28000000000000003</v>
      </c>
      <c r="B12" s="291" t="s">
        <v>8</v>
      </c>
      <c r="C12" s="292"/>
      <c r="E12" s="276">
        <v>33.405000000000001</v>
      </c>
      <c r="F12" s="277">
        <v>5.3250000000000002</v>
      </c>
      <c r="G12" s="277">
        <v>1.4330000000000001</v>
      </c>
      <c r="H12" s="277">
        <v>0.40200000000000002</v>
      </c>
      <c r="I12" s="277">
        <v>0</v>
      </c>
      <c r="J12" s="277">
        <v>0.46500000000000002</v>
      </c>
      <c r="K12" s="277">
        <v>8.900000000000001E-2</v>
      </c>
      <c r="L12" s="277">
        <v>0.11400000000000002</v>
      </c>
      <c r="M12" s="277">
        <v>0.20600000000000002</v>
      </c>
      <c r="N12" s="277">
        <v>0.17300000000000001</v>
      </c>
      <c r="O12" s="277">
        <v>2.8000000000000004E-2</v>
      </c>
      <c r="P12" s="277">
        <v>3.4999999999999996E-2</v>
      </c>
      <c r="Q12" s="277">
        <v>2.2480000000000002</v>
      </c>
      <c r="R12" s="277">
        <v>0.49099999999999999</v>
      </c>
      <c r="S12" s="277">
        <v>0</v>
      </c>
      <c r="T12" s="277">
        <v>0.64300000000000013</v>
      </c>
      <c r="U12" s="277">
        <v>5.6000000000000008E-2</v>
      </c>
      <c r="V12" s="277">
        <v>2.8000000000000004E-2</v>
      </c>
      <c r="W12" s="277">
        <v>0.63400000000000001</v>
      </c>
      <c r="X12" s="277">
        <v>2.8000000000000004E-2</v>
      </c>
      <c r="Y12" s="277">
        <v>0</v>
      </c>
      <c r="Z12" s="277">
        <v>32.632000000000005</v>
      </c>
      <c r="AA12" s="277">
        <v>5.000000000000001E-3</v>
      </c>
      <c r="AB12" s="277">
        <v>32.647000000000006</v>
      </c>
      <c r="AC12" s="277">
        <v>32.642000000000003</v>
      </c>
      <c r="AD12" s="277">
        <v>14.258000000000003</v>
      </c>
      <c r="AE12" s="277">
        <v>36.103000000000002</v>
      </c>
      <c r="AF12" s="277">
        <v>14.374000000000001</v>
      </c>
      <c r="AG12" s="277">
        <v>0.6110000000000001</v>
      </c>
      <c r="AH12" s="277">
        <v>0.28000000000000003</v>
      </c>
      <c r="AI12" s="277">
        <v>13.515000000000001</v>
      </c>
      <c r="AJ12" s="278">
        <v>103.71199999999999</v>
      </c>
    </row>
    <row r="13" spans="1:36" x14ac:dyDescent="0.35">
      <c r="A13" s="259">
        <v>1</v>
      </c>
      <c r="B13" s="291" t="s">
        <v>187</v>
      </c>
      <c r="C13" s="292"/>
      <c r="E13" s="281">
        <v>137.24</v>
      </c>
      <c r="F13" s="6">
        <v>7.98</v>
      </c>
      <c r="G13" s="6">
        <v>3.56</v>
      </c>
      <c r="H13" s="6">
        <v>1.1400000000000001</v>
      </c>
      <c r="I13" s="6">
        <v>0</v>
      </c>
      <c r="J13" s="6">
        <v>7.7600000000000007</v>
      </c>
      <c r="K13" s="6">
        <v>1.26</v>
      </c>
      <c r="L13" s="6">
        <v>1.8800000000000003</v>
      </c>
      <c r="M13" s="6">
        <v>3.9600000000000004</v>
      </c>
      <c r="N13" s="6">
        <v>3.5000000000000004</v>
      </c>
      <c r="O13" s="6">
        <v>0.46000000000000008</v>
      </c>
      <c r="P13" s="6">
        <v>1.58</v>
      </c>
      <c r="Q13" s="6">
        <v>11.360000000000001</v>
      </c>
      <c r="R13" s="6">
        <v>3.5400000000000005</v>
      </c>
      <c r="S13" s="6">
        <v>0</v>
      </c>
      <c r="T13" s="6">
        <v>5.62</v>
      </c>
      <c r="U13" s="6">
        <v>0.10000000000000002</v>
      </c>
      <c r="V13" s="6">
        <v>0.10000000000000002</v>
      </c>
      <c r="W13" s="6">
        <v>3.2000000000000006</v>
      </c>
      <c r="X13" s="6">
        <v>0.10000000000000002</v>
      </c>
      <c r="Y13" s="6">
        <v>2.0000000000000004E-2</v>
      </c>
      <c r="Z13" s="6">
        <v>60.180000000000007</v>
      </c>
      <c r="AA13" s="6">
        <v>0.48</v>
      </c>
      <c r="AB13" s="6">
        <v>60.980000000000004</v>
      </c>
      <c r="AC13" s="6">
        <v>60.64</v>
      </c>
      <c r="AD13" s="6">
        <v>154.22000000000003</v>
      </c>
      <c r="AE13" s="6">
        <v>156.6</v>
      </c>
      <c r="AF13" s="6">
        <v>50.92</v>
      </c>
      <c r="AG13" s="6">
        <v>2.5</v>
      </c>
      <c r="AH13" s="6">
        <v>0.96000000000000008</v>
      </c>
      <c r="AI13" s="6">
        <v>26.240000000000002</v>
      </c>
      <c r="AJ13" s="282">
        <v>350.92</v>
      </c>
    </row>
    <row r="14" spans="1:36" s="109" customFormat="1" x14ac:dyDescent="0.35">
      <c r="A14" s="260">
        <v>1.28</v>
      </c>
      <c r="B14" s="342" t="s">
        <v>9</v>
      </c>
      <c r="C14" s="343"/>
      <c r="E14" s="276">
        <v>278.45999999999998</v>
      </c>
      <c r="F14" s="277">
        <v>10.755999999999998</v>
      </c>
      <c r="G14" s="277">
        <v>4.1480000000000006</v>
      </c>
      <c r="H14" s="277">
        <v>1.6160000000000001</v>
      </c>
      <c r="I14" s="277">
        <v>2.6000000000000002E-2</v>
      </c>
      <c r="J14" s="277">
        <v>24.328000000000003</v>
      </c>
      <c r="K14" s="277">
        <v>3.0739999999999998</v>
      </c>
      <c r="L14" s="277">
        <v>11.254000000000001</v>
      </c>
      <c r="M14" s="277">
        <v>8.5920000000000005</v>
      </c>
      <c r="N14" s="277">
        <v>7.6480000000000006</v>
      </c>
      <c r="O14" s="277">
        <v>0.94400000000000006</v>
      </c>
      <c r="P14" s="277">
        <v>0</v>
      </c>
      <c r="Q14" s="277">
        <v>8.7560000000000002</v>
      </c>
      <c r="R14" s="277">
        <v>1.6919999999999999</v>
      </c>
      <c r="S14" s="277">
        <v>0</v>
      </c>
      <c r="T14" s="277">
        <v>0.996</v>
      </c>
      <c r="U14" s="277">
        <v>0.23</v>
      </c>
      <c r="V14" s="277">
        <v>0.128</v>
      </c>
      <c r="W14" s="277">
        <v>3.996</v>
      </c>
      <c r="X14" s="277">
        <v>0.25600000000000001</v>
      </c>
      <c r="Y14" s="277">
        <v>0</v>
      </c>
      <c r="Z14" s="277">
        <v>36.592000000000006</v>
      </c>
      <c r="AA14" s="277">
        <v>0</v>
      </c>
      <c r="AB14" s="277">
        <v>36.592000000000006</v>
      </c>
      <c r="AC14" s="277">
        <v>36.592000000000006</v>
      </c>
      <c r="AD14" s="277">
        <v>65.554000000000002</v>
      </c>
      <c r="AE14" s="277">
        <v>263.33999999999997</v>
      </c>
      <c r="AF14" s="277">
        <v>119.05000000000001</v>
      </c>
      <c r="AG14" s="277">
        <v>2.226</v>
      </c>
      <c r="AH14" s="277">
        <v>2.0220000000000002</v>
      </c>
      <c r="AI14" s="277">
        <v>48.314</v>
      </c>
      <c r="AJ14" s="278">
        <v>312.83199999999999</v>
      </c>
    </row>
    <row r="15" spans="1:36" x14ac:dyDescent="0.35">
      <c r="A15" s="132">
        <v>1.8599999999999999</v>
      </c>
      <c r="B15" s="297" t="s">
        <v>10</v>
      </c>
      <c r="C15" s="298"/>
      <c r="E15" s="279"/>
      <c r="F15" s="63"/>
      <c r="G15" s="63"/>
      <c r="H15" s="63"/>
      <c r="I15" s="63"/>
      <c r="J15" s="63"/>
      <c r="K15" s="63"/>
      <c r="L15" s="63"/>
      <c r="M15" s="63"/>
      <c r="N15" s="63"/>
      <c r="O15" s="63"/>
      <c r="P15" s="63"/>
      <c r="Q15" s="63"/>
      <c r="R15" s="63"/>
      <c r="S15" s="63"/>
      <c r="T15" s="63"/>
      <c r="U15" s="63"/>
      <c r="V15" s="63"/>
      <c r="W15" s="63"/>
      <c r="X15" s="63"/>
      <c r="Y15" s="63"/>
      <c r="Z15" s="63"/>
      <c r="AA15" s="63"/>
      <c r="AB15" s="63"/>
      <c r="AC15" s="63"/>
      <c r="AD15" s="63"/>
      <c r="AE15" s="63"/>
      <c r="AF15" s="63"/>
      <c r="AG15" s="63"/>
      <c r="AH15" s="63"/>
      <c r="AI15" s="63"/>
      <c r="AJ15" s="280"/>
    </row>
    <row r="16" spans="1:36" x14ac:dyDescent="0.35">
      <c r="A16" s="96">
        <v>0.86</v>
      </c>
      <c r="B16" s="291" t="s">
        <v>191</v>
      </c>
      <c r="C16" s="292"/>
      <c r="E16" s="276">
        <v>135.505</v>
      </c>
      <c r="F16" s="277">
        <v>1.1179999999999999</v>
      </c>
      <c r="G16" s="277">
        <v>0</v>
      </c>
      <c r="H16" s="277">
        <v>0.6359999999999999</v>
      </c>
      <c r="I16" s="277">
        <v>0</v>
      </c>
      <c r="J16" s="277">
        <v>10.010999999999999</v>
      </c>
      <c r="K16" s="277">
        <v>2.9979999999999998</v>
      </c>
      <c r="L16" s="277">
        <v>4.1869999999999994</v>
      </c>
      <c r="M16" s="277">
        <v>1.43</v>
      </c>
      <c r="N16" s="277">
        <v>0.98199999999999987</v>
      </c>
      <c r="O16" s="277">
        <v>6.8999999999999992E-2</v>
      </c>
      <c r="P16" s="277">
        <v>428.25999999999993</v>
      </c>
      <c r="Q16" s="277">
        <v>10.155999999999999</v>
      </c>
      <c r="R16" s="277">
        <v>178.10900000000001</v>
      </c>
      <c r="S16" s="277">
        <v>1.3959999999999999</v>
      </c>
      <c r="T16" s="277">
        <v>3.4000000000000002E-2</v>
      </c>
      <c r="U16" s="277">
        <v>8.5999999999999993E-2</v>
      </c>
      <c r="V16" s="277">
        <v>0.39599999999999996</v>
      </c>
      <c r="W16" s="277">
        <v>2.84</v>
      </c>
      <c r="X16" s="277">
        <v>8.5999999999999993E-2</v>
      </c>
      <c r="Y16" s="277">
        <v>1.9129999999999998</v>
      </c>
      <c r="Z16" s="277">
        <v>61.154999999999994</v>
      </c>
      <c r="AA16" s="277">
        <v>0</v>
      </c>
      <c r="AB16" s="277">
        <v>61.154999999999994</v>
      </c>
      <c r="AC16" s="277">
        <v>61.154999999999994</v>
      </c>
      <c r="AD16" s="277">
        <v>48.926000000000002</v>
      </c>
      <c r="AE16" s="277">
        <v>137.80699999999999</v>
      </c>
      <c r="AF16" s="277">
        <v>8.4130000000000003</v>
      </c>
      <c r="AG16" s="277">
        <v>1.7909999999999997</v>
      </c>
      <c r="AH16" s="277">
        <v>1.1019999999999999</v>
      </c>
      <c r="AI16" s="277">
        <v>111.39099999999999</v>
      </c>
      <c r="AJ16" s="278">
        <v>108.226</v>
      </c>
    </row>
    <row r="17" spans="1:36" x14ac:dyDescent="0.35">
      <c r="A17" s="80">
        <v>1</v>
      </c>
      <c r="B17" s="295" t="s">
        <v>247</v>
      </c>
      <c r="C17" s="296"/>
      <c r="E17" s="276">
        <v>77.140000000000015</v>
      </c>
      <c r="F17" s="277">
        <v>7.120000000000001</v>
      </c>
      <c r="G17" s="277">
        <v>0.06</v>
      </c>
      <c r="H17" s="277">
        <v>6.52</v>
      </c>
      <c r="I17" s="277">
        <v>0.48</v>
      </c>
      <c r="J17" s="277">
        <v>1.02</v>
      </c>
      <c r="K17" s="277">
        <v>0.70000000000000007</v>
      </c>
      <c r="L17" s="277">
        <v>0.28000000000000003</v>
      </c>
      <c r="M17" s="277">
        <v>2.0000000000000004E-2</v>
      </c>
      <c r="N17" s="277">
        <v>0</v>
      </c>
      <c r="O17" s="277">
        <v>0</v>
      </c>
      <c r="P17" s="277">
        <v>8.84</v>
      </c>
      <c r="Q17" s="277">
        <v>9.5400000000000009</v>
      </c>
      <c r="R17" s="277">
        <v>29</v>
      </c>
      <c r="S17" s="277">
        <v>0.52</v>
      </c>
      <c r="T17" s="277">
        <v>1.1399999999999999</v>
      </c>
      <c r="U17" s="277">
        <v>2.0000000000000004E-2</v>
      </c>
      <c r="V17" s="277">
        <v>0.3</v>
      </c>
      <c r="W17" s="277">
        <v>1.6000000000000003</v>
      </c>
      <c r="X17" s="277">
        <v>0.10000000000000002</v>
      </c>
      <c r="Y17" s="277">
        <v>0.42000000000000004</v>
      </c>
      <c r="Z17" s="277">
        <v>10.420000000000002</v>
      </c>
      <c r="AA17" s="277">
        <v>0</v>
      </c>
      <c r="AB17" s="277">
        <v>10.420000000000002</v>
      </c>
      <c r="AC17" s="277">
        <v>10.420000000000002</v>
      </c>
      <c r="AD17" s="277">
        <v>223.20000000000002</v>
      </c>
      <c r="AE17" s="277">
        <v>193.78</v>
      </c>
      <c r="AF17" s="277">
        <v>18.8</v>
      </c>
      <c r="AG17" s="277">
        <v>0.20000000000000004</v>
      </c>
      <c r="AH17" s="277">
        <v>0.76000000000000012</v>
      </c>
      <c r="AI17" s="277">
        <v>73.680000000000007</v>
      </c>
      <c r="AJ17" s="278">
        <v>276.89999999999998</v>
      </c>
    </row>
    <row r="18" spans="1:36" s="1" customFormat="1" x14ac:dyDescent="0.35">
      <c r="A18" s="133">
        <v>1</v>
      </c>
      <c r="B18" s="301" t="s">
        <v>192</v>
      </c>
      <c r="C18" s="302"/>
      <c r="E18" s="122">
        <v>81.779166666666669</v>
      </c>
      <c r="F18" s="92">
        <v>7.8583333333333334</v>
      </c>
      <c r="G18" s="92">
        <v>0.70416666666666661</v>
      </c>
      <c r="H18" s="92">
        <v>4.1833333333333327</v>
      </c>
      <c r="I18" s="92">
        <v>0.25</v>
      </c>
      <c r="J18" s="92">
        <v>2.7250000000000001</v>
      </c>
      <c r="K18" s="92">
        <v>0.44375000000000003</v>
      </c>
      <c r="L18" s="92">
        <v>0.6</v>
      </c>
      <c r="M18" s="92">
        <v>1.3</v>
      </c>
      <c r="N18" s="92">
        <v>0</v>
      </c>
      <c r="O18" s="92">
        <v>0</v>
      </c>
      <c r="P18" s="92">
        <v>1.7666666666666666</v>
      </c>
      <c r="Q18" s="92">
        <v>6.5458333333333334</v>
      </c>
      <c r="R18" s="92">
        <v>110.28333333333335</v>
      </c>
      <c r="S18" s="92">
        <v>3.1416666666666671</v>
      </c>
      <c r="T18" s="92">
        <v>1.0999999999999999</v>
      </c>
      <c r="U18" s="92">
        <v>0.1</v>
      </c>
      <c r="V18" s="92">
        <v>0.38437500000000008</v>
      </c>
      <c r="W18" s="92">
        <v>3</v>
      </c>
      <c r="X18" s="92">
        <v>0.1</v>
      </c>
      <c r="Y18" s="92">
        <v>1.0583333333333333</v>
      </c>
      <c r="Z18" s="92">
        <v>19.399999999999999</v>
      </c>
      <c r="AA18" s="92">
        <v>7.45</v>
      </c>
      <c r="AB18" s="92">
        <v>30.25</v>
      </c>
      <c r="AC18" s="92">
        <v>26.85</v>
      </c>
      <c r="AD18" s="92">
        <v>328.65000000000003</v>
      </c>
      <c r="AE18" s="92">
        <v>249.6</v>
      </c>
      <c r="AF18" s="92">
        <v>30.65</v>
      </c>
      <c r="AG18" s="92">
        <v>0.61479166666666674</v>
      </c>
      <c r="AH18" s="92">
        <v>1.0687499999999999</v>
      </c>
      <c r="AI18" s="92">
        <v>114.93333333333334</v>
      </c>
      <c r="AJ18" s="123">
        <v>272.42083333333335</v>
      </c>
    </row>
    <row r="19" spans="1:36" x14ac:dyDescent="0.35">
      <c r="A19" s="133">
        <v>1</v>
      </c>
      <c r="B19" s="301" t="s">
        <v>248</v>
      </c>
      <c r="C19" s="302"/>
      <c r="E19" s="276">
        <v>71.180000000000007</v>
      </c>
      <c r="F19" s="277">
        <v>1.3800000000000001</v>
      </c>
      <c r="G19" s="277">
        <v>2.0000000000000004E-2</v>
      </c>
      <c r="H19" s="277">
        <v>1</v>
      </c>
      <c r="I19" s="277">
        <v>0.98</v>
      </c>
      <c r="J19" s="277">
        <v>7.32</v>
      </c>
      <c r="K19" s="277">
        <v>1.02</v>
      </c>
      <c r="L19" s="277">
        <v>2.7800000000000002</v>
      </c>
      <c r="M19" s="277">
        <v>2.98</v>
      </c>
      <c r="N19" s="277">
        <v>2.5</v>
      </c>
      <c r="O19" s="277">
        <v>0.48000000000000004</v>
      </c>
      <c r="P19" s="277">
        <v>1.62</v>
      </c>
      <c r="Q19" s="277">
        <v>0.18000000000000002</v>
      </c>
      <c r="R19" s="277">
        <v>28.86</v>
      </c>
      <c r="S19" s="277">
        <v>0.42000000000000004</v>
      </c>
      <c r="T19" s="277">
        <v>4.0000000000000008E-2</v>
      </c>
      <c r="U19" s="277">
        <v>0</v>
      </c>
      <c r="V19" s="277">
        <v>0</v>
      </c>
      <c r="W19" s="277">
        <v>2.0000000000000004E-2</v>
      </c>
      <c r="X19" s="277">
        <v>0</v>
      </c>
      <c r="Y19" s="277">
        <v>0</v>
      </c>
      <c r="Z19" s="277">
        <v>0.42000000000000004</v>
      </c>
      <c r="AA19" s="277">
        <v>4.0000000000000008E-2</v>
      </c>
      <c r="AB19" s="277">
        <v>0.48000000000000009</v>
      </c>
      <c r="AC19" s="277">
        <v>0.46000000000000008</v>
      </c>
      <c r="AD19" s="277">
        <v>2.6399999999999997</v>
      </c>
      <c r="AE19" s="277">
        <v>3.0200000000000005</v>
      </c>
      <c r="AF19" s="277">
        <v>0.67999999999999994</v>
      </c>
      <c r="AG19" s="277">
        <v>4.0000000000000008E-2</v>
      </c>
      <c r="AH19" s="277">
        <v>2.0000000000000004E-2</v>
      </c>
      <c r="AI19" s="277">
        <v>91.100000000000009</v>
      </c>
      <c r="AJ19" s="278">
        <v>7.1400000000000006</v>
      </c>
    </row>
    <row r="20" spans="1:36" s="1" customFormat="1" x14ac:dyDescent="0.35">
      <c r="A20" s="270">
        <v>1</v>
      </c>
      <c r="B20" s="350" t="s">
        <v>176</v>
      </c>
      <c r="C20" s="351"/>
      <c r="E20" s="283">
        <v>0</v>
      </c>
      <c r="F20" s="54">
        <v>0</v>
      </c>
      <c r="G20" s="54">
        <v>0</v>
      </c>
      <c r="H20" s="54">
        <v>0</v>
      </c>
      <c r="I20" s="54">
        <v>0</v>
      </c>
      <c r="J20" s="54">
        <v>0</v>
      </c>
      <c r="K20" s="54">
        <v>0</v>
      </c>
      <c r="L20" s="54">
        <v>0</v>
      </c>
      <c r="M20" s="54">
        <v>0</v>
      </c>
      <c r="N20" s="54">
        <v>0</v>
      </c>
      <c r="O20" s="54">
        <v>0</v>
      </c>
      <c r="P20" s="54">
        <v>0</v>
      </c>
      <c r="Q20" s="54">
        <v>0</v>
      </c>
      <c r="R20" s="54">
        <v>0</v>
      </c>
      <c r="S20" s="54">
        <v>0</v>
      </c>
      <c r="T20" s="54">
        <v>0</v>
      </c>
      <c r="U20" s="54">
        <v>0</v>
      </c>
      <c r="V20" s="54">
        <v>0</v>
      </c>
      <c r="W20" s="54">
        <v>0</v>
      </c>
      <c r="X20" s="54">
        <v>0</v>
      </c>
      <c r="Y20" s="54">
        <v>0</v>
      </c>
      <c r="Z20" s="54">
        <v>0</v>
      </c>
      <c r="AA20" s="54">
        <v>400</v>
      </c>
      <c r="AB20" s="54">
        <v>666</v>
      </c>
      <c r="AC20" s="54">
        <v>0</v>
      </c>
      <c r="AD20" s="54">
        <v>0</v>
      </c>
      <c r="AE20" s="54">
        <v>0</v>
      </c>
      <c r="AF20" s="54">
        <v>0</v>
      </c>
      <c r="AG20" s="54">
        <v>16</v>
      </c>
      <c r="AH20" s="54">
        <v>0</v>
      </c>
      <c r="AI20" s="54">
        <v>0</v>
      </c>
      <c r="AJ20" s="284">
        <v>0</v>
      </c>
    </row>
    <row r="21" spans="1:36" s="1" customFormat="1" ht="15" thickBot="1" x14ac:dyDescent="0.4">
      <c r="A21" s="244">
        <v>1</v>
      </c>
      <c r="B21" s="371" t="s">
        <v>177</v>
      </c>
      <c r="C21" s="372"/>
      <c r="E21" s="285">
        <v>0</v>
      </c>
      <c r="F21" s="286">
        <v>0</v>
      </c>
      <c r="G21" s="286">
        <v>0</v>
      </c>
      <c r="H21" s="286">
        <v>0</v>
      </c>
      <c r="I21" s="286">
        <v>0</v>
      </c>
      <c r="J21" s="286">
        <v>0</v>
      </c>
      <c r="K21" s="286">
        <v>0</v>
      </c>
      <c r="L21" s="286">
        <v>0</v>
      </c>
      <c r="M21" s="286">
        <v>0</v>
      </c>
      <c r="N21" s="286">
        <v>0</v>
      </c>
      <c r="O21" s="286">
        <v>0</v>
      </c>
      <c r="P21" s="286">
        <v>0</v>
      </c>
      <c r="Q21" s="286">
        <v>0</v>
      </c>
      <c r="R21" s="286">
        <v>0</v>
      </c>
      <c r="S21" s="286">
        <v>0</v>
      </c>
      <c r="T21" s="286">
        <v>0</v>
      </c>
      <c r="U21" s="286">
        <v>0</v>
      </c>
      <c r="V21" s="286">
        <v>0</v>
      </c>
      <c r="W21" s="286">
        <v>0</v>
      </c>
      <c r="X21" s="286">
        <v>0</v>
      </c>
      <c r="Y21" s="286">
        <v>0</v>
      </c>
      <c r="Z21" s="286">
        <v>0</v>
      </c>
      <c r="AA21" s="286">
        <v>400</v>
      </c>
      <c r="AB21" s="286">
        <v>666</v>
      </c>
      <c r="AC21" s="286">
        <v>0</v>
      </c>
      <c r="AD21" s="286">
        <v>0</v>
      </c>
      <c r="AE21" s="286">
        <v>0</v>
      </c>
      <c r="AF21" s="286">
        <v>0</v>
      </c>
      <c r="AG21" s="286">
        <v>20</v>
      </c>
      <c r="AH21" s="286">
        <v>0</v>
      </c>
      <c r="AI21" s="286">
        <v>0</v>
      </c>
      <c r="AJ21" s="287">
        <v>0</v>
      </c>
    </row>
    <row r="22" spans="1:36" s="1" customFormat="1" ht="15" thickBot="1" x14ac:dyDescent="0.4">
      <c r="A22" s="1" t="s">
        <v>161</v>
      </c>
      <c r="B22" s="373" t="s">
        <v>180</v>
      </c>
      <c r="C22" s="373"/>
      <c r="E22" s="112">
        <v>1825.9691666666668</v>
      </c>
      <c r="F22" s="113">
        <v>246.20733333333331</v>
      </c>
      <c r="G22" s="113">
        <v>42.993166666666674</v>
      </c>
      <c r="H22" s="114"/>
      <c r="I22" s="113">
        <v>5.593</v>
      </c>
      <c r="J22" s="113">
        <v>67.759000000000015</v>
      </c>
      <c r="K22" s="113">
        <v>12.138749999999998</v>
      </c>
      <c r="L22" s="114"/>
      <c r="M22" s="114"/>
      <c r="N22" s="114"/>
      <c r="O22" s="114"/>
      <c r="P22" s="114"/>
      <c r="Q22" s="113">
        <v>82.96883333333335</v>
      </c>
      <c r="R22" s="113">
        <v>1381.1923333333332</v>
      </c>
      <c r="S22" s="113">
        <v>5.7176666666666662</v>
      </c>
      <c r="T22" s="113">
        <v>219.35499999999999</v>
      </c>
      <c r="U22" s="113">
        <v>1.8260000000000003</v>
      </c>
      <c r="V22" s="113">
        <v>2.3973749999999998</v>
      </c>
      <c r="W22" s="113">
        <v>33.452000000000005</v>
      </c>
      <c r="X22" s="274">
        <v>1.8770000000000002</v>
      </c>
      <c r="Y22" s="113">
        <v>3.4113333333333333</v>
      </c>
      <c r="Z22" s="114"/>
      <c r="AA22" s="114">
        <v>416.86799999999999</v>
      </c>
      <c r="AB22" s="113">
        <v>1264.6970000000001</v>
      </c>
      <c r="AC22" s="114"/>
      <c r="AD22" s="113">
        <v>1361.6060000000002</v>
      </c>
      <c r="AE22" s="113">
        <v>1876.8709999999996</v>
      </c>
      <c r="AF22" s="113">
        <v>651.26499999999999</v>
      </c>
      <c r="AG22" s="113">
        <v>37.877791666666667</v>
      </c>
      <c r="AH22" s="113">
        <v>13.239749999999999</v>
      </c>
      <c r="AI22" s="113">
        <v>976.80433333333337</v>
      </c>
      <c r="AJ22" s="115">
        <v>4105.6568333333344</v>
      </c>
    </row>
    <row r="23" spans="1:36" ht="15.5" thickTop="1" thickBot="1" x14ac:dyDescent="0.4">
      <c r="B23" s="373" t="s">
        <v>178</v>
      </c>
      <c r="C23" s="373"/>
      <c r="E23" s="61" t="s">
        <v>179</v>
      </c>
      <c r="F23" s="61" t="s">
        <v>179</v>
      </c>
      <c r="G23" s="61" t="s">
        <v>179</v>
      </c>
      <c r="H23" s="61"/>
      <c r="I23" s="61" t="s">
        <v>179</v>
      </c>
      <c r="J23" s="61" t="s">
        <v>179</v>
      </c>
      <c r="K23" s="61" t="s">
        <v>179</v>
      </c>
      <c r="L23" s="61" t="s">
        <v>179</v>
      </c>
      <c r="M23" s="61" t="s">
        <v>179</v>
      </c>
      <c r="N23" s="61" t="s">
        <v>179</v>
      </c>
      <c r="O23" s="61" t="s">
        <v>179</v>
      </c>
      <c r="P23" s="61" t="s">
        <v>179</v>
      </c>
      <c r="Q23" s="61" t="s">
        <v>179</v>
      </c>
      <c r="R23" s="61" t="s">
        <v>179</v>
      </c>
      <c r="S23" s="61" t="s">
        <v>179</v>
      </c>
      <c r="T23" s="61" t="s">
        <v>179</v>
      </c>
      <c r="U23" s="61" t="s">
        <v>179</v>
      </c>
      <c r="V23" s="61" t="s">
        <v>179</v>
      </c>
      <c r="W23" s="61" t="s">
        <v>179</v>
      </c>
      <c r="X23" s="61" t="s">
        <v>179</v>
      </c>
      <c r="Y23" s="61" t="s">
        <v>179</v>
      </c>
      <c r="Z23" s="61"/>
      <c r="AA23" s="61" t="s">
        <v>179</v>
      </c>
      <c r="AB23" s="61" t="s">
        <v>179</v>
      </c>
      <c r="AC23" s="61"/>
      <c r="AD23" s="61" t="s">
        <v>179</v>
      </c>
      <c r="AE23" s="61" t="s">
        <v>179</v>
      </c>
      <c r="AF23" s="61" t="s">
        <v>179</v>
      </c>
      <c r="AG23" s="57">
        <v>41.877791666666667</v>
      </c>
      <c r="AH23" s="61" t="s">
        <v>179</v>
      </c>
      <c r="AI23" s="61" t="s">
        <v>179</v>
      </c>
      <c r="AJ23" s="62" t="s">
        <v>179</v>
      </c>
    </row>
    <row r="24" spans="1:36" s="1" customFormat="1" ht="15.5" thickTop="1" thickBot="1" x14ac:dyDescent="0.4">
      <c r="A24" s="2"/>
      <c r="C24" s="42"/>
      <c r="E24" s="44"/>
      <c r="F24" s="44"/>
      <c r="G24" s="44"/>
      <c r="H24" s="44"/>
      <c r="I24" s="44"/>
      <c r="J24" s="44"/>
      <c r="K24" s="44"/>
      <c r="L24" s="44"/>
      <c r="M24" s="44"/>
      <c r="N24" s="44"/>
      <c r="O24" s="44"/>
      <c r="P24" s="44"/>
      <c r="Q24" s="44"/>
      <c r="R24" s="44"/>
      <c r="S24" s="44"/>
      <c r="T24" s="44"/>
      <c r="U24" s="44"/>
      <c r="V24" s="44"/>
      <c r="W24" s="44"/>
      <c r="X24" s="63"/>
      <c r="Y24" s="44"/>
      <c r="Z24" s="44"/>
      <c r="AA24" s="44"/>
      <c r="AB24" s="44"/>
      <c r="AC24" s="44"/>
      <c r="AD24" s="44"/>
      <c r="AE24" s="44"/>
      <c r="AF24" s="44"/>
      <c r="AG24" s="44"/>
      <c r="AH24" s="44"/>
      <c r="AI24" s="44"/>
      <c r="AJ24" s="44"/>
    </row>
    <row r="25" spans="1:36" s="1" customFormat="1" ht="15" thickTop="1" x14ac:dyDescent="0.35">
      <c r="A25" s="2"/>
      <c r="B25" s="289" t="s">
        <v>137</v>
      </c>
      <c r="C25" s="290"/>
      <c r="D25" s="102"/>
      <c r="E25" s="12">
        <v>2096</v>
      </c>
      <c r="F25" s="13">
        <v>203.21473125000003</v>
      </c>
      <c r="G25" s="13">
        <v>25.288944333333333</v>
      </c>
      <c r="H25" s="14"/>
      <c r="I25" s="14"/>
      <c r="J25" s="13">
        <v>50.176476851851852</v>
      </c>
      <c r="K25" s="14"/>
      <c r="L25" s="14"/>
      <c r="M25" s="14"/>
      <c r="N25" s="14"/>
      <c r="O25" s="14"/>
      <c r="P25" s="14"/>
      <c r="Q25" s="13">
        <v>45.158829166666671</v>
      </c>
      <c r="R25" s="14">
        <v>750</v>
      </c>
      <c r="S25" s="14">
        <v>15</v>
      </c>
      <c r="T25" s="14">
        <v>80</v>
      </c>
      <c r="U25" s="14">
        <v>1.4</v>
      </c>
      <c r="V25" s="14">
        <v>1.4</v>
      </c>
      <c r="W25" s="14">
        <v>18</v>
      </c>
      <c r="X25" s="15">
        <v>1.9</v>
      </c>
      <c r="Y25" s="14">
        <v>2.6</v>
      </c>
      <c r="Z25" s="16"/>
      <c r="AA25" s="16"/>
      <c r="AB25" s="14">
        <v>600</v>
      </c>
      <c r="AC25" s="16"/>
      <c r="AD25" s="14">
        <v>1300</v>
      </c>
      <c r="AE25" s="14">
        <v>1250</v>
      </c>
      <c r="AF25" s="14">
        <v>400</v>
      </c>
      <c r="AG25" s="196">
        <v>48.6</v>
      </c>
      <c r="AH25" s="14">
        <v>18</v>
      </c>
      <c r="AI25" s="14">
        <v>1500</v>
      </c>
      <c r="AJ25" s="17">
        <v>2600</v>
      </c>
    </row>
    <row r="26" spans="1:36" s="1" customFormat="1" ht="15" thickBot="1" x14ac:dyDescent="0.4">
      <c r="A26" s="2"/>
      <c r="B26" s="303" t="s">
        <v>138</v>
      </c>
      <c r="C26" s="304"/>
      <c r="D26" s="102"/>
      <c r="E26" s="18">
        <v>2196</v>
      </c>
      <c r="F26" s="19">
        <v>293.53238958333338</v>
      </c>
      <c r="G26" s="20"/>
      <c r="H26" s="20"/>
      <c r="I26" s="19">
        <v>45.158829166666671</v>
      </c>
      <c r="J26" s="19">
        <v>70.2470675925926</v>
      </c>
      <c r="K26" s="19">
        <v>20.070590740740741</v>
      </c>
      <c r="L26" s="20"/>
      <c r="M26" s="20"/>
      <c r="N26" s="20"/>
      <c r="O26" s="20"/>
      <c r="P26" s="20"/>
      <c r="Q26" s="19">
        <v>135.47648749999999</v>
      </c>
      <c r="R26" s="20"/>
      <c r="S26" s="20">
        <v>100</v>
      </c>
      <c r="T26" s="20">
        <v>1800</v>
      </c>
      <c r="U26" s="20"/>
      <c r="V26" s="20"/>
      <c r="W26" s="20"/>
      <c r="X26" s="20">
        <v>80</v>
      </c>
      <c r="Y26" s="20"/>
      <c r="Z26" s="21"/>
      <c r="AA26" s="21"/>
      <c r="AB26" s="20"/>
      <c r="AC26" s="21"/>
      <c r="AD26" s="20">
        <v>3000</v>
      </c>
      <c r="AE26" s="20">
        <v>3500</v>
      </c>
      <c r="AF26" s="20"/>
      <c r="AG26" s="20">
        <v>45</v>
      </c>
      <c r="AH26" s="20">
        <v>34</v>
      </c>
      <c r="AI26" s="20">
        <v>2300</v>
      </c>
      <c r="AJ26" s="22"/>
    </row>
    <row r="27" spans="1:36" s="1" customFormat="1" ht="15.5" thickTop="1" thickBot="1" x14ac:dyDescent="0.4"/>
    <row r="28" spans="1:36" s="1" customFormat="1" ht="15" thickTop="1" x14ac:dyDescent="0.35">
      <c r="B28" s="289" t="s">
        <v>139</v>
      </c>
      <c r="C28" s="290"/>
      <c r="F28" s="24">
        <v>241.42500000000001</v>
      </c>
      <c r="G28" s="25">
        <v>30.044</v>
      </c>
      <c r="H28" s="23"/>
      <c r="I28" s="26"/>
      <c r="J28" s="27">
        <v>59.611111111111114</v>
      </c>
      <c r="K28" s="28"/>
      <c r="L28" s="28"/>
      <c r="M28" s="28"/>
      <c r="N28" s="28"/>
      <c r="O28" s="28"/>
      <c r="P28" s="28"/>
      <c r="Q28" s="25">
        <v>53.650000000000006</v>
      </c>
    </row>
    <row r="29" spans="1:36" s="1" customFormat="1" ht="15" thickBot="1" x14ac:dyDescent="0.4">
      <c r="B29" s="303" t="s">
        <v>140</v>
      </c>
      <c r="C29" s="304"/>
      <c r="F29" s="29">
        <v>348.72500000000002</v>
      </c>
      <c r="G29" s="30"/>
      <c r="H29" s="23"/>
      <c r="I29" s="29">
        <v>53.650000000000006</v>
      </c>
      <c r="J29" s="31">
        <v>83.455555555555549</v>
      </c>
      <c r="K29" s="31">
        <v>23.844444444444449</v>
      </c>
      <c r="L29" s="32"/>
      <c r="M29" s="32"/>
      <c r="N29" s="32"/>
      <c r="O29" s="32"/>
      <c r="P29" s="32"/>
      <c r="Q29" s="33">
        <v>160.94999999999999</v>
      </c>
    </row>
    <row r="30" spans="1:36" s="1" customFormat="1" ht="15" thickTop="1" x14ac:dyDescent="0.35">
      <c r="A30" s="2"/>
      <c r="C30" s="2"/>
      <c r="D30" s="34"/>
      <c r="E30" s="64"/>
    </row>
    <row r="31" spans="1:36" x14ac:dyDescent="0.35">
      <c r="A31" s="2"/>
      <c r="B31" s="1"/>
      <c r="C31" s="2"/>
    </row>
  </sheetData>
  <mergeCells count="58">
    <mergeCell ref="B9:C9"/>
    <mergeCell ref="B10:C10"/>
    <mergeCell ref="B4:C4"/>
    <mergeCell ref="B5:C5"/>
    <mergeCell ref="B6:C6"/>
    <mergeCell ref="B7:C7"/>
    <mergeCell ref="B8:C8"/>
    <mergeCell ref="B28:C28"/>
    <mergeCell ref="B29:C29"/>
    <mergeCell ref="B20:C20"/>
    <mergeCell ref="B21:C21"/>
    <mergeCell ref="B22:C22"/>
    <mergeCell ref="B23:C23"/>
    <mergeCell ref="B25:C25"/>
    <mergeCell ref="B26:C26"/>
    <mergeCell ref="B17:C17"/>
    <mergeCell ref="B18:C18"/>
    <mergeCell ref="B19:C19"/>
    <mergeCell ref="B11:C11"/>
    <mergeCell ref="B12:C12"/>
    <mergeCell ref="B13:C13"/>
    <mergeCell ref="B14:C14"/>
    <mergeCell ref="B15:C15"/>
    <mergeCell ref="B16:C16"/>
    <mergeCell ref="AH2:AH3"/>
    <mergeCell ref="AI2:AI3"/>
    <mergeCell ref="AJ2:AJ3"/>
    <mergeCell ref="AB2:AB3"/>
    <mergeCell ref="AC2:AC3"/>
    <mergeCell ref="AD2:AD3"/>
    <mergeCell ref="AE2:AE3"/>
    <mergeCell ref="AF2:AF3"/>
    <mergeCell ref="AG2:AG3"/>
    <mergeCell ref="AA2:AA3"/>
    <mergeCell ref="P2:P3"/>
    <mergeCell ref="Q2:Q3"/>
    <mergeCell ref="R2:R3"/>
    <mergeCell ref="S2:S3"/>
    <mergeCell ref="T2:T3"/>
    <mergeCell ref="U2:U3"/>
    <mergeCell ref="V2:V3"/>
    <mergeCell ref="W2:W3"/>
    <mergeCell ref="X2:X3"/>
    <mergeCell ref="Y2:Y3"/>
    <mergeCell ref="Z2:Z3"/>
    <mergeCell ref="A2:A3"/>
    <mergeCell ref="B2:C3"/>
    <mergeCell ref="O2:O3"/>
    <mergeCell ref="E2:E3"/>
    <mergeCell ref="F2:F3"/>
    <mergeCell ref="G2:G3"/>
    <mergeCell ref="H2:H3"/>
    <mergeCell ref="I2:I3"/>
    <mergeCell ref="J2:J3"/>
    <mergeCell ref="K2:K3"/>
    <mergeCell ref="L2:L3"/>
    <mergeCell ref="M2:M3"/>
    <mergeCell ref="N2:N3"/>
  </mergeCells>
  <conditionalFormatting sqref="E22">
    <cfRule type="cellIs" dxfId="335" priority="63" operator="lessThan">
      <formula>$E25</formula>
    </cfRule>
    <cfRule type="cellIs" dxfId="334" priority="64" operator="greaterThan">
      <formula>$E$26</formula>
    </cfRule>
    <cfRule type="cellIs" dxfId="333" priority="65" operator="between">
      <formula>$E$25</formula>
      <formula>$E$26</formula>
    </cfRule>
  </conditionalFormatting>
  <conditionalFormatting sqref="F22">
    <cfRule type="cellIs" dxfId="332" priority="60" operator="between">
      <formula>$F$25</formula>
      <formula>$F$26</formula>
    </cfRule>
    <cfRule type="cellIs" dxfId="331" priority="61" operator="lessThan">
      <formula>$F$25</formula>
    </cfRule>
    <cfRule type="cellIs" dxfId="330" priority="62" operator="greaterThan">
      <formula>$F$26</formula>
    </cfRule>
  </conditionalFormatting>
  <conditionalFormatting sqref="G22">
    <cfRule type="cellIs" dxfId="329" priority="58" operator="lessThan">
      <formula>$G$25</formula>
    </cfRule>
    <cfRule type="cellIs" dxfId="328" priority="59" operator="greaterThan">
      <formula>$G$25</formula>
    </cfRule>
  </conditionalFormatting>
  <conditionalFormatting sqref="I22">
    <cfRule type="cellIs" dxfId="327" priority="56" operator="lessThan">
      <formula>$I$26</formula>
    </cfRule>
    <cfRule type="cellIs" dxfId="326" priority="57" operator="greaterThan">
      <formula>$I$26</formula>
    </cfRule>
  </conditionalFormatting>
  <conditionalFormatting sqref="J22">
    <cfRule type="cellIs" dxfId="325" priority="53" operator="between">
      <formula>$J$25</formula>
      <formula>$J$26</formula>
    </cfRule>
    <cfRule type="cellIs" dxfId="324" priority="54" operator="lessThan">
      <formula>$J$25</formula>
    </cfRule>
    <cfRule type="cellIs" dxfId="323" priority="55" operator="greaterThan">
      <formula>$J$26</formula>
    </cfRule>
  </conditionalFormatting>
  <conditionalFormatting sqref="K22">
    <cfRule type="cellIs" dxfId="322" priority="52" operator="lessThan">
      <formula>$K$26</formula>
    </cfRule>
  </conditionalFormatting>
  <conditionalFormatting sqref="Q22">
    <cfRule type="cellIs" dxfId="321" priority="49" operator="between">
      <formula>$Q$25</formula>
      <formula>$Q$26</formula>
    </cfRule>
    <cfRule type="cellIs" dxfId="320" priority="50" operator="lessThan">
      <formula>$Q$25</formula>
    </cfRule>
    <cfRule type="cellIs" dxfId="319" priority="51" operator="greaterThan">
      <formula>$Q$26</formula>
    </cfRule>
  </conditionalFormatting>
  <conditionalFormatting sqref="R22">
    <cfRule type="cellIs" dxfId="318" priority="48" operator="greaterThan">
      <formula>$R$25</formula>
    </cfRule>
  </conditionalFormatting>
  <conditionalFormatting sqref="S22">
    <cfRule type="cellIs" dxfId="317" priority="45" operator="between">
      <formula>$S$25</formula>
      <formula>$S$26</formula>
    </cfRule>
    <cfRule type="cellIs" dxfId="316" priority="46" operator="lessThan">
      <formula>$S$25</formula>
    </cfRule>
    <cfRule type="cellIs" dxfId="315" priority="47" operator="greaterThan">
      <formula>$S$26</formula>
    </cfRule>
  </conditionalFormatting>
  <conditionalFormatting sqref="T22">
    <cfRule type="cellIs" dxfId="314" priority="42" operator="between">
      <formula>$T$25</formula>
      <formula>$T$26</formula>
    </cfRule>
    <cfRule type="cellIs" dxfId="313" priority="43" operator="lessThan">
      <formula>$T$25</formula>
    </cfRule>
    <cfRule type="cellIs" dxfId="312" priority="44" operator="greaterThan">
      <formula>$T$26</formula>
    </cfRule>
  </conditionalFormatting>
  <conditionalFormatting sqref="U22">
    <cfRule type="cellIs" dxfId="311" priority="40" operator="lessThan">
      <formula>$U$25</formula>
    </cfRule>
    <cfRule type="cellIs" dxfId="310" priority="41" operator="greaterThan">
      <formula>$U$25</formula>
    </cfRule>
  </conditionalFormatting>
  <conditionalFormatting sqref="V22">
    <cfRule type="cellIs" dxfId="309" priority="38" operator="lessThan">
      <formula>$V$25</formula>
    </cfRule>
    <cfRule type="cellIs" dxfId="308" priority="39" operator="greaterThan">
      <formula>$V$25</formula>
    </cfRule>
  </conditionalFormatting>
  <conditionalFormatting sqref="W22">
    <cfRule type="cellIs" dxfId="307" priority="36" operator="lessThan">
      <formula>$W$25</formula>
    </cfRule>
    <cfRule type="cellIs" dxfId="306" priority="37" operator="greaterThan">
      <formula>$W$25</formula>
    </cfRule>
  </conditionalFormatting>
  <conditionalFormatting sqref="Y22">
    <cfRule type="cellIs" dxfId="305" priority="31" operator="lessThan">
      <formula>$Y$25</formula>
    </cfRule>
    <cfRule type="cellIs" dxfId="304" priority="32" operator="greaterThan">
      <formula>$Y$25</formula>
    </cfRule>
  </conditionalFormatting>
  <conditionalFormatting sqref="AB22">
    <cfRule type="cellIs" dxfId="303" priority="29" operator="lessThan">
      <formula>$AB$25</formula>
    </cfRule>
    <cfRule type="cellIs" dxfId="302" priority="30" operator="greaterThan">
      <formula>$AB$25</formula>
    </cfRule>
  </conditionalFormatting>
  <conditionalFormatting sqref="AD22">
    <cfRule type="cellIs" dxfId="301" priority="26" operator="between">
      <formula>$AD$25</formula>
      <formula>$AD$26</formula>
    </cfRule>
    <cfRule type="cellIs" dxfId="300" priority="27" operator="lessThan">
      <formula>$AD$25</formula>
    </cfRule>
    <cfRule type="cellIs" dxfId="299" priority="28" operator="greaterThan">
      <formula>$AD$26</formula>
    </cfRule>
  </conditionalFormatting>
  <conditionalFormatting sqref="AE22">
    <cfRule type="cellIs" dxfId="298" priority="23" operator="between">
      <formula>$AE$25</formula>
      <formula>$AE$26</formula>
    </cfRule>
    <cfRule type="cellIs" dxfId="297" priority="24" operator="lessThan">
      <formula>$AE$25</formula>
    </cfRule>
    <cfRule type="cellIs" dxfId="296" priority="25" operator="greaterThan">
      <formula>$AE$26</formula>
    </cfRule>
  </conditionalFormatting>
  <conditionalFormatting sqref="AF22">
    <cfRule type="cellIs" dxfId="295" priority="21" operator="lessThan">
      <formula>$AF$25</formula>
    </cfRule>
    <cfRule type="cellIs" dxfId="294" priority="22" operator="greaterThan">
      <formula>$AF$25</formula>
    </cfRule>
  </conditionalFormatting>
  <conditionalFormatting sqref="AG22">
    <cfRule type="cellIs" dxfId="293" priority="18" operator="between">
      <formula>$AG$25</formula>
      <formula>$AG$26</formula>
    </cfRule>
    <cfRule type="cellIs" dxfId="292" priority="19" operator="lessThan">
      <formula>$AG$25</formula>
    </cfRule>
    <cfRule type="cellIs" dxfId="291" priority="20" operator="greaterThan">
      <formula>$AG$26</formula>
    </cfRule>
  </conditionalFormatting>
  <conditionalFormatting sqref="AH22">
    <cfRule type="cellIs" dxfId="290" priority="15" operator="between">
      <formula>$AH$25</formula>
      <formula>$AH$26</formula>
    </cfRule>
    <cfRule type="cellIs" dxfId="289" priority="16" operator="lessThan">
      <formula>$AH$25</formula>
    </cfRule>
    <cfRule type="cellIs" dxfId="288" priority="17" operator="greaterThan">
      <formula>$AH$26</formula>
    </cfRule>
  </conditionalFormatting>
  <conditionalFormatting sqref="AI22">
    <cfRule type="cellIs" dxfId="287" priority="12" operator="between">
      <formula>$AI$25</formula>
      <formula>$AI$26</formula>
    </cfRule>
    <cfRule type="cellIs" dxfId="286" priority="13" operator="lessThan">
      <formula>$AI$25</formula>
    </cfRule>
    <cfRule type="cellIs" dxfId="285" priority="14" operator="greaterThan">
      <formula>$AI$26</formula>
    </cfRule>
  </conditionalFormatting>
  <conditionalFormatting sqref="AJ22">
    <cfRule type="cellIs" dxfId="284" priority="10" operator="lessThan">
      <formula>$AJ$25</formula>
    </cfRule>
    <cfRule type="cellIs" dxfId="283" priority="11" operator="greaterThan">
      <formula>$AJ$26</formula>
    </cfRule>
  </conditionalFormatting>
  <conditionalFormatting sqref="AG23">
    <cfRule type="cellIs" dxfId="282" priority="7" operator="between">
      <formula>$AG$25</formula>
      <formula>$AG$26</formula>
    </cfRule>
    <cfRule type="cellIs" dxfId="281" priority="8" operator="lessThan">
      <formula>$AG$25</formula>
    </cfRule>
    <cfRule type="cellIs" dxfId="280" priority="9" operator="greaterThan">
      <formula>$AG$26</formula>
    </cfRule>
  </conditionalFormatting>
  <pageMargins left="0.7" right="0.7" top="0.75" bottom="0.75" header="0.3" footer="0.3"/>
  <pageSetup orientation="portrait" horizontalDpi="300" verticalDpi="30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5">
    <tabColor rgb="FF0070C0"/>
  </sheetPr>
  <dimension ref="A1:AJ30"/>
  <sheetViews>
    <sheetView zoomScale="80" zoomScaleNormal="80" workbookViewId="0"/>
  </sheetViews>
  <sheetFormatPr defaultColWidth="8.6328125" defaultRowHeight="14.5" x14ac:dyDescent="0.35"/>
  <cols>
    <col min="2" max="3" width="26.6328125" customWidth="1"/>
    <col min="4" max="4" width="2.453125" customWidth="1"/>
  </cols>
  <sheetData>
    <row r="1" spans="1:36" ht="87.5" thickBot="1" x14ac:dyDescent="0.4">
      <c r="A1" s="2"/>
      <c r="B1" s="1"/>
      <c r="C1" s="2"/>
      <c r="D1" s="1"/>
      <c r="E1" s="5" t="s">
        <v>12</v>
      </c>
      <c r="F1" s="5" t="s">
        <v>13</v>
      </c>
      <c r="G1" s="5" t="s">
        <v>14</v>
      </c>
      <c r="H1" s="5" t="s">
        <v>15</v>
      </c>
      <c r="I1" s="5" t="s">
        <v>16</v>
      </c>
      <c r="J1" s="5" t="s">
        <v>17</v>
      </c>
      <c r="K1" s="5" t="s">
        <v>18</v>
      </c>
      <c r="L1" s="5" t="s">
        <v>19</v>
      </c>
      <c r="M1" s="5" t="s">
        <v>20</v>
      </c>
      <c r="N1" s="5" t="s">
        <v>21</v>
      </c>
      <c r="O1" s="5" t="s">
        <v>22</v>
      </c>
      <c r="P1" s="5" t="s">
        <v>23</v>
      </c>
      <c r="Q1" s="5" t="s">
        <v>24</v>
      </c>
      <c r="R1" s="5" t="s">
        <v>25</v>
      </c>
      <c r="S1" s="5" t="s">
        <v>26</v>
      </c>
      <c r="T1" s="5" t="s">
        <v>27</v>
      </c>
      <c r="U1" s="5" t="s">
        <v>28</v>
      </c>
      <c r="V1" s="5" t="s">
        <v>29</v>
      </c>
      <c r="W1" s="5" t="s">
        <v>30</v>
      </c>
      <c r="X1" s="5" t="s">
        <v>31</v>
      </c>
      <c r="Y1" s="5" t="s">
        <v>32</v>
      </c>
      <c r="Z1" s="5" t="s">
        <v>33</v>
      </c>
      <c r="AA1" s="5" t="s">
        <v>34</v>
      </c>
      <c r="AB1" s="5" t="s">
        <v>35</v>
      </c>
      <c r="AC1" s="5" t="s">
        <v>36</v>
      </c>
      <c r="AD1" s="5" t="s">
        <v>37</v>
      </c>
      <c r="AE1" s="5" t="s">
        <v>38</v>
      </c>
      <c r="AF1" s="5" t="s">
        <v>39</v>
      </c>
      <c r="AG1" s="5" t="s">
        <v>40</v>
      </c>
      <c r="AH1" s="5" t="s">
        <v>41</v>
      </c>
      <c r="AI1" s="5" t="s">
        <v>42</v>
      </c>
      <c r="AJ1" s="5" t="s">
        <v>43</v>
      </c>
    </row>
    <row r="2" spans="1:36" ht="15" thickTop="1" x14ac:dyDescent="0.35">
      <c r="A2" s="311" t="s">
        <v>1</v>
      </c>
      <c r="B2" s="313" t="s">
        <v>0</v>
      </c>
      <c r="C2" s="314"/>
      <c r="D2" s="1"/>
      <c r="E2" s="335" t="s">
        <v>44</v>
      </c>
      <c r="F2" s="337" t="s">
        <v>45</v>
      </c>
      <c r="G2" s="337" t="s">
        <v>46</v>
      </c>
      <c r="H2" s="337" t="s">
        <v>47</v>
      </c>
      <c r="I2" s="325" t="s">
        <v>48</v>
      </c>
      <c r="J2" s="337" t="s">
        <v>49</v>
      </c>
      <c r="K2" s="337" t="s">
        <v>50</v>
      </c>
      <c r="L2" s="325" t="s">
        <v>51</v>
      </c>
      <c r="M2" s="325" t="s">
        <v>52</v>
      </c>
      <c r="N2" s="325" t="s">
        <v>53</v>
      </c>
      <c r="O2" s="325" t="s">
        <v>54</v>
      </c>
      <c r="P2" s="325" t="s">
        <v>55</v>
      </c>
      <c r="Q2" s="325" t="s">
        <v>56</v>
      </c>
      <c r="R2" s="325" t="s">
        <v>57</v>
      </c>
      <c r="S2" s="325" t="s">
        <v>58</v>
      </c>
      <c r="T2" s="325" t="s">
        <v>59</v>
      </c>
      <c r="U2" s="325" t="s">
        <v>60</v>
      </c>
      <c r="V2" s="325" t="s">
        <v>61</v>
      </c>
      <c r="W2" s="325" t="s">
        <v>62</v>
      </c>
      <c r="X2" s="325" t="s">
        <v>63</v>
      </c>
      <c r="Y2" s="325" t="s">
        <v>64</v>
      </c>
      <c r="Z2" s="325" t="s">
        <v>65</v>
      </c>
      <c r="AA2" s="325" t="s">
        <v>66</v>
      </c>
      <c r="AB2" s="325" t="s">
        <v>67</v>
      </c>
      <c r="AC2" s="325" t="s">
        <v>68</v>
      </c>
      <c r="AD2" s="325" t="s">
        <v>69</v>
      </c>
      <c r="AE2" s="325" t="s">
        <v>70</v>
      </c>
      <c r="AF2" s="325" t="s">
        <v>71</v>
      </c>
      <c r="AG2" s="325" t="s">
        <v>72</v>
      </c>
      <c r="AH2" s="325" t="s">
        <v>73</v>
      </c>
      <c r="AI2" s="325" t="s">
        <v>74</v>
      </c>
      <c r="AJ2" s="327" t="s">
        <v>75</v>
      </c>
    </row>
    <row r="3" spans="1:36" ht="15" thickBot="1" x14ac:dyDescent="0.4">
      <c r="A3" s="312"/>
      <c r="B3" s="315"/>
      <c r="C3" s="316"/>
      <c r="D3" s="1"/>
      <c r="E3" s="341"/>
      <c r="F3" s="306"/>
      <c r="G3" s="306"/>
      <c r="H3" s="306"/>
      <c r="I3" s="306"/>
      <c r="J3" s="306"/>
      <c r="K3" s="306"/>
      <c r="L3" s="306"/>
      <c r="M3" s="306"/>
      <c r="N3" s="306"/>
      <c r="O3" s="306"/>
      <c r="P3" s="306"/>
      <c r="Q3" s="306"/>
      <c r="R3" s="306"/>
      <c r="S3" s="306"/>
      <c r="T3" s="306"/>
      <c r="U3" s="306"/>
      <c r="V3" s="306"/>
      <c r="W3" s="306"/>
      <c r="X3" s="306"/>
      <c r="Y3" s="306"/>
      <c r="Z3" s="306"/>
      <c r="AA3" s="306"/>
      <c r="AB3" s="306"/>
      <c r="AC3" s="306"/>
      <c r="AD3" s="306"/>
      <c r="AE3" s="306"/>
      <c r="AF3" s="306"/>
      <c r="AG3" s="306"/>
      <c r="AH3" s="306"/>
      <c r="AI3" s="306"/>
      <c r="AJ3" s="340"/>
    </row>
    <row r="4" spans="1:36" ht="16" thickTop="1" x14ac:dyDescent="0.35">
      <c r="A4" s="133">
        <v>8.57</v>
      </c>
      <c r="B4" s="299" t="s">
        <v>2</v>
      </c>
      <c r="C4" s="300"/>
      <c r="E4" s="108"/>
      <c r="F4" s="108"/>
      <c r="G4" s="108"/>
      <c r="H4" s="108"/>
      <c r="I4" s="108"/>
      <c r="J4" s="108"/>
      <c r="K4" s="108"/>
      <c r="L4" s="108"/>
      <c r="M4" s="108"/>
      <c r="N4" s="108"/>
      <c r="O4" s="108"/>
      <c r="P4" s="108"/>
      <c r="Q4" s="108"/>
      <c r="R4" s="108"/>
      <c r="S4" s="108"/>
      <c r="T4" s="108"/>
      <c r="U4" s="108"/>
      <c r="V4" s="108"/>
      <c r="W4" s="108"/>
      <c r="X4" s="108"/>
      <c r="Y4" s="108"/>
      <c r="Z4" s="108"/>
      <c r="AA4" s="108"/>
      <c r="AB4" s="108"/>
      <c r="AC4" s="108"/>
      <c r="AD4" s="108"/>
      <c r="AE4" s="108"/>
      <c r="AF4" s="108"/>
      <c r="AG4" s="108"/>
      <c r="AH4" s="108"/>
      <c r="AI4" s="108"/>
      <c r="AJ4" s="108"/>
    </row>
    <row r="5" spans="1:36" s="67" customFormat="1" x14ac:dyDescent="0.35">
      <c r="A5" s="260">
        <v>1</v>
      </c>
      <c r="B5" s="346" t="s">
        <v>3</v>
      </c>
      <c r="C5" s="347"/>
      <c r="E5" s="107">
        <v>36.82</v>
      </c>
      <c r="F5" s="107">
        <v>6.3400000000000007</v>
      </c>
      <c r="G5" s="107">
        <v>2.3000000000000003</v>
      </c>
      <c r="H5" s="107">
        <v>1.4000000000000001</v>
      </c>
      <c r="I5" s="107">
        <v>4.0000000000000008E-2</v>
      </c>
      <c r="J5" s="107">
        <v>0.72000000000000008</v>
      </c>
      <c r="K5" s="107">
        <v>0.2</v>
      </c>
      <c r="L5" s="107">
        <v>0.16000000000000003</v>
      </c>
      <c r="M5" s="107">
        <v>0.24000000000000005</v>
      </c>
      <c r="N5" s="107">
        <v>0.14000000000000001</v>
      </c>
      <c r="O5" s="107">
        <v>0.10000000000000002</v>
      </c>
      <c r="P5" s="107">
        <v>0.30000000000000004</v>
      </c>
      <c r="Q5" s="107">
        <v>2.54</v>
      </c>
      <c r="R5" s="107">
        <v>204.24000000000004</v>
      </c>
      <c r="S5" s="107">
        <v>0.10000000000000002</v>
      </c>
      <c r="T5" s="107">
        <v>21.160000000000004</v>
      </c>
      <c r="U5" s="107">
        <v>0.10000000000000002</v>
      </c>
      <c r="V5" s="107">
        <v>0.10000000000000002</v>
      </c>
      <c r="W5" s="107">
        <v>1.2</v>
      </c>
      <c r="X5" s="107">
        <v>0.10000000000000002</v>
      </c>
      <c r="Y5" s="107">
        <v>0</v>
      </c>
      <c r="Z5" s="107">
        <v>47.160000000000004</v>
      </c>
      <c r="AA5" s="107">
        <v>0.54</v>
      </c>
      <c r="AB5" s="107">
        <v>48.160000000000004</v>
      </c>
      <c r="AC5" s="107">
        <v>47.780000000000008</v>
      </c>
      <c r="AD5" s="107">
        <v>78.260000000000019</v>
      </c>
      <c r="AE5" s="107">
        <v>46.260000000000005</v>
      </c>
      <c r="AF5" s="107">
        <v>30.72</v>
      </c>
      <c r="AG5" s="107">
        <v>1.28</v>
      </c>
      <c r="AH5" s="107">
        <v>0.40000000000000008</v>
      </c>
      <c r="AI5" s="107">
        <v>78.06</v>
      </c>
      <c r="AJ5" s="107">
        <v>229.12</v>
      </c>
    </row>
    <row r="6" spans="1:36" s="67" customFormat="1" x14ac:dyDescent="0.35">
      <c r="A6" s="261">
        <v>2</v>
      </c>
      <c r="B6" s="346" t="s">
        <v>188</v>
      </c>
      <c r="C6" s="347"/>
      <c r="E6" s="94">
        <v>67.2</v>
      </c>
      <c r="F6" s="107">
        <v>11.4</v>
      </c>
      <c r="G6" s="107">
        <v>3.2</v>
      </c>
      <c r="H6" s="107">
        <v>2.2000000000000002</v>
      </c>
      <c r="I6" s="107">
        <v>0</v>
      </c>
      <c r="J6" s="107">
        <v>1.6</v>
      </c>
      <c r="K6" s="107">
        <v>0.2</v>
      </c>
      <c r="L6" s="107">
        <v>0.4</v>
      </c>
      <c r="M6" s="107">
        <v>0.4</v>
      </c>
      <c r="N6" s="107">
        <v>0.2</v>
      </c>
      <c r="O6" s="107">
        <v>0.2</v>
      </c>
      <c r="P6" s="107">
        <v>1</v>
      </c>
      <c r="Q6" s="107">
        <v>4.8</v>
      </c>
      <c r="R6" s="107">
        <v>421.2</v>
      </c>
      <c r="S6" s="107">
        <v>0</v>
      </c>
      <c r="T6" s="107">
        <v>60.6</v>
      </c>
      <c r="U6" s="107">
        <v>0.2</v>
      </c>
      <c r="V6" s="107">
        <v>0.2</v>
      </c>
      <c r="W6" s="107">
        <v>2.2000000000000002</v>
      </c>
      <c r="X6" s="107">
        <v>0.2</v>
      </c>
      <c r="Y6" s="107">
        <v>0</v>
      </c>
      <c r="Z6" s="107">
        <v>115.4</v>
      </c>
      <c r="AA6" s="107">
        <v>0.6</v>
      </c>
      <c r="AB6" s="107">
        <v>116.4</v>
      </c>
      <c r="AC6" s="107">
        <v>116</v>
      </c>
      <c r="AD6" s="107">
        <v>223.2</v>
      </c>
      <c r="AE6" s="107">
        <v>100.4</v>
      </c>
      <c r="AF6" s="107">
        <v>73.2</v>
      </c>
      <c r="AG6" s="107">
        <v>2.8</v>
      </c>
      <c r="AH6" s="107">
        <v>1</v>
      </c>
      <c r="AI6" s="107">
        <v>97.8</v>
      </c>
      <c r="AJ6" s="107">
        <v>535.6</v>
      </c>
    </row>
    <row r="7" spans="1:36" x14ac:dyDescent="0.35">
      <c r="A7" s="96">
        <v>0.43000000000000005</v>
      </c>
      <c r="B7" s="291" t="s">
        <v>4</v>
      </c>
      <c r="C7" s="292"/>
      <c r="E7" s="107">
        <v>16.023000000000003</v>
      </c>
      <c r="F7" s="107">
        <v>2.9290000000000003</v>
      </c>
      <c r="G7" s="107">
        <v>0.81699999999999995</v>
      </c>
      <c r="H7" s="107">
        <v>1.0980000000000001</v>
      </c>
      <c r="I7" s="107">
        <v>0</v>
      </c>
      <c r="J7" s="107">
        <v>0.39200000000000007</v>
      </c>
      <c r="K7" s="107">
        <v>3.4000000000000002E-2</v>
      </c>
      <c r="L7" s="107">
        <v>6.8000000000000005E-2</v>
      </c>
      <c r="M7" s="107">
        <v>0.17900000000000002</v>
      </c>
      <c r="N7" s="107">
        <v>0.14500000000000002</v>
      </c>
      <c r="O7" s="107">
        <v>3.4000000000000002E-2</v>
      </c>
      <c r="P7" s="107">
        <v>0</v>
      </c>
      <c r="Q7" s="107">
        <v>0.5</v>
      </c>
      <c r="R7" s="107">
        <v>158.32400000000001</v>
      </c>
      <c r="S7" s="107">
        <v>0</v>
      </c>
      <c r="T7" s="107">
        <v>7.734</v>
      </c>
      <c r="U7" s="107">
        <v>0</v>
      </c>
      <c r="V7" s="107">
        <v>0</v>
      </c>
      <c r="W7" s="107">
        <v>0.36900000000000005</v>
      </c>
      <c r="X7" s="107">
        <v>4.3000000000000003E-2</v>
      </c>
      <c r="Y7" s="107">
        <v>0</v>
      </c>
      <c r="Z7" s="107">
        <v>5.5259999999999998</v>
      </c>
      <c r="AA7" s="107">
        <v>0</v>
      </c>
      <c r="AB7" s="107">
        <v>5.5259999999999998</v>
      </c>
      <c r="AC7" s="107">
        <v>5.5259999999999998</v>
      </c>
      <c r="AD7" s="107">
        <v>8.6490000000000009</v>
      </c>
      <c r="AE7" s="107">
        <v>11.501000000000001</v>
      </c>
      <c r="AF7" s="107">
        <v>5.32</v>
      </c>
      <c r="AG7" s="107">
        <v>0.26700000000000002</v>
      </c>
      <c r="AH7" s="107">
        <v>9.5000000000000001E-2</v>
      </c>
      <c r="AI7" s="107">
        <v>24.344999999999999</v>
      </c>
      <c r="AJ7" s="107">
        <v>76.545000000000002</v>
      </c>
    </row>
    <row r="8" spans="1:36" x14ac:dyDescent="0.35">
      <c r="A8" s="96">
        <v>5.1400000000000006</v>
      </c>
      <c r="B8" s="291" t="s">
        <v>190</v>
      </c>
      <c r="C8" s="292"/>
      <c r="E8" s="107">
        <v>331.84700000000004</v>
      </c>
      <c r="F8" s="107">
        <v>73.191000000000003</v>
      </c>
      <c r="G8" s="107">
        <v>12.541</v>
      </c>
      <c r="H8" s="107">
        <v>35.571000000000005</v>
      </c>
      <c r="I8" s="107">
        <v>1.647</v>
      </c>
      <c r="J8" s="107">
        <v>4.6280000000000001</v>
      </c>
      <c r="K8" s="107">
        <v>0.72</v>
      </c>
      <c r="L8" s="107">
        <v>2.0570000000000004</v>
      </c>
      <c r="M8" s="107">
        <v>1.3370000000000002</v>
      </c>
      <c r="N8" s="107">
        <v>0.82300000000000006</v>
      </c>
      <c r="O8" s="107">
        <v>0.10300000000000001</v>
      </c>
      <c r="P8" s="107">
        <v>1.9540000000000002</v>
      </c>
      <c r="Q8" s="107">
        <v>7.0930000000000009</v>
      </c>
      <c r="R8" s="107">
        <v>237.68300000000002</v>
      </c>
      <c r="S8" s="107">
        <v>0</v>
      </c>
      <c r="T8" s="107">
        <v>119.93800000000002</v>
      </c>
      <c r="U8" s="107">
        <v>0.51400000000000001</v>
      </c>
      <c r="V8" s="107">
        <v>0.41100000000000003</v>
      </c>
      <c r="W8" s="107">
        <v>4.5230000000000006</v>
      </c>
      <c r="X8" s="107">
        <v>0.51400000000000001</v>
      </c>
      <c r="Y8" s="107">
        <v>0</v>
      </c>
      <c r="Z8" s="107">
        <v>112.85400000000001</v>
      </c>
      <c r="AA8" s="107">
        <v>0.82300000000000006</v>
      </c>
      <c r="AB8" s="107">
        <v>114.39700000000001</v>
      </c>
      <c r="AC8" s="107">
        <v>113.67700000000002</v>
      </c>
      <c r="AD8" s="107">
        <v>132.07900000000001</v>
      </c>
      <c r="AE8" s="107">
        <v>178.24</v>
      </c>
      <c r="AF8" s="107">
        <v>96.628000000000014</v>
      </c>
      <c r="AG8" s="107">
        <v>3.5980000000000003</v>
      </c>
      <c r="AH8" s="107">
        <v>1.542</v>
      </c>
      <c r="AI8" s="107">
        <v>156.93600000000001</v>
      </c>
      <c r="AJ8" s="107">
        <v>1326.2810000000002</v>
      </c>
    </row>
    <row r="9" spans="1:36" ht="15.5" x14ac:dyDescent="0.35">
      <c r="A9" s="133">
        <v>3.5</v>
      </c>
      <c r="B9" s="299" t="s">
        <v>189</v>
      </c>
      <c r="C9" s="300"/>
      <c r="E9" s="104">
        <v>559.37</v>
      </c>
      <c r="F9" s="104">
        <v>110.80999999999999</v>
      </c>
      <c r="G9" s="104">
        <v>14.209999999999999</v>
      </c>
      <c r="H9" s="104">
        <v>5.18</v>
      </c>
      <c r="I9" s="104">
        <v>2.17</v>
      </c>
      <c r="J9" s="104">
        <v>6.7899999999999991</v>
      </c>
      <c r="K9" s="104">
        <v>1.4</v>
      </c>
      <c r="L9" s="104">
        <v>2.0299999999999998</v>
      </c>
      <c r="M9" s="104">
        <v>2.52</v>
      </c>
      <c r="N9" s="104">
        <v>2.0999999999999996</v>
      </c>
      <c r="O9" s="104">
        <v>6.9999999999999993E-2</v>
      </c>
      <c r="P9" s="104">
        <v>2.6599999999999997</v>
      </c>
      <c r="Q9" s="104">
        <v>19.25</v>
      </c>
      <c r="R9" s="104">
        <v>7.7699999999999987</v>
      </c>
      <c r="S9" s="104">
        <v>0.13999999999999999</v>
      </c>
      <c r="T9" s="104">
        <v>0.35</v>
      </c>
      <c r="U9" s="104">
        <v>0.41999999999999993</v>
      </c>
      <c r="V9" s="104">
        <v>0.35</v>
      </c>
      <c r="W9" s="104">
        <v>9.8699999999999992</v>
      </c>
      <c r="X9" s="104">
        <v>0.35</v>
      </c>
      <c r="Y9" s="104">
        <v>0</v>
      </c>
      <c r="Z9" s="104">
        <v>69.579999999999984</v>
      </c>
      <c r="AA9" s="104">
        <v>6.93</v>
      </c>
      <c r="AB9" s="104">
        <v>81.69</v>
      </c>
      <c r="AC9" s="104">
        <v>76.509999999999991</v>
      </c>
      <c r="AD9" s="104">
        <v>81.97</v>
      </c>
      <c r="AE9" s="104">
        <v>500.21999999999991</v>
      </c>
      <c r="AF9" s="104">
        <v>202.51</v>
      </c>
      <c r="AG9" s="104">
        <v>5.9499999999999993</v>
      </c>
      <c r="AH9" s="104">
        <v>3.9899999999999998</v>
      </c>
      <c r="AI9" s="104">
        <v>140.48999999999998</v>
      </c>
      <c r="AJ9" s="104">
        <v>505.95999999999992</v>
      </c>
    </row>
    <row r="10" spans="1:36" ht="15.5" x14ac:dyDescent="0.35">
      <c r="A10" s="133">
        <v>4.42</v>
      </c>
      <c r="B10" s="299" t="s">
        <v>6</v>
      </c>
      <c r="C10" s="300"/>
      <c r="E10" s="44"/>
      <c r="F10" s="44"/>
      <c r="G10" s="44"/>
      <c r="H10" s="44"/>
      <c r="I10" s="44"/>
      <c r="J10" s="44"/>
      <c r="K10" s="44"/>
      <c r="L10" s="44"/>
      <c r="M10" s="44"/>
      <c r="N10" s="44"/>
      <c r="O10" s="44"/>
      <c r="P10" s="44"/>
      <c r="Q10" s="44"/>
      <c r="R10" s="44"/>
      <c r="S10" s="44"/>
      <c r="T10" s="44"/>
      <c r="U10" s="44"/>
      <c r="V10" s="44"/>
      <c r="W10" s="44"/>
      <c r="X10" s="44"/>
      <c r="Y10" s="44"/>
      <c r="Z10" s="44"/>
      <c r="AA10" s="44"/>
      <c r="AB10" s="44"/>
      <c r="AC10" s="44"/>
      <c r="AD10" s="44"/>
      <c r="AE10" s="44"/>
      <c r="AF10" s="44"/>
      <c r="AG10" s="44"/>
      <c r="AH10" s="44"/>
      <c r="AI10" s="44"/>
      <c r="AJ10" s="44"/>
    </row>
    <row r="11" spans="1:36" x14ac:dyDescent="0.35">
      <c r="A11" s="130">
        <v>2.56</v>
      </c>
      <c r="B11" s="297" t="s">
        <v>7</v>
      </c>
      <c r="C11" s="298"/>
      <c r="E11" s="44"/>
      <c r="F11" s="44"/>
      <c r="G11" s="44"/>
      <c r="H11" s="44"/>
      <c r="I11" s="44"/>
      <c r="J11" s="44"/>
      <c r="K11" s="44"/>
      <c r="L11" s="44"/>
      <c r="M11" s="44"/>
      <c r="N11" s="44"/>
      <c r="O11" s="44"/>
      <c r="P11" s="44"/>
      <c r="Q11" s="44"/>
      <c r="R11" s="44"/>
      <c r="S11" s="44"/>
      <c r="T11" s="44"/>
      <c r="U11" s="44"/>
      <c r="V11" s="44"/>
      <c r="W11" s="44"/>
      <c r="X11" s="44"/>
      <c r="Y11" s="44"/>
      <c r="Z11" s="44"/>
      <c r="AA11" s="44"/>
      <c r="AB11" s="44"/>
      <c r="AC11" s="44"/>
      <c r="AD11" s="44"/>
      <c r="AE11" s="44"/>
      <c r="AF11" s="44"/>
      <c r="AG11" s="44"/>
      <c r="AH11" s="44"/>
      <c r="AI11" s="44"/>
      <c r="AJ11" s="44"/>
    </row>
    <row r="12" spans="1:36" x14ac:dyDescent="0.35">
      <c r="A12" s="96">
        <v>0.28000000000000003</v>
      </c>
      <c r="B12" s="291" t="s">
        <v>8</v>
      </c>
      <c r="C12" s="292"/>
      <c r="E12" s="104">
        <v>33.405000000000001</v>
      </c>
      <c r="F12" s="104">
        <v>5.3250000000000002</v>
      </c>
      <c r="G12" s="104">
        <v>1.4330000000000001</v>
      </c>
      <c r="H12" s="104">
        <v>0.40200000000000002</v>
      </c>
      <c r="I12" s="104">
        <v>0</v>
      </c>
      <c r="J12" s="104">
        <v>0.46500000000000002</v>
      </c>
      <c r="K12" s="104">
        <v>8.900000000000001E-2</v>
      </c>
      <c r="L12" s="104">
        <v>0.11400000000000002</v>
      </c>
      <c r="M12" s="104">
        <v>0.20600000000000002</v>
      </c>
      <c r="N12" s="104">
        <v>0.17300000000000001</v>
      </c>
      <c r="O12" s="104">
        <v>2.8000000000000004E-2</v>
      </c>
      <c r="P12" s="104">
        <v>3.4999999999999996E-2</v>
      </c>
      <c r="Q12" s="104">
        <v>2.2480000000000002</v>
      </c>
      <c r="R12" s="104">
        <v>0.49099999999999999</v>
      </c>
      <c r="S12" s="104">
        <v>0</v>
      </c>
      <c r="T12" s="104">
        <v>0.64300000000000013</v>
      </c>
      <c r="U12" s="104">
        <v>5.6000000000000008E-2</v>
      </c>
      <c r="V12" s="104">
        <v>2.8000000000000004E-2</v>
      </c>
      <c r="W12" s="104">
        <v>0.63400000000000001</v>
      </c>
      <c r="X12" s="104">
        <v>2.8000000000000004E-2</v>
      </c>
      <c r="Y12" s="104">
        <v>0</v>
      </c>
      <c r="Z12" s="104">
        <v>32.632000000000005</v>
      </c>
      <c r="AA12" s="104">
        <v>5.000000000000001E-3</v>
      </c>
      <c r="AB12" s="104">
        <v>32.647000000000006</v>
      </c>
      <c r="AC12" s="104">
        <v>32.642000000000003</v>
      </c>
      <c r="AD12" s="104">
        <v>14.258000000000003</v>
      </c>
      <c r="AE12" s="104">
        <v>36.103000000000002</v>
      </c>
      <c r="AF12" s="104">
        <v>14.374000000000001</v>
      </c>
      <c r="AG12" s="104">
        <v>0.6110000000000001</v>
      </c>
      <c r="AH12" s="104">
        <v>0.28000000000000003</v>
      </c>
      <c r="AI12" s="104">
        <v>13.515000000000001</v>
      </c>
      <c r="AJ12" s="104">
        <v>103.71199999999999</v>
      </c>
    </row>
    <row r="13" spans="1:36" x14ac:dyDescent="0.35">
      <c r="A13" s="259">
        <v>1</v>
      </c>
      <c r="B13" s="291" t="s">
        <v>187</v>
      </c>
      <c r="C13" s="292"/>
      <c r="E13" s="6">
        <v>137.24</v>
      </c>
      <c r="F13" s="6">
        <v>7.98</v>
      </c>
      <c r="G13" s="6">
        <v>3.56</v>
      </c>
      <c r="H13" s="6">
        <v>1.1400000000000001</v>
      </c>
      <c r="I13" s="6">
        <v>0</v>
      </c>
      <c r="J13" s="6">
        <v>7.7600000000000007</v>
      </c>
      <c r="K13" s="6">
        <v>1.26</v>
      </c>
      <c r="L13" s="6">
        <v>1.8800000000000003</v>
      </c>
      <c r="M13" s="6">
        <v>3.9600000000000004</v>
      </c>
      <c r="N13" s="6">
        <v>3.5000000000000004</v>
      </c>
      <c r="O13" s="6">
        <v>0.46000000000000008</v>
      </c>
      <c r="P13" s="6">
        <v>1.58</v>
      </c>
      <c r="Q13" s="6">
        <v>11.360000000000001</v>
      </c>
      <c r="R13" s="6">
        <v>3.5400000000000005</v>
      </c>
      <c r="S13" s="6">
        <v>0</v>
      </c>
      <c r="T13" s="6">
        <v>5.62</v>
      </c>
      <c r="U13" s="6">
        <v>0.10000000000000002</v>
      </c>
      <c r="V13" s="6">
        <v>0.10000000000000002</v>
      </c>
      <c r="W13" s="6">
        <v>3.2000000000000006</v>
      </c>
      <c r="X13" s="6">
        <v>0.10000000000000002</v>
      </c>
      <c r="Y13" s="6">
        <v>2.0000000000000004E-2</v>
      </c>
      <c r="Z13" s="6">
        <v>60.180000000000007</v>
      </c>
      <c r="AA13" s="6">
        <v>0.48</v>
      </c>
      <c r="AB13" s="6">
        <v>60.980000000000004</v>
      </c>
      <c r="AC13" s="6">
        <v>60.64</v>
      </c>
      <c r="AD13" s="6">
        <v>154.22000000000003</v>
      </c>
      <c r="AE13" s="6">
        <v>156.6</v>
      </c>
      <c r="AF13" s="6">
        <v>50.92</v>
      </c>
      <c r="AG13" s="6">
        <v>2.5</v>
      </c>
      <c r="AH13" s="6">
        <v>0.96000000000000008</v>
      </c>
      <c r="AI13" s="6">
        <v>26.240000000000002</v>
      </c>
      <c r="AJ13" s="6">
        <v>350.92</v>
      </c>
    </row>
    <row r="14" spans="1:36" s="109" customFormat="1" x14ac:dyDescent="0.35">
      <c r="A14" s="260">
        <v>1.28</v>
      </c>
      <c r="B14" s="342" t="s">
        <v>9</v>
      </c>
      <c r="C14" s="343"/>
      <c r="E14" s="104">
        <v>278.45999999999998</v>
      </c>
      <c r="F14" s="104">
        <v>10.755999999999998</v>
      </c>
      <c r="G14" s="104">
        <v>4.1480000000000006</v>
      </c>
      <c r="H14" s="104">
        <v>1.6160000000000001</v>
      </c>
      <c r="I14" s="104">
        <v>2.6000000000000002E-2</v>
      </c>
      <c r="J14" s="104">
        <v>24.328000000000003</v>
      </c>
      <c r="K14" s="104">
        <v>3.0739999999999998</v>
      </c>
      <c r="L14" s="104">
        <v>11.254000000000001</v>
      </c>
      <c r="M14" s="104">
        <v>8.5920000000000005</v>
      </c>
      <c r="N14" s="104">
        <v>7.6480000000000006</v>
      </c>
      <c r="O14" s="104">
        <v>0.94400000000000006</v>
      </c>
      <c r="P14" s="104">
        <v>0</v>
      </c>
      <c r="Q14" s="104">
        <v>8.7560000000000002</v>
      </c>
      <c r="R14" s="104">
        <v>1.6919999999999999</v>
      </c>
      <c r="S14" s="104">
        <v>0</v>
      </c>
      <c r="T14" s="104">
        <v>0.996</v>
      </c>
      <c r="U14" s="104">
        <v>0.23</v>
      </c>
      <c r="V14" s="104">
        <v>0.128</v>
      </c>
      <c r="W14" s="104">
        <v>3.996</v>
      </c>
      <c r="X14" s="104">
        <v>0.25600000000000001</v>
      </c>
      <c r="Y14" s="104">
        <v>0</v>
      </c>
      <c r="Z14" s="104">
        <v>36.592000000000006</v>
      </c>
      <c r="AA14" s="104">
        <v>0</v>
      </c>
      <c r="AB14" s="104">
        <v>36.592000000000006</v>
      </c>
      <c r="AC14" s="104">
        <v>36.592000000000006</v>
      </c>
      <c r="AD14" s="104">
        <v>65.554000000000002</v>
      </c>
      <c r="AE14" s="104">
        <v>263.33999999999997</v>
      </c>
      <c r="AF14" s="104">
        <v>119.05000000000001</v>
      </c>
      <c r="AG14" s="104">
        <v>2.226</v>
      </c>
      <c r="AH14" s="104">
        <v>2.0220000000000002</v>
      </c>
      <c r="AI14" s="104">
        <v>48.314</v>
      </c>
      <c r="AJ14" s="104">
        <v>312.83199999999999</v>
      </c>
    </row>
    <row r="15" spans="1:36" x14ac:dyDescent="0.35">
      <c r="A15" s="132">
        <v>1.8599999999999999</v>
      </c>
      <c r="B15" s="297" t="s">
        <v>10</v>
      </c>
      <c r="C15" s="298"/>
      <c r="E15" s="44"/>
      <c r="F15" s="44"/>
      <c r="G15" s="44"/>
      <c r="H15" s="44"/>
      <c r="I15" s="44"/>
      <c r="J15" s="44"/>
      <c r="K15" s="44"/>
      <c r="L15" s="44"/>
      <c r="M15" s="44"/>
      <c r="N15" s="44"/>
      <c r="O15" s="44"/>
      <c r="P15" s="44"/>
      <c r="Q15" s="44"/>
      <c r="R15" s="44"/>
      <c r="S15" s="44"/>
      <c r="T15" s="44"/>
      <c r="U15" s="44"/>
      <c r="V15" s="44"/>
      <c r="W15" s="44"/>
      <c r="X15" s="44"/>
      <c r="Y15" s="44"/>
      <c r="Z15" s="44"/>
      <c r="AA15" s="44"/>
      <c r="AB15" s="44"/>
      <c r="AC15" s="44"/>
      <c r="AD15" s="44"/>
      <c r="AE15" s="44"/>
      <c r="AF15" s="44"/>
      <c r="AG15" s="44"/>
      <c r="AH15" s="44"/>
      <c r="AI15" s="44"/>
      <c r="AJ15" s="44"/>
    </row>
    <row r="16" spans="1:36" x14ac:dyDescent="0.35">
      <c r="A16" s="96">
        <v>0.86</v>
      </c>
      <c r="B16" s="291" t="s">
        <v>191</v>
      </c>
      <c r="C16" s="292"/>
      <c r="E16" s="104">
        <v>135.505</v>
      </c>
      <c r="F16" s="104">
        <v>1.1179999999999999</v>
      </c>
      <c r="G16" s="104">
        <v>0</v>
      </c>
      <c r="H16" s="104">
        <v>0.6359999999999999</v>
      </c>
      <c r="I16" s="104">
        <v>0</v>
      </c>
      <c r="J16" s="104">
        <v>10.010999999999999</v>
      </c>
      <c r="K16" s="104">
        <v>2.9979999999999998</v>
      </c>
      <c r="L16" s="104">
        <v>4.1869999999999994</v>
      </c>
      <c r="M16" s="104">
        <v>1.43</v>
      </c>
      <c r="N16" s="104">
        <v>0.98199999999999987</v>
      </c>
      <c r="O16" s="104">
        <v>6.8999999999999992E-2</v>
      </c>
      <c r="P16" s="104">
        <v>428.25999999999993</v>
      </c>
      <c r="Q16" s="104">
        <v>10.155999999999999</v>
      </c>
      <c r="R16" s="104">
        <v>178.10900000000001</v>
      </c>
      <c r="S16" s="104">
        <v>1.3959999999999999</v>
      </c>
      <c r="T16" s="104">
        <v>3.4000000000000002E-2</v>
      </c>
      <c r="U16" s="104">
        <v>8.5999999999999993E-2</v>
      </c>
      <c r="V16" s="104">
        <v>0.39599999999999996</v>
      </c>
      <c r="W16" s="104">
        <v>2.84</v>
      </c>
      <c r="X16" s="104">
        <v>8.5999999999999993E-2</v>
      </c>
      <c r="Y16" s="104">
        <v>1.9129999999999998</v>
      </c>
      <c r="Z16" s="104">
        <v>61.154999999999994</v>
      </c>
      <c r="AA16" s="104">
        <v>0</v>
      </c>
      <c r="AB16" s="104">
        <v>61.154999999999994</v>
      </c>
      <c r="AC16" s="104">
        <v>61.154999999999994</v>
      </c>
      <c r="AD16" s="104">
        <v>48.926000000000002</v>
      </c>
      <c r="AE16" s="104">
        <v>137.80699999999999</v>
      </c>
      <c r="AF16" s="104">
        <v>8.4130000000000003</v>
      </c>
      <c r="AG16" s="104">
        <v>1.7909999999999997</v>
      </c>
      <c r="AH16" s="104">
        <v>1.1019999999999999</v>
      </c>
      <c r="AI16" s="104">
        <v>111.39099999999999</v>
      </c>
      <c r="AJ16" s="104">
        <v>108.226</v>
      </c>
    </row>
    <row r="17" spans="1:36" x14ac:dyDescent="0.35">
      <c r="A17" s="80">
        <v>1</v>
      </c>
      <c r="B17" s="295" t="s">
        <v>247</v>
      </c>
      <c r="C17" s="296"/>
      <c r="E17" s="104">
        <v>77.140000000000015</v>
      </c>
      <c r="F17" s="104">
        <v>7.120000000000001</v>
      </c>
      <c r="G17" s="104">
        <v>0.06</v>
      </c>
      <c r="H17" s="104">
        <v>6.52</v>
      </c>
      <c r="I17" s="104">
        <v>0.48</v>
      </c>
      <c r="J17" s="104">
        <v>1.02</v>
      </c>
      <c r="K17" s="104">
        <v>0.70000000000000007</v>
      </c>
      <c r="L17" s="104">
        <v>0.28000000000000003</v>
      </c>
      <c r="M17" s="104">
        <v>2.0000000000000004E-2</v>
      </c>
      <c r="N17" s="104">
        <v>0</v>
      </c>
      <c r="O17" s="104">
        <v>0</v>
      </c>
      <c r="P17" s="104">
        <v>8.84</v>
      </c>
      <c r="Q17" s="104">
        <v>9.5400000000000009</v>
      </c>
      <c r="R17" s="104">
        <v>29</v>
      </c>
      <c r="S17" s="104">
        <v>0.52</v>
      </c>
      <c r="T17" s="104">
        <v>1.1399999999999999</v>
      </c>
      <c r="U17" s="104">
        <v>2.0000000000000004E-2</v>
      </c>
      <c r="V17" s="104">
        <v>0.3</v>
      </c>
      <c r="W17" s="104">
        <v>1.6000000000000003</v>
      </c>
      <c r="X17" s="104">
        <v>0.10000000000000002</v>
      </c>
      <c r="Y17" s="104">
        <v>0.42000000000000004</v>
      </c>
      <c r="Z17" s="104">
        <v>10.420000000000002</v>
      </c>
      <c r="AA17" s="104">
        <v>0</v>
      </c>
      <c r="AB17" s="104">
        <v>10.420000000000002</v>
      </c>
      <c r="AC17" s="104">
        <v>10.420000000000002</v>
      </c>
      <c r="AD17" s="104">
        <v>223.20000000000002</v>
      </c>
      <c r="AE17" s="104">
        <v>193.78</v>
      </c>
      <c r="AF17" s="104">
        <v>18.8</v>
      </c>
      <c r="AG17" s="104">
        <v>0.20000000000000004</v>
      </c>
      <c r="AH17" s="104">
        <v>0.76000000000000012</v>
      </c>
      <c r="AI17" s="104">
        <v>73.680000000000007</v>
      </c>
      <c r="AJ17" s="104">
        <v>276.89999999999998</v>
      </c>
    </row>
    <row r="18" spans="1:36" s="1" customFormat="1" x14ac:dyDescent="0.35">
      <c r="A18" s="4">
        <v>1</v>
      </c>
      <c r="B18" s="301" t="s">
        <v>192</v>
      </c>
      <c r="C18" s="320"/>
      <c r="E18" s="92">
        <v>81.779166666666669</v>
      </c>
      <c r="F18" s="92">
        <v>7.8583333333333334</v>
      </c>
      <c r="G18" s="92">
        <v>0.70416666666666661</v>
      </c>
      <c r="H18" s="92">
        <v>4.1833333333333327</v>
      </c>
      <c r="I18" s="92">
        <v>0.25</v>
      </c>
      <c r="J18" s="92">
        <v>2.7250000000000001</v>
      </c>
      <c r="K18" s="92">
        <v>0.44375000000000003</v>
      </c>
      <c r="L18" s="92">
        <v>0.6</v>
      </c>
      <c r="M18" s="92">
        <v>1.3</v>
      </c>
      <c r="N18" s="92">
        <v>0</v>
      </c>
      <c r="O18" s="92">
        <v>0</v>
      </c>
      <c r="P18" s="92">
        <v>1.7666666666666666</v>
      </c>
      <c r="Q18" s="92">
        <v>6.5458333333333334</v>
      </c>
      <c r="R18" s="92">
        <v>110.28333333333335</v>
      </c>
      <c r="S18" s="92">
        <v>3.1416666666666671</v>
      </c>
      <c r="T18" s="92">
        <v>1.0999999999999999</v>
      </c>
      <c r="U18" s="92">
        <v>0.1</v>
      </c>
      <c r="V18" s="92">
        <v>0.38437500000000008</v>
      </c>
      <c r="W18" s="92">
        <v>3</v>
      </c>
      <c r="X18" s="92">
        <v>0.1</v>
      </c>
      <c r="Y18" s="92">
        <v>1.0583333333333333</v>
      </c>
      <c r="Z18" s="92">
        <v>19.399999999999999</v>
      </c>
      <c r="AA18" s="92">
        <v>7.45</v>
      </c>
      <c r="AB18" s="92">
        <v>30.25</v>
      </c>
      <c r="AC18" s="92">
        <v>26.85</v>
      </c>
      <c r="AD18" s="92">
        <v>328.65000000000003</v>
      </c>
      <c r="AE18" s="92">
        <v>249.6</v>
      </c>
      <c r="AF18" s="92">
        <v>30.65</v>
      </c>
      <c r="AG18" s="92">
        <v>0.61479166666666674</v>
      </c>
      <c r="AH18" s="92">
        <v>1.0687499999999999</v>
      </c>
      <c r="AI18" s="92">
        <v>114.93333333333334</v>
      </c>
      <c r="AJ18" s="92">
        <v>272.42083333333335</v>
      </c>
    </row>
    <row r="19" spans="1:36" x14ac:dyDescent="0.35">
      <c r="A19" s="4">
        <v>1</v>
      </c>
      <c r="B19" s="301" t="s">
        <v>248</v>
      </c>
      <c r="C19" s="320"/>
      <c r="E19" s="104">
        <v>71.180000000000007</v>
      </c>
      <c r="F19" s="104">
        <v>1.3800000000000001</v>
      </c>
      <c r="G19" s="104">
        <v>2.0000000000000004E-2</v>
      </c>
      <c r="H19" s="104">
        <v>1</v>
      </c>
      <c r="I19" s="104">
        <v>0.98</v>
      </c>
      <c r="J19" s="104">
        <v>7.32</v>
      </c>
      <c r="K19" s="104">
        <v>1.02</v>
      </c>
      <c r="L19" s="104">
        <v>2.7800000000000002</v>
      </c>
      <c r="M19" s="104">
        <v>2.98</v>
      </c>
      <c r="N19" s="104">
        <v>2.5</v>
      </c>
      <c r="O19" s="104">
        <v>0.48000000000000004</v>
      </c>
      <c r="P19" s="104">
        <v>1.62</v>
      </c>
      <c r="Q19" s="104">
        <v>0.18000000000000002</v>
      </c>
      <c r="R19" s="104">
        <v>28.86</v>
      </c>
      <c r="S19" s="104">
        <v>0.42000000000000004</v>
      </c>
      <c r="T19" s="104">
        <v>4.0000000000000008E-2</v>
      </c>
      <c r="U19" s="104">
        <v>0</v>
      </c>
      <c r="V19" s="104">
        <v>0</v>
      </c>
      <c r="W19" s="104">
        <v>2.0000000000000004E-2</v>
      </c>
      <c r="X19" s="104">
        <v>0</v>
      </c>
      <c r="Y19" s="104">
        <v>0</v>
      </c>
      <c r="Z19" s="104">
        <v>0.42000000000000004</v>
      </c>
      <c r="AA19" s="104">
        <v>4.0000000000000008E-2</v>
      </c>
      <c r="AB19" s="104">
        <v>0.48000000000000009</v>
      </c>
      <c r="AC19" s="104">
        <v>0.46000000000000008</v>
      </c>
      <c r="AD19" s="104">
        <v>2.6399999999999997</v>
      </c>
      <c r="AE19" s="104">
        <v>3.0200000000000005</v>
      </c>
      <c r="AF19" s="104">
        <v>0.67999999999999994</v>
      </c>
      <c r="AG19" s="104">
        <v>4.0000000000000008E-2</v>
      </c>
      <c r="AH19" s="104">
        <v>2.0000000000000004E-2</v>
      </c>
      <c r="AI19" s="104">
        <v>91.100000000000009</v>
      </c>
      <c r="AJ19" s="104">
        <v>7.1400000000000006</v>
      </c>
    </row>
    <row r="20" spans="1:36" s="1" customFormat="1" ht="15" thickBot="1" x14ac:dyDescent="0.4">
      <c r="A20" s="206">
        <v>1</v>
      </c>
      <c r="B20" s="374" t="s">
        <v>181</v>
      </c>
      <c r="C20" s="375"/>
      <c r="E20" s="53">
        <v>0</v>
      </c>
      <c r="F20" s="54">
        <v>0</v>
      </c>
      <c r="G20" s="54">
        <v>0</v>
      </c>
      <c r="H20" s="54">
        <v>0</v>
      </c>
      <c r="I20" s="54">
        <v>0</v>
      </c>
      <c r="J20" s="54">
        <v>0</v>
      </c>
      <c r="K20" s="54">
        <v>0</v>
      </c>
      <c r="L20" s="54">
        <v>0</v>
      </c>
      <c r="M20" s="54">
        <v>0</v>
      </c>
      <c r="N20" s="54">
        <v>0</v>
      </c>
      <c r="O20" s="54">
        <v>0</v>
      </c>
      <c r="P20" s="54">
        <v>0</v>
      </c>
      <c r="Q20" s="54">
        <v>0</v>
      </c>
      <c r="R20" s="54">
        <v>0</v>
      </c>
      <c r="S20" s="54">
        <v>0</v>
      </c>
      <c r="T20" s="54">
        <v>0</v>
      </c>
      <c r="U20" s="54">
        <v>0</v>
      </c>
      <c r="V20" s="54">
        <v>0</v>
      </c>
      <c r="W20" s="54">
        <v>0</v>
      </c>
      <c r="X20" s="54">
        <v>0</v>
      </c>
      <c r="Y20" s="54">
        <v>0</v>
      </c>
      <c r="Z20" s="54">
        <v>0</v>
      </c>
      <c r="AA20" s="54">
        <v>400</v>
      </c>
      <c r="AB20" s="54">
        <v>666</v>
      </c>
      <c r="AC20" s="54">
        <v>0</v>
      </c>
      <c r="AD20" s="54">
        <v>0</v>
      </c>
      <c r="AE20" s="54">
        <v>0</v>
      </c>
      <c r="AF20" s="54">
        <v>0</v>
      </c>
      <c r="AG20" s="54">
        <v>0</v>
      </c>
      <c r="AH20" s="54">
        <v>0</v>
      </c>
      <c r="AI20" s="54">
        <v>0</v>
      </c>
      <c r="AJ20" s="55">
        <v>0</v>
      </c>
    </row>
    <row r="21" spans="1:36" ht="15.5" thickTop="1" thickBot="1" x14ac:dyDescent="0.4">
      <c r="A21" s="1"/>
      <c r="B21" s="376" t="s">
        <v>136</v>
      </c>
      <c r="C21" s="376"/>
      <c r="D21" s="1"/>
      <c r="E21" s="56">
        <v>1825.9691666666668</v>
      </c>
      <c r="F21" s="57">
        <v>246.20733333333331</v>
      </c>
      <c r="G21" s="57">
        <v>42.993166666666674</v>
      </c>
      <c r="H21" s="58"/>
      <c r="I21" s="57">
        <v>5.593</v>
      </c>
      <c r="J21" s="57">
        <v>67.759000000000015</v>
      </c>
      <c r="K21" s="57">
        <v>12.138749999999998</v>
      </c>
      <c r="L21" s="58"/>
      <c r="M21" s="58"/>
      <c r="N21" s="58"/>
      <c r="O21" s="58"/>
      <c r="P21" s="58"/>
      <c r="Q21" s="57">
        <v>82.96883333333335</v>
      </c>
      <c r="R21" s="57">
        <v>1381.1923333333332</v>
      </c>
      <c r="S21" s="57">
        <v>5.7176666666666662</v>
      </c>
      <c r="T21" s="57">
        <v>219.35499999999999</v>
      </c>
      <c r="U21" s="57">
        <v>1.8260000000000003</v>
      </c>
      <c r="V21" s="57">
        <v>2.3973749999999998</v>
      </c>
      <c r="W21" s="57">
        <v>33.452000000000005</v>
      </c>
      <c r="X21" s="195">
        <v>1.8770000000000002</v>
      </c>
      <c r="Y21" s="57">
        <v>3.4113333333333333</v>
      </c>
      <c r="Z21" s="58"/>
      <c r="AA21" s="58">
        <v>416.86799999999999</v>
      </c>
      <c r="AB21" s="57">
        <v>1264.6970000000001</v>
      </c>
      <c r="AC21" s="58"/>
      <c r="AD21" s="57">
        <v>1361.6060000000002</v>
      </c>
      <c r="AE21" s="57">
        <v>1876.8709999999996</v>
      </c>
      <c r="AF21" s="57">
        <v>651.26499999999999</v>
      </c>
      <c r="AG21" s="57">
        <v>21.877791666666663</v>
      </c>
      <c r="AH21" s="57">
        <v>13.239749999999999</v>
      </c>
      <c r="AI21" s="57">
        <v>976.80433333333337</v>
      </c>
      <c r="AJ21" s="59">
        <v>4105.6568333333344</v>
      </c>
    </row>
    <row r="22" spans="1:36" ht="15.5" thickTop="1" thickBot="1" x14ac:dyDescent="0.4">
      <c r="B22" s="373" t="s">
        <v>182</v>
      </c>
      <c r="C22" s="373"/>
      <c r="E22" s="60" t="s">
        <v>179</v>
      </c>
      <c r="F22" s="61" t="s">
        <v>179</v>
      </c>
      <c r="G22" s="61" t="s">
        <v>179</v>
      </c>
      <c r="H22" s="61"/>
      <c r="I22" s="61" t="s">
        <v>179</v>
      </c>
      <c r="J22" s="61" t="s">
        <v>179</v>
      </c>
      <c r="K22" s="61" t="s">
        <v>179</v>
      </c>
      <c r="L22" s="61"/>
      <c r="M22" s="61"/>
      <c r="N22" s="61"/>
      <c r="O22" s="61"/>
      <c r="P22" s="61"/>
      <c r="Q22" s="61" t="s">
        <v>179</v>
      </c>
      <c r="R22" s="61" t="s">
        <v>179</v>
      </c>
      <c r="S22" s="61" t="s">
        <v>179</v>
      </c>
      <c r="T22" s="61" t="s">
        <v>179</v>
      </c>
      <c r="U22" s="61" t="s">
        <v>179</v>
      </c>
      <c r="V22" s="61" t="s">
        <v>179</v>
      </c>
      <c r="W22" s="61" t="s">
        <v>179</v>
      </c>
      <c r="X22" s="61" t="s">
        <v>179</v>
      </c>
      <c r="Y22" s="61" t="s">
        <v>179</v>
      </c>
      <c r="Z22" s="61"/>
      <c r="AA22" s="61">
        <v>16.868000000000002</v>
      </c>
      <c r="AB22" s="61">
        <v>598.697</v>
      </c>
      <c r="AC22" s="61"/>
      <c r="AD22" s="61" t="s">
        <v>179</v>
      </c>
      <c r="AE22" s="61" t="s">
        <v>179</v>
      </c>
      <c r="AF22" s="61" t="s">
        <v>179</v>
      </c>
      <c r="AG22" s="61" t="s">
        <v>179</v>
      </c>
      <c r="AH22" s="61" t="s">
        <v>179</v>
      </c>
      <c r="AI22" s="61" t="s">
        <v>179</v>
      </c>
      <c r="AJ22" s="62" t="s">
        <v>179</v>
      </c>
    </row>
    <row r="23" spans="1:36" s="1" customFormat="1" ht="15.5" thickTop="1" thickBot="1" x14ac:dyDescent="0.4">
      <c r="A23" s="2"/>
      <c r="C23" s="42"/>
      <c r="E23" s="44"/>
      <c r="F23" s="44"/>
      <c r="G23" s="44"/>
      <c r="H23" s="44"/>
      <c r="I23" s="44"/>
      <c r="J23" s="44"/>
      <c r="K23" s="44"/>
      <c r="L23" s="44"/>
      <c r="M23" s="44"/>
      <c r="N23" s="44"/>
      <c r="O23" s="44"/>
      <c r="P23" s="44"/>
      <c r="Q23" s="44"/>
      <c r="R23" s="44"/>
      <c r="S23" s="44"/>
      <c r="T23" s="44"/>
      <c r="U23" s="44"/>
      <c r="V23" s="44"/>
      <c r="W23" s="44"/>
      <c r="X23" s="63"/>
      <c r="Y23" s="44"/>
      <c r="Z23" s="44"/>
      <c r="AA23" s="44"/>
      <c r="AB23" s="44"/>
      <c r="AC23" s="44"/>
      <c r="AD23" s="44"/>
      <c r="AE23" s="44"/>
      <c r="AF23" s="44"/>
      <c r="AG23" s="44"/>
      <c r="AH23" s="44"/>
      <c r="AI23" s="44"/>
      <c r="AJ23" s="44"/>
    </row>
    <row r="24" spans="1:36" s="1" customFormat="1" ht="15" thickTop="1" x14ac:dyDescent="0.35">
      <c r="A24" s="2"/>
      <c r="B24" s="289" t="s">
        <v>141</v>
      </c>
      <c r="C24" s="290"/>
      <c r="D24" s="102"/>
      <c r="E24" s="12">
        <v>2065</v>
      </c>
      <c r="F24" s="13">
        <v>203.21473125000003</v>
      </c>
      <c r="G24" s="13">
        <v>25.288944333333333</v>
      </c>
      <c r="H24" s="14"/>
      <c r="I24" s="14"/>
      <c r="J24" s="13">
        <v>50.176476851851852</v>
      </c>
      <c r="K24" s="14"/>
      <c r="L24" s="14"/>
      <c r="M24" s="14"/>
      <c r="N24" s="14"/>
      <c r="O24" s="14"/>
      <c r="P24" s="14"/>
      <c r="Q24" s="13">
        <v>45.158829166666671</v>
      </c>
      <c r="R24" s="14">
        <v>1200</v>
      </c>
      <c r="S24" s="14">
        <v>15</v>
      </c>
      <c r="T24" s="14">
        <v>115</v>
      </c>
      <c r="U24" s="14">
        <v>1.4</v>
      </c>
      <c r="V24" s="14">
        <v>1.6</v>
      </c>
      <c r="W24" s="14">
        <v>17</v>
      </c>
      <c r="X24" s="15">
        <v>2</v>
      </c>
      <c r="Y24" s="14">
        <v>2.8</v>
      </c>
      <c r="Z24" s="16"/>
      <c r="AA24" s="16"/>
      <c r="AB24" s="14">
        <v>500</v>
      </c>
      <c r="AC24" s="16"/>
      <c r="AD24" s="14">
        <v>1300</v>
      </c>
      <c r="AE24" s="14">
        <v>1250</v>
      </c>
      <c r="AF24" s="14">
        <v>360</v>
      </c>
      <c r="AG24" s="14">
        <v>18</v>
      </c>
      <c r="AH24" s="14">
        <v>19.5</v>
      </c>
      <c r="AI24" s="14">
        <v>1500</v>
      </c>
      <c r="AJ24" s="17">
        <v>2500</v>
      </c>
    </row>
    <row r="25" spans="1:36" s="1" customFormat="1" ht="15" thickBot="1" x14ac:dyDescent="0.4">
      <c r="A25" s="2"/>
      <c r="B25" s="303" t="s">
        <v>142</v>
      </c>
      <c r="C25" s="304"/>
      <c r="D25" s="102"/>
      <c r="E25" s="18">
        <v>2165</v>
      </c>
      <c r="F25" s="19">
        <v>293.53238958333338</v>
      </c>
      <c r="G25" s="20"/>
      <c r="H25" s="20"/>
      <c r="I25" s="19">
        <v>45.158829166666671</v>
      </c>
      <c r="J25" s="19">
        <v>70.2470675925926</v>
      </c>
      <c r="K25" s="19">
        <v>20.070590740740741</v>
      </c>
      <c r="L25" s="20"/>
      <c r="M25" s="20"/>
      <c r="N25" s="20"/>
      <c r="O25" s="20"/>
      <c r="P25" s="20"/>
      <c r="Q25" s="19">
        <v>135.47648749999999</v>
      </c>
      <c r="R25" s="20"/>
      <c r="S25" s="20">
        <v>100</v>
      </c>
      <c r="T25" s="20">
        <v>1800</v>
      </c>
      <c r="U25" s="20"/>
      <c r="V25" s="20"/>
      <c r="W25" s="20"/>
      <c r="X25" s="20">
        <v>80</v>
      </c>
      <c r="Y25" s="20"/>
      <c r="Z25" s="21"/>
      <c r="AA25" s="21"/>
      <c r="AB25" s="20"/>
      <c r="AC25" s="21"/>
      <c r="AD25" s="20">
        <v>3000</v>
      </c>
      <c r="AE25" s="20">
        <v>4000</v>
      </c>
      <c r="AF25" s="20"/>
      <c r="AG25" s="20">
        <v>45</v>
      </c>
      <c r="AH25" s="20">
        <v>34</v>
      </c>
      <c r="AI25" s="20">
        <v>2300</v>
      </c>
      <c r="AJ25" s="22"/>
    </row>
    <row r="26" spans="1:36" s="1" customFormat="1" ht="15.5" thickTop="1" thickBot="1" x14ac:dyDescent="0.4">
      <c r="F26" s="23"/>
      <c r="G26" s="23"/>
      <c r="H26" s="23"/>
      <c r="I26" s="23"/>
      <c r="J26" s="23"/>
      <c r="K26" s="23"/>
      <c r="L26" s="23"/>
      <c r="M26" s="23"/>
      <c r="N26" s="23"/>
      <c r="O26" s="23"/>
      <c r="P26" s="23"/>
      <c r="Q26" s="23"/>
    </row>
    <row r="27" spans="1:36" s="1" customFormat="1" ht="15" thickTop="1" x14ac:dyDescent="0.35">
      <c r="B27" s="289" t="s">
        <v>143</v>
      </c>
      <c r="C27" s="290"/>
      <c r="F27" s="24">
        <v>237.9375</v>
      </c>
      <c r="G27" s="25">
        <v>29.61</v>
      </c>
      <c r="H27" s="23"/>
      <c r="I27" s="26"/>
      <c r="J27" s="27">
        <v>58.75</v>
      </c>
      <c r="K27" s="28"/>
      <c r="L27" s="28"/>
      <c r="M27" s="28"/>
      <c r="N27" s="28"/>
      <c r="O27" s="28"/>
      <c r="P27" s="28"/>
      <c r="Q27" s="25">
        <v>52.875</v>
      </c>
      <c r="AF27" s="197"/>
      <c r="AG27" s="197"/>
    </row>
    <row r="28" spans="1:36" s="1" customFormat="1" ht="15" thickBot="1" x14ac:dyDescent="0.4">
      <c r="B28" s="303" t="s">
        <v>144</v>
      </c>
      <c r="C28" s="304"/>
      <c r="F28" s="29">
        <v>343.6875</v>
      </c>
      <c r="G28" s="30"/>
      <c r="H28" s="23"/>
      <c r="I28" s="29">
        <v>52.875</v>
      </c>
      <c r="J28" s="31">
        <v>82.25</v>
      </c>
      <c r="K28" s="31">
        <v>23.5</v>
      </c>
      <c r="L28" s="32"/>
      <c r="M28" s="32"/>
      <c r="N28" s="32"/>
      <c r="O28" s="32"/>
      <c r="P28" s="32"/>
      <c r="Q28" s="33">
        <v>158.625</v>
      </c>
      <c r="AF28" s="197"/>
      <c r="AG28" s="197"/>
    </row>
    <row r="29" spans="1:36" s="1" customFormat="1" ht="15" thickTop="1" x14ac:dyDescent="0.35">
      <c r="A29" s="2"/>
      <c r="C29" s="2"/>
      <c r="D29" s="34"/>
      <c r="E29" s="64"/>
      <c r="AF29" s="76"/>
      <c r="AG29" s="76"/>
    </row>
    <row r="30" spans="1:36" x14ac:dyDescent="0.35">
      <c r="A30" s="2"/>
      <c r="B30" s="1"/>
      <c r="C30" s="2"/>
    </row>
  </sheetData>
  <mergeCells count="57">
    <mergeCell ref="B28:C28"/>
    <mergeCell ref="B4:C4"/>
    <mergeCell ref="B5:C5"/>
    <mergeCell ref="B6:C6"/>
    <mergeCell ref="B19:C19"/>
    <mergeCell ref="B20:C20"/>
    <mergeCell ref="B21:C21"/>
    <mergeCell ref="B22:C22"/>
    <mergeCell ref="B24:C24"/>
    <mergeCell ref="B25:C25"/>
    <mergeCell ref="B27:C27"/>
    <mergeCell ref="B13:C13"/>
    <mergeCell ref="B14:C14"/>
    <mergeCell ref="B15:C15"/>
    <mergeCell ref="B16:C16"/>
    <mergeCell ref="B17:C17"/>
    <mergeCell ref="B18:C18"/>
    <mergeCell ref="B7:C7"/>
    <mergeCell ref="B8:C8"/>
    <mergeCell ref="B9:C9"/>
    <mergeCell ref="B10:C10"/>
    <mergeCell ref="B11:C11"/>
    <mergeCell ref="B12:C12"/>
    <mergeCell ref="AH2:AH3"/>
    <mergeCell ref="AI2:AI3"/>
    <mergeCell ref="AJ2:AJ3"/>
    <mergeCell ref="AB2:AB3"/>
    <mergeCell ref="AC2:AC3"/>
    <mergeCell ref="AD2:AD3"/>
    <mergeCell ref="AE2:AE3"/>
    <mergeCell ref="AF2:AF3"/>
    <mergeCell ref="AG2:AG3"/>
    <mergeCell ref="AA2:AA3"/>
    <mergeCell ref="P2:P3"/>
    <mergeCell ref="Q2:Q3"/>
    <mergeCell ref="R2:R3"/>
    <mergeCell ref="S2:S3"/>
    <mergeCell ref="T2:T3"/>
    <mergeCell ref="U2:U3"/>
    <mergeCell ref="V2:V3"/>
    <mergeCell ref="W2:W3"/>
    <mergeCell ref="X2:X3"/>
    <mergeCell ref="Y2:Y3"/>
    <mergeCell ref="Z2:Z3"/>
    <mergeCell ref="A2:A3"/>
    <mergeCell ref="B2:C3"/>
    <mergeCell ref="O2:O3"/>
    <mergeCell ref="E2:E3"/>
    <mergeCell ref="F2:F3"/>
    <mergeCell ref="G2:G3"/>
    <mergeCell ref="H2:H3"/>
    <mergeCell ref="I2:I3"/>
    <mergeCell ref="J2:J3"/>
    <mergeCell ref="K2:K3"/>
    <mergeCell ref="L2:L3"/>
    <mergeCell ref="M2:M3"/>
    <mergeCell ref="N2:N3"/>
  </mergeCells>
  <conditionalFormatting sqref="E21">
    <cfRule type="cellIs" dxfId="279" priority="60" operator="lessThan">
      <formula>$E24</formula>
    </cfRule>
    <cfRule type="cellIs" dxfId="278" priority="61" operator="greaterThan">
      <formula>$E$25</formula>
    </cfRule>
    <cfRule type="cellIs" dxfId="277" priority="62" operator="between">
      <formula>$E$24</formula>
      <formula>$E$25</formula>
    </cfRule>
  </conditionalFormatting>
  <conditionalFormatting sqref="F21">
    <cfRule type="cellIs" dxfId="276" priority="57" operator="between">
      <formula>$F$24</formula>
      <formula>$F$25</formula>
    </cfRule>
    <cfRule type="cellIs" dxfId="275" priority="58" operator="lessThan">
      <formula>$F$24</formula>
    </cfRule>
    <cfRule type="cellIs" dxfId="274" priority="59" operator="greaterThan">
      <formula>$F$25</formula>
    </cfRule>
  </conditionalFormatting>
  <conditionalFormatting sqref="G21">
    <cfRule type="cellIs" dxfId="273" priority="55" operator="lessThan">
      <formula>$G$24</formula>
    </cfRule>
    <cfRule type="cellIs" dxfId="272" priority="56" operator="greaterThan">
      <formula>$G$24</formula>
    </cfRule>
  </conditionalFormatting>
  <conditionalFormatting sqref="I21">
    <cfRule type="cellIs" dxfId="271" priority="53" operator="lessThan">
      <formula>$I$25</formula>
    </cfRule>
    <cfRule type="cellIs" dxfId="270" priority="54" operator="greaterThan">
      <formula>$I$25</formula>
    </cfRule>
  </conditionalFormatting>
  <conditionalFormatting sqref="J21">
    <cfRule type="cellIs" dxfId="269" priority="50" operator="between">
      <formula>$J$24</formula>
      <formula>$J$25</formula>
    </cfRule>
    <cfRule type="cellIs" dxfId="268" priority="51" operator="lessThan">
      <formula>$J$24</formula>
    </cfRule>
    <cfRule type="cellIs" dxfId="267" priority="52" operator="greaterThan">
      <formula>$J$25</formula>
    </cfRule>
  </conditionalFormatting>
  <conditionalFormatting sqref="K21">
    <cfRule type="cellIs" dxfId="266" priority="49" operator="lessThan">
      <formula>$K$25</formula>
    </cfRule>
  </conditionalFormatting>
  <conditionalFormatting sqref="Q21">
    <cfRule type="cellIs" dxfId="265" priority="46" operator="between">
      <formula>$Q$24</formula>
      <formula>$Q$25</formula>
    </cfRule>
    <cfRule type="cellIs" dxfId="264" priority="47" operator="lessThan">
      <formula>$Q$24</formula>
    </cfRule>
    <cfRule type="cellIs" dxfId="263" priority="48" operator="greaterThan">
      <formula>$Q$25</formula>
    </cfRule>
  </conditionalFormatting>
  <conditionalFormatting sqref="R21">
    <cfRule type="cellIs" dxfId="262" priority="45" operator="greaterThan">
      <formula>$R$24</formula>
    </cfRule>
  </conditionalFormatting>
  <conditionalFormatting sqref="S21">
    <cfRule type="cellIs" dxfId="261" priority="42" operator="between">
      <formula>$S$24</formula>
      <formula>$S$25</formula>
    </cfRule>
    <cfRule type="cellIs" dxfId="260" priority="43" operator="lessThan">
      <formula>$S$24</formula>
    </cfRule>
    <cfRule type="cellIs" dxfId="259" priority="44" operator="greaterThan">
      <formula>$S$25</formula>
    </cfRule>
  </conditionalFormatting>
  <conditionalFormatting sqref="T21">
    <cfRule type="cellIs" dxfId="258" priority="39" operator="between">
      <formula>$T$24</formula>
      <formula>$T$25</formula>
    </cfRule>
    <cfRule type="cellIs" dxfId="257" priority="40" operator="lessThan">
      <formula>$T$24</formula>
    </cfRule>
    <cfRule type="cellIs" dxfId="256" priority="41" operator="greaterThan">
      <formula>$T$25</formula>
    </cfRule>
  </conditionalFormatting>
  <conditionalFormatting sqref="U21">
    <cfRule type="cellIs" dxfId="255" priority="37" operator="lessThan">
      <formula>$U$24</formula>
    </cfRule>
    <cfRule type="cellIs" dxfId="254" priority="38" operator="greaterThan">
      <formula>$U$24</formula>
    </cfRule>
  </conditionalFormatting>
  <conditionalFormatting sqref="V21">
    <cfRule type="cellIs" dxfId="253" priority="35" operator="lessThan">
      <formula>$V$24</formula>
    </cfRule>
    <cfRule type="cellIs" dxfId="252" priority="36" operator="greaterThan">
      <formula>$V$24</formula>
    </cfRule>
  </conditionalFormatting>
  <conditionalFormatting sqref="W21">
    <cfRule type="cellIs" dxfId="251" priority="33" operator="lessThan">
      <formula>$W$24</formula>
    </cfRule>
    <cfRule type="cellIs" dxfId="250" priority="34" operator="greaterThan">
      <formula>$W$24</formula>
    </cfRule>
  </conditionalFormatting>
  <conditionalFormatting sqref="Y21">
    <cfRule type="cellIs" dxfId="249" priority="28" operator="lessThan">
      <formula>$Y$24</formula>
    </cfRule>
    <cfRule type="cellIs" dxfId="248" priority="29" operator="greaterThan">
      <formula>$Y$24</formula>
    </cfRule>
  </conditionalFormatting>
  <conditionalFormatting sqref="AB21">
    <cfRule type="cellIs" dxfId="247" priority="26" operator="lessThan">
      <formula>$AB$24</formula>
    </cfRule>
    <cfRule type="cellIs" dxfId="246" priority="27" operator="greaterThan">
      <formula>$AB$24</formula>
    </cfRule>
  </conditionalFormatting>
  <conditionalFormatting sqref="AD21">
    <cfRule type="cellIs" dxfId="245" priority="23" operator="between">
      <formula>$AD$24</formula>
      <formula>$AD$25</formula>
    </cfRule>
    <cfRule type="cellIs" dxfId="244" priority="24" operator="lessThan">
      <formula>$AD$24</formula>
    </cfRule>
    <cfRule type="cellIs" dxfId="243" priority="25" operator="greaterThan">
      <formula>$AD$25</formula>
    </cfRule>
  </conditionalFormatting>
  <conditionalFormatting sqref="AF21">
    <cfRule type="cellIs" dxfId="242" priority="21" operator="lessThan">
      <formula>$AF$24</formula>
    </cfRule>
    <cfRule type="cellIs" dxfId="241" priority="22" operator="greaterThan">
      <formula>$AF$24</formula>
    </cfRule>
  </conditionalFormatting>
  <conditionalFormatting sqref="AG21">
    <cfRule type="cellIs" dxfId="240" priority="18" operator="between">
      <formula>$AG$24</formula>
      <formula>$AG$25</formula>
    </cfRule>
    <cfRule type="cellIs" dxfId="239" priority="19" operator="lessThan">
      <formula>$AG$24</formula>
    </cfRule>
    <cfRule type="cellIs" dxfId="238" priority="20" operator="greaterThan">
      <formula>$AG$25</formula>
    </cfRule>
  </conditionalFormatting>
  <conditionalFormatting sqref="AH21">
    <cfRule type="cellIs" dxfId="237" priority="15" operator="between">
      <formula>$AH$24</formula>
      <formula>$AH$25</formula>
    </cfRule>
    <cfRule type="cellIs" dxfId="236" priority="16" operator="lessThan">
      <formula>$AH$24</formula>
    </cfRule>
    <cfRule type="cellIs" dxfId="235" priority="17" operator="greaterThan">
      <formula>$AH$25</formula>
    </cfRule>
  </conditionalFormatting>
  <conditionalFormatting sqref="AI21">
    <cfRule type="cellIs" dxfId="234" priority="12" operator="between">
      <formula>$AI$24</formula>
      <formula>$AI$25</formula>
    </cfRule>
    <cfRule type="cellIs" dxfId="233" priority="13" operator="lessThan">
      <formula>$AI$24</formula>
    </cfRule>
    <cfRule type="cellIs" dxfId="232" priority="14" operator="greaterThan">
      <formula>$AI$25</formula>
    </cfRule>
  </conditionalFormatting>
  <conditionalFormatting sqref="AJ21">
    <cfRule type="cellIs" dxfId="231" priority="10" operator="lessThan">
      <formula>$AJ$24</formula>
    </cfRule>
    <cfRule type="cellIs" dxfId="230" priority="11" operator="greaterThan">
      <formula>$AJ$25</formula>
    </cfRule>
  </conditionalFormatting>
  <conditionalFormatting sqref="AE21">
    <cfRule type="cellIs" dxfId="229" priority="7" operator="between">
      <formula>$AE$24</formula>
      <formula>$AE$25</formula>
    </cfRule>
    <cfRule type="cellIs" dxfId="228" priority="8" operator="lessThan">
      <formula>$AE$24</formula>
    </cfRule>
    <cfRule type="cellIs" dxfId="227" priority="9" operator="greaterThan">
      <formula>$AE$25</formula>
    </cfRule>
  </conditionalFormatting>
  <pageMargins left="0.7" right="0.7" top="0.75" bottom="0.75" header="0.3" footer="0.3"/>
  <pageSetup orientation="portrait" horizontalDpi="300" verticalDpi="30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6">
    <tabColor rgb="FF0070C0"/>
  </sheetPr>
  <dimension ref="A1:AK28"/>
  <sheetViews>
    <sheetView zoomScale="80" zoomScaleNormal="80" workbookViewId="0"/>
  </sheetViews>
  <sheetFormatPr defaultRowHeight="14.5" x14ac:dyDescent="0.35"/>
  <cols>
    <col min="2" max="2" width="26.6328125" customWidth="1"/>
    <col min="3" max="3" width="34.90625" customWidth="1"/>
    <col min="4" max="4" width="2.36328125" customWidth="1"/>
    <col min="5" max="36" width="8.6328125" customWidth="1"/>
  </cols>
  <sheetData>
    <row r="1" spans="1:37" ht="87.5" thickBot="1" x14ac:dyDescent="0.4">
      <c r="A1" s="2"/>
      <c r="B1" s="1"/>
      <c r="C1" s="2"/>
      <c r="D1" s="1"/>
      <c r="E1" s="5" t="s">
        <v>12</v>
      </c>
      <c r="F1" s="5" t="s">
        <v>13</v>
      </c>
      <c r="G1" s="5" t="s">
        <v>14</v>
      </c>
      <c r="H1" s="5" t="s">
        <v>15</v>
      </c>
      <c r="I1" s="5" t="s">
        <v>16</v>
      </c>
      <c r="J1" s="5" t="s">
        <v>17</v>
      </c>
      <c r="K1" s="5" t="s">
        <v>18</v>
      </c>
      <c r="L1" s="5" t="s">
        <v>19</v>
      </c>
      <c r="M1" s="5" t="s">
        <v>20</v>
      </c>
      <c r="N1" s="5" t="s">
        <v>21</v>
      </c>
      <c r="O1" s="5" t="s">
        <v>22</v>
      </c>
      <c r="P1" s="5" t="s">
        <v>23</v>
      </c>
      <c r="Q1" s="5" t="s">
        <v>24</v>
      </c>
      <c r="R1" s="5" t="s">
        <v>25</v>
      </c>
      <c r="S1" s="5" t="s">
        <v>26</v>
      </c>
      <c r="T1" s="5" t="s">
        <v>27</v>
      </c>
      <c r="U1" s="5" t="s">
        <v>28</v>
      </c>
      <c r="V1" s="5" t="s">
        <v>29</v>
      </c>
      <c r="W1" s="5" t="s">
        <v>30</v>
      </c>
      <c r="X1" s="5" t="s">
        <v>31</v>
      </c>
      <c r="Y1" s="5" t="s">
        <v>32</v>
      </c>
      <c r="Z1" s="5" t="s">
        <v>33</v>
      </c>
      <c r="AA1" s="5" t="s">
        <v>34</v>
      </c>
      <c r="AB1" s="5" t="s">
        <v>35</v>
      </c>
      <c r="AC1" s="5" t="s">
        <v>36</v>
      </c>
      <c r="AD1" s="5" t="s">
        <v>37</v>
      </c>
      <c r="AE1" s="5" t="s">
        <v>38</v>
      </c>
      <c r="AF1" s="5" t="s">
        <v>39</v>
      </c>
      <c r="AG1" s="5" t="s">
        <v>40</v>
      </c>
      <c r="AH1" s="5" t="s">
        <v>41</v>
      </c>
      <c r="AI1" s="5" t="s">
        <v>42</v>
      </c>
      <c r="AJ1" s="5" t="s">
        <v>43</v>
      </c>
    </row>
    <row r="2" spans="1:37" ht="15" thickTop="1" x14ac:dyDescent="0.35">
      <c r="A2" s="311" t="s">
        <v>1</v>
      </c>
      <c r="B2" s="313" t="s">
        <v>0</v>
      </c>
      <c r="C2" s="314"/>
      <c r="D2" s="1"/>
      <c r="E2" s="335" t="s">
        <v>44</v>
      </c>
      <c r="F2" s="337" t="s">
        <v>45</v>
      </c>
      <c r="G2" s="337" t="s">
        <v>46</v>
      </c>
      <c r="H2" s="337" t="s">
        <v>47</v>
      </c>
      <c r="I2" s="325" t="s">
        <v>48</v>
      </c>
      <c r="J2" s="337" t="s">
        <v>49</v>
      </c>
      <c r="K2" s="337" t="s">
        <v>50</v>
      </c>
      <c r="L2" s="325" t="s">
        <v>51</v>
      </c>
      <c r="M2" s="325" t="s">
        <v>52</v>
      </c>
      <c r="N2" s="325" t="s">
        <v>53</v>
      </c>
      <c r="O2" s="325" t="s">
        <v>54</v>
      </c>
      <c r="P2" s="325" t="s">
        <v>55</v>
      </c>
      <c r="Q2" s="325" t="s">
        <v>56</v>
      </c>
      <c r="R2" s="325" t="s">
        <v>57</v>
      </c>
      <c r="S2" s="325" t="s">
        <v>58</v>
      </c>
      <c r="T2" s="325" t="s">
        <v>59</v>
      </c>
      <c r="U2" s="325" t="s">
        <v>60</v>
      </c>
      <c r="V2" s="325" t="s">
        <v>61</v>
      </c>
      <c r="W2" s="325" t="s">
        <v>62</v>
      </c>
      <c r="X2" s="325" t="s">
        <v>63</v>
      </c>
      <c r="Y2" s="325" t="s">
        <v>64</v>
      </c>
      <c r="Z2" s="325" t="s">
        <v>65</v>
      </c>
      <c r="AA2" s="325" t="s">
        <v>66</v>
      </c>
      <c r="AB2" s="325" t="s">
        <v>67</v>
      </c>
      <c r="AC2" s="325" t="s">
        <v>68</v>
      </c>
      <c r="AD2" s="325" t="s">
        <v>69</v>
      </c>
      <c r="AE2" s="325" t="s">
        <v>70</v>
      </c>
      <c r="AF2" s="325" t="s">
        <v>71</v>
      </c>
      <c r="AG2" s="325" t="s">
        <v>72</v>
      </c>
      <c r="AH2" s="325" t="s">
        <v>73</v>
      </c>
      <c r="AI2" s="325" t="s">
        <v>74</v>
      </c>
      <c r="AJ2" s="327" t="s">
        <v>75</v>
      </c>
    </row>
    <row r="3" spans="1:37" ht="15" thickBot="1" x14ac:dyDescent="0.4">
      <c r="A3" s="312"/>
      <c r="B3" s="315"/>
      <c r="C3" s="316"/>
      <c r="D3" s="1"/>
      <c r="E3" s="341"/>
      <c r="F3" s="306"/>
      <c r="G3" s="306"/>
      <c r="H3" s="306"/>
      <c r="I3" s="306"/>
      <c r="J3" s="306"/>
      <c r="K3" s="306"/>
      <c r="L3" s="306"/>
      <c r="M3" s="306"/>
      <c r="N3" s="306"/>
      <c r="O3" s="306"/>
      <c r="P3" s="306"/>
      <c r="Q3" s="306"/>
      <c r="R3" s="306"/>
      <c r="S3" s="306"/>
      <c r="T3" s="306"/>
      <c r="U3" s="306"/>
      <c r="V3" s="306"/>
      <c r="W3" s="306"/>
      <c r="X3" s="306"/>
      <c r="Y3" s="306"/>
      <c r="Z3" s="306"/>
      <c r="AA3" s="306"/>
      <c r="AB3" s="306"/>
      <c r="AC3" s="306"/>
      <c r="AD3" s="306"/>
      <c r="AE3" s="306"/>
      <c r="AF3" s="306"/>
      <c r="AG3" s="306"/>
      <c r="AH3" s="306"/>
      <c r="AI3" s="306"/>
      <c r="AJ3" s="340"/>
    </row>
    <row r="4" spans="1:37" s="1" customFormat="1" ht="16" thickTop="1" x14ac:dyDescent="0.35">
      <c r="A4" s="242">
        <v>9.7100000000000009</v>
      </c>
      <c r="B4" s="299" t="s">
        <v>186</v>
      </c>
      <c r="C4" s="300"/>
      <c r="E4" s="153"/>
      <c r="F4" s="79"/>
      <c r="G4" s="79"/>
      <c r="H4" s="79"/>
      <c r="I4" s="79"/>
      <c r="J4" s="79"/>
      <c r="K4" s="79"/>
      <c r="L4" s="79"/>
      <c r="M4" s="79"/>
      <c r="N4" s="79"/>
      <c r="O4" s="79"/>
      <c r="P4" s="79"/>
      <c r="Q4" s="79"/>
      <c r="R4" s="79"/>
      <c r="S4" s="79"/>
      <c r="T4" s="79"/>
      <c r="U4" s="79"/>
      <c r="V4" s="79"/>
      <c r="W4" s="79"/>
      <c r="X4" s="79"/>
      <c r="Y4" s="79"/>
      <c r="Z4" s="79"/>
      <c r="AA4" s="79"/>
      <c r="AB4" s="79"/>
      <c r="AC4" s="79"/>
      <c r="AD4" s="79"/>
      <c r="AE4" s="79"/>
      <c r="AF4" s="79"/>
      <c r="AG4" s="79"/>
      <c r="AH4" s="79"/>
      <c r="AI4" s="79"/>
      <c r="AJ4" s="154"/>
      <c r="AK4" s="76"/>
    </row>
    <row r="5" spans="1:37" s="23" customFormat="1" x14ac:dyDescent="0.35">
      <c r="A5" s="202">
        <v>2</v>
      </c>
      <c r="B5" s="348" t="s">
        <v>3</v>
      </c>
      <c r="C5" s="349"/>
      <c r="E5" s="147">
        <v>73.624000000000009</v>
      </c>
      <c r="F5" s="151">
        <v>12.612</v>
      </c>
      <c r="G5" s="151">
        <v>4.6640000000000006</v>
      </c>
      <c r="H5" s="151">
        <v>2.7760000000000002</v>
      </c>
      <c r="I5" s="151">
        <v>6.8000000000000005E-2</v>
      </c>
      <c r="J5" s="151">
        <v>1.4480000000000002</v>
      </c>
      <c r="K5" s="151">
        <v>0.33999999999999997</v>
      </c>
      <c r="L5" s="151">
        <v>0.25600000000000001</v>
      </c>
      <c r="M5" s="151">
        <v>0.46799999999999997</v>
      </c>
      <c r="N5" s="151">
        <v>0.30800000000000005</v>
      </c>
      <c r="O5" s="151">
        <v>0.15600000000000003</v>
      </c>
      <c r="P5" s="151">
        <v>0.56799999999999995</v>
      </c>
      <c r="Q5" s="151">
        <v>5.1319999999999997</v>
      </c>
      <c r="R5" s="151">
        <v>408.48000000000008</v>
      </c>
      <c r="S5" s="151">
        <v>0.11600000000000001</v>
      </c>
      <c r="T5" s="151">
        <v>42.352000000000004</v>
      </c>
      <c r="U5" s="151">
        <v>0.156</v>
      </c>
      <c r="V5" s="151">
        <v>0.23200000000000001</v>
      </c>
      <c r="W5" s="151">
        <v>2.4159999999999999</v>
      </c>
      <c r="X5" s="151">
        <v>0.24400000000000005</v>
      </c>
      <c r="Y5" s="151">
        <v>8.0000000000000002E-3</v>
      </c>
      <c r="Z5" s="151">
        <v>94.384</v>
      </c>
      <c r="AA5" s="151">
        <v>1.1400000000000001</v>
      </c>
      <c r="AB5" s="151">
        <v>96.324000000000012</v>
      </c>
      <c r="AC5" s="151">
        <v>95.524000000000015</v>
      </c>
      <c r="AD5" s="151">
        <v>156.58800000000002</v>
      </c>
      <c r="AE5" s="151">
        <v>92.51600000000002</v>
      </c>
      <c r="AF5" s="151">
        <v>61.384000000000007</v>
      </c>
      <c r="AG5" s="151">
        <v>2.528</v>
      </c>
      <c r="AH5" s="151">
        <v>0.84400000000000008</v>
      </c>
      <c r="AI5" s="151">
        <v>156.05600000000001</v>
      </c>
      <c r="AJ5" s="152">
        <v>458.19200000000001</v>
      </c>
      <c r="AK5" s="140"/>
    </row>
    <row r="6" spans="1:37" s="23" customFormat="1" x14ac:dyDescent="0.35">
      <c r="A6" s="203">
        <v>0.57000000000000006</v>
      </c>
      <c r="B6" s="348" t="s">
        <v>4</v>
      </c>
      <c r="C6" s="349"/>
      <c r="E6" s="147">
        <v>21.312199999999997</v>
      </c>
      <c r="F6" s="151">
        <v>3.9024000000000001</v>
      </c>
      <c r="G6" s="151">
        <v>1.0772999999999999</v>
      </c>
      <c r="H6" s="151">
        <v>1.4517000000000002</v>
      </c>
      <c r="I6" s="151">
        <v>0</v>
      </c>
      <c r="J6" s="151">
        <v>0.51200000000000001</v>
      </c>
      <c r="K6" s="151">
        <v>6.8800000000000014E-2</v>
      </c>
      <c r="L6" s="151">
        <v>7.9300000000000009E-2</v>
      </c>
      <c r="M6" s="151">
        <v>0.23069999999999999</v>
      </c>
      <c r="N6" s="151">
        <v>0.1963</v>
      </c>
      <c r="O6" s="151">
        <v>3.4400000000000007E-2</v>
      </c>
      <c r="P6" s="151">
        <v>0</v>
      </c>
      <c r="Q6" s="151">
        <v>0.65100000000000002</v>
      </c>
      <c r="R6" s="151">
        <v>208.69740000000002</v>
      </c>
      <c r="S6" s="151">
        <v>0</v>
      </c>
      <c r="T6" s="151">
        <v>10.415699999999999</v>
      </c>
      <c r="U6" s="151">
        <v>2.6300000000000004E-2</v>
      </c>
      <c r="V6" s="151">
        <v>2.6300000000000004E-2</v>
      </c>
      <c r="W6" s="151">
        <v>0.47260000000000002</v>
      </c>
      <c r="X6" s="151">
        <v>5.9400000000000001E-2</v>
      </c>
      <c r="Y6" s="151">
        <v>0</v>
      </c>
      <c r="Z6" s="151">
        <v>7.3381000000000007</v>
      </c>
      <c r="AA6" s="151">
        <v>0</v>
      </c>
      <c r="AB6" s="151">
        <v>7.3381000000000007</v>
      </c>
      <c r="AC6" s="151">
        <v>7.3381000000000007</v>
      </c>
      <c r="AD6" s="151">
        <v>11.470700000000001</v>
      </c>
      <c r="AE6" s="151">
        <v>15.243400000000001</v>
      </c>
      <c r="AF6" s="151">
        <v>7.0629000000000008</v>
      </c>
      <c r="AG6" s="151">
        <v>0.33000000000000007</v>
      </c>
      <c r="AH6" s="151">
        <v>0.1366</v>
      </c>
      <c r="AI6" s="151">
        <v>30.738999999999997</v>
      </c>
      <c r="AJ6" s="152">
        <v>101.29320000000001</v>
      </c>
      <c r="AK6" s="140"/>
    </row>
    <row r="7" spans="1:37" x14ac:dyDescent="0.35">
      <c r="A7" s="80">
        <v>7.14</v>
      </c>
      <c r="B7" s="295" t="s">
        <v>190</v>
      </c>
      <c r="C7" s="296"/>
      <c r="E7" s="155">
        <v>460.92399999999998</v>
      </c>
      <c r="F7" s="92">
        <v>101.684</v>
      </c>
      <c r="G7" s="92">
        <v>17.423999999999999</v>
      </c>
      <c r="H7" s="92">
        <v>49.4</v>
      </c>
      <c r="I7" s="92">
        <v>2.2759999999999998</v>
      </c>
      <c r="J7" s="92">
        <v>6.4179999999999993</v>
      </c>
      <c r="K7" s="92">
        <v>0.998</v>
      </c>
      <c r="L7" s="92">
        <v>2.8519999999999999</v>
      </c>
      <c r="M7" s="92">
        <v>1.8539999999999999</v>
      </c>
      <c r="N7" s="92">
        <v>1.1399999999999999</v>
      </c>
      <c r="O7" s="92">
        <v>0.14199999999999999</v>
      </c>
      <c r="P7" s="92">
        <v>2.71</v>
      </c>
      <c r="Q7" s="92">
        <v>9.8539999999999992</v>
      </c>
      <c r="R7" s="92">
        <v>329.56200000000001</v>
      </c>
      <c r="S7" s="92">
        <v>0</v>
      </c>
      <c r="T7" s="92">
        <v>166.76600000000002</v>
      </c>
      <c r="U7" s="92">
        <v>0.71399999999999997</v>
      </c>
      <c r="V7" s="92">
        <v>0.57199999999999995</v>
      </c>
      <c r="W7" s="92">
        <v>6.2839999999999998</v>
      </c>
      <c r="X7" s="92">
        <v>0.71399999999999997</v>
      </c>
      <c r="Y7" s="92">
        <v>0</v>
      </c>
      <c r="Z7" s="92">
        <v>156.876</v>
      </c>
      <c r="AA7" s="92">
        <v>1.1399999999999999</v>
      </c>
      <c r="AB7" s="92">
        <v>159.01399999999998</v>
      </c>
      <c r="AC7" s="92">
        <v>158.01599999999999</v>
      </c>
      <c r="AD7" s="92">
        <v>183.57400000000001</v>
      </c>
      <c r="AE7" s="92">
        <v>247.67600000000002</v>
      </c>
      <c r="AF7" s="92">
        <v>134.24799999999999</v>
      </c>
      <c r="AG7" s="92">
        <v>4.9979999999999993</v>
      </c>
      <c r="AH7" s="92">
        <v>2.1419999999999999</v>
      </c>
      <c r="AI7" s="92">
        <v>217.10599999999999</v>
      </c>
      <c r="AJ7" s="156">
        <v>1843.1379999999999</v>
      </c>
      <c r="AK7" s="78"/>
    </row>
    <row r="8" spans="1:37" s="23" customFormat="1" ht="15.5" x14ac:dyDescent="0.35">
      <c r="A8" s="235">
        <v>4.43</v>
      </c>
      <c r="B8" s="299" t="s">
        <v>189</v>
      </c>
      <c r="C8" s="300"/>
      <c r="E8" s="147">
        <v>708.09569999999997</v>
      </c>
      <c r="F8" s="151">
        <v>140.1277</v>
      </c>
      <c r="G8" s="151">
        <v>18.053600000000003</v>
      </c>
      <c r="H8" s="151">
        <v>6.5630999999999995</v>
      </c>
      <c r="I8" s="151">
        <v>2.8035000000000001</v>
      </c>
      <c r="J8" s="151">
        <v>8.6648999999999994</v>
      </c>
      <c r="K8" s="151">
        <v>1.5968</v>
      </c>
      <c r="L8" s="151">
        <v>2.3868999999999998</v>
      </c>
      <c r="M8" s="151">
        <v>3.3247</v>
      </c>
      <c r="N8" s="151">
        <v>2.8548000000000004</v>
      </c>
      <c r="O8" s="151">
        <v>0.21299999999999999</v>
      </c>
      <c r="P8" s="151">
        <v>3.3996</v>
      </c>
      <c r="Q8" s="151">
        <v>24.361200000000004</v>
      </c>
      <c r="R8" s="151">
        <v>9.92</v>
      </c>
      <c r="S8" s="151">
        <v>0.15130000000000002</v>
      </c>
      <c r="T8" s="151">
        <v>0.48710000000000003</v>
      </c>
      <c r="U8" s="151">
        <v>0.74460000000000004</v>
      </c>
      <c r="V8" s="151">
        <v>0.31900000000000001</v>
      </c>
      <c r="W8" s="151">
        <v>12.437999999999999</v>
      </c>
      <c r="X8" s="151">
        <v>0.59350000000000003</v>
      </c>
      <c r="Y8" s="151">
        <v>2.6699999999999998E-2</v>
      </c>
      <c r="Z8" s="151">
        <v>88.111500000000007</v>
      </c>
      <c r="AA8" s="151">
        <v>8.9419000000000004</v>
      </c>
      <c r="AB8" s="151">
        <v>103.2282</v>
      </c>
      <c r="AC8" s="151">
        <v>96.887100000000004</v>
      </c>
      <c r="AD8" s="151">
        <v>103.8494</v>
      </c>
      <c r="AE8" s="151">
        <v>632.95939999999996</v>
      </c>
      <c r="AF8" s="151">
        <v>256.1687</v>
      </c>
      <c r="AG8" s="151">
        <v>7.5949000000000009</v>
      </c>
      <c r="AH8" s="151">
        <v>5.0579000000000001</v>
      </c>
      <c r="AI8" s="151">
        <v>178.4752</v>
      </c>
      <c r="AJ8" s="152">
        <v>640.2016000000001</v>
      </c>
      <c r="AK8" s="140"/>
    </row>
    <row r="9" spans="1:37" s="1" customFormat="1" ht="15.5" x14ac:dyDescent="0.35">
      <c r="A9" s="133">
        <v>4</v>
      </c>
      <c r="B9" s="299" t="s">
        <v>6</v>
      </c>
      <c r="C9" s="300"/>
      <c r="E9" s="147"/>
      <c r="F9" s="151"/>
      <c r="G9" s="151"/>
      <c r="H9" s="151"/>
      <c r="I9" s="151"/>
      <c r="J9" s="151"/>
      <c r="K9" s="151"/>
      <c r="L9" s="151"/>
      <c r="M9" s="151"/>
      <c r="N9" s="151"/>
      <c r="O9" s="151"/>
      <c r="P9" s="151"/>
      <c r="Q9" s="151"/>
      <c r="R9" s="151"/>
      <c r="S9" s="151"/>
      <c r="T9" s="151"/>
      <c r="U9" s="151"/>
      <c r="V9" s="151"/>
      <c r="W9" s="151"/>
      <c r="X9" s="151"/>
      <c r="Y9" s="151"/>
      <c r="Z9" s="151"/>
      <c r="AA9" s="151"/>
      <c r="AB9" s="151"/>
      <c r="AC9" s="151"/>
      <c r="AD9" s="151"/>
      <c r="AE9" s="151"/>
      <c r="AF9" s="151"/>
      <c r="AG9" s="151"/>
      <c r="AH9" s="151"/>
      <c r="AI9" s="151"/>
      <c r="AJ9" s="152"/>
      <c r="AK9" s="76"/>
    </row>
    <row r="10" spans="1:37" s="1" customFormat="1" x14ac:dyDescent="0.35">
      <c r="A10" s="204">
        <v>2.7199999999999998</v>
      </c>
      <c r="B10" s="350" t="s">
        <v>7</v>
      </c>
      <c r="C10" s="351"/>
      <c r="E10" s="147"/>
      <c r="F10" s="151"/>
      <c r="G10" s="151"/>
      <c r="H10" s="151"/>
      <c r="I10" s="151"/>
      <c r="J10" s="151"/>
      <c r="K10" s="151"/>
      <c r="L10" s="151"/>
      <c r="M10" s="151"/>
      <c r="N10" s="151"/>
      <c r="O10" s="151"/>
      <c r="P10" s="151"/>
      <c r="Q10" s="151"/>
      <c r="R10" s="151"/>
      <c r="S10" s="151"/>
      <c r="T10" s="151"/>
      <c r="U10" s="151"/>
      <c r="V10" s="151"/>
      <c r="W10" s="151"/>
      <c r="X10" s="151"/>
      <c r="Y10" s="151"/>
      <c r="Z10" s="151"/>
      <c r="AA10" s="151"/>
      <c r="AB10" s="151"/>
      <c r="AC10" s="151"/>
      <c r="AD10" s="151"/>
      <c r="AE10" s="151"/>
      <c r="AF10" s="151"/>
      <c r="AG10" s="151"/>
      <c r="AH10" s="151"/>
      <c r="AI10" s="151"/>
      <c r="AJ10" s="152"/>
      <c r="AK10" s="76"/>
    </row>
    <row r="11" spans="1:37" s="23" customFormat="1" x14ac:dyDescent="0.35">
      <c r="A11" s="203">
        <v>1.46</v>
      </c>
      <c r="B11" s="348" t="s">
        <v>8</v>
      </c>
      <c r="C11" s="349"/>
      <c r="E11" s="147">
        <v>174.40589999999997</v>
      </c>
      <c r="F11" s="151">
        <v>27.812899999999999</v>
      </c>
      <c r="G11" s="151">
        <v>7.469199999999999</v>
      </c>
      <c r="H11" s="151">
        <v>2.0844999999999998</v>
      </c>
      <c r="I11" s="151">
        <v>0</v>
      </c>
      <c r="J11" s="151">
        <v>2.4216999999999995</v>
      </c>
      <c r="K11" s="151">
        <v>0.42320000000000002</v>
      </c>
      <c r="L11" s="151">
        <v>0.62659999999999993</v>
      </c>
      <c r="M11" s="151">
        <v>1.0684</v>
      </c>
      <c r="N11" s="151">
        <v>0.86119999999999997</v>
      </c>
      <c r="O11" s="151">
        <v>0.18689999999999998</v>
      </c>
      <c r="P11" s="151">
        <v>0.1885</v>
      </c>
      <c r="Q11" s="151">
        <v>11.692399999999999</v>
      </c>
      <c r="R11" s="151">
        <v>2.5425999999999997</v>
      </c>
      <c r="S11" s="151">
        <v>0</v>
      </c>
      <c r="T11" s="151">
        <v>3.2853999999999997</v>
      </c>
      <c r="U11" s="151">
        <v>0.26869999999999999</v>
      </c>
      <c r="V11" s="151">
        <v>0.111</v>
      </c>
      <c r="W11" s="151">
        <v>3.3028999999999997</v>
      </c>
      <c r="X11" s="151">
        <v>0.15479999999999999</v>
      </c>
      <c r="Y11" s="151">
        <v>0</v>
      </c>
      <c r="Z11" s="151">
        <v>169.42319999999998</v>
      </c>
      <c r="AA11" s="151">
        <v>4.3499999999999997E-2</v>
      </c>
      <c r="AB11" s="151">
        <v>169.49859999999998</v>
      </c>
      <c r="AC11" s="151">
        <v>169.4667</v>
      </c>
      <c r="AD11" s="151">
        <v>74.430199999999999</v>
      </c>
      <c r="AE11" s="151">
        <v>187.9556</v>
      </c>
      <c r="AF11" s="151">
        <v>74.674700000000001</v>
      </c>
      <c r="AG11" s="151">
        <v>3.1536999999999997</v>
      </c>
      <c r="AH11" s="151">
        <v>1.4776</v>
      </c>
      <c r="AI11" s="151">
        <v>76.814400000000006</v>
      </c>
      <c r="AJ11" s="152">
        <v>538.51429999999993</v>
      </c>
      <c r="AK11" s="140"/>
    </row>
    <row r="12" spans="1:37" s="23" customFormat="1" x14ac:dyDescent="0.35">
      <c r="A12" s="203">
        <v>1.26</v>
      </c>
      <c r="B12" s="348" t="s">
        <v>9</v>
      </c>
      <c r="C12" s="349"/>
      <c r="E12" s="147">
        <v>273.9896</v>
      </c>
      <c r="F12" s="151">
        <v>10.5341</v>
      </c>
      <c r="G12" s="151">
        <v>4.0819999999999999</v>
      </c>
      <c r="H12" s="151">
        <v>1.6263000000000001</v>
      </c>
      <c r="I12" s="151">
        <v>4.0099999999999997E-2</v>
      </c>
      <c r="J12" s="151">
        <v>23.963699999999999</v>
      </c>
      <c r="K12" s="151">
        <v>3.0053000000000001</v>
      </c>
      <c r="L12" s="151">
        <v>11.075199999999999</v>
      </c>
      <c r="M12" s="151">
        <v>8.4998000000000005</v>
      </c>
      <c r="N12" s="151">
        <v>7.5454999999999997</v>
      </c>
      <c r="O12" s="151">
        <v>0.93659999999999999</v>
      </c>
      <c r="P12" s="151">
        <v>0</v>
      </c>
      <c r="Q12" s="151">
        <v>8.6405999999999992</v>
      </c>
      <c r="R12" s="151">
        <v>1.6393</v>
      </c>
      <c r="S12" s="151">
        <v>0</v>
      </c>
      <c r="T12" s="151">
        <v>1.0017</v>
      </c>
      <c r="U12" s="151">
        <v>0.24709999999999999</v>
      </c>
      <c r="V12" s="151">
        <v>0.1512</v>
      </c>
      <c r="W12" s="151">
        <v>3.9047000000000001</v>
      </c>
      <c r="X12" s="151">
        <v>0.2041</v>
      </c>
      <c r="Y12" s="151">
        <v>0</v>
      </c>
      <c r="Z12" s="151">
        <v>36.008499999999998</v>
      </c>
      <c r="AA12" s="151">
        <v>0</v>
      </c>
      <c r="AB12" s="151">
        <v>36.008499999999998</v>
      </c>
      <c r="AC12" s="151">
        <v>36.008499999999998</v>
      </c>
      <c r="AD12" s="151">
        <v>64.657399999999996</v>
      </c>
      <c r="AE12" s="151">
        <v>259.29180000000002</v>
      </c>
      <c r="AF12" s="151">
        <v>117.2714</v>
      </c>
      <c r="AG12" s="151">
        <v>2.1879</v>
      </c>
      <c r="AH12" s="151">
        <v>1.9985000000000002</v>
      </c>
      <c r="AI12" s="151">
        <v>46.619299999999996</v>
      </c>
      <c r="AJ12" s="152">
        <v>307.916</v>
      </c>
      <c r="AK12" s="140"/>
    </row>
    <row r="13" spans="1:37" s="1" customFormat="1" x14ac:dyDescent="0.35">
      <c r="A13" s="205">
        <v>1.28</v>
      </c>
      <c r="B13" s="350" t="s">
        <v>10</v>
      </c>
      <c r="C13" s="351"/>
      <c r="E13" s="147"/>
      <c r="F13" s="151"/>
      <c r="G13" s="151"/>
      <c r="H13" s="151"/>
      <c r="I13" s="151"/>
      <c r="J13" s="151"/>
      <c r="K13" s="151"/>
      <c r="L13" s="151"/>
      <c r="M13" s="151"/>
      <c r="N13" s="151"/>
      <c r="O13" s="151"/>
      <c r="P13" s="151"/>
      <c r="Q13" s="151"/>
      <c r="R13" s="151"/>
      <c r="S13" s="151"/>
      <c r="T13" s="151"/>
      <c r="U13" s="151"/>
      <c r="V13" s="151"/>
      <c r="W13" s="151"/>
      <c r="X13" s="151"/>
      <c r="Y13" s="151"/>
      <c r="Z13" s="151"/>
      <c r="AA13" s="151"/>
      <c r="AB13" s="151"/>
      <c r="AC13" s="151"/>
      <c r="AD13" s="151"/>
      <c r="AE13" s="151"/>
      <c r="AF13" s="151"/>
      <c r="AG13" s="151"/>
      <c r="AH13" s="151"/>
      <c r="AI13" s="151"/>
      <c r="AJ13" s="152"/>
      <c r="AK13" s="76"/>
    </row>
    <row r="14" spans="1:37" s="23" customFormat="1" x14ac:dyDescent="0.35">
      <c r="A14" s="203">
        <v>0.71</v>
      </c>
      <c r="B14" s="348" t="s">
        <v>191</v>
      </c>
      <c r="C14" s="349"/>
      <c r="E14" s="147">
        <v>111.88399999999999</v>
      </c>
      <c r="F14" s="151">
        <v>0.93869999999999998</v>
      </c>
      <c r="G14" s="151">
        <v>0</v>
      </c>
      <c r="H14" s="151">
        <v>0.52210000000000001</v>
      </c>
      <c r="I14" s="151">
        <v>0</v>
      </c>
      <c r="J14" s="151">
        <v>8.2507999999999981</v>
      </c>
      <c r="K14" s="151">
        <v>2.4916999999999998</v>
      </c>
      <c r="L14" s="151">
        <v>3.4708999999999999</v>
      </c>
      <c r="M14" s="151">
        <v>1.1952999999999998</v>
      </c>
      <c r="N14" s="151">
        <v>0.83800000000000008</v>
      </c>
      <c r="O14" s="151">
        <v>5.5499999999999994E-2</v>
      </c>
      <c r="P14" s="151">
        <v>353.68569999999994</v>
      </c>
      <c r="Q14" s="151">
        <v>8.3645999999999994</v>
      </c>
      <c r="R14" s="151">
        <v>147.0882</v>
      </c>
      <c r="S14" s="151">
        <v>1.1258999999999999</v>
      </c>
      <c r="T14" s="151">
        <v>2.3800000000000005E-2</v>
      </c>
      <c r="U14" s="151">
        <v>6.54E-2</v>
      </c>
      <c r="V14" s="151">
        <v>0.34400000000000003</v>
      </c>
      <c r="W14" s="151">
        <v>2.3094999999999999</v>
      </c>
      <c r="X14" s="151">
        <v>7.959999999999999E-2</v>
      </c>
      <c r="Y14" s="151">
        <v>1.5842000000000001</v>
      </c>
      <c r="Z14" s="151">
        <v>50.488</v>
      </c>
      <c r="AA14" s="151">
        <v>0</v>
      </c>
      <c r="AB14" s="151">
        <v>50.488</v>
      </c>
      <c r="AC14" s="151">
        <v>50.488</v>
      </c>
      <c r="AD14" s="151">
        <v>40.369999999999997</v>
      </c>
      <c r="AE14" s="151">
        <v>113.82679999999999</v>
      </c>
      <c r="AF14" s="151">
        <v>6.9631999999999996</v>
      </c>
      <c r="AG14" s="151">
        <v>1.4788999999999999</v>
      </c>
      <c r="AH14" s="151">
        <v>0.92569999999999997</v>
      </c>
      <c r="AI14" s="151">
        <v>91.960599999999999</v>
      </c>
      <c r="AJ14" s="152">
        <v>89.321599999999989</v>
      </c>
      <c r="AK14" s="140"/>
    </row>
    <row r="15" spans="1:37" s="23" customFormat="1" x14ac:dyDescent="0.35">
      <c r="A15" s="203">
        <v>0.57000000000000006</v>
      </c>
      <c r="B15" s="295" t="s">
        <v>247</v>
      </c>
      <c r="C15" s="296"/>
      <c r="E15" s="147">
        <v>44.488199999999999</v>
      </c>
      <c r="F15" s="151">
        <v>4.1733000000000002</v>
      </c>
      <c r="G15" s="151">
        <v>3.1899999999999998E-2</v>
      </c>
      <c r="H15" s="151">
        <v>3.8138999999999998</v>
      </c>
      <c r="I15" s="151">
        <v>0.38390000000000002</v>
      </c>
      <c r="J15" s="151">
        <v>0.61189999999999989</v>
      </c>
      <c r="K15" s="151">
        <v>0.40140000000000003</v>
      </c>
      <c r="L15" s="151">
        <v>0.15210000000000001</v>
      </c>
      <c r="M15" s="151">
        <v>1.9099999999999999E-2</v>
      </c>
      <c r="N15" s="151">
        <v>1.12E-2</v>
      </c>
      <c r="O15" s="151">
        <v>0</v>
      </c>
      <c r="P15" s="151">
        <v>5.0844000000000005</v>
      </c>
      <c r="Q15" s="151">
        <v>5.4474000000000009</v>
      </c>
      <c r="R15" s="151">
        <v>16.372</v>
      </c>
      <c r="S15" s="151">
        <v>0.30159999999999998</v>
      </c>
      <c r="T15" s="151">
        <v>0.65650000000000008</v>
      </c>
      <c r="U15" s="151">
        <v>2.8500000000000004E-2</v>
      </c>
      <c r="V15" s="151">
        <v>0.16770000000000002</v>
      </c>
      <c r="W15" s="151">
        <v>0.93090000000000006</v>
      </c>
      <c r="X15" s="151">
        <v>3.4200000000000001E-2</v>
      </c>
      <c r="Y15" s="151">
        <v>0.23550000000000001</v>
      </c>
      <c r="Z15" s="151">
        <v>5.996900000000001</v>
      </c>
      <c r="AA15" s="151">
        <v>0</v>
      </c>
      <c r="AB15" s="151">
        <v>5.996900000000001</v>
      </c>
      <c r="AC15" s="151">
        <v>5.996900000000001</v>
      </c>
      <c r="AD15" s="151">
        <v>126.6799</v>
      </c>
      <c r="AE15" s="151">
        <v>110.55499999999999</v>
      </c>
      <c r="AF15" s="151">
        <v>10.704600000000003</v>
      </c>
      <c r="AG15" s="151">
        <v>0.10150000000000001</v>
      </c>
      <c r="AH15" s="151">
        <v>0.43510000000000004</v>
      </c>
      <c r="AI15" s="151">
        <v>42.137499999999996</v>
      </c>
      <c r="AJ15" s="152">
        <v>158.96460000000002</v>
      </c>
      <c r="AK15" s="140"/>
    </row>
    <row r="16" spans="1:37" s="23" customFormat="1" x14ac:dyDescent="0.35">
      <c r="A16" s="243">
        <v>1</v>
      </c>
      <c r="B16" s="301" t="s">
        <v>192</v>
      </c>
      <c r="C16" s="302"/>
      <c r="E16" s="147">
        <v>81.779166666666669</v>
      </c>
      <c r="F16" s="151">
        <v>7.8583333333333334</v>
      </c>
      <c r="G16" s="151">
        <v>0.70416666666666661</v>
      </c>
      <c r="H16" s="151">
        <v>4.1833333333333327</v>
      </c>
      <c r="I16" s="151">
        <v>0.25</v>
      </c>
      <c r="J16" s="151">
        <v>2.7250000000000001</v>
      </c>
      <c r="K16" s="151">
        <v>0.44375000000000003</v>
      </c>
      <c r="L16" s="151">
        <v>0.6</v>
      </c>
      <c r="M16" s="151">
        <v>1.3</v>
      </c>
      <c r="N16" s="151">
        <v>0</v>
      </c>
      <c r="O16" s="151">
        <v>0</v>
      </c>
      <c r="P16" s="151">
        <v>1.7666666666666666</v>
      </c>
      <c r="Q16" s="151">
        <v>6.5458333333333334</v>
      </c>
      <c r="R16" s="151">
        <v>110.28333333333335</v>
      </c>
      <c r="S16" s="151">
        <v>3.1416666666666671</v>
      </c>
      <c r="T16" s="151">
        <v>1.0999999999999999</v>
      </c>
      <c r="U16" s="151">
        <v>0.1</v>
      </c>
      <c r="V16" s="151">
        <v>0.38437500000000008</v>
      </c>
      <c r="W16" s="151">
        <v>3</v>
      </c>
      <c r="X16" s="151">
        <v>0.1</v>
      </c>
      <c r="Y16" s="151">
        <v>1.0583333333333333</v>
      </c>
      <c r="Z16" s="151">
        <v>19.399999999999999</v>
      </c>
      <c r="AA16" s="151">
        <v>7.45</v>
      </c>
      <c r="AB16" s="151">
        <v>30.25</v>
      </c>
      <c r="AC16" s="151">
        <v>26.85</v>
      </c>
      <c r="AD16" s="151">
        <v>328.65000000000003</v>
      </c>
      <c r="AE16" s="151">
        <v>249.6</v>
      </c>
      <c r="AF16" s="151">
        <v>30.65</v>
      </c>
      <c r="AG16" s="151">
        <v>0.61479166666666674</v>
      </c>
      <c r="AH16" s="151">
        <v>1.0687499999999999</v>
      </c>
      <c r="AI16" s="151">
        <v>114.93333333333334</v>
      </c>
      <c r="AJ16" s="152">
        <v>272.42083333333335</v>
      </c>
      <c r="AK16" s="140"/>
    </row>
    <row r="17" spans="1:37" s="1" customFormat="1" x14ac:dyDescent="0.35">
      <c r="A17" s="133">
        <v>1</v>
      </c>
      <c r="B17" s="301" t="s">
        <v>248</v>
      </c>
      <c r="C17" s="302"/>
      <c r="E17" s="147">
        <v>71.182000000000002</v>
      </c>
      <c r="F17" s="151">
        <v>1.3940000000000001</v>
      </c>
      <c r="G17" s="151">
        <v>2.8000000000000004E-2</v>
      </c>
      <c r="H17" s="151">
        <v>0.9840000000000001</v>
      </c>
      <c r="I17" s="151">
        <v>0.96399999999999997</v>
      </c>
      <c r="J17" s="151">
        <v>7.3540000000000001</v>
      </c>
      <c r="K17" s="151">
        <v>1.004</v>
      </c>
      <c r="L17" s="151">
        <v>2.7959999999999998</v>
      </c>
      <c r="M17" s="151">
        <v>2.9640000000000004</v>
      </c>
      <c r="N17" s="151">
        <v>2.4900000000000002</v>
      </c>
      <c r="O17" s="151">
        <v>0.46400000000000002</v>
      </c>
      <c r="P17" s="151">
        <v>1.6300000000000001</v>
      </c>
      <c r="Q17" s="151">
        <v>0.16600000000000004</v>
      </c>
      <c r="R17" s="151">
        <v>28.881999999999998</v>
      </c>
      <c r="S17" s="151">
        <v>0.39800000000000002</v>
      </c>
      <c r="T17" s="151">
        <v>3.4000000000000002E-2</v>
      </c>
      <c r="U17" s="151">
        <v>1.0000000000000002E-2</v>
      </c>
      <c r="V17" s="151">
        <v>2E-3</v>
      </c>
      <c r="W17" s="151">
        <v>3.6000000000000004E-2</v>
      </c>
      <c r="X17" s="151">
        <v>0</v>
      </c>
      <c r="Y17" s="151">
        <v>6.0000000000000001E-3</v>
      </c>
      <c r="Z17" s="151">
        <v>0.43400000000000005</v>
      </c>
      <c r="AA17" s="151">
        <v>4.0000000000000008E-2</v>
      </c>
      <c r="AB17" s="151">
        <v>0.50200000000000011</v>
      </c>
      <c r="AC17" s="151">
        <v>0.47399999999999998</v>
      </c>
      <c r="AD17" s="151">
        <v>2.6280000000000001</v>
      </c>
      <c r="AE17" s="151">
        <v>2.98</v>
      </c>
      <c r="AF17" s="151">
        <v>0.65400000000000003</v>
      </c>
      <c r="AG17" s="151">
        <v>0.04</v>
      </c>
      <c r="AH17" s="151">
        <v>3.8000000000000006E-2</v>
      </c>
      <c r="AI17" s="151">
        <v>91.117999999999995</v>
      </c>
      <c r="AJ17" s="152">
        <v>7.1779999999999999</v>
      </c>
      <c r="AK17" s="76"/>
    </row>
    <row r="18" spans="1:37" s="1" customFormat="1" x14ac:dyDescent="0.35">
      <c r="A18" s="288">
        <v>1</v>
      </c>
      <c r="B18" s="350" t="s">
        <v>176</v>
      </c>
      <c r="C18" s="381"/>
      <c r="E18" s="53">
        <v>0</v>
      </c>
      <c r="F18" s="54">
        <v>0</v>
      </c>
      <c r="G18" s="54">
        <v>0</v>
      </c>
      <c r="H18" s="54">
        <v>0</v>
      </c>
      <c r="I18" s="54">
        <v>0</v>
      </c>
      <c r="J18" s="54">
        <v>0</v>
      </c>
      <c r="K18" s="54">
        <v>0</v>
      </c>
      <c r="L18" s="54">
        <v>0</v>
      </c>
      <c r="M18" s="54">
        <v>0</v>
      </c>
      <c r="N18" s="54">
        <v>0</v>
      </c>
      <c r="O18" s="54">
        <v>0</v>
      </c>
      <c r="P18" s="54">
        <v>0</v>
      </c>
      <c r="Q18" s="54">
        <v>0</v>
      </c>
      <c r="R18" s="54">
        <v>0</v>
      </c>
      <c r="S18" s="54">
        <v>0</v>
      </c>
      <c r="T18" s="54">
        <v>0</v>
      </c>
      <c r="U18" s="54">
        <v>0</v>
      </c>
      <c r="V18" s="54">
        <v>0</v>
      </c>
      <c r="W18" s="54">
        <v>0</v>
      </c>
      <c r="X18" s="54">
        <v>0</v>
      </c>
      <c r="Y18" s="54">
        <v>0</v>
      </c>
      <c r="Z18" s="54">
        <v>0</v>
      </c>
      <c r="AA18" s="54">
        <v>400</v>
      </c>
      <c r="AB18" s="54">
        <v>666</v>
      </c>
      <c r="AC18" s="54">
        <v>0</v>
      </c>
      <c r="AD18" s="54">
        <v>0</v>
      </c>
      <c r="AE18" s="54">
        <v>0</v>
      </c>
      <c r="AF18" s="54">
        <v>0</v>
      </c>
      <c r="AG18" s="54">
        <v>16</v>
      </c>
      <c r="AH18" s="54">
        <v>0</v>
      </c>
      <c r="AI18" s="54">
        <v>0</v>
      </c>
      <c r="AJ18" s="55">
        <v>0</v>
      </c>
    </row>
    <row r="19" spans="1:37" s="1" customFormat="1" ht="15" thickBot="1" x14ac:dyDescent="0.4">
      <c r="A19" s="206">
        <v>1</v>
      </c>
      <c r="B19" s="374" t="s">
        <v>177</v>
      </c>
      <c r="C19" s="375"/>
      <c r="E19" s="53">
        <v>0</v>
      </c>
      <c r="F19" s="54">
        <v>0</v>
      </c>
      <c r="G19" s="54">
        <v>0</v>
      </c>
      <c r="H19" s="54">
        <v>0</v>
      </c>
      <c r="I19" s="54">
        <v>0</v>
      </c>
      <c r="J19" s="54">
        <v>0</v>
      </c>
      <c r="K19" s="54">
        <v>0</v>
      </c>
      <c r="L19" s="54">
        <v>0</v>
      </c>
      <c r="M19" s="54">
        <v>0</v>
      </c>
      <c r="N19" s="54">
        <v>0</v>
      </c>
      <c r="O19" s="54">
        <v>0</v>
      </c>
      <c r="P19" s="54">
        <v>0</v>
      </c>
      <c r="Q19" s="54">
        <v>0</v>
      </c>
      <c r="R19" s="54">
        <v>0</v>
      </c>
      <c r="S19" s="54">
        <v>0</v>
      </c>
      <c r="T19" s="54">
        <v>0</v>
      </c>
      <c r="U19" s="54">
        <v>0</v>
      </c>
      <c r="V19" s="54">
        <v>0</v>
      </c>
      <c r="W19" s="54">
        <v>0</v>
      </c>
      <c r="X19" s="54">
        <v>0</v>
      </c>
      <c r="Y19" s="54">
        <v>0</v>
      </c>
      <c r="Z19" s="54">
        <v>0</v>
      </c>
      <c r="AA19" s="54">
        <v>400</v>
      </c>
      <c r="AB19" s="54">
        <v>666</v>
      </c>
      <c r="AC19" s="54">
        <v>0</v>
      </c>
      <c r="AD19" s="54">
        <v>0</v>
      </c>
      <c r="AE19" s="54">
        <v>0</v>
      </c>
      <c r="AF19" s="54">
        <v>0</v>
      </c>
      <c r="AG19" s="54">
        <v>20</v>
      </c>
      <c r="AH19" s="54">
        <v>0</v>
      </c>
      <c r="AI19" s="54">
        <v>0</v>
      </c>
      <c r="AJ19" s="55">
        <v>0</v>
      </c>
    </row>
    <row r="20" spans="1:37" s="1" customFormat="1" ht="15.5" thickTop="1" thickBot="1" x14ac:dyDescent="0.4">
      <c r="A20" s="1" t="s">
        <v>161</v>
      </c>
      <c r="B20" s="373" t="s">
        <v>180</v>
      </c>
      <c r="C20" s="373"/>
      <c r="E20" s="56">
        <v>2021.6847666666667</v>
      </c>
      <c r="F20" s="57">
        <v>311.03743333333335</v>
      </c>
      <c r="G20" s="57">
        <v>53.534166666666671</v>
      </c>
      <c r="H20" s="58"/>
      <c r="I20" s="57">
        <v>6.785499999999999</v>
      </c>
      <c r="J20" s="57">
        <v>62.36999999999999</v>
      </c>
      <c r="K20" s="57">
        <v>10.77295</v>
      </c>
      <c r="L20" s="58"/>
      <c r="M20" s="58"/>
      <c r="N20" s="58"/>
      <c r="O20" s="58"/>
      <c r="P20" s="58"/>
      <c r="Q20" s="57">
        <v>80.855033333333338</v>
      </c>
      <c r="R20" s="57">
        <v>1263.4668333333334</v>
      </c>
      <c r="S20" s="57">
        <v>5.2344666666666662</v>
      </c>
      <c r="T20" s="57">
        <v>226.12219999999999</v>
      </c>
      <c r="U20" s="57">
        <v>2.3605999999999998</v>
      </c>
      <c r="V20" s="57">
        <v>2.3095749999999997</v>
      </c>
      <c r="W20" s="57">
        <v>35.0946</v>
      </c>
      <c r="X20" s="57">
        <v>2.1835999999999998</v>
      </c>
      <c r="Y20" s="57">
        <v>2.9187333333333334</v>
      </c>
      <c r="Z20" s="58"/>
      <c r="AA20" s="241">
        <v>418.75540000000001</v>
      </c>
      <c r="AB20" s="57">
        <v>1324.6482999999998</v>
      </c>
      <c r="AC20" s="58"/>
      <c r="AD20" s="57">
        <v>1092.8976</v>
      </c>
      <c r="AE20" s="57">
        <v>1912.604</v>
      </c>
      <c r="AF20" s="57">
        <v>699.78150000000005</v>
      </c>
      <c r="AG20" s="57">
        <v>39.027691666666669</v>
      </c>
      <c r="AH20" s="57">
        <v>14.12415</v>
      </c>
      <c r="AI20" s="57">
        <v>1045.9593333333332</v>
      </c>
      <c r="AJ20" s="59">
        <v>4417.1401333333342</v>
      </c>
    </row>
    <row r="21" spans="1:37" ht="15.5" thickTop="1" thickBot="1" x14ac:dyDescent="0.4">
      <c r="B21" s="373" t="s">
        <v>178</v>
      </c>
      <c r="C21" s="373"/>
      <c r="E21" s="60" t="s">
        <v>179</v>
      </c>
      <c r="F21" s="61" t="s">
        <v>179</v>
      </c>
      <c r="G21" s="61" t="s">
        <v>179</v>
      </c>
      <c r="H21" s="61"/>
      <c r="I21" s="61" t="s">
        <v>179</v>
      </c>
      <c r="J21" s="61" t="s">
        <v>179</v>
      </c>
      <c r="K21" s="61" t="s">
        <v>179</v>
      </c>
      <c r="L21" s="61"/>
      <c r="M21" s="61"/>
      <c r="N21" s="61"/>
      <c r="O21" s="61"/>
      <c r="P21" s="61"/>
      <c r="Q21" s="61" t="s">
        <v>179</v>
      </c>
      <c r="R21" s="61" t="s">
        <v>179</v>
      </c>
      <c r="S21" s="61" t="s">
        <v>179</v>
      </c>
      <c r="T21" s="61" t="s">
        <v>179</v>
      </c>
      <c r="U21" s="61" t="s">
        <v>179</v>
      </c>
      <c r="V21" s="61" t="s">
        <v>179</v>
      </c>
      <c r="W21" s="61" t="s">
        <v>179</v>
      </c>
      <c r="X21" s="61" t="s">
        <v>179</v>
      </c>
      <c r="Y21" s="61" t="s">
        <v>179</v>
      </c>
      <c r="Z21" s="61"/>
      <c r="AA21" s="61" t="s">
        <v>179</v>
      </c>
      <c r="AB21" s="61" t="s">
        <v>179</v>
      </c>
      <c r="AC21" s="61"/>
      <c r="AD21" s="61" t="s">
        <v>179</v>
      </c>
      <c r="AE21" s="61" t="s">
        <v>179</v>
      </c>
      <c r="AF21" s="61" t="s">
        <v>179</v>
      </c>
      <c r="AG21" s="57">
        <v>43.027691666666669</v>
      </c>
      <c r="AH21" s="61" t="s">
        <v>179</v>
      </c>
      <c r="AI21" s="61" t="s">
        <v>179</v>
      </c>
      <c r="AJ21" s="62" t="s">
        <v>179</v>
      </c>
    </row>
    <row r="22" spans="1:37" s="1" customFormat="1" ht="15.5" thickTop="1" thickBot="1" x14ac:dyDescent="0.4">
      <c r="A22" s="2"/>
      <c r="C22" s="42"/>
      <c r="E22" s="44"/>
      <c r="F22" s="44"/>
      <c r="G22" s="44"/>
      <c r="H22" s="44"/>
      <c r="I22" s="44"/>
      <c r="J22" s="44"/>
      <c r="K22" s="44"/>
      <c r="L22" s="44"/>
      <c r="M22" s="44"/>
      <c r="N22" s="44"/>
      <c r="O22" s="44"/>
      <c r="P22" s="44"/>
      <c r="Q22" s="44"/>
      <c r="R22" s="44"/>
      <c r="S22" s="44"/>
      <c r="T22" s="44"/>
      <c r="U22" s="44"/>
      <c r="V22" s="44"/>
      <c r="W22" s="44"/>
      <c r="X22" s="63"/>
      <c r="Y22" s="44"/>
      <c r="Z22" s="44"/>
      <c r="AA22" s="44"/>
      <c r="AB22" s="44"/>
      <c r="AC22" s="44"/>
      <c r="AD22" s="44"/>
      <c r="AE22" s="44"/>
      <c r="AF22" s="44"/>
      <c r="AG22" s="44"/>
      <c r="AH22" s="44"/>
      <c r="AI22" s="44"/>
      <c r="AJ22" s="44"/>
    </row>
    <row r="23" spans="1:37" s="1" customFormat="1" ht="15" thickTop="1" x14ac:dyDescent="0.35">
      <c r="A23" s="2"/>
      <c r="B23" s="377" t="s">
        <v>145</v>
      </c>
      <c r="C23" s="378"/>
      <c r="D23" s="102"/>
      <c r="E23" s="12">
        <v>2296</v>
      </c>
      <c r="F23" s="13">
        <v>225.85902375000001</v>
      </c>
      <c r="G23" s="13">
        <v>28.106900733333337</v>
      </c>
      <c r="H23" s="14"/>
      <c r="I23" s="14"/>
      <c r="J23" s="13">
        <v>44.614128148148154</v>
      </c>
      <c r="K23" s="14"/>
      <c r="L23" s="14"/>
      <c r="M23" s="14"/>
      <c r="N23" s="14"/>
      <c r="O23" s="14"/>
      <c r="P23" s="14"/>
      <c r="Q23" s="13">
        <v>50.190894166666673</v>
      </c>
      <c r="R23" s="14">
        <v>770</v>
      </c>
      <c r="S23" s="14">
        <v>15</v>
      </c>
      <c r="T23" s="14">
        <v>85</v>
      </c>
      <c r="U23" s="14">
        <v>1.4</v>
      </c>
      <c r="V23" s="14">
        <v>1.4</v>
      </c>
      <c r="W23" s="14">
        <v>18</v>
      </c>
      <c r="X23" s="15">
        <v>1.9</v>
      </c>
      <c r="Y23" s="14">
        <v>2.6</v>
      </c>
      <c r="Z23" s="16"/>
      <c r="AA23" s="16"/>
      <c r="AB23" s="14">
        <v>600</v>
      </c>
      <c r="AC23" s="16"/>
      <c r="AD23" s="14">
        <v>1000</v>
      </c>
      <c r="AE23" s="14">
        <v>700</v>
      </c>
      <c r="AF23" s="14">
        <v>350</v>
      </c>
      <c r="AG23" s="196">
        <v>48.6</v>
      </c>
      <c r="AH23" s="196">
        <v>16.5</v>
      </c>
      <c r="AI23" s="14">
        <v>1500</v>
      </c>
      <c r="AJ23" s="17">
        <v>2900</v>
      </c>
    </row>
    <row r="24" spans="1:37" s="1" customFormat="1" ht="15" thickBot="1" x14ac:dyDescent="0.4">
      <c r="A24" s="2"/>
      <c r="B24" s="379" t="s">
        <v>146</v>
      </c>
      <c r="C24" s="380"/>
      <c r="D24" s="102"/>
      <c r="E24" s="18">
        <v>2396</v>
      </c>
      <c r="F24" s="19">
        <v>326.24081208333337</v>
      </c>
      <c r="G24" s="20"/>
      <c r="H24" s="20"/>
      <c r="I24" s="19">
        <v>50.190894166666673</v>
      </c>
      <c r="J24" s="19">
        <v>78.074724259259256</v>
      </c>
      <c r="K24" s="19">
        <v>22.307064074074077</v>
      </c>
      <c r="L24" s="20"/>
      <c r="M24" s="20"/>
      <c r="N24" s="20"/>
      <c r="O24" s="20"/>
      <c r="P24" s="20"/>
      <c r="Q24" s="19">
        <v>175.66812958333333</v>
      </c>
      <c r="R24" s="20"/>
      <c r="S24" s="20">
        <v>100</v>
      </c>
      <c r="T24" s="20">
        <v>2000</v>
      </c>
      <c r="U24" s="20"/>
      <c r="V24" s="20"/>
      <c r="W24" s="20"/>
      <c r="X24" s="20">
        <v>100</v>
      </c>
      <c r="Y24" s="20"/>
      <c r="Z24" s="21"/>
      <c r="AA24" s="21"/>
      <c r="AB24" s="20"/>
      <c r="AC24" s="21"/>
      <c r="AD24" s="20">
        <v>2500</v>
      </c>
      <c r="AE24" s="20">
        <v>3500</v>
      </c>
      <c r="AF24" s="20"/>
      <c r="AG24" s="20">
        <v>45</v>
      </c>
      <c r="AH24" s="20">
        <v>40</v>
      </c>
      <c r="AI24" s="20">
        <v>2300</v>
      </c>
      <c r="AJ24" s="22"/>
    </row>
    <row r="25" spans="1:37" s="1" customFormat="1" ht="15.5" thickTop="1" thickBot="1" x14ac:dyDescent="0.4">
      <c r="B25" s="65"/>
      <c r="C25" s="65"/>
      <c r="F25" s="23"/>
      <c r="G25" s="23"/>
      <c r="H25" s="23"/>
      <c r="I25" s="23"/>
      <c r="J25" s="23"/>
      <c r="K25" s="23"/>
      <c r="L25" s="23"/>
      <c r="M25" s="23"/>
      <c r="N25" s="23"/>
      <c r="O25" s="23"/>
      <c r="P25" s="23"/>
      <c r="Q25" s="23"/>
    </row>
    <row r="26" spans="1:37" s="1" customFormat="1" ht="15" thickTop="1" x14ac:dyDescent="0.35">
      <c r="B26" s="377" t="s">
        <v>147</v>
      </c>
      <c r="C26" s="378"/>
      <c r="F26" s="24">
        <v>263.92500000000001</v>
      </c>
      <c r="G26" s="25">
        <v>32.844000000000001</v>
      </c>
      <c r="H26" s="23"/>
      <c r="I26" s="26"/>
      <c r="J26" s="27">
        <v>52.13333333333334</v>
      </c>
      <c r="K26" s="28"/>
      <c r="L26" s="28"/>
      <c r="M26" s="28"/>
      <c r="N26" s="28"/>
      <c r="O26" s="28"/>
      <c r="P26" s="28"/>
      <c r="Q26" s="25">
        <v>58.650000000000006</v>
      </c>
    </row>
    <row r="27" spans="1:37" s="1" customFormat="1" ht="15" thickBot="1" x14ac:dyDescent="0.4">
      <c r="B27" s="379" t="s">
        <v>148</v>
      </c>
      <c r="C27" s="380"/>
      <c r="F27" s="29">
        <v>381.22500000000002</v>
      </c>
      <c r="G27" s="30"/>
      <c r="H27" s="23"/>
      <c r="I27" s="29">
        <v>58.650000000000006</v>
      </c>
      <c r="J27" s="31">
        <v>91.23333333333332</v>
      </c>
      <c r="K27" s="31">
        <v>26.06666666666667</v>
      </c>
      <c r="L27" s="32"/>
      <c r="M27" s="32"/>
      <c r="N27" s="32"/>
      <c r="O27" s="32"/>
      <c r="P27" s="32"/>
      <c r="Q27" s="33">
        <v>205.27499999999998</v>
      </c>
    </row>
    <row r="28" spans="1:37" ht="15" thickTop="1" x14ac:dyDescent="0.35"/>
  </sheetData>
  <mergeCells count="56">
    <mergeCell ref="B26:C26"/>
    <mergeCell ref="B27:C27"/>
    <mergeCell ref="B18:C18"/>
    <mergeCell ref="B19:C19"/>
    <mergeCell ref="B20:C20"/>
    <mergeCell ref="B21:C21"/>
    <mergeCell ref="B23:C23"/>
    <mergeCell ref="B24:C24"/>
    <mergeCell ref="B7:C7"/>
    <mergeCell ref="B8:C8"/>
    <mergeCell ref="B9:C9"/>
    <mergeCell ref="B10:C10"/>
    <mergeCell ref="B11:C11"/>
    <mergeCell ref="B12:C12"/>
    <mergeCell ref="B13:C13"/>
    <mergeCell ref="B14:C14"/>
    <mergeCell ref="B15:C15"/>
    <mergeCell ref="B16:C16"/>
    <mergeCell ref="B17:C17"/>
    <mergeCell ref="AH2:AH3"/>
    <mergeCell ref="AI2:AI3"/>
    <mergeCell ref="AJ2:AJ3"/>
    <mergeCell ref="B4:C4"/>
    <mergeCell ref="B5:C5"/>
    <mergeCell ref="AF2:AF3"/>
    <mergeCell ref="AG2:AG3"/>
    <mergeCell ref="U2:U3"/>
    <mergeCell ref="J2:J3"/>
    <mergeCell ref="K2:K3"/>
    <mergeCell ref="L2:L3"/>
    <mergeCell ref="M2:M3"/>
    <mergeCell ref="N2:N3"/>
    <mergeCell ref="O2:O3"/>
    <mergeCell ref="E2:E3"/>
    <mergeCell ref="B6:C6"/>
    <mergeCell ref="AB2:AB3"/>
    <mergeCell ref="AC2:AC3"/>
    <mergeCell ref="AD2:AD3"/>
    <mergeCell ref="P2:P3"/>
    <mergeCell ref="Q2:Q3"/>
    <mergeCell ref="R2:R3"/>
    <mergeCell ref="S2:S3"/>
    <mergeCell ref="T2:T3"/>
    <mergeCell ref="G2:G3"/>
    <mergeCell ref="H2:H3"/>
    <mergeCell ref="I2:I3"/>
    <mergeCell ref="A2:A3"/>
    <mergeCell ref="B2:C3"/>
    <mergeCell ref="AE2:AE3"/>
    <mergeCell ref="V2:V3"/>
    <mergeCell ref="W2:W3"/>
    <mergeCell ref="X2:X3"/>
    <mergeCell ref="Y2:Y3"/>
    <mergeCell ref="Z2:Z3"/>
    <mergeCell ref="AA2:AA3"/>
    <mergeCell ref="F2:F3"/>
  </mergeCells>
  <conditionalFormatting sqref="AF20">
    <cfRule type="cellIs" dxfId="226" priority="24" operator="lessThan">
      <formula>$AF$23</formula>
    </cfRule>
    <cfRule type="cellIs" dxfId="225" priority="25" operator="greaterThan">
      <formula>$AF$23</formula>
    </cfRule>
  </conditionalFormatting>
  <conditionalFormatting sqref="AG20">
    <cfRule type="cellIs" dxfId="224" priority="21" operator="between">
      <formula>$AG$23</formula>
      <formula>$AG$24</formula>
    </cfRule>
    <cfRule type="cellIs" dxfId="223" priority="22" operator="lessThan">
      <formula>$AG$23</formula>
    </cfRule>
    <cfRule type="cellIs" dxfId="222" priority="23" operator="greaterThan">
      <formula>$AG$24</formula>
    </cfRule>
  </conditionalFormatting>
  <conditionalFormatting sqref="AH20">
    <cfRule type="cellIs" dxfId="221" priority="18" operator="between">
      <formula>$AH$23</formula>
      <formula>$AH$24</formula>
    </cfRule>
    <cfRule type="cellIs" dxfId="220" priority="19" operator="lessThan">
      <formula>$AH$23</formula>
    </cfRule>
    <cfRule type="cellIs" dxfId="219" priority="20" operator="greaterThan">
      <formula>$AH$24</formula>
    </cfRule>
  </conditionalFormatting>
  <conditionalFormatting sqref="AI20">
    <cfRule type="cellIs" dxfId="218" priority="15" operator="between">
      <formula>$AI$23</formula>
      <formula>$AI$24</formula>
    </cfRule>
    <cfRule type="cellIs" dxfId="217" priority="16" operator="lessThan">
      <formula>$AI$23</formula>
    </cfRule>
    <cfRule type="cellIs" dxfId="216" priority="17" operator="greaterThan">
      <formula>$AI$24</formula>
    </cfRule>
  </conditionalFormatting>
  <conditionalFormatting sqref="AJ20">
    <cfRule type="cellIs" dxfId="215" priority="13" operator="lessThan">
      <formula>$AJ$23</formula>
    </cfRule>
    <cfRule type="cellIs" dxfId="214" priority="14" operator="greaterThan">
      <formula>$AJ$24</formula>
    </cfRule>
  </conditionalFormatting>
  <conditionalFormatting sqref="AG21">
    <cfRule type="cellIs" dxfId="213" priority="10" operator="between">
      <formula>$AG$23</formula>
      <formula>$AG$24</formula>
    </cfRule>
    <cfRule type="cellIs" dxfId="212" priority="11" operator="lessThan">
      <formula>$AG$23</formula>
    </cfRule>
    <cfRule type="cellIs" dxfId="211" priority="12" operator="greaterThan">
      <formula>$AG$24</formula>
    </cfRule>
  </conditionalFormatting>
  <conditionalFormatting sqref="E20">
    <cfRule type="cellIs" dxfId="210" priority="66" operator="lessThan">
      <formula>$E23</formula>
    </cfRule>
    <cfRule type="cellIs" dxfId="209" priority="67" operator="greaterThan">
      <formula>$E$24</formula>
    </cfRule>
    <cfRule type="cellIs" dxfId="208" priority="68" operator="between">
      <formula>$E$23</formula>
      <formula>$E$24</formula>
    </cfRule>
  </conditionalFormatting>
  <conditionalFormatting sqref="F20">
    <cfRule type="cellIs" dxfId="207" priority="63" operator="between">
      <formula>$F$23</formula>
      <formula>$F$24</formula>
    </cfRule>
    <cfRule type="cellIs" dxfId="206" priority="64" operator="lessThan">
      <formula>$F$23</formula>
    </cfRule>
    <cfRule type="cellIs" dxfId="205" priority="65" operator="greaterThan">
      <formula>$F$24</formula>
    </cfRule>
  </conditionalFormatting>
  <conditionalFormatting sqref="G20">
    <cfRule type="cellIs" dxfId="204" priority="61" operator="lessThan">
      <formula>$G$23</formula>
    </cfRule>
    <cfRule type="cellIs" dxfId="203" priority="62" operator="greaterThan">
      <formula>$G$23</formula>
    </cfRule>
  </conditionalFormatting>
  <conditionalFormatting sqref="I20">
    <cfRule type="cellIs" dxfId="202" priority="59" operator="lessThan">
      <formula>$I$24</formula>
    </cfRule>
    <cfRule type="cellIs" dxfId="201" priority="60" operator="greaterThan">
      <formula>$I$24</formula>
    </cfRule>
  </conditionalFormatting>
  <conditionalFormatting sqref="J20">
    <cfRule type="cellIs" dxfId="200" priority="56" operator="between">
      <formula>$J$23</formula>
      <formula>$J$24</formula>
    </cfRule>
    <cfRule type="cellIs" dxfId="199" priority="57" operator="lessThan">
      <formula>$J$23</formula>
    </cfRule>
    <cfRule type="cellIs" dxfId="198" priority="58" operator="greaterThan">
      <formula>$J$24</formula>
    </cfRule>
  </conditionalFormatting>
  <conditionalFormatting sqref="K20">
    <cfRule type="cellIs" dxfId="197" priority="55" operator="lessThan">
      <formula>$K$24</formula>
    </cfRule>
  </conditionalFormatting>
  <conditionalFormatting sqref="Q20">
    <cfRule type="cellIs" dxfId="196" priority="52" operator="between">
      <formula>$Q$23</formula>
      <formula>$Q$24</formula>
    </cfRule>
    <cfRule type="cellIs" dxfId="195" priority="53" operator="lessThan">
      <formula>$Q$23</formula>
    </cfRule>
    <cfRule type="cellIs" dxfId="194" priority="54" operator="greaterThan">
      <formula>$Q$24</formula>
    </cfRule>
  </conditionalFormatting>
  <conditionalFormatting sqref="R20">
    <cfRule type="cellIs" dxfId="193" priority="51" operator="greaterThan">
      <formula>$R$23</formula>
    </cfRule>
  </conditionalFormatting>
  <conditionalFormatting sqref="S20">
    <cfRule type="cellIs" dxfId="192" priority="48" operator="between">
      <formula>$S$23</formula>
      <formula>$S$24</formula>
    </cfRule>
    <cfRule type="cellIs" dxfId="191" priority="49" operator="lessThan">
      <formula>$S$23</formula>
    </cfRule>
    <cfRule type="cellIs" dxfId="190" priority="50" operator="greaterThan">
      <formula>$S$24</formula>
    </cfRule>
  </conditionalFormatting>
  <conditionalFormatting sqref="T20">
    <cfRule type="cellIs" dxfId="189" priority="45" operator="between">
      <formula>$T$23</formula>
      <formula>$T$24</formula>
    </cfRule>
    <cfRule type="cellIs" dxfId="188" priority="46" operator="lessThan">
      <formula>$T$23</formula>
    </cfRule>
    <cfRule type="cellIs" dxfId="187" priority="47" operator="greaterThan">
      <formula>$T$24</formula>
    </cfRule>
  </conditionalFormatting>
  <conditionalFormatting sqref="U20">
    <cfRule type="cellIs" dxfId="186" priority="43" operator="lessThan">
      <formula>$U$23</formula>
    </cfRule>
    <cfRule type="cellIs" dxfId="185" priority="44" operator="greaterThan">
      <formula>$U$23</formula>
    </cfRule>
  </conditionalFormatting>
  <conditionalFormatting sqref="V20">
    <cfRule type="cellIs" dxfId="184" priority="41" operator="lessThan">
      <formula>$V$23</formula>
    </cfRule>
    <cfRule type="cellIs" dxfId="183" priority="42" operator="greaterThan">
      <formula>$V$23</formula>
    </cfRule>
  </conditionalFormatting>
  <conditionalFormatting sqref="W20">
    <cfRule type="cellIs" dxfId="182" priority="39" operator="lessThan">
      <formula>$W$23</formula>
    </cfRule>
    <cfRule type="cellIs" dxfId="181" priority="40" operator="greaterThan">
      <formula>$W$23</formula>
    </cfRule>
  </conditionalFormatting>
  <conditionalFormatting sqref="X20">
    <cfRule type="cellIs" dxfId="180" priority="36" operator="between">
      <formula>$X$23</formula>
      <formula>$X$24</formula>
    </cfRule>
    <cfRule type="cellIs" dxfId="179" priority="37" operator="lessThan">
      <formula>$X$23</formula>
    </cfRule>
    <cfRule type="cellIs" dxfId="178" priority="38" operator="greaterThan">
      <formula>$X$24</formula>
    </cfRule>
  </conditionalFormatting>
  <conditionalFormatting sqref="Y20">
    <cfRule type="cellIs" dxfId="177" priority="34" operator="lessThan">
      <formula>$Y$23</formula>
    </cfRule>
    <cfRule type="cellIs" dxfId="176" priority="35" operator="greaterThan">
      <formula>$Y$23</formula>
    </cfRule>
  </conditionalFormatting>
  <conditionalFormatting sqref="AB20">
    <cfRule type="cellIs" dxfId="175" priority="32" operator="lessThan">
      <formula>$AB$23</formula>
    </cfRule>
    <cfRule type="cellIs" dxfId="174" priority="33" operator="greaterThan">
      <formula>$AB$23</formula>
    </cfRule>
  </conditionalFormatting>
  <conditionalFormatting sqref="AD20">
    <cfRule type="cellIs" dxfId="173" priority="29" operator="between">
      <formula>$AD$23</formula>
      <formula>$AD$24</formula>
    </cfRule>
    <cfRule type="cellIs" dxfId="172" priority="30" operator="lessThan">
      <formula>$AD$23</formula>
    </cfRule>
    <cfRule type="cellIs" dxfId="171" priority="31" operator="greaterThan">
      <formula>$AD$24</formula>
    </cfRule>
  </conditionalFormatting>
  <conditionalFormatting sqref="AE20">
    <cfRule type="cellIs" dxfId="170" priority="26" operator="between">
      <formula>$AE$23</formula>
      <formula>$AE$24</formula>
    </cfRule>
    <cfRule type="cellIs" dxfId="169" priority="27" operator="lessThan">
      <formula>$AE$23</formula>
    </cfRule>
    <cfRule type="cellIs" dxfId="168" priority="28" operator="greaterThan">
      <formula>$AE$24</formula>
    </cfRule>
  </conditionalFormatting>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0070C0"/>
  </sheetPr>
  <dimension ref="A1:AJ25"/>
  <sheetViews>
    <sheetView zoomScale="70" zoomScaleNormal="70" workbookViewId="0">
      <pane xSplit="3" ySplit="3" topLeftCell="D4" activePane="bottomRight" state="frozen"/>
      <selection pane="topRight" activeCell="D1" sqref="D1"/>
      <selection pane="bottomLeft" activeCell="A4" sqref="A4"/>
      <selection pane="bottomRight" activeCell="J18" sqref="J18"/>
    </sheetView>
  </sheetViews>
  <sheetFormatPr defaultColWidth="38.1796875" defaultRowHeight="14.5" x14ac:dyDescent="0.35"/>
  <cols>
    <col min="1" max="1" width="6.08984375" style="2" customWidth="1"/>
    <col min="2" max="2" width="29.453125" style="1" bestFit="1" customWidth="1"/>
    <col min="3" max="3" width="26.90625" style="2" customWidth="1"/>
    <col min="4" max="4" width="1.81640625" style="1" customWidth="1"/>
    <col min="5" max="36" width="8.6328125" style="1" customWidth="1"/>
    <col min="37" max="16384" width="38.1796875" style="1"/>
  </cols>
  <sheetData>
    <row r="1" spans="1:36" ht="76" customHeight="1" thickBot="1" x14ac:dyDescent="0.4">
      <c r="E1" s="5" t="s">
        <v>12</v>
      </c>
      <c r="F1" s="5" t="s">
        <v>13</v>
      </c>
      <c r="G1" s="5" t="s">
        <v>14</v>
      </c>
      <c r="H1" s="5" t="s">
        <v>15</v>
      </c>
      <c r="I1" s="5" t="s">
        <v>16</v>
      </c>
      <c r="J1" s="5" t="s">
        <v>17</v>
      </c>
      <c r="K1" s="5" t="s">
        <v>18</v>
      </c>
      <c r="L1" s="5" t="s">
        <v>19</v>
      </c>
      <c r="M1" s="5" t="s">
        <v>20</v>
      </c>
      <c r="N1" s="5" t="s">
        <v>21</v>
      </c>
      <c r="O1" s="5" t="s">
        <v>22</v>
      </c>
      <c r="P1" s="5" t="s">
        <v>23</v>
      </c>
      <c r="Q1" s="5" t="s">
        <v>24</v>
      </c>
      <c r="R1" s="5" t="s">
        <v>25</v>
      </c>
      <c r="S1" s="5" t="s">
        <v>26</v>
      </c>
      <c r="T1" s="5" t="s">
        <v>27</v>
      </c>
      <c r="U1" s="5" t="s">
        <v>28</v>
      </c>
      <c r="V1" s="5" t="s">
        <v>29</v>
      </c>
      <c r="W1" s="5" t="s">
        <v>30</v>
      </c>
      <c r="X1" s="5" t="s">
        <v>31</v>
      </c>
      <c r="Y1" s="5" t="s">
        <v>32</v>
      </c>
      <c r="Z1" s="5" t="s">
        <v>33</v>
      </c>
      <c r="AA1" s="5" t="s">
        <v>34</v>
      </c>
      <c r="AB1" s="5" t="s">
        <v>35</v>
      </c>
      <c r="AC1" s="5" t="s">
        <v>36</v>
      </c>
      <c r="AD1" s="5" t="s">
        <v>37</v>
      </c>
      <c r="AE1" s="5" t="s">
        <v>38</v>
      </c>
      <c r="AF1" s="5" t="s">
        <v>39</v>
      </c>
      <c r="AG1" s="5" t="s">
        <v>40</v>
      </c>
      <c r="AH1" s="5" t="s">
        <v>41</v>
      </c>
      <c r="AI1" s="5" t="s">
        <v>42</v>
      </c>
      <c r="AJ1" s="5" t="s">
        <v>43</v>
      </c>
    </row>
    <row r="2" spans="1:36" x14ac:dyDescent="0.35">
      <c r="A2" s="311" t="s">
        <v>1</v>
      </c>
      <c r="B2" s="313" t="s">
        <v>0</v>
      </c>
      <c r="C2" s="314"/>
      <c r="E2" s="317" t="s">
        <v>44</v>
      </c>
      <c r="F2" s="319" t="s">
        <v>45</v>
      </c>
      <c r="G2" s="319" t="s">
        <v>46</v>
      </c>
      <c r="H2" s="319" t="s">
        <v>47</v>
      </c>
      <c r="I2" s="305" t="s">
        <v>48</v>
      </c>
      <c r="J2" s="319" t="s">
        <v>49</v>
      </c>
      <c r="K2" s="319" t="s">
        <v>50</v>
      </c>
      <c r="L2" s="305" t="s">
        <v>51</v>
      </c>
      <c r="M2" s="305" t="s">
        <v>52</v>
      </c>
      <c r="N2" s="305" t="s">
        <v>53</v>
      </c>
      <c r="O2" s="305" t="s">
        <v>54</v>
      </c>
      <c r="P2" s="305" t="s">
        <v>55</v>
      </c>
      <c r="Q2" s="305" t="s">
        <v>56</v>
      </c>
      <c r="R2" s="305" t="s">
        <v>57</v>
      </c>
      <c r="S2" s="305" t="s">
        <v>58</v>
      </c>
      <c r="T2" s="305" t="s">
        <v>59</v>
      </c>
      <c r="U2" s="305" t="s">
        <v>60</v>
      </c>
      <c r="V2" s="305" t="s">
        <v>61</v>
      </c>
      <c r="W2" s="305" t="s">
        <v>62</v>
      </c>
      <c r="X2" s="305" t="s">
        <v>63</v>
      </c>
      <c r="Y2" s="305" t="s">
        <v>64</v>
      </c>
      <c r="Z2" s="305" t="s">
        <v>65</v>
      </c>
      <c r="AA2" s="305" t="s">
        <v>66</v>
      </c>
      <c r="AB2" s="305" t="s">
        <v>67</v>
      </c>
      <c r="AC2" s="305" t="s">
        <v>68</v>
      </c>
      <c r="AD2" s="305" t="s">
        <v>69</v>
      </c>
      <c r="AE2" s="305" t="s">
        <v>70</v>
      </c>
      <c r="AF2" s="305" t="s">
        <v>71</v>
      </c>
      <c r="AG2" s="305" t="s">
        <v>72</v>
      </c>
      <c r="AH2" s="305" t="s">
        <v>73</v>
      </c>
      <c r="AI2" s="305" t="s">
        <v>74</v>
      </c>
      <c r="AJ2" s="307" t="s">
        <v>75</v>
      </c>
    </row>
    <row r="3" spans="1:36" ht="15" thickBot="1" x14ac:dyDescent="0.4">
      <c r="A3" s="312"/>
      <c r="B3" s="315"/>
      <c r="C3" s="316"/>
      <c r="E3" s="318"/>
      <c r="F3" s="306"/>
      <c r="G3" s="306"/>
      <c r="H3" s="306"/>
      <c r="I3" s="306"/>
      <c r="J3" s="306"/>
      <c r="K3" s="306"/>
      <c r="L3" s="306"/>
      <c r="M3" s="306"/>
      <c r="N3" s="306"/>
      <c r="O3" s="306"/>
      <c r="P3" s="306"/>
      <c r="Q3" s="306"/>
      <c r="R3" s="306"/>
      <c r="S3" s="306"/>
      <c r="T3" s="306"/>
      <c r="U3" s="306"/>
      <c r="V3" s="306"/>
      <c r="W3" s="306"/>
      <c r="X3" s="306"/>
      <c r="Y3" s="306"/>
      <c r="Z3" s="306"/>
      <c r="AA3" s="306"/>
      <c r="AB3" s="306"/>
      <c r="AC3" s="306"/>
      <c r="AD3" s="306"/>
      <c r="AE3" s="306"/>
      <c r="AF3" s="306"/>
      <c r="AG3" s="306"/>
      <c r="AH3" s="306"/>
      <c r="AI3" s="306"/>
      <c r="AJ3" s="308"/>
    </row>
    <row r="4" spans="1:36" s="76" customFormat="1" ht="16" thickTop="1" x14ac:dyDescent="0.35">
      <c r="A4" s="135">
        <v>4.7100000000000009</v>
      </c>
      <c r="B4" s="309" t="s">
        <v>186</v>
      </c>
      <c r="C4" s="310"/>
      <c r="E4" s="82"/>
      <c r="F4" s="79"/>
      <c r="G4" s="79"/>
      <c r="H4" s="79"/>
      <c r="I4" s="79"/>
      <c r="J4" s="79"/>
      <c r="K4" s="79"/>
      <c r="L4" s="79"/>
      <c r="M4" s="79"/>
      <c r="N4" s="79"/>
      <c r="O4" s="79"/>
      <c r="P4" s="79"/>
      <c r="Q4" s="79"/>
      <c r="R4" s="79"/>
      <c r="S4" s="79"/>
      <c r="T4" s="79"/>
      <c r="U4" s="79"/>
      <c r="V4" s="79"/>
      <c r="W4" s="79"/>
      <c r="X4" s="79"/>
      <c r="Y4" s="79"/>
      <c r="Z4" s="79"/>
      <c r="AA4" s="79"/>
      <c r="AB4" s="79"/>
      <c r="AC4" s="79"/>
      <c r="AD4" s="79"/>
      <c r="AE4" s="79"/>
      <c r="AF4" s="79"/>
      <c r="AG4" s="79"/>
      <c r="AH4" s="79"/>
      <c r="AI4" s="79"/>
      <c r="AJ4" s="83"/>
    </row>
    <row r="5" spans="1:36" s="76" customFormat="1" x14ac:dyDescent="0.35">
      <c r="A5" s="96">
        <v>1</v>
      </c>
      <c r="B5" s="291" t="s">
        <v>3</v>
      </c>
      <c r="C5" s="292"/>
      <c r="E5" s="84">
        <v>36.812000000000005</v>
      </c>
      <c r="F5" s="77">
        <v>6.306</v>
      </c>
      <c r="G5" s="77">
        <v>2.3320000000000003</v>
      </c>
      <c r="H5" s="77">
        <v>1.3880000000000001</v>
      </c>
      <c r="I5" s="77">
        <v>3.4000000000000002E-2</v>
      </c>
      <c r="J5" s="77">
        <v>0.72400000000000009</v>
      </c>
      <c r="K5" s="77">
        <v>0.16999999999999998</v>
      </c>
      <c r="L5" s="77">
        <v>0.128</v>
      </c>
      <c r="M5" s="77">
        <v>0.23399999999999999</v>
      </c>
      <c r="N5" s="77">
        <v>0.15400000000000003</v>
      </c>
      <c r="O5" s="77">
        <v>7.8000000000000014E-2</v>
      </c>
      <c r="P5" s="77">
        <v>0.28399999999999997</v>
      </c>
      <c r="Q5" s="77">
        <v>2.5659999999999998</v>
      </c>
      <c r="R5" s="77">
        <v>204.24000000000004</v>
      </c>
      <c r="S5" s="77">
        <v>5.8000000000000003E-2</v>
      </c>
      <c r="T5" s="77">
        <v>21.176000000000002</v>
      </c>
      <c r="U5" s="77">
        <v>7.8E-2</v>
      </c>
      <c r="V5" s="77">
        <v>0.11600000000000001</v>
      </c>
      <c r="W5" s="77">
        <v>1.208</v>
      </c>
      <c r="X5" s="77">
        <v>0.12200000000000003</v>
      </c>
      <c r="Y5" s="77">
        <v>4.0000000000000001E-3</v>
      </c>
      <c r="Z5" s="77">
        <v>47.192</v>
      </c>
      <c r="AA5" s="77">
        <v>0.57000000000000006</v>
      </c>
      <c r="AB5" s="77">
        <v>48.162000000000006</v>
      </c>
      <c r="AC5" s="77">
        <v>47.762000000000008</v>
      </c>
      <c r="AD5" s="77">
        <v>78.294000000000011</v>
      </c>
      <c r="AE5" s="77">
        <v>46.25800000000001</v>
      </c>
      <c r="AF5" s="77">
        <v>30.692000000000004</v>
      </c>
      <c r="AG5" s="77">
        <v>1.264</v>
      </c>
      <c r="AH5" s="77">
        <v>0.42200000000000004</v>
      </c>
      <c r="AI5" s="77">
        <v>78.028000000000006</v>
      </c>
      <c r="AJ5" s="85">
        <v>229.096</v>
      </c>
    </row>
    <row r="6" spans="1:36" s="76" customFormat="1" x14ac:dyDescent="0.35">
      <c r="A6" s="96">
        <v>0.43000000000000005</v>
      </c>
      <c r="B6" s="291" t="s">
        <v>4</v>
      </c>
      <c r="C6" s="292"/>
      <c r="E6" s="84">
        <v>15.9374</v>
      </c>
      <c r="F6" s="77">
        <v>2.9285999999999999</v>
      </c>
      <c r="G6" s="77">
        <v>0.81269999999999998</v>
      </c>
      <c r="H6" s="77">
        <v>1.0834000000000001</v>
      </c>
      <c r="I6" s="77">
        <v>0</v>
      </c>
      <c r="J6" s="77">
        <v>0.37110000000000004</v>
      </c>
      <c r="K6" s="77">
        <v>5.0200000000000009E-2</v>
      </c>
      <c r="L6" s="77">
        <v>5.7100000000000005E-2</v>
      </c>
      <c r="M6" s="77">
        <v>0.16740000000000002</v>
      </c>
      <c r="N6" s="77">
        <v>0.14230000000000001</v>
      </c>
      <c r="O6" s="77">
        <v>2.5100000000000004E-2</v>
      </c>
      <c r="P6" s="77">
        <v>0</v>
      </c>
      <c r="Q6" s="77">
        <v>0.49570000000000003</v>
      </c>
      <c r="R6" s="77">
        <v>159.55349999999999</v>
      </c>
      <c r="S6" s="77">
        <v>0</v>
      </c>
      <c r="T6" s="77">
        <v>7.5393999999999997</v>
      </c>
      <c r="U6" s="77">
        <v>1.95E-2</v>
      </c>
      <c r="V6" s="77">
        <v>1.95E-2</v>
      </c>
      <c r="W6" s="77">
        <v>0.3538</v>
      </c>
      <c r="X6" s="77">
        <v>4.4299999999999999E-2</v>
      </c>
      <c r="Y6" s="77">
        <v>0</v>
      </c>
      <c r="Z6" s="77">
        <v>5.5555000000000003</v>
      </c>
      <c r="AA6" s="77">
        <v>0</v>
      </c>
      <c r="AB6" s="77">
        <v>5.5555000000000003</v>
      </c>
      <c r="AC6" s="77">
        <v>5.5555000000000003</v>
      </c>
      <c r="AD6" s="77">
        <v>8.6775000000000002</v>
      </c>
      <c r="AE6" s="77">
        <v>11.512</v>
      </c>
      <c r="AF6" s="77">
        <v>5.2770999999999999</v>
      </c>
      <c r="AG6" s="77">
        <v>0.2515</v>
      </c>
      <c r="AH6" s="77">
        <v>0.10390000000000002</v>
      </c>
      <c r="AI6" s="77">
        <v>25.963099999999997</v>
      </c>
      <c r="AJ6" s="85">
        <v>76.764899999999997</v>
      </c>
    </row>
    <row r="7" spans="1:36" s="78" customFormat="1" x14ac:dyDescent="0.35">
      <c r="A7" s="96">
        <v>3.2800000000000002</v>
      </c>
      <c r="B7" s="291" t="s">
        <v>190</v>
      </c>
      <c r="C7" s="292"/>
      <c r="E7" s="86">
        <v>211.81700000000004</v>
      </c>
      <c r="F7" s="87">
        <v>46.689000000000007</v>
      </c>
      <c r="G7" s="87">
        <v>7.9990000000000006</v>
      </c>
      <c r="H7" s="87">
        <v>22.713000000000001</v>
      </c>
      <c r="I7" s="87">
        <v>1.0650000000000002</v>
      </c>
      <c r="J7" s="87">
        <v>2.9660000000000002</v>
      </c>
      <c r="K7" s="87">
        <v>0.46200000000000008</v>
      </c>
      <c r="L7" s="87">
        <v>1.319</v>
      </c>
      <c r="M7" s="87">
        <v>0.85700000000000021</v>
      </c>
      <c r="N7" s="87">
        <v>0.52900000000000014</v>
      </c>
      <c r="O7" s="87">
        <v>6.7000000000000004E-2</v>
      </c>
      <c r="P7" s="87">
        <v>1.252</v>
      </c>
      <c r="Q7" s="87">
        <v>4.5250000000000004</v>
      </c>
      <c r="R7" s="87">
        <v>152.387</v>
      </c>
      <c r="S7" s="87">
        <v>0</v>
      </c>
      <c r="T7" s="87">
        <v>76.348000000000013</v>
      </c>
      <c r="U7" s="87">
        <v>0.32800000000000007</v>
      </c>
      <c r="V7" s="87">
        <v>0.26100000000000007</v>
      </c>
      <c r="W7" s="87">
        <v>2.8850000000000002</v>
      </c>
      <c r="X7" s="87">
        <v>0.32800000000000007</v>
      </c>
      <c r="Y7" s="87">
        <v>0</v>
      </c>
      <c r="Z7" s="87">
        <v>71.88600000000001</v>
      </c>
      <c r="AA7" s="87">
        <v>0.52900000000000014</v>
      </c>
      <c r="AB7" s="87">
        <v>72.87700000000001</v>
      </c>
      <c r="AC7" s="87">
        <v>72.415000000000006</v>
      </c>
      <c r="AD7" s="87">
        <v>84.163000000000011</v>
      </c>
      <c r="AE7" s="87">
        <v>113.64400000000002</v>
      </c>
      <c r="AF7" s="87">
        <v>61.636000000000003</v>
      </c>
      <c r="AG7" s="87">
        <v>2.2960000000000003</v>
      </c>
      <c r="AH7" s="87">
        <v>0.98399999999999999</v>
      </c>
      <c r="AI7" s="87">
        <v>101.202</v>
      </c>
      <c r="AJ7" s="88">
        <v>845.4050000000002</v>
      </c>
    </row>
    <row r="8" spans="1:36" s="76" customFormat="1" ht="15.5" x14ac:dyDescent="0.35">
      <c r="A8" s="133">
        <v>2.5</v>
      </c>
      <c r="B8" s="299" t="s">
        <v>189</v>
      </c>
      <c r="C8" s="300"/>
      <c r="E8" s="84">
        <v>399.625</v>
      </c>
      <c r="F8" s="77">
        <v>79.094999999999999</v>
      </c>
      <c r="G8" s="77">
        <v>10.190000000000001</v>
      </c>
      <c r="H8" s="77">
        <v>3.6949999999999998</v>
      </c>
      <c r="I8" s="77">
        <v>1.575</v>
      </c>
      <c r="J8" s="77">
        <v>4.8849999999999998</v>
      </c>
      <c r="K8" s="77">
        <v>0.9</v>
      </c>
      <c r="L8" s="77">
        <v>1.345</v>
      </c>
      <c r="M8" s="77">
        <v>1.875</v>
      </c>
      <c r="N8" s="77">
        <v>1.61</v>
      </c>
      <c r="O8" s="77">
        <v>0.12</v>
      </c>
      <c r="P8" s="77">
        <v>1.91</v>
      </c>
      <c r="Q8" s="77">
        <v>13.75</v>
      </c>
      <c r="R8" s="77">
        <v>5.58</v>
      </c>
      <c r="S8" s="77">
        <v>8.5000000000000006E-2</v>
      </c>
      <c r="T8" s="77">
        <v>0.27500000000000002</v>
      </c>
      <c r="U8" s="77">
        <v>0.42</v>
      </c>
      <c r="V8" s="77">
        <v>0.18000000000000002</v>
      </c>
      <c r="W8" s="77">
        <v>7.02</v>
      </c>
      <c r="X8" s="77">
        <v>0.33500000000000002</v>
      </c>
      <c r="Y8" s="77">
        <v>1.4999999999999999E-2</v>
      </c>
      <c r="Z8" s="77">
        <v>49.745000000000005</v>
      </c>
      <c r="AA8" s="77">
        <v>5.0249999999999995</v>
      </c>
      <c r="AB8" s="77">
        <v>58.239999999999995</v>
      </c>
      <c r="AC8" s="77">
        <v>54.674999999999997</v>
      </c>
      <c r="AD8" s="77">
        <v>58.53</v>
      </c>
      <c r="AE8" s="77">
        <v>357.26</v>
      </c>
      <c r="AF8" s="77">
        <v>144.625</v>
      </c>
      <c r="AG8" s="77">
        <v>4.2850000000000001</v>
      </c>
      <c r="AH8" s="77">
        <v>2.855</v>
      </c>
      <c r="AI8" s="77">
        <v>100.34</v>
      </c>
      <c r="AJ8" s="85">
        <v>361.34000000000003</v>
      </c>
    </row>
    <row r="9" spans="1:36" s="76" customFormat="1" ht="15.5" x14ac:dyDescent="0.35">
      <c r="A9" s="133">
        <v>2.56</v>
      </c>
      <c r="B9" s="255" t="s">
        <v>6</v>
      </c>
      <c r="C9" s="256"/>
      <c r="E9" s="84"/>
      <c r="F9" s="77"/>
      <c r="G9" s="77"/>
      <c r="H9" s="77"/>
      <c r="I9" s="77"/>
      <c r="J9" s="77"/>
      <c r="K9" s="77"/>
      <c r="L9" s="77"/>
      <c r="M9" s="77"/>
      <c r="N9" s="77"/>
      <c r="O9" s="77"/>
      <c r="P9" s="77"/>
      <c r="Q9" s="77"/>
      <c r="R9" s="77"/>
      <c r="S9" s="77"/>
      <c r="T9" s="77"/>
      <c r="U9" s="77"/>
      <c r="V9" s="77"/>
      <c r="W9" s="77"/>
      <c r="X9" s="77"/>
      <c r="Y9" s="77"/>
      <c r="Z9" s="77"/>
      <c r="AA9" s="77"/>
      <c r="AB9" s="77"/>
      <c r="AC9" s="77"/>
      <c r="AD9" s="77"/>
      <c r="AE9" s="77"/>
      <c r="AF9" s="77"/>
      <c r="AG9" s="77"/>
      <c r="AH9" s="77"/>
      <c r="AI9" s="77"/>
      <c r="AJ9" s="85"/>
    </row>
    <row r="10" spans="1:36" s="76" customFormat="1" ht="15.5" x14ac:dyDescent="0.35">
      <c r="A10" s="132">
        <v>1.63</v>
      </c>
      <c r="B10" s="149" t="s">
        <v>7</v>
      </c>
      <c r="C10" s="150"/>
      <c r="E10" s="84"/>
      <c r="F10" s="77"/>
      <c r="G10" s="77"/>
      <c r="H10" s="77"/>
      <c r="I10" s="77"/>
      <c r="J10" s="77"/>
      <c r="K10" s="77"/>
      <c r="L10" s="77"/>
      <c r="M10" s="77"/>
      <c r="N10" s="77"/>
      <c r="O10" s="77"/>
      <c r="P10" s="77"/>
      <c r="Q10" s="77"/>
      <c r="R10" s="77"/>
      <c r="S10" s="77"/>
      <c r="T10" s="77"/>
      <c r="U10" s="77"/>
      <c r="V10" s="77"/>
      <c r="W10" s="77"/>
      <c r="X10" s="77"/>
      <c r="Y10" s="77"/>
      <c r="Z10" s="77"/>
      <c r="AA10" s="77"/>
      <c r="AB10" s="77"/>
      <c r="AC10" s="77"/>
      <c r="AD10" s="77"/>
      <c r="AE10" s="77"/>
      <c r="AF10" s="77"/>
      <c r="AG10" s="77"/>
      <c r="AH10" s="77"/>
      <c r="AI10" s="77"/>
      <c r="AJ10" s="85"/>
    </row>
    <row r="11" spans="1:36" s="76" customFormat="1" x14ac:dyDescent="0.35">
      <c r="A11" s="80">
        <v>0.68</v>
      </c>
      <c r="B11" s="295" t="s">
        <v>8</v>
      </c>
      <c r="C11" s="296"/>
      <c r="E11" s="84">
        <v>81.265799999999999</v>
      </c>
      <c r="F11" s="77">
        <v>12.9542</v>
      </c>
      <c r="G11" s="77">
        <v>3.4792000000000001</v>
      </c>
      <c r="H11" s="77">
        <v>0.97180000000000011</v>
      </c>
      <c r="I11" s="77">
        <v>0</v>
      </c>
      <c r="J11" s="77">
        <v>1.1326000000000001</v>
      </c>
      <c r="K11" s="77">
        <v>0.19760000000000003</v>
      </c>
      <c r="L11" s="77">
        <v>0.29480000000000006</v>
      </c>
      <c r="M11" s="77">
        <v>0.49840000000000001</v>
      </c>
      <c r="N11" s="77">
        <v>0.40160000000000001</v>
      </c>
      <c r="O11" s="77">
        <v>8.7000000000000022E-2</v>
      </c>
      <c r="P11" s="77">
        <v>9.1000000000000011E-2</v>
      </c>
      <c r="Q11" s="77">
        <v>5.444</v>
      </c>
      <c r="R11" s="77">
        <v>1.1859999999999999</v>
      </c>
      <c r="S11" s="77">
        <v>0</v>
      </c>
      <c r="T11" s="77">
        <v>1.5220000000000002</v>
      </c>
      <c r="U11" s="77">
        <v>0.125</v>
      </c>
      <c r="V11" s="77">
        <v>5.1600000000000007E-2</v>
      </c>
      <c r="W11" s="77">
        <v>1.5373999999999999</v>
      </c>
      <c r="X11" s="77">
        <v>7.2000000000000008E-2</v>
      </c>
      <c r="Y11" s="77">
        <v>0</v>
      </c>
      <c r="Z11" s="77">
        <v>78.775200000000012</v>
      </c>
      <c r="AA11" s="77">
        <v>2.1000000000000001E-2</v>
      </c>
      <c r="AB11" s="77">
        <v>78.811600000000013</v>
      </c>
      <c r="AC11" s="77">
        <v>78.796200000000013</v>
      </c>
      <c r="AD11" s="77">
        <v>34.674800000000005</v>
      </c>
      <c r="AE11" s="77">
        <v>87.495200000000011</v>
      </c>
      <c r="AF11" s="77">
        <v>34.7258</v>
      </c>
      <c r="AG11" s="77">
        <v>1.4685999999999999</v>
      </c>
      <c r="AH11" s="77">
        <v>0.68800000000000006</v>
      </c>
      <c r="AI11" s="77">
        <v>36.847200000000001</v>
      </c>
      <c r="AJ11" s="85">
        <v>250.4282</v>
      </c>
    </row>
    <row r="12" spans="1:36" s="76" customFormat="1" x14ac:dyDescent="0.35">
      <c r="A12" s="80">
        <v>0.95</v>
      </c>
      <c r="B12" s="295" t="s">
        <v>9</v>
      </c>
      <c r="C12" s="296"/>
      <c r="E12" s="84">
        <v>206.61170000000001</v>
      </c>
      <c r="F12" s="77">
        <v>7.9439000000000002</v>
      </c>
      <c r="G12" s="77">
        <v>3.0780000000000003</v>
      </c>
      <c r="H12" s="77">
        <v>1.2273999999999998</v>
      </c>
      <c r="I12" s="77">
        <v>3.04E-2</v>
      </c>
      <c r="J12" s="77">
        <v>18.070900000000002</v>
      </c>
      <c r="K12" s="77">
        <v>2.2667000000000002</v>
      </c>
      <c r="L12" s="77">
        <v>8.3562000000000012</v>
      </c>
      <c r="M12" s="77">
        <v>6.4049000000000005</v>
      </c>
      <c r="N12" s="77">
        <v>5.6867000000000001</v>
      </c>
      <c r="O12" s="77">
        <v>0.70489999999999997</v>
      </c>
      <c r="P12" s="77">
        <v>0</v>
      </c>
      <c r="Q12" s="77">
        <v>6.5151000000000003</v>
      </c>
      <c r="R12" s="77">
        <v>1.2368999999999999</v>
      </c>
      <c r="S12" s="77">
        <v>0</v>
      </c>
      <c r="T12" s="77">
        <v>0.75430000000000008</v>
      </c>
      <c r="U12" s="77">
        <v>0.1862</v>
      </c>
      <c r="V12" s="77">
        <v>0.114</v>
      </c>
      <c r="W12" s="77">
        <v>2.9450000000000003</v>
      </c>
      <c r="X12" s="77">
        <v>0.15390000000000001</v>
      </c>
      <c r="Y12" s="77">
        <v>0</v>
      </c>
      <c r="Z12" s="77">
        <v>27.152900000000002</v>
      </c>
      <c r="AA12" s="77">
        <v>0</v>
      </c>
      <c r="AB12" s="77">
        <v>27.152900000000002</v>
      </c>
      <c r="AC12" s="77">
        <v>27.152900000000002</v>
      </c>
      <c r="AD12" s="77">
        <v>48.727400000000003</v>
      </c>
      <c r="AE12" s="77">
        <v>195.47579999999999</v>
      </c>
      <c r="AF12" s="77">
        <v>88.393699999999995</v>
      </c>
      <c r="AG12" s="77">
        <v>1.6492</v>
      </c>
      <c r="AH12" s="77">
        <v>1.5067000000000002</v>
      </c>
      <c r="AI12" s="77">
        <v>35.383699999999997</v>
      </c>
      <c r="AJ12" s="85">
        <v>232.17810000000003</v>
      </c>
    </row>
    <row r="13" spans="1:36" s="76" customFormat="1" x14ac:dyDescent="0.35">
      <c r="A13" s="132">
        <v>0.93</v>
      </c>
      <c r="B13" s="297" t="s">
        <v>10</v>
      </c>
      <c r="C13" s="298"/>
      <c r="E13" s="84"/>
      <c r="F13" s="77"/>
      <c r="G13" s="77"/>
      <c r="H13" s="77"/>
      <c r="I13" s="77"/>
      <c r="J13" s="77"/>
      <c r="K13" s="77"/>
      <c r="L13" s="77"/>
      <c r="M13" s="77"/>
      <c r="N13" s="77"/>
      <c r="O13" s="77"/>
      <c r="P13" s="77"/>
      <c r="Q13" s="77"/>
      <c r="R13" s="77"/>
      <c r="S13" s="77"/>
      <c r="T13" s="77"/>
      <c r="U13" s="77"/>
      <c r="V13" s="77"/>
      <c r="W13" s="77"/>
      <c r="X13" s="77"/>
      <c r="Y13" s="77"/>
      <c r="Z13" s="77"/>
      <c r="AA13" s="77"/>
      <c r="AB13" s="77"/>
      <c r="AC13" s="77"/>
      <c r="AD13" s="77"/>
      <c r="AE13" s="77"/>
      <c r="AF13" s="77"/>
      <c r="AG13" s="77"/>
      <c r="AH13" s="77"/>
      <c r="AI13" s="77"/>
      <c r="AJ13" s="85"/>
    </row>
    <row r="14" spans="1:36" s="76" customFormat="1" x14ac:dyDescent="0.35">
      <c r="A14" s="80">
        <v>0.39</v>
      </c>
      <c r="B14" s="295" t="s">
        <v>191</v>
      </c>
      <c r="C14" s="296"/>
      <c r="E14" s="84">
        <v>61.159199999999998</v>
      </c>
      <c r="F14" s="77">
        <v>0.51549999999999996</v>
      </c>
      <c r="G14" s="77">
        <v>0</v>
      </c>
      <c r="H14" s="77">
        <v>0.28749999999999998</v>
      </c>
      <c r="I14" s="77">
        <v>0</v>
      </c>
      <c r="J14" s="77">
        <v>4.5047999999999995</v>
      </c>
      <c r="K14" s="77">
        <v>1.3605</v>
      </c>
      <c r="L14" s="77">
        <v>1.8948999999999998</v>
      </c>
      <c r="M14" s="77">
        <v>0.65269999999999995</v>
      </c>
      <c r="N14" s="77">
        <v>0.45780000000000004</v>
      </c>
      <c r="O14" s="77">
        <v>3.0299999999999997E-2</v>
      </c>
      <c r="P14" s="77">
        <v>193.0033</v>
      </c>
      <c r="Q14" s="77">
        <v>4.5823999999999998</v>
      </c>
      <c r="R14" s="77">
        <v>80.257599999999996</v>
      </c>
      <c r="S14" s="77">
        <v>0.61430000000000007</v>
      </c>
      <c r="T14" s="77">
        <v>1.3600000000000001E-2</v>
      </c>
      <c r="U14" s="77">
        <v>3.5799999999999998E-2</v>
      </c>
      <c r="V14" s="77">
        <v>0.18840000000000001</v>
      </c>
      <c r="W14" s="77">
        <v>1.2655000000000001</v>
      </c>
      <c r="X14" s="77">
        <v>4.36E-2</v>
      </c>
      <c r="Y14" s="77">
        <v>0.86440000000000006</v>
      </c>
      <c r="Z14" s="77">
        <v>27.559200000000001</v>
      </c>
      <c r="AA14" s="77">
        <v>0</v>
      </c>
      <c r="AB14" s="77">
        <v>27.559200000000001</v>
      </c>
      <c r="AC14" s="77">
        <v>27.559200000000001</v>
      </c>
      <c r="AD14" s="77">
        <v>22.1342</v>
      </c>
      <c r="AE14" s="77">
        <v>62.230399999999996</v>
      </c>
      <c r="AF14" s="77">
        <v>3.8211999999999997</v>
      </c>
      <c r="AG14" s="77">
        <v>0.80909999999999993</v>
      </c>
      <c r="AH14" s="77">
        <v>0.50649999999999995</v>
      </c>
      <c r="AI14" s="77">
        <v>50.6676</v>
      </c>
      <c r="AJ14" s="85">
        <v>49.058399999999999</v>
      </c>
    </row>
    <row r="15" spans="1:36" s="76" customFormat="1" x14ac:dyDescent="0.35">
      <c r="A15" s="80">
        <v>0.54</v>
      </c>
      <c r="B15" s="295" t="s">
        <v>247</v>
      </c>
      <c r="C15" s="296"/>
      <c r="E15" s="84">
        <v>42.300600000000003</v>
      </c>
      <c r="F15" s="77">
        <v>3.9803999999999999</v>
      </c>
      <c r="G15" s="77">
        <v>3.1899999999999998E-2</v>
      </c>
      <c r="H15" s="77">
        <v>3.6320999999999999</v>
      </c>
      <c r="I15" s="77">
        <v>0.38390000000000002</v>
      </c>
      <c r="J15" s="77">
        <v>0.59</v>
      </c>
      <c r="K15" s="77">
        <v>0.38670000000000004</v>
      </c>
      <c r="L15" s="77">
        <v>0.1467</v>
      </c>
      <c r="M15" s="77">
        <v>1.8499999999999999E-2</v>
      </c>
      <c r="N15" s="77">
        <v>1.09E-2</v>
      </c>
      <c r="O15" s="77">
        <v>0</v>
      </c>
      <c r="P15" s="77">
        <v>4.8399000000000001</v>
      </c>
      <c r="Q15" s="77">
        <v>5.1534000000000004</v>
      </c>
      <c r="R15" s="77">
        <v>15.669699999999999</v>
      </c>
      <c r="S15" s="77">
        <v>0.29139999999999999</v>
      </c>
      <c r="T15" s="77">
        <v>0.62050000000000005</v>
      </c>
      <c r="U15" s="77">
        <v>2.7000000000000003E-2</v>
      </c>
      <c r="V15" s="77">
        <v>0.15870000000000001</v>
      </c>
      <c r="W15" s="77">
        <v>0.88260000000000005</v>
      </c>
      <c r="X15" s="77">
        <v>3.2399999999999998E-2</v>
      </c>
      <c r="Y15" s="77">
        <v>0.22380000000000003</v>
      </c>
      <c r="Z15" s="77">
        <v>5.6426000000000007</v>
      </c>
      <c r="AA15" s="77">
        <v>0</v>
      </c>
      <c r="AB15" s="77">
        <v>5.6426000000000007</v>
      </c>
      <c r="AC15" s="77">
        <v>5.6426000000000007</v>
      </c>
      <c r="AD15" s="77">
        <v>120.2803</v>
      </c>
      <c r="AE15" s="77">
        <v>104.5877</v>
      </c>
      <c r="AF15" s="77">
        <v>10.141200000000001</v>
      </c>
      <c r="AG15" s="77">
        <v>9.6099999999999991E-2</v>
      </c>
      <c r="AH15" s="77">
        <v>0.41110000000000002</v>
      </c>
      <c r="AI15" s="77">
        <v>39.986199999999997</v>
      </c>
      <c r="AJ15" s="85">
        <v>150.55410000000001</v>
      </c>
    </row>
    <row r="16" spans="1:36" s="78" customFormat="1" x14ac:dyDescent="0.35">
      <c r="A16" s="250">
        <v>1</v>
      </c>
      <c r="B16" s="301" t="s">
        <v>192</v>
      </c>
      <c r="C16" s="302"/>
      <c r="E16" s="93">
        <v>81.779166666666669</v>
      </c>
      <c r="F16" s="94">
        <v>7.8583333333333334</v>
      </c>
      <c r="G16" s="94">
        <v>0.70416666666666661</v>
      </c>
      <c r="H16" s="94">
        <v>4.1833333333333327</v>
      </c>
      <c r="I16" s="94">
        <v>0.25</v>
      </c>
      <c r="J16" s="94">
        <v>2.7250000000000001</v>
      </c>
      <c r="K16" s="94">
        <v>0.44375000000000003</v>
      </c>
      <c r="L16" s="94">
        <v>0.6</v>
      </c>
      <c r="M16" s="94">
        <v>1.3</v>
      </c>
      <c r="N16" s="94">
        <v>0</v>
      </c>
      <c r="O16" s="94">
        <v>0</v>
      </c>
      <c r="P16" s="94">
        <v>1.7666666666666666</v>
      </c>
      <c r="Q16" s="94">
        <v>6.5458333333333334</v>
      </c>
      <c r="R16" s="94">
        <v>110.28333333333335</v>
      </c>
      <c r="S16" s="94">
        <v>3.1416666666666671</v>
      </c>
      <c r="T16" s="94">
        <v>1.0999999999999999</v>
      </c>
      <c r="U16" s="94">
        <v>0.1</v>
      </c>
      <c r="V16" s="94">
        <v>0.38437500000000008</v>
      </c>
      <c r="W16" s="94">
        <v>3</v>
      </c>
      <c r="X16" s="94">
        <v>0.1</v>
      </c>
      <c r="Y16" s="94">
        <v>1.0583333333333333</v>
      </c>
      <c r="Z16" s="94">
        <v>19.399999999999999</v>
      </c>
      <c r="AA16" s="94">
        <v>7.45</v>
      </c>
      <c r="AB16" s="94">
        <v>30.25</v>
      </c>
      <c r="AC16" s="94">
        <v>26.85</v>
      </c>
      <c r="AD16" s="94">
        <v>328.65000000000003</v>
      </c>
      <c r="AE16" s="94">
        <v>249.6</v>
      </c>
      <c r="AF16" s="94">
        <v>30.65</v>
      </c>
      <c r="AG16" s="94">
        <v>0.61479166666666674</v>
      </c>
      <c r="AH16" s="94">
        <v>1.0687499999999999</v>
      </c>
      <c r="AI16" s="94">
        <v>114.93333333333334</v>
      </c>
      <c r="AJ16" s="95">
        <v>272.42083333333335</v>
      </c>
    </row>
    <row r="17" spans="1:36" s="76" customFormat="1" ht="15" thickBot="1" x14ac:dyDescent="0.4">
      <c r="A17" s="134">
        <v>1</v>
      </c>
      <c r="B17" s="293" t="s">
        <v>248</v>
      </c>
      <c r="C17" s="294"/>
      <c r="E17" s="84">
        <v>71.182000000000002</v>
      </c>
      <c r="F17" s="77">
        <v>1.3940000000000001</v>
      </c>
      <c r="G17" s="77">
        <v>2.8000000000000004E-2</v>
      </c>
      <c r="H17" s="77">
        <v>0.9840000000000001</v>
      </c>
      <c r="I17" s="77">
        <v>0.96399999999999997</v>
      </c>
      <c r="J17" s="77">
        <v>7.3540000000000001</v>
      </c>
      <c r="K17" s="77">
        <v>1.004</v>
      </c>
      <c r="L17" s="77">
        <v>2.7959999999999998</v>
      </c>
      <c r="M17" s="77">
        <v>2.9640000000000004</v>
      </c>
      <c r="N17" s="77">
        <v>2.4900000000000002</v>
      </c>
      <c r="O17" s="77">
        <v>0.46400000000000002</v>
      </c>
      <c r="P17" s="77">
        <v>1.6300000000000001</v>
      </c>
      <c r="Q17" s="77">
        <v>0.16600000000000004</v>
      </c>
      <c r="R17" s="77">
        <v>28.881999999999998</v>
      </c>
      <c r="S17" s="77">
        <v>0.39800000000000002</v>
      </c>
      <c r="T17" s="77">
        <v>3.4000000000000002E-2</v>
      </c>
      <c r="U17" s="77">
        <v>1.0000000000000002E-2</v>
      </c>
      <c r="V17" s="77">
        <v>2E-3</v>
      </c>
      <c r="W17" s="77">
        <v>3.6000000000000004E-2</v>
      </c>
      <c r="X17" s="77">
        <v>0</v>
      </c>
      <c r="Y17" s="77">
        <v>6.0000000000000001E-3</v>
      </c>
      <c r="Z17" s="77">
        <v>0.43400000000000005</v>
      </c>
      <c r="AA17" s="77">
        <v>4.0000000000000008E-2</v>
      </c>
      <c r="AB17" s="77">
        <v>0.50200000000000011</v>
      </c>
      <c r="AC17" s="77">
        <v>0.47399999999999998</v>
      </c>
      <c r="AD17" s="77">
        <v>2.6280000000000001</v>
      </c>
      <c r="AE17" s="77">
        <v>2.98</v>
      </c>
      <c r="AF17" s="77">
        <v>0.65400000000000003</v>
      </c>
      <c r="AG17" s="77">
        <v>0.04</v>
      </c>
      <c r="AH17" s="77">
        <v>3.8000000000000006E-2</v>
      </c>
      <c r="AI17" s="77">
        <v>91.117999999999995</v>
      </c>
      <c r="AJ17" s="85">
        <v>7.1779999999999999</v>
      </c>
    </row>
    <row r="18" spans="1:36" ht="15.5" thickTop="1" thickBot="1" x14ac:dyDescent="0.4">
      <c r="A18" s="98"/>
      <c r="B18" s="97"/>
      <c r="C18" s="257"/>
      <c r="E18" s="7">
        <v>1208.4898666666668</v>
      </c>
      <c r="F18" s="201">
        <v>169.66493333333335</v>
      </c>
      <c r="G18" s="8">
        <v>28.654966666666663</v>
      </c>
      <c r="H18" s="8">
        <v>40.165533333333336</v>
      </c>
      <c r="I18" s="8">
        <v>4.3023000000000007</v>
      </c>
      <c r="J18" s="8">
        <v>43.323400000000007</v>
      </c>
      <c r="K18" s="8">
        <v>7.2414500000000004</v>
      </c>
      <c r="L18" s="9"/>
      <c r="M18" s="9"/>
      <c r="N18" s="9"/>
      <c r="O18" s="9"/>
      <c r="P18" s="9"/>
      <c r="Q18" s="8">
        <v>49.743433333333329</v>
      </c>
      <c r="R18" s="89">
        <v>759.27603333333332</v>
      </c>
      <c r="S18" s="271">
        <v>4.5883666666666674</v>
      </c>
      <c r="T18" s="89">
        <v>109.38280000000003</v>
      </c>
      <c r="U18" s="89">
        <v>1.3295000000000001</v>
      </c>
      <c r="V18" s="89">
        <v>1.4755750000000003</v>
      </c>
      <c r="W18" s="89">
        <v>21.133300000000002</v>
      </c>
      <c r="X18" s="89">
        <v>1.2312000000000003</v>
      </c>
      <c r="Y18" s="89">
        <v>2.1715333333333331</v>
      </c>
      <c r="Z18" s="90"/>
      <c r="AA18" s="90"/>
      <c r="AB18" s="89">
        <v>354.75279999999998</v>
      </c>
      <c r="AC18" s="90"/>
      <c r="AD18" s="89">
        <v>786.75920000000008</v>
      </c>
      <c r="AE18" s="89">
        <v>1231.0431000000001</v>
      </c>
      <c r="AF18" s="89">
        <v>410.61599999999999</v>
      </c>
      <c r="AG18" s="89">
        <v>12.774291666666668</v>
      </c>
      <c r="AH18" s="89">
        <v>8.5839500000000015</v>
      </c>
      <c r="AI18" s="89">
        <v>674.46913333333328</v>
      </c>
      <c r="AJ18" s="91">
        <v>2474.4235333333336</v>
      </c>
    </row>
    <row r="19" spans="1:36" ht="15.5" thickTop="1" thickBot="1" x14ac:dyDescent="0.4">
      <c r="C19" s="42"/>
      <c r="D19" s="100"/>
      <c r="E19" s="44"/>
      <c r="F19" s="44"/>
      <c r="G19" s="44"/>
      <c r="H19" s="44"/>
      <c r="I19" s="44"/>
      <c r="J19" s="44"/>
      <c r="K19" s="44"/>
      <c r="L19" s="44"/>
      <c r="M19" s="44"/>
      <c r="N19" s="44"/>
      <c r="O19" s="44"/>
      <c r="P19" s="44"/>
      <c r="Q19" s="44"/>
      <c r="R19" s="44"/>
      <c r="S19" s="44"/>
      <c r="T19" s="44"/>
      <c r="U19" s="44"/>
      <c r="V19" s="44"/>
      <c r="W19" s="44"/>
      <c r="X19" s="63"/>
      <c r="Y19" s="44"/>
      <c r="Z19" s="44"/>
      <c r="AA19" s="44"/>
      <c r="AB19" s="44"/>
      <c r="AC19" s="44"/>
      <c r="AD19" s="44"/>
      <c r="AE19" s="44"/>
      <c r="AF19" s="44"/>
      <c r="AG19" s="44"/>
      <c r="AH19" s="44"/>
      <c r="AI19" s="44"/>
      <c r="AJ19" s="44"/>
    </row>
    <row r="20" spans="1:36" ht="15" thickTop="1" x14ac:dyDescent="0.35">
      <c r="B20" s="289" t="s">
        <v>76</v>
      </c>
      <c r="C20" s="290"/>
      <c r="D20" s="200"/>
      <c r="E20" s="12">
        <v>1200</v>
      </c>
      <c r="F20" s="13">
        <v>135.95511000000002</v>
      </c>
      <c r="G20" s="13">
        <v>16.918858133333334</v>
      </c>
      <c r="H20" s="14"/>
      <c r="I20" s="14"/>
      <c r="J20" s="13">
        <v>40.282995555555559</v>
      </c>
      <c r="K20" s="14"/>
      <c r="L20" s="14"/>
      <c r="M20" s="14"/>
      <c r="N20" s="14"/>
      <c r="O20" s="14"/>
      <c r="P20" s="14"/>
      <c r="Q20" s="13">
        <v>15.106123333333333</v>
      </c>
      <c r="R20" s="14">
        <v>300</v>
      </c>
      <c r="S20" s="14">
        <v>15</v>
      </c>
      <c r="T20" s="14">
        <v>15</v>
      </c>
      <c r="U20" s="14">
        <v>0.5</v>
      </c>
      <c r="V20" s="14">
        <v>0.5</v>
      </c>
      <c r="W20" s="14">
        <v>6</v>
      </c>
      <c r="X20" s="15">
        <v>0.5</v>
      </c>
      <c r="Y20" s="14">
        <v>0.9</v>
      </c>
      <c r="Z20" s="16"/>
      <c r="AA20" s="16"/>
      <c r="AB20" s="14">
        <v>150</v>
      </c>
      <c r="AC20" s="16"/>
      <c r="AD20" s="14">
        <v>700</v>
      </c>
      <c r="AE20" s="14">
        <v>460</v>
      </c>
      <c r="AF20" s="14">
        <v>80</v>
      </c>
      <c r="AG20" s="14">
        <v>7</v>
      </c>
      <c r="AH20" s="14">
        <v>3</v>
      </c>
      <c r="AI20" s="14">
        <v>800</v>
      </c>
      <c r="AJ20" s="17">
        <v>2000</v>
      </c>
    </row>
    <row r="21" spans="1:36" ht="15" thickBot="1" x14ac:dyDescent="0.4">
      <c r="B21" s="303" t="s">
        <v>77</v>
      </c>
      <c r="C21" s="304"/>
      <c r="E21" s="18">
        <v>1300</v>
      </c>
      <c r="F21" s="19">
        <v>196.37960333333336</v>
      </c>
      <c r="G21" s="20"/>
      <c r="H21" s="20"/>
      <c r="I21" s="19">
        <v>30.212246666666672</v>
      </c>
      <c r="J21" s="19">
        <v>53.710660740740749</v>
      </c>
      <c r="K21" s="19">
        <v>13.427665185185187</v>
      </c>
      <c r="L21" s="20"/>
      <c r="M21" s="20"/>
      <c r="N21" s="20"/>
      <c r="O21" s="20"/>
      <c r="P21" s="20"/>
      <c r="Q21" s="19">
        <v>60.424493333333331</v>
      </c>
      <c r="R21" s="20"/>
      <c r="S21" s="20">
        <v>63</v>
      </c>
      <c r="T21" s="20">
        <v>400</v>
      </c>
      <c r="U21" s="20"/>
      <c r="V21" s="20"/>
      <c r="W21" s="20"/>
      <c r="X21" s="20">
        <v>30</v>
      </c>
      <c r="Y21" s="20"/>
      <c r="Z21" s="21"/>
      <c r="AA21" s="21"/>
      <c r="AB21" s="20"/>
      <c r="AC21" s="21"/>
      <c r="AD21" s="20">
        <v>2500</v>
      </c>
      <c r="AE21" s="20">
        <v>3000</v>
      </c>
      <c r="AF21" s="20"/>
      <c r="AG21" s="20">
        <v>40</v>
      </c>
      <c r="AH21" s="20">
        <v>7</v>
      </c>
      <c r="AI21" s="20">
        <v>1200</v>
      </c>
      <c r="AJ21" s="22"/>
    </row>
    <row r="22" spans="1:36" ht="15.5" thickTop="1" thickBot="1" x14ac:dyDescent="0.4">
      <c r="A22" s="1"/>
      <c r="C22" s="1"/>
      <c r="E22" s="23"/>
      <c r="F22" s="23"/>
      <c r="G22" s="23"/>
      <c r="H22" s="23"/>
      <c r="I22" s="23"/>
      <c r="J22" s="23"/>
      <c r="K22" s="23"/>
      <c r="L22" s="23"/>
      <c r="M22" s="23"/>
      <c r="N22" s="23"/>
      <c r="O22" s="23"/>
      <c r="P22" s="23"/>
      <c r="Q22" s="23"/>
      <c r="R22" s="23"/>
      <c r="S22" s="23"/>
      <c r="T22" s="23"/>
      <c r="U22" s="23"/>
      <c r="V22" s="23"/>
      <c r="W22" s="23"/>
      <c r="X22" s="23"/>
      <c r="Y22" s="23"/>
      <c r="Z22" s="23"/>
      <c r="AA22" s="23"/>
      <c r="AB22" s="23"/>
      <c r="AC22" s="23"/>
      <c r="AD22" s="23"/>
      <c r="AE22" s="23"/>
      <c r="AF22" s="23"/>
      <c r="AG22" s="23"/>
      <c r="AH22" s="23"/>
      <c r="AI22" s="23"/>
      <c r="AJ22" s="23"/>
    </row>
    <row r="23" spans="1:36" ht="15" thickTop="1" x14ac:dyDescent="0.35">
      <c r="A23" s="1"/>
      <c r="B23" s="289" t="s">
        <v>78</v>
      </c>
      <c r="C23" s="290"/>
      <c r="E23" s="23"/>
      <c r="F23" s="24">
        <v>140.625</v>
      </c>
      <c r="G23" s="25">
        <v>17.5</v>
      </c>
      <c r="H23" s="23"/>
      <c r="I23" s="26"/>
      <c r="J23" s="27">
        <v>41.666666666666664</v>
      </c>
      <c r="K23" s="28"/>
      <c r="L23" s="28"/>
      <c r="M23" s="28"/>
      <c r="N23" s="28"/>
      <c r="O23" s="28"/>
      <c r="P23" s="28"/>
      <c r="Q23" s="25">
        <v>15.625</v>
      </c>
      <c r="R23" s="23"/>
      <c r="S23" s="23"/>
      <c r="T23" s="23"/>
      <c r="U23" s="23"/>
      <c r="V23" s="23"/>
      <c r="W23" s="23"/>
      <c r="X23" s="23"/>
      <c r="Y23" s="23"/>
      <c r="Z23" s="23"/>
      <c r="AA23" s="23"/>
      <c r="AB23" s="23"/>
      <c r="AC23" s="23"/>
      <c r="AD23" s="23"/>
      <c r="AE23" s="23"/>
      <c r="AF23" s="144"/>
      <c r="AG23" s="144"/>
      <c r="AH23" s="144"/>
      <c r="AI23" s="23"/>
      <c r="AJ23" s="23"/>
    </row>
    <row r="24" spans="1:36" ht="15" thickBot="1" x14ac:dyDescent="0.4">
      <c r="A24" s="1"/>
      <c r="B24" s="303" t="s">
        <v>79</v>
      </c>
      <c r="C24" s="304"/>
      <c r="D24" s="34"/>
      <c r="E24" s="23"/>
      <c r="F24" s="29">
        <v>203.125</v>
      </c>
      <c r="G24" s="30"/>
      <c r="H24" s="23"/>
      <c r="I24" s="29">
        <v>31.25</v>
      </c>
      <c r="J24" s="31">
        <v>55.555555555555557</v>
      </c>
      <c r="K24" s="31">
        <v>13.888888888888889</v>
      </c>
      <c r="L24" s="32"/>
      <c r="M24" s="32"/>
      <c r="N24" s="32"/>
      <c r="O24" s="32"/>
      <c r="P24" s="32"/>
      <c r="Q24" s="33">
        <v>62.5</v>
      </c>
      <c r="R24" s="23"/>
      <c r="S24" s="23"/>
      <c r="T24" s="23"/>
      <c r="U24" s="23"/>
      <c r="V24" s="23"/>
      <c r="W24" s="23"/>
      <c r="X24" s="23"/>
      <c r="Y24" s="23"/>
      <c r="Z24" s="23"/>
      <c r="AA24" s="23"/>
      <c r="AB24" s="23"/>
      <c r="AC24" s="23"/>
      <c r="AD24" s="23"/>
      <c r="AE24" s="23"/>
      <c r="AF24" s="140"/>
      <c r="AG24" s="140"/>
      <c r="AH24" s="140"/>
      <c r="AI24" s="23"/>
      <c r="AJ24" s="23"/>
    </row>
    <row r="25" spans="1:36" ht="15" thickTop="1" x14ac:dyDescent="0.35"/>
  </sheetData>
  <mergeCells count="50">
    <mergeCell ref="B24:C24"/>
    <mergeCell ref="A2:A3"/>
    <mergeCell ref="B2:C3"/>
    <mergeCell ref="O2:O3"/>
    <mergeCell ref="E2:E3"/>
    <mergeCell ref="F2:F3"/>
    <mergeCell ref="G2:G3"/>
    <mergeCell ref="H2:H3"/>
    <mergeCell ref="I2:I3"/>
    <mergeCell ref="J2:J3"/>
    <mergeCell ref="K2:K3"/>
    <mergeCell ref="L2:L3"/>
    <mergeCell ref="M2:M3"/>
    <mergeCell ref="N2:N3"/>
    <mergeCell ref="B6:C6"/>
    <mergeCell ref="B20:C20"/>
    <mergeCell ref="AA2:AA3"/>
    <mergeCell ref="P2:P3"/>
    <mergeCell ref="Q2:Q3"/>
    <mergeCell ref="R2:R3"/>
    <mergeCell ref="S2:S3"/>
    <mergeCell ref="T2:T3"/>
    <mergeCell ref="U2:U3"/>
    <mergeCell ref="AH2:AH3"/>
    <mergeCell ref="AI2:AI3"/>
    <mergeCell ref="AJ2:AJ3"/>
    <mergeCell ref="B4:C4"/>
    <mergeCell ref="B5:C5"/>
    <mergeCell ref="AB2:AB3"/>
    <mergeCell ref="AC2:AC3"/>
    <mergeCell ref="AD2:AD3"/>
    <mergeCell ref="AE2:AE3"/>
    <mergeCell ref="AF2:AF3"/>
    <mergeCell ref="AG2:AG3"/>
    <mergeCell ref="V2:V3"/>
    <mergeCell ref="W2:W3"/>
    <mergeCell ref="X2:X3"/>
    <mergeCell ref="Y2:Y3"/>
    <mergeCell ref="Z2:Z3"/>
    <mergeCell ref="B23:C23"/>
    <mergeCell ref="B7:C7"/>
    <mergeCell ref="B17:C17"/>
    <mergeCell ref="B15:C15"/>
    <mergeCell ref="B14:C14"/>
    <mergeCell ref="B13:C13"/>
    <mergeCell ref="B12:C12"/>
    <mergeCell ref="B8:C8"/>
    <mergeCell ref="B11:C11"/>
    <mergeCell ref="B16:C16"/>
    <mergeCell ref="B21:C21"/>
  </mergeCells>
  <conditionalFormatting sqref="T18">
    <cfRule type="cellIs" dxfId="1145" priority="75" operator="lessThan">
      <formula>$T$20</formula>
    </cfRule>
    <cfRule type="cellIs" dxfId="1144" priority="77" operator="between">
      <formula>$T$20</formula>
      <formula>$T$21</formula>
    </cfRule>
  </conditionalFormatting>
  <conditionalFormatting sqref="X18">
    <cfRule type="cellIs" dxfId="1143" priority="69" operator="lessThan">
      <formula>$X$20</formula>
    </cfRule>
    <cfRule type="cellIs" dxfId="1142" priority="70" operator="greaterThan">
      <formula>$X$21</formula>
    </cfRule>
    <cfRule type="cellIs" dxfId="1141" priority="71" operator="between">
      <formula>$X$20</formula>
      <formula>$X$21</formula>
    </cfRule>
  </conditionalFormatting>
  <conditionalFormatting sqref="AD18:AE18">
    <cfRule type="cellIs" dxfId="1140" priority="66" operator="lessThan">
      <formula>$AD$20</formula>
    </cfRule>
    <cfRule type="cellIs" dxfId="1139" priority="67" operator="greaterThan">
      <formula>$AD$21</formula>
    </cfRule>
    <cfRule type="cellIs" dxfId="1138" priority="68" operator="between">
      <formula>$AD$20</formula>
      <formula>$AD$21</formula>
    </cfRule>
  </conditionalFormatting>
  <conditionalFormatting sqref="AG18:AH18">
    <cfRule type="cellIs" dxfId="1137" priority="60" operator="lessThan">
      <formula>$AG$20</formula>
    </cfRule>
    <cfRule type="cellIs" dxfId="1136" priority="61" operator="greaterThan">
      <formula>$AG$21</formula>
    </cfRule>
    <cfRule type="cellIs" dxfId="1135" priority="62" operator="between">
      <formula>$AG$20</formula>
      <formula>$AG$21</formula>
    </cfRule>
  </conditionalFormatting>
  <conditionalFormatting sqref="AI18">
    <cfRule type="cellIs" dxfId="1134" priority="54" operator="lessThan">
      <formula>AI$19</formula>
    </cfRule>
    <cfRule type="cellIs" dxfId="1133" priority="55" operator="greaterThan">
      <formula>AI$20</formula>
    </cfRule>
    <cfRule type="cellIs" dxfId="1132" priority="56" operator="between">
      <formula>AI$19</formula>
      <formula>AI$20</formula>
    </cfRule>
  </conditionalFormatting>
  <conditionalFormatting sqref="R18">
    <cfRule type="cellIs" dxfId="1131" priority="52" operator="lessThan">
      <formula>R$19</formula>
    </cfRule>
    <cfRule type="cellIs" dxfId="1130" priority="53" operator="greaterThan">
      <formula>R$19</formula>
    </cfRule>
  </conditionalFormatting>
  <conditionalFormatting sqref="U18">
    <cfRule type="cellIs" dxfId="1129" priority="50" operator="lessThan">
      <formula>U$19</formula>
    </cfRule>
    <cfRule type="cellIs" dxfId="1128" priority="51" operator="greaterThan">
      <formula>U$19</formula>
    </cfRule>
  </conditionalFormatting>
  <conditionalFormatting sqref="V18">
    <cfRule type="cellIs" dxfId="1127" priority="48" operator="lessThan">
      <formula>V$19</formula>
    </cfRule>
    <cfRule type="cellIs" dxfId="1126" priority="49" operator="greaterThan">
      <formula>V$19</formula>
    </cfRule>
  </conditionalFormatting>
  <conditionalFormatting sqref="W18">
    <cfRule type="cellIs" dxfId="1125" priority="46" operator="lessThan">
      <formula>W$19</formula>
    </cfRule>
    <cfRule type="cellIs" dxfId="1124" priority="47" operator="greaterThan">
      <formula>W$19</formula>
    </cfRule>
  </conditionalFormatting>
  <conditionalFormatting sqref="Y18">
    <cfRule type="cellIs" dxfId="1123" priority="44" operator="lessThan">
      <formula>Y$19</formula>
    </cfRule>
    <cfRule type="cellIs" dxfId="1122" priority="45" operator="greaterThan">
      <formula>Y$19</formula>
    </cfRule>
  </conditionalFormatting>
  <conditionalFormatting sqref="AB18">
    <cfRule type="cellIs" dxfId="1121" priority="42" operator="lessThan">
      <formula>AB$19</formula>
    </cfRule>
    <cfRule type="cellIs" dxfId="1120" priority="43" operator="greaterThan">
      <formula>AB$19</formula>
    </cfRule>
  </conditionalFormatting>
  <conditionalFormatting sqref="AF18">
    <cfRule type="cellIs" dxfId="1119" priority="40" operator="lessThan">
      <formula>AF$19</formula>
    </cfRule>
    <cfRule type="cellIs" dxfId="1118" priority="41" operator="greaterThan">
      <formula>AF$19</formula>
    </cfRule>
  </conditionalFormatting>
  <conditionalFormatting sqref="AJ18">
    <cfRule type="cellIs" dxfId="1117" priority="38" operator="lessThan">
      <formula>AJ$19</formula>
    </cfRule>
    <cfRule type="cellIs" dxfId="1116" priority="39" operator="greaterThan">
      <formula>AJ$19</formula>
    </cfRule>
  </conditionalFormatting>
  <conditionalFormatting sqref="E18">
    <cfRule type="cellIs" dxfId="1115" priority="20" operator="between">
      <formula>$F$20</formula>
      <formula>$E$21+$F$21</formula>
    </cfRule>
  </conditionalFormatting>
  <conditionalFormatting sqref="G18">
    <cfRule type="cellIs" dxfId="1114" priority="16" operator="lessThan">
      <formula>G$69</formula>
    </cfRule>
    <cfRule type="cellIs" dxfId="1113" priority="19" operator="greaterThan">
      <formula>G$69</formula>
    </cfRule>
  </conditionalFormatting>
  <conditionalFormatting sqref="I18:K18">
    <cfRule type="cellIs" dxfId="1112" priority="11" operator="greaterThan">
      <formula>$J$21</formula>
    </cfRule>
    <cfRule type="cellIs" dxfId="1111" priority="12" operator="lessThan">
      <formula>$J$21</formula>
    </cfRule>
  </conditionalFormatting>
  <conditionalFormatting sqref="Q18">
    <cfRule type="cellIs" dxfId="1110" priority="5" operator="lessThan">
      <formula>$Q$20</formula>
    </cfRule>
    <cfRule type="cellIs" dxfId="1109" priority="7" operator="between">
      <formula>$Q$20</formula>
      <formula>$Q$21</formula>
    </cfRule>
  </conditionalFormatting>
  <conditionalFormatting sqref="F21">
    <cfRule type="cellIs" dxfId="1108" priority="14" operator="greaterThan">
      <formula>$E$21</formula>
    </cfRule>
    <cfRule type="cellIs" dxfId="1107" priority="18" operator="greaterThan">
      <formula>$E$21</formula>
    </cfRule>
  </conditionalFormatting>
  <conditionalFormatting sqref="F18">
    <cfRule type="cellIs" dxfId="1106" priority="1" operator="between">
      <formula>$F$20</formula>
      <formula>$F$21</formula>
    </cfRule>
    <cfRule type="cellIs" dxfId="1105" priority="2" operator="greaterThan">
      <formula>$F$21</formula>
    </cfRule>
    <cfRule type="cellIs" dxfId="1104" priority="17" operator="lessThan">
      <formula>$F$20</formula>
    </cfRule>
  </conditionalFormatting>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7">
    <tabColor rgb="FF0070C0"/>
  </sheetPr>
  <dimension ref="A1:AK27"/>
  <sheetViews>
    <sheetView zoomScale="80" zoomScaleNormal="80" workbookViewId="0">
      <pane xSplit="3" ySplit="3" topLeftCell="D10" activePane="bottomRight" state="frozen"/>
      <selection pane="topRight" activeCell="D1" sqref="D1"/>
      <selection pane="bottomLeft" activeCell="A4" sqref="A4"/>
      <selection pane="bottomRight"/>
    </sheetView>
  </sheetViews>
  <sheetFormatPr defaultRowHeight="14.5" x14ac:dyDescent="0.35"/>
  <cols>
    <col min="2" max="3" width="26.6328125" customWidth="1"/>
    <col min="4" max="4" width="3.1796875" customWidth="1"/>
    <col min="5" max="36" width="8.6328125" customWidth="1"/>
  </cols>
  <sheetData>
    <row r="1" spans="1:37" ht="87.5" thickBot="1" x14ac:dyDescent="0.4">
      <c r="A1" s="2"/>
      <c r="B1" s="1"/>
      <c r="C1" s="2"/>
      <c r="D1" s="1"/>
      <c r="E1" s="5" t="s">
        <v>12</v>
      </c>
      <c r="F1" s="5" t="s">
        <v>13</v>
      </c>
      <c r="G1" s="5" t="s">
        <v>14</v>
      </c>
      <c r="H1" s="5" t="s">
        <v>15</v>
      </c>
      <c r="I1" s="5" t="s">
        <v>16</v>
      </c>
      <c r="J1" s="5" t="s">
        <v>17</v>
      </c>
      <c r="K1" s="5" t="s">
        <v>18</v>
      </c>
      <c r="L1" s="5" t="s">
        <v>19</v>
      </c>
      <c r="M1" s="5" t="s">
        <v>20</v>
      </c>
      <c r="N1" s="5" t="s">
        <v>21</v>
      </c>
      <c r="O1" s="5" t="s">
        <v>22</v>
      </c>
      <c r="P1" s="5" t="s">
        <v>23</v>
      </c>
      <c r="Q1" s="5" t="s">
        <v>24</v>
      </c>
      <c r="R1" s="5" t="s">
        <v>25</v>
      </c>
      <c r="S1" s="5" t="s">
        <v>26</v>
      </c>
      <c r="T1" s="5" t="s">
        <v>27</v>
      </c>
      <c r="U1" s="5" t="s">
        <v>28</v>
      </c>
      <c r="V1" s="5" t="s">
        <v>29</v>
      </c>
      <c r="W1" s="5" t="s">
        <v>30</v>
      </c>
      <c r="X1" s="5" t="s">
        <v>31</v>
      </c>
      <c r="Y1" s="5" t="s">
        <v>32</v>
      </c>
      <c r="Z1" s="5" t="s">
        <v>33</v>
      </c>
      <c r="AA1" s="5" t="s">
        <v>34</v>
      </c>
      <c r="AB1" s="5" t="s">
        <v>35</v>
      </c>
      <c r="AC1" s="5" t="s">
        <v>36</v>
      </c>
      <c r="AD1" s="5" t="s">
        <v>37</v>
      </c>
      <c r="AE1" s="5" t="s">
        <v>38</v>
      </c>
      <c r="AF1" s="5" t="s">
        <v>39</v>
      </c>
      <c r="AG1" s="5" t="s">
        <v>40</v>
      </c>
      <c r="AH1" s="5" t="s">
        <v>41</v>
      </c>
      <c r="AI1" s="5" t="s">
        <v>42</v>
      </c>
      <c r="AJ1" s="5" t="s">
        <v>43</v>
      </c>
    </row>
    <row r="2" spans="1:37" ht="15" thickTop="1" x14ac:dyDescent="0.35">
      <c r="A2" s="311" t="s">
        <v>1</v>
      </c>
      <c r="B2" s="313" t="s">
        <v>0</v>
      </c>
      <c r="C2" s="314"/>
      <c r="D2" s="1"/>
      <c r="E2" s="335" t="s">
        <v>44</v>
      </c>
      <c r="F2" s="337" t="s">
        <v>45</v>
      </c>
      <c r="G2" s="337" t="s">
        <v>46</v>
      </c>
      <c r="H2" s="337" t="s">
        <v>47</v>
      </c>
      <c r="I2" s="325" t="s">
        <v>48</v>
      </c>
      <c r="J2" s="337" t="s">
        <v>49</v>
      </c>
      <c r="K2" s="337" t="s">
        <v>50</v>
      </c>
      <c r="L2" s="325" t="s">
        <v>51</v>
      </c>
      <c r="M2" s="325" t="s">
        <v>52</v>
      </c>
      <c r="N2" s="325" t="s">
        <v>53</v>
      </c>
      <c r="O2" s="325" t="s">
        <v>54</v>
      </c>
      <c r="P2" s="325" t="s">
        <v>55</v>
      </c>
      <c r="Q2" s="325" t="s">
        <v>56</v>
      </c>
      <c r="R2" s="325" t="s">
        <v>57</v>
      </c>
      <c r="S2" s="325" t="s">
        <v>58</v>
      </c>
      <c r="T2" s="325" t="s">
        <v>59</v>
      </c>
      <c r="U2" s="325" t="s">
        <v>60</v>
      </c>
      <c r="V2" s="325" t="s">
        <v>61</v>
      </c>
      <c r="W2" s="325" t="s">
        <v>62</v>
      </c>
      <c r="X2" s="325" t="s">
        <v>63</v>
      </c>
      <c r="Y2" s="325" t="s">
        <v>64</v>
      </c>
      <c r="Z2" s="325" t="s">
        <v>65</v>
      </c>
      <c r="AA2" s="325" t="s">
        <v>66</v>
      </c>
      <c r="AB2" s="325" t="s">
        <v>67</v>
      </c>
      <c r="AC2" s="325" t="s">
        <v>68</v>
      </c>
      <c r="AD2" s="325" t="s">
        <v>69</v>
      </c>
      <c r="AE2" s="325" t="s">
        <v>70</v>
      </c>
      <c r="AF2" s="325" t="s">
        <v>71</v>
      </c>
      <c r="AG2" s="325" t="s">
        <v>72</v>
      </c>
      <c r="AH2" s="325" t="s">
        <v>73</v>
      </c>
      <c r="AI2" s="325" t="s">
        <v>74</v>
      </c>
      <c r="AJ2" s="327" t="s">
        <v>75</v>
      </c>
    </row>
    <row r="3" spans="1:37" ht="15" thickBot="1" x14ac:dyDescent="0.4">
      <c r="A3" s="312"/>
      <c r="B3" s="315"/>
      <c r="C3" s="316"/>
      <c r="D3" s="1"/>
      <c r="E3" s="341"/>
      <c r="F3" s="306"/>
      <c r="G3" s="306"/>
      <c r="H3" s="306"/>
      <c r="I3" s="306"/>
      <c r="J3" s="306"/>
      <c r="K3" s="306"/>
      <c r="L3" s="306"/>
      <c r="M3" s="306"/>
      <c r="N3" s="306"/>
      <c r="O3" s="306"/>
      <c r="P3" s="306"/>
      <c r="Q3" s="306"/>
      <c r="R3" s="306"/>
      <c r="S3" s="306"/>
      <c r="T3" s="306"/>
      <c r="U3" s="306"/>
      <c r="V3" s="306"/>
      <c r="W3" s="306"/>
      <c r="X3" s="306"/>
      <c r="Y3" s="306"/>
      <c r="Z3" s="306"/>
      <c r="AA3" s="306"/>
      <c r="AB3" s="306"/>
      <c r="AC3" s="306"/>
      <c r="AD3" s="306"/>
      <c r="AE3" s="306"/>
      <c r="AF3" s="306"/>
      <c r="AG3" s="306"/>
      <c r="AH3" s="306"/>
      <c r="AI3" s="306"/>
      <c r="AJ3" s="340"/>
    </row>
    <row r="4" spans="1:37" s="1" customFormat="1" ht="16" thickTop="1" x14ac:dyDescent="0.35">
      <c r="A4" s="242">
        <v>9.7100000000000009</v>
      </c>
      <c r="B4" s="299" t="s">
        <v>186</v>
      </c>
      <c r="C4" s="300"/>
      <c r="E4" s="153"/>
      <c r="F4" s="79"/>
      <c r="G4" s="79"/>
      <c r="H4" s="79"/>
      <c r="I4" s="79"/>
      <c r="J4" s="79"/>
      <c r="K4" s="79"/>
      <c r="L4" s="79"/>
      <c r="M4" s="79"/>
      <c r="N4" s="79"/>
      <c r="O4" s="79"/>
      <c r="P4" s="79"/>
      <c r="Q4" s="79"/>
      <c r="R4" s="79"/>
      <c r="S4" s="79"/>
      <c r="T4" s="79"/>
      <c r="U4" s="79"/>
      <c r="V4" s="79"/>
      <c r="W4" s="79"/>
      <c r="X4" s="79"/>
      <c r="Y4" s="79"/>
      <c r="Z4" s="79"/>
      <c r="AA4" s="79"/>
      <c r="AB4" s="79"/>
      <c r="AC4" s="79"/>
      <c r="AD4" s="79"/>
      <c r="AE4" s="79"/>
      <c r="AF4" s="79"/>
      <c r="AG4" s="79"/>
      <c r="AH4" s="79"/>
      <c r="AI4" s="79"/>
      <c r="AJ4" s="154"/>
      <c r="AK4" s="76"/>
    </row>
    <row r="5" spans="1:37" s="23" customFormat="1" x14ac:dyDescent="0.35">
      <c r="A5" s="202">
        <v>2</v>
      </c>
      <c r="B5" s="348" t="s">
        <v>3</v>
      </c>
      <c r="C5" s="349"/>
      <c r="E5" s="147">
        <v>73.624000000000009</v>
      </c>
      <c r="F5" s="151">
        <v>12.612</v>
      </c>
      <c r="G5" s="151">
        <v>4.6640000000000006</v>
      </c>
      <c r="H5" s="151">
        <v>2.7760000000000002</v>
      </c>
      <c r="I5" s="151">
        <v>6.8000000000000005E-2</v>
      </c>
      <c r="J5" s="151">
        <v>1.4480000000000002</v>
      </c>
      <c r="K5" s="151">
        <v>0.33999999999999997</v>
      </c>
      <c r="L5" s="151">
        <v>0.25600000000000001</v>
      </c>
      <c r="M5" s="151">
        <v>0.46799999999999997</v>
      </c>
      <c r="N5" s="151">
        <v>0.30800000000000005</v>
      </c>
      <c r="O5" s="151">
        <v>0.15600000000000003</v>
      </c>
      <c r="P5" s="151">
        <v>0.56799999999999995</v>
      </c>
      <c r="Q5" s="151">
        <v>5.1319999999999997</v>
      </c>
      <c r="R5" s="151">
        <v>408.48000000000008</v>
      </c>
      <c r="S5" s="151">
        <v>0.11600000000000001</v>
      </c>
      <c r="T5" s="151">
        <v>42.352000000000004</v>
      </c>
      <c r="U5" s="151">
        <v>0.156</v>
      </c>
      <c r="V5" s="151">
        <v>0.23200000000000001</v>
      </c>
      <c r="W5" s="151">
        <v>2.4159999999999999</v>
      </c>
      <c r="X5" s="151">
        <v>0.24400000000000005</v>
      </c>
      <c r="Y5" s="151">
        <v>8.0000000000000002E-3</v>
      </c>
      <c r="Z5" s="151">
        <v>94.384</v>
      </c>
      <c r="AA5" s="151">
        <v>1.1400000000000001</v>
      </c>
      <c r="AB5" s="151">
        <v>96.324000000000012</v>
      </c>
      <c r="AC5" s="151">
        <v>95.524000000000015</v>
      </c>
      <c r="AD5" s="151">
        <v>156.58800000000002</v>
      </c>
      <c r="AE5" s="151">
        <v>92.51600000000002</v>
      </c>
      <c r="AF5" s="151">
        <v>61.384000000000007</v>
      </c>
      <c r="AG5" s="151">
        <v>2.528</v>
      </c>
      <c r="AH5" s="151">
        <v>0.84400000000000008</v>
      </c>
      <c r="AI5" s="151">
        <v>156.05600000000001</v>
      </c>
      <c r="AJ5" s="152">
        <v>458.19200000000001</v>
      </c>
      <c r="AK5" s="140"/>
    </row>
    <row r="6" spans="1:37" s="23" customFormat="1" x14ac:dyDescent="0.35">
      <c r="A6" s="203">
        <v>0.57000000000000006</v>
      </c>
      <c r="B6" s="348" t="s">
        <v>4</v>
      </c>
      <c r="C6" s="349"/>
      <c r="E6" s="147">
        <v>21.312199999999997</v>
      </c>
      <c r="F6" s="151">
        <v>3.9024000000000001</v>
      </c>
      <c r="G6" s="151">
        <v>1.0772999999999999</v>
      </c>
      <c r="H6" s="151">
        <v>1.4517000000000002</v>
      </c>
      <c r="I6" s="151">
        <v>0</v>
      </c>
      <c r="J6" s="151">
        <v>0.51200000000000001</v>
      </c>
      <c r="K6" s="151">
        <v>6.8800000000000014E-2</v>
      </c>
      <c r="L6" s="151">
        <v>7.9300000000000009E-2</v>
      </c>
      <c r="M6" s="151">
        <v>0.23069999999999999</v>
      </c>
      <c r="N6" s="151">
        <v>0.1963</v>
      </c>
      <c r="O6" s="151">
        <v>3.4400000000000007E-2</v>
      </c>
      <c r="P6" s="151">
        <v>0</v>
      </c>
      <c r="Q6" s="151">
        <v>0.65100000000000002</v>
      </c>
      <c r="R6" s="151">
        <v>208.69740000000002</v>
      </c>
      <c r="S6" s="151">
        <v>0</v>
      </c>
      <c r="T6" s="151">
        <v>10.415699999999999</v>
      </c>
      <c r="U6" s="151">
        <v>2.6300000000000004E-2</v>
      </c>
      <c r="V6" s="151">
        <v>2.6300000000000004E-2</v>
      </c>
      <c r="W6" s="151">
        <v>0.47260000000000002</v>
      </c>
      <c r="X6" s="151">
        <v>5.9400000000000001E-2</v>
      </c>
      <c r="Y6" s="151">
        <v>0</v>
      </c>
      <c r="Z6" s="151">
        <v>7.3381000000000007</v>
      </c>
      <c r="AA6" s="151">
        <v>0</v>
      </c>
      <c r="AB6" s="151">
        <v>7.3381000000000007</v>
      </c>
      <c r="AC6" s="151">
        <v>7.3381000000000007</v>
      </c>
      <c r="AD6" s="151">
        <v>11.470700000000001</v>
      </c>
      <c r="AE6" s="151">
        <v>15.243400000000001</v>
      </c>
      <c r="AF6" s="151">
        <v>7.0629000000000008</v>
      </c>
      <c r="AG6" s="151">
        <v>0.33000000000000007</v>
      </c>
      <c r="AH6" s="151">
        <v>0.1366</v>
      </c>
      <c r="AI6" s="151">
        <v>30.738999999999997</v>
      </c>
      <c r="AJ6" s="152">
        <v>101.29320000000001</v>
      </c>
      <c r="AK6" s="140"/>
    </row>
    <row r="7" spans="1:37" x14ac:dyDescent="0.35">
      <c r="A7" s="80">
        <v>7.14</v>
      </c>
      <c r="B7" s="295" t="s">
        <v>190</v>
      </c>
      <c r="C7" s="296"/>
      <c r="E7" s="155">
        <v>460.92399999999998</v>
      </c>
      <c r="F7" s="92">
        <v>101.684</v>
      </c>
      <c r="G7" s="92">
        <v>17.423999999999999</v>
      </c>
      <c r="H7" s="92">
        <v>49.4</v>
      </c>
      <c r="I7" s="92">
        <v>2.2759999999999998</v>
      </c>
      <c r="J7" s="92">
        <v>6.4179999999999993</v>
      </c>
      <c r="K7" s="92">
        <v>0.998</v>
      </c>
      <c r="L7" s="92">
        <v>2.8519999999999999</v>
      </c>
      <c r="M7" s="92">
        <v>1.8539999999999999</v>
      </c>
      <c r="N7" s="92">
        <v>1.1399999999999999</v>
      </c>
      <c r="O7" s="92">
        <v>0.14199999999999999</v>
      </c>
      <c r="P7" s="92">
        <v>2.71</v>
      </c>
      <c r="Q7" s="92">
        <v>9.8539999999999992</v>
      </c>
      <c r="R7" s="92">
        <v>329.56200000000001</v>
      </c>
      <c r="S7" s="92">
        <v>0</v>
      </c>
      <c r="T7" s="92">
        <v>166.76600000000002</v>
      </c>
      <c r="U7" s="92">
        <v>0.71399999999999997</v>
      </c>
      <c r="V7" s="92">
        <v>0.57199999999999995</v>
      </c>
      <c r="W7" s="92">
        <v>6.2839999999999998</v>
      </c>
      <c r="X7" s="92">
        <v>0.71399999999999997</v>
      </c>
      <c r="Y7" s="92">
        <v>0</v>
      </c>
      <c r="Z7" s="92">
        <v>156.876</v>
      </c>
      <c r="AA7" s="92">
        <v>1.1399999999999999</v>
      </c>
      <c r="AB7" s="92">
        <v>159.01399999999998</v>
      </c>
      <c r="AC7" s="92">
        <v>158.01599999999999</v>
      </c>
      <c r="AD7" s="92">
        <v>183.57400000000001</v>
      </c>
      <c r="AE7" s="92">
        <v>247.67600000000002</v>
      </c>
      <c r="AF7" s="92">
        <v>134.24799999999999</v>
      </c>
      <c r="AG7" s="92">
        <v>4.9979999999999993</v>
      </c>
      <c r="AH7" s="92">
        <v>2.1419999999999999</v>
      </c>
      <c r="AI7" s="92">
        <v>217.10599999999999</v>
      </c>
      <c r="AJ7" s="156">
        <v>1843.1379999999999</v>
      </c>
      <c r="AK7" s="78"/>
    </row>
    <row r="8" spans="1:37" s="23" customFormat="1" ht="15.5" x14ac:dyDescent="0.35">
      <c r="A8" s="235">
        <v>4.43</v>
      </c>
      <c r="B8" s="299" t="s">
        <v>189</v>
      </c>
      <c r="C8" s="300"/>
      <c r="E8" s="147">
        <v>708.09569999999997</v>
      </c>
      <c r="F8" s="151">
        <v>140.1277</v>
      </c>
      <c r="G8" s="151">
        <v>18.053600000000003</v>
      </c>
      <c r="H8" s="151">
        <v>6.5630999999999995</v>
      </c>
      <c r="I8" s="151">
        <v>2.8035000000000001</v>
      </c>
      <c r="J8" s="151">
        <v>8.6648999999999994</v>
      </c>
      <c r="K8" s="151">
        <v>1.5968</v>
      </c>
      <c r="L8" s="151">
        <v>2.3868999999999998</v>
      </c>
      <c r="M8" s="151">
        <v>3.3247</v>
      </c>
      <c r="N8" s="151">
        <v>2.8548000000000004</v>
      </c>
      <c r="O8" s="151">
        <v>0.21299999999999999</v>
      </c>
      <c r="P8" s="151">
        <v>3.3996</v>
      </c>
      <c r="Q8" s="151">
        <v>24.361200000000004</v>
      </c>
      <c r="R8" s="151">
        <v>9.92</v>
      </c>
      <c r="S8" s="151">
        <v>0.15130000000000002</v>
      </c>
      <c r="T8" s="151">
        <v>0.48710000000000003</v>
      </c>
      <c r="U8" s="151">
        <v>0.74460000000000004</v>
      </c>
      <c r="V8" s="151">
        <v>0.31900000000000001</v>
      </c>
      <c r="W8" s="151">
        <v>12.437999999999999</v>
      </c>
      <c r="X8" s="151">
        <v>0.59350000000000003</v>
      </c>
      <c r="Y8" s="151">
        <v>2.6699999999999998E-2</v>
      </c>
      <c r="Z8" s="151">
        <v>88.111500000000007</v>
      </c>
      <c r="AA8" s="151">
        <v>8.9419000000000004</v>
      </c>
      <c r="AB8" s="151">
        <v>103.2282</v>
      </c>
      <c r="AC8" s="151">
        <v>96.887100000000004</v>
      </c>
      <c r="AD8" s="151">
        <v>103.8494</v>
      </c>
      <c r="AE8" s="151">
        <v>632.95939999999996</v>
      </c>
      <c r="AF8" s="151">
        <v>256.1687</v>
      </c>
      <c r="AG8" s="151">
        <v>7.5949000000000009</v>
      </c>
      <c r="AH8" s="151">
        <v>5.0579000000000001</v>
      </c>
      <c r="AI8" s="151">
        <v>178.4752</v>
      </c>
      <c r="AJ8" s="152">
        <v>640.2016000000001</v>
      </c>
      <c r="AK8" s="140"/>
    </row>
    <row r="9" spans="1:37" s="1" customFormat="1" ht="15.5" x14ac:dyDescent="0.35">
      <c r="A9" s="133">
        <v>4</v>
      </c>
      <c r="B9" s="299" t="s">
        <v>6</v>
      </c>
      <c r="C9" s="300"/>
      <c r="E9" s="147"/>
      <c r="F9" s="151"/>
      <c r="G9" s="151"/>
      <c r="H9" s="151"/>
      <c r="I9" s="151"/>
      <c r="J9" s="151"/>
      <c r="K9" s="151"/>
      <c r="L9" s="151"/>
      <c r="M9" s="151"/>
      <c r="N9" s="151"/>
      <c r="O9" s="151"/>
      <c r="P9" s="151"/>
      <c r="Q9" s="151"/>
      <c r="R9" s="151"/>
      <c r="S9" s="151"/>
      <c r="T9" s="151"/>
      <c r="U9" s="151"/>
      <c r="V9" s="151"/>
      <c r="W9" s="151"/>
      <c r="X9" s="151"/>
      <c r="Y9" s="151"/>
      <c r="Z9" s="151"/>
      <c r="AA9" s="151"/>
      <c r="AB9" s="151"/>
      <c r="AC9" s="151"/>
      <c r="AD9" s="151"/>
      <c r="AE9" s="151"/>
      <c r="AF9" s="151"/>
      <c r="AG9" s="151"/>
      <c r="AH9" s="151"/>
      <c r="AI9" s="151"/>
      <c r="AJ9" s="152"/>
      <c r="AK9" s="76"/>
    </row>
    <row r="10" spans="1:37" s="1" customFormat="1" x14ac:dyDescent="0.35">
      <c r="A10" s="204">
        <v>2.7199999999999998</v>
      </c>
      <c r="B10" s="350" t="s">
        <v>7</v>
      </c>
      <c r="C10" s="351"/>
      <c r="E10" s="147"/>
      <c r="F10" s="151"/>
      <c r="G10" s="151"/>
      <c r="H10" s="151"/>
      <c r="I10" s="151"/>
      <c r="J10" s="151"/>
      <c r="K10" s="151"/>
      <c r="L10" s="151"/>
      <c r="M10" s="151"/>
      <c r="N10" s="151"/>
      <c r="O10" s="151"/>
      <c r="P10" s="151"/>
      <c r="Q10" s="151"/>
      <c r="R10" s="151"/>
      <c r="S10" s="151"/>
      <c r="T10" s="151"/>
      <c r="U10" s="151"/>
      <c r="V10" s="151"/>
      <c r="W10" s="151"/>
      <c r="X10" s="151"/>
      <c r="Y10" s="151"/>
      <c r="Z10" s="151"/>
      <c r="AA10" s="151"/>
      <c r="AB10" s="151"/>
      <c r="AC10" s="151"/>
      <c r="AD10" s="151"/>
      <c r="AE10" s="151"/>
      <c r="AF10" s="151"/>
      <c r="AG10" s="151"/>
      <c r="AH10" s="151"/>
      <c r="AI10" s="151"/>
      <c r="AJ10" s="152"/>
      <c r="AK10" s="76"/>
    </row>
    <row r="11" spans="1:37" s="23" customFormat="1" x14ac:dyDescent="0.35">
      <c r="A11" s="203">
        <v>1.46</v>
      </c>
      <c r="B11" s="348" t="s">
        <v>8</v>
      </c>
      <c r="C11" s="349"/>
      <c r="E11" s="147">
        <v>174.40589999999997</v>
      </c>
      <c r="F11" s="151">
        <v>27.812899999999999</v>
      </c>
      <c r="G11" s="151">
        <v>7.469199999999999</v>
      </c>
      <c r="H11" s="151">
        <v>2.0844999999999998</v>
      </c>
      <c r="I11" s="151">
        <v>0</v>
      </c>
      <c r="J11" s="151">
        <v>2.4216999999999995</v>
      </c>
      <c r="K11" s="151">
        <v>0.42320000000000002</v>
      </c>
      <c r="L11" s="151">
        <v>0.62659999999999993</v>
      </c>
      <c r="M11" s="151">
        <v>1.0684</v>
      </c>
      <c r="N11" s="151">
        <v>0.86119999999999997</v>
      </c>
      <c r="O11" s="151">
        <v>0.18689999999999998</v>
      </c>
      <c r="P11" s="151">
        <v>0.1885</v>
      </c>
      <c r="Q11" s="151">
        <v>11.692399999999999</v>
      </c>
      <c r="R11" s="151">
        <v>2.5425999999999997</v>
      </c>
      <c r="S11" s="151">
        <v>0</v>
      </c>
      <c r="T11" s="151">
        <v>3.2853999999999997</v>
      </c>
      <c r="U11" s="151">
        <v>0.26869999999999999</v>
      </c>
      <c r="V11" s="151">
        <v>0.111</v>
      </c>
      <c r="W11" s="151">
        <v>3.3028999999999997</v>
      </c>
      <c r="X11" s="151">
        <v>0.15479999999999999</v>
      </c>
      <c r="Y11" s="151">
        <v>0</v>
      </c>
      <c r="Z11" s="151">
        <v>169.42319999999998</v>
      </c>
      <c r="AA11" s="151">
        <v>4.3499999999999997E-2</v>
      </c>
      <c r="AB11" s="151">
        <v>169.49859999999998</v>
      </c>
      <c r="AC11" s="151">
        <v>169.4667</v>
      </c>
      <c r="AD11" s="151">
        <v>74.430199999999999</v>
      </c>
      <c r="AE11" s="151">
        <v>187.9556</v>
      </c>
      <c r="AF11" s="151">
        <v>74.674700000000001</v>
      </c>
      <c r="AG11" s="151">
        <v>3.1536999999999997</v>
      </c>
      <c r="AH11" s="151">
        <v>1.4776</v>
      </c>
      <c r="AI11" s="151">
        <v>76.814400000000006</v>
      </c>
      <c r="AJ11" s="152">
        <v>538.51429999999993</v>
      </c>
      <c r="AK11" s="140"/>
    </row>
    <row r="12" spans="1:37" s="23" customFormat="1" x14ac:dyDescent="0.35">
      <c r="A12" s="203">
        <v>1.26</v>
      </c>
      <c r="B12" s="348" t="s">
        <v>9</v>
      </c>
      <c r="C12" s="349"/>
      <c r="E12" s="147">
        <v>273.9896</v>
      </c>
      <c r="F12" s="151">
        <v>10.5341</v>
      </c>
      <c r="G12" s="151">
        <v>4.0819999999999999</v>
      </c>
      <c r="H12" s="151">
        <v>1.6263000000000001</v>
      </c>
      <c r="I12" s="151">
        <v>4.0099999999999997E-2</v>
      </c>
      <c r="J12" s="151">
        <v>23.963699999999999</v>
      </c>
      <c r="K12" s="151">
        <v>3.0053000000000001</v>
      </c>
      <c r="L12" s="151">
        <v>11.075199999999999</v>
      </c>
      <c r="M12" s="151">
        <v>8.4998000000000005</v>
      </c>
      <c r="N12" s="151">
        <v>7.5454999999999997</v>
      </c>
      <c r="O12" s="151">
        <v>0.93659999999999999</v>
      </c>
      <c r="P12" s="151">
        <v>0</v>
      </c>
      <c r="Q12" s="151">
        <v>8.6405999999999992</v>
      </c>
      <c r="R12" s="151">
        <v>1.6393</v>
      </c>
      <c r="S12" s="151">
        <v>0</v>
      </c>
      <c r="T12" s="151">
        <v>1.0017</v>
      </c>
      <c r="U12" s="151">
        <v>0.24709999999999999</v>
      </c>
      <c r="V12" s="151">
        <v>0.1512</v>
      </c>
      <c r="W12" s="151">
        <v>3.9047000000000001</v>
      </c>
      <c r="X12" s="151">
        <v>0.2041</v>
      </c>
      <c r="Y12" s="151">
        <v>0</v>
      </c>
      <c r="Z12" s="151">
        <v>36.008499999999998</v>
      </c>
      <c r="AA12" s="151">
        <v>0</v>
      </c>
      <c r="AB12" s="151">
        <v>36.008499999999998</v>
      </c>
      <c r="AC12" s="151">
        <v>36.008499999999998</v>
      </c>
      <c r="AD12" s="151">
        <v>64.657399999999996</v>
      </c>
      <c r="AE12" s="151">
        <v>259.29180000000002</v>
      </c>
      <c r="AF12" s="151">
        <v>117.2714</v>
      </c>
      <c r="AG12" s="151">
        <v>2.1879</v>
      </c>
      <c r="AH12" s="151">
        <v>1.9985000000000002</v>
      </c>
      <c r="AI12" s="151">
        <v>46.619299999999996</v>
      </c>
      <c r="AJ12" s="152">
        <v>307.916</v>
      </c>
      <c r="AK12" s="140"/>
    </row>
    <row r="13" spans="1:37" s="1" customFormat="1" x14ac:dyDescent="0.35">
      <c r="A13" s="205">
        <v>1.28</v>
      </c>
      <c r="B13" s="350" t="s">
        <v>10</v>
      </c>
      <c r="C13" s="351"/>
      <c r="E13" s="147"/>
      <c r="F13" s="151"/>
      <c r="G13" s="151"/>
      <c r="H13" s="151"/>
      <c r="I13" s="151"/>
      <c r="J13" s="151"/>
      <c r="K13" s="151"/>
      <c r="L13" s="151"/>
      <c r="M13" s="151"/>
      <c r="N13" s="151"/>
      <c r="O13" s="151"/>
      <c r="P13" s="151"/>
      <c r="Q13" s="151"/>
      <c r="R13" s="151"/>
      <c r="S13" s="151"/>
      <c r="T13" s="151"/>
      <c r="U13" s="151"/>
      <c r="V13" s="151"/>
      <c r="W13" s="151"/>
      <c r="X13" s="151"/>
      <c r="Y13" s="151"/>
      <c r="Z13" s="151"/>
      <c r="AA13" s="151"/>
      <c r="AB13" s="151"/>
      <c r="AC13" s="151"/>
      <c r="AD13" s="151"/>
      <c r="AE13" s="151"/>
      <c r="AF13" s="151"/>
      <c r="AG13" s="151"/>
      <c r="AH13" s="151"/>
      <c r="AI13" s="151"/>
      <c r="AJ13" s="152"/>
      <c r="AK13" s="76"/>
    </row>
    <row r="14" spans="1:37" s="23" customFormat="1" x14ac:dyDescent="0.35">
      <c r="A14" s="203">
        <v>0.71</v>
      </c>
      <c r="B14" s="348" t="s">
        <v>11</v>
      </c>
      <c r="C14" s="349"/>
      <c r="E14" s="147">
        <v>111.88399999999999</v>
      </c>
      <c r="F14" s="151">
        <v>0.93869999999999998</v>
      </c>
      <c r="G14" s="151">
        <v>0</v>
      </c>
      <c r="H14" s="151">
        <v>0.52210000000000001</v>
      </c>
      <c r="I14" s="151">
        <v>0</v>
      </c>
      <c r="J14" s="151">
        <v>8.2507999999999981</v>
      </c>
      <c r="K14" s="151">
        <v>2.4916999999999998</v>
      </c>
      <c r="L14" s="151">
        <v>3.4708999999999999</v>
      </c>
      <c r="M14" s="151">
        <v>1.1952999999999998</v>
      </c>
      <c r="N14" s="151">
        <v>0.83800000000000008</v>
      </c>
      <c r="O14" s="151">
        <v>5.5499999999999994E-2</v>
      </c>
      <c r="P14" s="151">
        <v>353.68569999999994</v>
      </c>
      <c r="Q14" s="151">
        <v>8.3645999999999994</v>
      </c>
      <c r="R14" s="151">
        <v>147.0882</v>
      </c>
      <c r="S14" s="151">
        <v>1.1258999999999999</v>
      </c>
      <c r="T14" s="151">
        <v>2.3800000000000005E-2</v>
      </c>
      <c r="U14" s="151">
        <v>6.54E-2</v>
      </c>
      <c r="V14" s="151">
        <v>0.34400000000000003</v>
      </c>
      <c r="W14" s="151">
        <v>2.3094999999999999</v>
      </c>
      <c r="X14" s="151">
        <v>7.959999999999999E-2</v>
      </c>
      <c r="Y14" s="151">
        <v>1.5842000000000001</v>
      </c>
      <c r="Z14" s="151">
        <v>50.488</v>
      </c>
      <c r="AA14" s="151">
        <v>0</v>
      </c>
      <c r="AB14" s="151">
        <v>50.488</v>
      </c>
      <c r="AC14" s="151">
        <v>50.488</v>
      </c>
      <c r="AD14" s="151">
        <v>40.369999999999997</v>
      </c>
      <c r="AE14" s="151">
        <v>113.82679999999999</v>
      </c>
      <c r="AF14" s="151">
        <v>6.9631999999999996</v>
      </c>
      <c r="AG14" s="151">
        <v>1.4788999999999999</v>
      </c>
      <c r="AH14" s="151">
        <v>0.92569999999999997</v>
      </c>
      <c r="AI14" s="151">
        <v>91.960599999999999</v>
      </c>
      <c r="AJ14" s="152">
        <v>89.321599999999989</v>
      </c>
      <c r="AK14" s="140"/>
    </row>
    <row r="15" spans="1:37" s="23" customFormat="1" x14ac:dyDescent="0.35">
      <c r="A15" s="203">
        <v>0.57000000000000006</v>
      </c>
      <c r="B15" s="295" t="s">
        <v>247</v>
      </c>
      <c r="C15" s="296"/>
      <c r="E15" s="147">
        <v>44.488199999999999</v>
      </c>
      <c r="F15" s="151">
        <v>4.1733000000000002</v>
      </c>
      <c r="G15" s="151">
        <v>3.1899999999999998E-2</v>
      </c>
      <c r="H15" s="151">
        <v>3.8138999999999998</v>
      </c>
      <c r="I15" s="151">
        <v>0.38390000000000002</v>
      </c>
      <c r="J15" s="151">
        <v>0.61189999999999989</v>
      </c>
      <c r="K15" s="151">
        <v>0.40140000000000003</v>
      </c>
      <c r="L15" s="151">
        <v>0.15210000000000001</v>
      </c>
      <c r="M15" s="151">
        <v>1.9099999999999999E-2</v>
      </c>
      <c r="N15" s="151">
        <v>1.12E-2</v>
      </c>
      <c r="O15" s="151">
        <v>0</v>
      </c>
      <c r="P15" s="151">
        <v>5.0844000000000005</v>
      </c>
      <c r="Q15" s="151">
        <v>5.4474000000000009</v>
      </c>
      <c r="R15" s="151">
        <v>16.372</v>
      </c>
      <c r="S15" s="151">
        <v>0.30159999999999998</v>
      </c>
      <c r="T15" s="151">
        <v>0.65650000000000008</v>
      </c>
      <c r="U15" s="151">
        <v>2.8500000000000004E-2</v>
      </c>
      <c r="V15" s="151">
        <v>0.16770000000000002</v>
      </c>
      <c r="W15" s="151">
        <v>0.93090000000000006</v>
      </c>
      <c r="X15" s="151">
        <v>3.4200000000000001E-2</v>
      </c>
      <c r="Y15" s="151">
        <v>0.23550000000000001</v>
      </c>
      <c r="Z15" s="151">
        <v>5.996900000000001</v>
      </c>
      <c r="AA15" s="151">
        <v>0</v>
      </c>
      <c r="AB15" s="151">
        <v>5.996900000000001</v>
      </c>
      <c r="AC15" s="151">
        <v>5.996900000000001</v>
      </c>
      <c r="AD15" s="151">
        <v>126.6799</v>
      </c>
      <c r="AE15" s="151">
        <v>110.55499999999999</v>
      </c>
      <c r="AF15" s="151">
        <v>10.704600000000003</v>
      </c>
      <c r="AG15" s="151">
        <v>0.10150000000000001</v>
      </c>
      <c r="AH15" s="151">
        <v>0.43510000000000004</v>
      </c>
      <c r="AI15" s="151">
        <v>42.137499999999996</v>
      </c>
      <c r="AJ15" s="152">
        <v>158.96460000000002</v>
      </c>
      <c r="AK15" s="140"/>
    </row>
    <row r="16" spans="1:37" s="23" customFormat="1" x14ac:dyDescent="0.35">
      <c r="A16" s="243">
        <v>1</v>
      </c>
      <c r="B16" s="301" t="s">
        <v>192</v>
      </c>
      <c r="C16" s="302"/>
      <c r="E16" s="147">
        <v>81.779166666666669</v>
      </c>
      <c r="F16" s="151">
        <v>7.8583333333333334</v>
      </c>
      <c r="G16" s="151">
        <v>0.70416666666666661</v>
      </c>
      <c r="H16" s="151">
        <v>4.1833333333333327</v>
      </c>
      <c r="I16" s="151">
        <v>0.25</v>
      </c>
      <c r="J16" s="151">
        <v>2.7250000000000001</v>
      </c>
      <c r="K16" s="151">
        <v>0.44375000000000003</v>
      </c>
      <c r="L16" s="151">
        <v>0.6</v>
      </c>
      <c r="M16" s="151">
        <v>1.3</v>
      </c>
      <c r="N16" s="151">
        <v>0</v>
      </c>
      <c r="O16" s="151">
        <v>0</v>
      </c>
      <c r="P16" s="151">
        <v>1.7666666666666666</v>
      </c>
      <c r="Q16" s="151">
        <v>6.5458333333333334</v>
      </c>
      <c r="R16" s="151">
        <v>110.28333333333335</v>
      </c>
      <c r="S16" s="151">
        <v>3.1416666666666671</v>
      </c>
      <c r="T16" s="151">
        <v>1.0999999999999999</v>
      </c>
      <c r="U16" s="151">
        <v>0.1</v>
      </c>
      <c r="V16" s="151">
        <v>0.38437500000000008</v>
      </c>
      <c r="W16" s="151">
        <v>3</v>
      </c>
      <c r="X16" s="151">
        <v>0.1</v>
      </c>
      <c r="Y16" s="151">
        <v>1.0583333333333333</v>
      </c>
      <c r="Z16" s="151">
        <v>19.399999999999999</v>
      </c>
      <c r="AA16" s="151">
        <v>7.45</v>
      </c>
      <c r="AB16" s="151">
        <v>30.25</v>
      </c>
      <c r="AC16" s="151">
        <v>26.85</v>
      </c>
      <c r="AD16" s="151">
        <v>328.65000000000003</v>
      </c>
      <c r="AE16" s="151">
        <v>249.6</v>
      </c>
      <c r="AF16" s="151">
        <v>30.65</v>
      </c>
      <c r="AG16" s="151">
        <v>0.61479166666666674</v>
      </c>
      <c r="AH16" s="151">
        <v>1.0687499999999999</v>
      </c>
      <c r="AI16" s="151">
        <v>114.93333333333334</v>
      </c>
      <c r="AJ16" s="152">
        <v>272.42083333333335</v>
      </c>
      <c r="AK16" s="140"/>
    </row>
    <row r="17" spans="1:37" s="1" customFormat="1" x14ac:dyDescent="0.35">
      <c r="A17" s="133">
        <v>1</v>
      </c>
      <c r="B17" s="301" t="s">
        <v>248</v>
      </c>
      <c r="C17" s="302"/>
      <c r="E17" s="147">
        <v>71.182000000000002</v>
      </c>
      <c r="F17" s="151">
        <v>1.3940000000000001</v>
      </c>
      <c r="G17" s="151">
        <v>2.8000000000000004E-2</v>
      </c>
      <c r="H17" s="151">
        <v>0.9840000000000001</v>
      </c>
      <c r="I17" s="151">
        <v>0.96399999999999997</v>
      </c>
      <c r="J17" s="151">
        <v>7.3540000000000001</v>
      </c>
      <c r="K17" s="151">
        <v>1.004</v>
      </c>
      <c r="L17" s="151">
        <v>2.7959999999999998</v>
      </c>
      <c r="M17" s="151">
        <v>2.9640000000000004</v>
      </c>
      <c r="N17" s="151">
        <v>2.4900000000000002</v>
      </c>
      <c r="O17" s="151">
        <v>0.46400000000000002</v>
      </c>
      <c r="P17" s="151">
        <v>1.6300000000000001</v>
      </c>
      <c r="Q17" s="151">
        <v>0.16600000000000004</v>
      </c>
      <c r="R17" s="151">
        <v>28.881999999999998</v>
      </c>
      <c r="S17" s="151">
        <v>0.39800000000000002</v>
      </c>
      <c r="T17" s="151">
        <v>3.4000000000000002E-2</v>
      </c>
      <c r="U17" s="151">
        <v>1.0000000000000002E-2</v>
      </c>
      <c r="V17" s="151">
        <v>2E-3</v>
      </c>
      <c r="W17" s="151">
        <v>3.6000000000000004E-2</v>
      </c>
      <c r="X17" s="151">
        <v>0</v>
      </c>
      <c r="Y17" s="151">
        <v>6.0000000000000001E-3</v>
      </c>
      <c r="Z17" s="151">
        <v>0.43400000000000005</v>
      </c>
      <c r="AA17" s="151">
        <v>4.0000000000000008E-2</v>
      </c>
      <c r="AB17" s="151">
        <v>0.50200000000000011</v>
      </c>
      <c r="AC17" s="151">
        <v>0.47399999999999998</v>
      </c>
      <c r="AD17" s="151">
        <v>2.6280000000000001</v>
      </c>
      <c r="AE17" s="151">
        <v>2.98</v>
      </c>
      <c r="AF17" s="151">
        <v>0.65400000000000003</v>
      </c>
      <c r="AG17" s="151">
        <v>0.04</v>
      </c>
      <c r="AH17" s="151">
        <v>3.8000000000000006E-2</v>
      </c>
      <c r="AI17" s="151">
        <v>91.117999999999995</v>
      </c>
      <c r="AJ17" s="152">
        <v>7.1779999999999999</v>
      </c>
      <c r="AK17" s="76"/>
    </row>
    <row r="18" spans="1:37" s="1" customFormat="1" ht="15" thickBot="1" x14ac:dyDescent="0.4">
      <c r="A18" s="244">
        <v>1</v>
      </c>
      <c r="B18" s="371" t="s">
        <v>181</v>
      </c>
      <c r="C18" s="372"/>
      <c r="E18" s="53">
        <v>0</v>
      </c>
      <c r="F18" s="54">
        <v>0</v>
      </c>
      <c r="G18" s="54">
        <v>0</v>
      </c>
      <c r="H18" s="54">
        <v>0</v>
      </c>
      <c r="I18" s="54">
        <v>0</v>
      </c>
      <c r="J18" s="54">
        <v>0</v>
      </c>
      <c r="K18" s="54">
        <v>0</v>
      </c>
      <c r="L18" s="54">
        <v>0</v>
      </c>
      <c r="M18" s="54">
        <v>0</v>
      </c>
      <c r="N18" s="54">
        <v>0</v>
      </c>
      <c r="O18" s="54">
        <v>0</v>
      </c>
      <c r="P18" s="54">
        <v>0</v>
      </c>
      <c r="Q18" s="54">
        <v>0</v>
      </c>
      <c r="R18" s="54">
        <v>0</v>
      </c>
      <c r="S18" s="54">
        <v>0</v>
      </c>
      <c r="T18" s="54">
        <v>0</v>
      </c>
      <c r="U18" s="54">
        <v>0</v>
      </c>
      <c r="V18" s="54">
        <v>0</v>
      </c>
      <c r="W18" s="54">
        <v>0</v>
      </c>
      <c r="X18" s="54">
        <v>0</v>
      </c>
      <c r="Y18" s="54">
        <v>0</v>
      </c>
      <c r="Z18" s="54">
        <v>0</v>
      </c>
      <c r="AA18" s="54">
        <v>400</v>
      </c>
      <c r="AB18" s="54">
        <v>666</v>
      </c>
      <c r="AC18" s="54">
        <v>0</v>
      </c>
      <c r="AD18" s="54">
        <v>0</v>
      </c>
      <c r="AE18" s="54">
        <v>0</v>
      </c>
      <c r="AF18" s="54">
        <v>0</v>
      </c>
      <c r="AG18" s="54">
        <v>0</v>
      </c>
      <c r="AH18" s="54">
        <v>0</v>
      </c>
      <c r="AI18" s="54">
        <v>0</v>
      </c>
      <c r="AJ18" s="55">
        <v>0</v>
      </c>
    </row>
    <row r="19" spans="1:37" ht="15.5" thickTop="1" thickBot="1" x14ac:dyDescent="0.4">
      <c r="A19" s="1"/>
      <c r="B19" s="382" t="s">
        <v>136</v>
      </c>
      <c r="C19" s="382"/>
      <c r="D19" s="1"/>
      <c r="E19" s="56">
        <v>2021.6847666666667</v>
      </c>
      <c r="F19" s="57">
        <v>311.03743333333335</v>
      </c>
      <c r="G19" s="57">
        <v>53.534166666666671</v>
      </c>
      <c r="H19" s="58"/>
      <c r="I19" s="57">
        <v>6.785499999999999</v>
      </c>
      <c r="J19" s="57">
        <v>62.36999999999999</v>
      </c>
      <c r="K19" s="57">
        <v>10.77295</v>
      </c>
      <c r="L19" s="58"/>
      <c r="M19" s="58"/>
      <c r="N19" s="58"/>
      <c r="O19" s="58"/>
      <c r="P19" s="58"/>
      <c r="Q19" s="57">
        <v>80.855033333333338</v>
      </c>
      <c r="R19" s="225">
        <v>1263.4668333333334</v>
      </c>
      <c r="S19" s="57">
        <v>5.2344666666666662</v>
      </c>
      <c r="T19" s="57">
        <v>226.12219999999999</v>
      </c>
      <c r="U19" s="57">
        <v>2.3605999999999998</v>
      </c>
      <c r="V19" s="57">
        <v>2.3095749999999997</v>
      </c>
      <c r="W19" s="57">
        <v>35.0946</v>
      </c>
      <c r="X19" s="57">
        <v>2.1835999999999998</v>
      </c>
      <c r="Y19" s="57">
        <v>2.9187333333333334</v>
      </c>
      <c r="Z19" s="58"/>
      <c r="AA19" s="58">
        <v>418.75540000000001</v>
      </c>
      <c r="AB19" s="57">
        <v>1324.6482999999998</v>
      </c>
      <c r="AC19" s="58"/>
      <c r="AD19" s="57">
        <v>1092.8976</v>
      </c>
      <c r="AE19" s="57">
        <v>1912.604</v>
      </c>
      <c r="AF19" s="57">
        <v>699.78150000000005</v>
      </c>
      <c r="AG19" s="57">
        <v>23.027691666666666</v>
      </c>
      <c r="AH19" s="57">
        <v>14.12415</v>
      </c>
      <c r="AI19" s="57">
        <v>1045.9593333333332</v>
      </c>
      <c r="AJ19" s="59">
        <v>4417.1401333333342</v>
      </c>
    </row>
    <row r="20" spans="1:37" ht="15.5" thickTop="1" thickBot="1" x14ac:dyDescent="0.4">
      <c r="B20" s="373" t="s">
        <v>182</v>
      </c>
      <c r="C20" s="373"/>
      <c r="E20" s="60" t="s">
        <v>179</v>
      </c>
      <c r="F20" s="61" t="s">
        <v>179</v>
      </c>
      <c r="G20" s="61" t="s">
        <v>179</v>
      </c>
      <c r="H20" s="61"/>
      <c r="I20" s="61" t="s">
        <v>179</v>
      </c>
      <c r="J20" s="61" t="s">
        <v>179</v>
      </c>
      <c r="K20" s="61" t="s">
        <v>179</v>
      </c>
      <c r="L20" s="61"/>
      <c r="M20" s="61"/>
      <c r="N20" s="61"/>
      <c r="O20" s="61"/>
      <c r="P20" s="61"/>
      <c r="Q20" s="61" t="s">
        <v>179</v>
      </c>
      <c r="R20" s="61" t="s">
        <v>179</v>
      </c>
      <c r="S20" s="61" t="s">
        <v>179</v>
      </c>
      <c r="T20" s="61" t="s">
        <v>179</v>
      </c>
      <c r="U20" s="61" t="s">
        <v>179</v>
      </c>
      <c r="V20" s="61" t="s">
        <v>179</v>
      </c>
      <c r="W20" s="61" t="s">
        <v>179</v>
      </c>
      <c r="X20" s="61" t="s">
        <v>179</v>
      </c>
      <c r="Y20" s="61" t="s">
        <v>179</v>
      </c>
      <c r="Z20" s="61"/>
      <c r="AA20" s="61">
        <v>18.8</v>
      </c>
      <c r="AB20" s="61">
        <v>658.64829999999995</v>
      </c>
      <c r="AC20" s="61"/>
      <c r="AD20" s="61" t="s">
        <v>179</v>
      </c>
      <c r="AE20" s="61" t="s">
        <v>179</v>
      </c>
      <c r="AF20" s="61" t="s">
        <v>179</v>
      </c>
      <c r="AG20" s="61" t="s">
        <v>179</v>
      </c>
      <c r="AH20" s="61" t="s">
        <v>179</v>
      </c>
      <c r="AI20" s="61" t="s">
        <v>179</v>
      </c>
      <c r="AJ20" s="62" t="s">
        <v>179</v>
      </c>
    </row>
    <row r="21" spans="1:37" s="1" customFormat="1" ht="15.5" thickTop="1" thickBot="1" x14ac:dyDescent="0.4">
      <c r="A21" s="2"/>
      <c r="C21" s="42"/>
      <c r="E21" s="44"/>
      <c r="F21" s="44"/>
      <c r="G21" s="44"/>
      <c r="H21" s="44"/>
      <c r="I21" s="44"/>
      <c r="J21" s="44"/>
      <c r="K21" s="44"/>
      <c r="L21" s="44"/>
      <c r="M21" s="44"/>
      <c r="N21" s="44"/>
      <c r="O21" s="44"/>
      <c r="P21" s="44"/>
      <c r="Q21" s="44"/>
      <c r="R21" s="44"/>
      <c r="S21" s="44"/>
      <c r="T21" s="44"/>
      <c r="U21" s="44"/>
      <c r="V21" s="44"/>
      <c r="W21" s="44"/>
      <c r="X21" s="63"/>
      <c r="Y21" s="44"/>
      <c r="Z21" s="44"/>
      <c r="AA21" s="44"/>
      <c r="AB21" s="44"/>
      <c r="AC21" s="44"/>
      <c r="AD21" s="44"/>
      <c r="AE21" s="44"/>
      <c r="AF21" s="44"/>
      <c r="AG21" s="44"/>
      <c r="AH21" s="44"/>
      <c r="AI21" s="44"/>
      <c r="AJ21" s="44"/>
    </row>
    <row r="22" spans="1:37" s="1" customFormat="1" ht="15" thickTop="1" x14ac:dyDescent="0.35">
      <c r="A22" s="2"/>
      <c r="B22" s="377" t="s">
        <v>149</v>
      </c>
      <c r="C22" s="378"/>
      <c r="D22" s="102"/>
      <c r="E22" s="12">
        <v>2265</v>
      </c>
      <c r="F22" s="13">
        <v>227.43953625</v>
      </c>
      <c r="G22" s="13">
        <v>28.303586733333333</v>
      </c>
      <c r="H22" s="14"/>
      <c r="I22" s="14"/>
      <c r="J22" s="13">
        <v>44.926328148148151</v>
      </c>
      <c r="K22" s="14"/>
      <c r="L22" s="14"/>
      <c r="M22" s="14"/>
      <c r="N22" s="14"/>
      <c r="O22" s="14"/>
      <c r="P22" s="14"/>
      <c r="Q22" s="13">
        <v>50.542119166666673</v>
      </c>
      <c r="R22" s="14">
        <v>1300</v>
      </c>
      <c r="S22" s="14">
        <v>15</v>
      </c>
      <c r="T22" s="14">
        <v>120</v>
      </c>
      <c r="U22" s="14">
        <v>1.4</v>
      </c>
      <c r="V22" s="14">
        <v>1.6</v>
      </c>
      <c r="W22" s="14">
        <v>17</v>
      </c>
      <c r="X22" s="15">
        <v>2</v>
      </c>
      <c r="Y22" s="14">
        <v>2.8</v>
      </c>
      <c r="Z22" s="16"/>
      <c r="AA22" s="16"/>
      <c r="AB22" s="14">
        <v>500</v>
      </c>
      <c r="AC22" s="16"/>
      <c r="AD22" s="14">
        <v>1000</v>
      </c>
      <c r="AE22" s="14">
        <v>700</v>
      </c>
      <c r="AF22" s="14">
        <v>310</v>
      </c>
      <c r="AG22" s="14">
        <v>16.2</v>
      </c>
      <c r="AH22" s="14">
        <v>18</v>
      </c>
      <c r="AI22" s="14">
        <v>1500</v>
      </c>
      <c r="AJ22" s="17">
        <v>2800</v>
      </c>
    </row>
    <row r="23" spans="1:37" s="1" customFormat="1" ht="15" thickBot="1" x14ac:dyDescent="0.4">
      <c r="A23" s="2"/>
      <c r="B23" s="379" t="s">
        <v>150</v>
      </c>
      <c r="C23" s="380"/>
      <c r="D23" s="102"/>
      <c r="E23" s="18">
        <v>2365</v>
      </c>
      <c r="F23" s="19">
        <v>328.52377458333336</v>
      </c>
      <c r="G23" s="20"/>
      <c r="H23" s="20"/>
      <c r="I23" s="19">
        <v>50.542119166666673</v>
      </c>
      <c r="J23" s="19">
        <v>78.62107425925926</v>
      </c>
      <c r="K23" s="19">
        <v>22.463164074074076</v>
      </c>
      <c r="L23" s="20"/>
      <c r="M23" s="20"/>
      <c r="N23" s="20"/>
      <c r="O23" s="20"/>
      <c r="P23" s="20"/>
      <c r="Q23" s="19">
        <v>176.89741708333332</v>
      </c>
      <c r="R23" s="20"/>
      <c r="S23" s="20">
        <v>100</v>
      </c>
      <c r="T23" s="20">
        <v>2000</v>
      </c>
      <c r="U23" s="20"/>
      <c r="V23" s="20"/>
      <c r="W23" s="20"/>
      <c r="X23" s="20">
        <v>100</v>
      </c>
      <c r="Y23" s="20"/>
      <c r="Z23" s="21"/>
      <c r="AA23" s="21"/>
      <c r="AB23" s="20"/>
      <c r="AC23" s="21"/>
      <c r="AD23" s="20">
        <v>2500</v>
      </c>
      <c r="AE23" s="20">
        <v>4000</v>
      </c>
      <c r="AF23" s="20"/>
      <c r="AG23" s="20">
        <v>45</v>
      </c>
      <c r="AH23" s="20">
        <v>40</v>
      </c>
      <c r="AI23" s="20">
        <v>2300</v>
      </c>
      <c r="AJ23" s="22"/>
    </row>
    <row r="24" spans="1:37" s="1" customFormat="1" ht="15.5" thickTop="1" thickBot="1" x14ac:dyDescent="0.4">
      <c r="B24" s="65"/>
      <c r="C24" s="65"/>
      <c r="F24" s="23"/>
      <c r="G24" s="23"/>
      <c r="H24" s="23"/>
      <c r="I24" s="23"/>
      <c r="J24" s="23"/>
      <c r="K24" s="23"/>
      <c r="L24" s="23"/>
      <c r="M24" s="23"/>
      <c r="N24" s="23"/>
      <c r="O24" s="23"/>
      <c r="P24" s="23"/>
      <c r="Q24" s="23"/>
    </row>
    <row r="25" spans="1:37" s="1" customFormat="1" ht="15" thickTop="1" x14ac:dyDescent="0.35">
      <c r="B25" s="377" t="s">
        <v>151</v>
      </c>
      <c r="C25" s="378"/>
      <c r="F25" s="24">
        <v>260.4375</v>
      </c>
      <c r="G25" s="25">
        <v>32.409999999999997</v>
      </c>
      <c r="H25" s="23"/>
      <c r="I25" s="26"/>
      <c r="J25" s="27">
        <v>51.444444444444443</v>
      </c>
      <c r="K25" s="28"/>
      <c r="L25" s="28"/>
      <c r="M25" s="28"/>
      <c r="N25" s="28"/>
      <c r="O25" s="28"/>
      <c r="P25" s="28"/>
      <c r="Q25" s="25">
        <v>57.875</v>
      </c>
    </row>
    <row r="26" spans="1:37" s="1" customFormat="1" ht="15" thickBot="1" x14ac:dyDescent="0.4">
      <c r="B26" s="379" t="s">
        <v>152</v>
      </c>
      <c r="C26" s="380"/>
      <c r="F26" s="29">
        <v>376.1875</v>
      </c>
      <c r="G26" s="30"/>
      <c r="H26" s="23"/>
      <c r="I26" s="29">
        <v>57.875</v>
      </c>
      <c r="J26" s="31">
        <v>90.027777777777771</v>
      </c>
      <c r="K26" s="31">
        <v>25.722222222222221</v>
      </c>
      <c r="L26" s="32"/>
      <c r="M26" s="32"/>
      <c r="N26" s="32"/>
      <c r="O26" s="32"/>
      <c r="P26" s="32"/>
      <c r="Q26" s="33">
        <v>202.5625</v>
      </c>
    </row>
    <row r="27" spans="1:37" ht="15" thickTop="1" x14ac:dyDescent="0.35"/>
  </sheetData>
  <mergeCells count="55">
    <mergeCell ref="B9:C9"/>
    <mergeCell ref="B4:C4"/>
    <mergeCell ref="B5:C5"/>
    <mergeCell ref="B6:C6"/>
    <mergeCell ref="B7:C7"/>
    <mergeCell ref="B8:C8"/>
    <mergeCell ref="B26:C26"/>
    <mergeCell ref="B18:C18"/>
    <mergeCell ref="B19:C19"/>
    <mergeCell ref="B20:C20"/>
    <mergeCell ref="B22:C22"/>
    <mergeCell ref="B23:C23"/>
    <mergeCell ref="B25:C25"/>
    <mergeCell ref="B16:C16"/>
    <mergeCell ref="B17:C17"/>
    <mergeCell ref="B10:C10"/>
    <mergeCell ref="B11:C11"/>
    <mergeCell ref="B12:C12"/>
    <mergeCell ref="B13:C13"/>
    <mergeCell ref="B14:C14"/>
    <mergeCell ref="B15:C15"/>
    <mergeCell ref="AH2:AH3"/>
    <mergeCell ref="AI2:AI3"/>
    <mergeCell ref="AJ2:AJ3"/>
    <mergeCell ref="AB2:AB3"/>
    <mergeCell ref="AC2:AC3"/>
    <mergeCell ref="AD2:AD3"/>
    <mergeCell ref="AE2:AE3"/>
    <mergeCell ref="AF2:AF3"/>
    <mergeCell ref="AG2:AG3"/>
    <mergeCell ref="AA2:AA3"/>
    <mergeCell ref="P2:P3"/>
    <mergeCell ref="Q2:Q3"/>
    <mergeCell ref="R2:R3"/>
    <mergeCell ref="S2:S3"/>
    <mergeCell ref="T2:T3"/>
    <mergeCell ref="U2:U3"/>
    <mergeCell ref="V2:V3"/>
    <mergeCell ref="W2:W3"/>
    <mergeCell ref="X2:X3"/>
    <mergeCell ref="Y2:Y3"/>
    <mergeCell ref="Z2:Z3"/>
    <mergeCell ref="A2:A3"/>
    <mergeCell ref="B2:C3"/>
    <mergeCell ref="O2:O3"/>
    <mergeCell ref="E2:E3"/>
    <mergeCell ref="F2:F3"/>
    <mergeCell ref="G2:G3"/>
    <mergeCell ref="H2:H3"/>
    <mergeCell ref="I2:I3"/>
    <mergeCell ref="J2:J3"/>
    <mergeCell ref="K2:K3"/>
    <mergeCell ref="L2:L3"/>
    <mergeCell ref="M2:M3"/>
    <mergeCell ref="N2:N3"/>
  </mergeCells>
  <conditionalFormatting sqref="E19">
    <cfRule type="cellIs" dxfId="167" priority="63" operator="lessThan">
      <formula>$E22</formula>
    </cfRule>
    <cfRule type="cellIs" dxfId="166" priority="64" operator="greaterThan">
      <formula>$E$23</formula>
    </cfRule>
    <cfRule type="cellIs" dxfId="165" priority="65" operator="between">
      <formula>$E$22</formula>
      <formula>$E$23</formula>
    </cfRule>
  </conditionalFormatting>
  <conditionalFormatting sqref="F19">
    <cfRule type="cellIs" dxfId="164" priority="60" operator="between">
      <formula>$F$22</formula>
      <formula>$F$23</formula>
    </cfRule>
    <cfRule type="cellIs" dxfId="163" priority="61" operator="lessThan">
      <formula>$F$22</formula>
    </cfRule>
    <cfRule type="cellIs" dxfId="162" priority="62" operator="greaterThan">
      <formula>$F$23</formula>
    </cfRule>
  </conditionalFormatting>
  <conditionalFormatting sqref="G19">
    <cfRule type="cellIs" dxfId="161" priority="58" operator="lessThan">
      <formula>$G$22</formula>
    </cfRule>
    <cfRule type="cellIs" dxfId="160" priority="59" operator="greaterThan">
      <formula>$G$22</formula>
    </cfRule>
  </conditionalFormatting>
  <conditionalFormatting sqref="I19">
    <cfRule type="cellIs" dxfId="159" priority="56" operator="lessThan">
      <formula>$I$23</formula>
    </cfRule>
    <cfRule type="cellIs" dxfId="158" priority="57" operator="greaterThan">
      <formula>$I$23</formula>
    </cfRule>
  </conditionalFormatting>
  <conditionalFormatting sqref="J19">
    <cfRule type="cellIs" dxfId="157" priority="53" operator="between">
      <formula>$J$22</formula>
      <formula>$J$23</formula>
    </cfRule>
    <cfRule type="cellIs" dxfId="156" priority="54" operator="lessThan">
      <formula>$J$22</formula>
    </cfRule>
    <cfRule type="cellIs" dxfId="155" priority="55" operator="greaterThan">
      <formula>$J$23</formula>
    </cfRule>
  </conditionalFormatting>
  <conditionalFormatting sqref="K19">
    <cfRule type="cellIs" dxfId="154" priority="52" operator="lessThan">
      <formula>$K$23</formula>
    </cfRule>
  </conditionalFormatting>
  <conditionalFormatting sqref="Q19">
    <cfRule type="cellIs" dxfId="153" priority="49" operator="between">
      <formula>$Q$22</formula>
      <formula>$Q$23</formula>
    </cfRule>
    <cfRule type="cellIs" dxfId="152" priority="50" operator="lessThan">
      <formula>$Q$22</formula>
    </cfRule>
    <cfRule type="cellIs" dxfId="151" priority="51" operator="greaterThan">
      <formula>$Q$23</formula>
    </cfRule>
  </conditionalFormatting>
  <conditionalFormatting sqref="R19">
    <cfRule type="cellIs" dxfId="150" priority="48" operator="greaterThan">
      <formula>$R$22</formula>
    </cfRule>
  </conditionalFormatting>
  <conditionalFormatting sqref="S19">
    <cfRule type="cellIs" dxfId="149" priority="45" operator="between">
      <formula>$S$22</formula>
      <formula>$S$23</formula>
    </cfRule>
    <cfRule type="cellIs" dxfId="148" priority="46" operator="lessThan">
      <formula>$S$22</formula>
    </cfRule>
    <cfRule type="cellIs" dxfId="147" priority="47" operator="greaterThan">
      <formula>$S$23</formula>
    </cfRule>
  </conditionalFormatting>
  <conditionalFormatting sqref="T19">
    <cfRule type="cellIs" dxfId="146" priority="42" operator="between">
      <formula>$T$22</formula>
      <formula>$T$23</formula>
    </cfRule>
    <cfRule type="cellIs" dxfId="145" priority="43" operator="lessThan">
      <formula>$T$22</formula>
    </cfRule>
    <cfRule type="cellIs" dxfId="144" priority="44" operator="greaterThan">
      <formula>$T$23</formula>
    </cfRule>
  </conditionalFormatting>
  <conditionalFormatting sqref="U19">
    <cfRule type="cellIs" dxfId="143" priority="40" operator="lessThan">
      <formula>$U$22</formula>
    </cfRule>
    <cfRule type="cellIs" dxfId="142" priority="41" operator="greaterThan">
      <formula>$U$22</formula>
    </cfRule>
  </conditionalFormatting>
  <conditionalFormatting sqref="V19">
    <cfRule type="cellIs" dxfId="141" priority="38" operator="lessThan">
      <formula>$V$22</formula>
    </cfRule>
    <cfRule type="cellIs" dxfId="140" priority="39" operator="greaterThan">
      <formula>$V$22</formula>
    </cfRule>
  </conditionalFormatting>
  <conditionalFormatting sqref="W19">
    <cfRule type="cellIs" dxfId="139" priority="36" operator="lessThan">
      <formula>$W$22</formula>
    </cfRule>
    <cfRule type="cellIs" dxfId="138" priority="37" operator="greaterThan">
      <formula>$W$22</formula>
    </cfRule>
  </conditionalFormatting>
  <conditionalFormatting sqref="X19">
    <cfRule type="cellIs" dxfId="137" priority="33" operator="between">
      <formula>$X$22</formula>
      <formula>$X$23</formula>
    </cfRule>
    <cfRule type="cellIs" dxfId="136" priority="34" operator="lessThan">
      <formula>$X$22</formula>
    </cfRule>
    <cfRule type="cellIs" dxfId="135" priority="35" operator="greaterThan">
      <formula>$X$23</formula>
    </cfRule>
  </conditionalFormatting>
  <conditionalFormatting sqref="Y19">
    <cfRule type="cellIs" dxfId="134" priority="31" operator="lessThan">
      <formula>$Y$22</formula>
    </cfRule>
    <cfRule type="cellIs" dxfId="133" priority="32" operator="greaterThan">
      <formula>$Y$22</formula>
    </cfRule>
  </conditionalFormatting>
  <conditionalFormatting sqref="AB19">
    <cfRule type="cellIs" dxfId="132" priority="29" operator="lessThan">
      <formula>$AB$22</formula>
    </cfRule>
    <cfRule type="cellIs" dxfId="131" priority="30" operator="greaterThan">
      <formula>$AB$22</formula>
    </cfRule>
  </conditionalFormatting>
  <conditionalFormatting sqref="AD19">
    <cfRule type="cellIs" dxfId="130" priority="26" operator="between">
      <formula>$AD$22</formula>
      <formula>$AD$23</formula>
    </cfRule>
    <cfRule type="cellIs" dxfId="129" priority="27" operator="lessThan">
      <formula>$AD$22</formula>
    </cfRule>
    <cfRule type="cellIs" dxfId="128" priority="28" operator="greaterThan">
      <formula>$AD$23</formula>
    </cfRule>
  </conditionalFormatting>
  <conditionalFormatting sqref="AF19">
    <cfRule type="cellIs" dxfId="127" priority="24" operator="lessThan">
      <formula>$AF$22</formula>
    </cfRule>
    <cfRule type="cellIs" dxfId="126" priority="25" operator="greaterThan">
      <formula>$AF$22</formula>
    </cfRule>
  </conditionalFormatting>
  <conditionalFormatting sqref="AG19">
    <cfRule type="cellIs" dxfId="125" priority="21" operator="between">
      <formula>$AG$22</formula>
      <formula>$AG$23</formula>
    </cfRule>
    <cfRule type="cellIs" dxfId="124" priority="22" operator="lessThan">
      <formula>$AG$22</formula>
    </cfRule>
    <cfRule type="cellIs" dxfId="123" priority="23" operator="greaterThan">
      <formula>$AG$23</formula>
    </cfRule>
  </conditionalFormatting>
  <conditionalFormatting sqref="AH19">
    <cfRule type="cellIs" dxfId="122" priority="18" operator="between">
      <formula>$AH$22</formula>
      <formula>$AH$23</formula>
    </cfRule>
    <cfRule type="cellIs" dxfId="121" priority="19" operator="lessThan">
      <formula>$AH$22</formula>
    </cfRule>
    <cfRule type="cellIs" dxfId="120" priority="20" operator="greaterThan">
      <formula>$AH$23</formula>
    </cfRule>
  </conditionalFormatting>
  <conditionalFormatting sqref="AI19">
    <cfRule type="cellIs" dxfId="119" priority="15" operator="between">
      <formula>$AI$22</formula>
      <formula>$AI$23</formula>
    </cfRule>
    <cfRule type="cellIs" dxfId="118" priority="16" operator="lessThan">
      <formula>$AI$22</formula>
    </cfRule>
    <cfRule type="cellIs" dxfId="117" priority="17" operator="greaterThan">
      <formula>$AI$23</formula>
    </cfRule>
  </conditionalFormatting>
  <conditionalFormatting sqref="AJ19">
    <cfRule type="cellIs" dxfId="116" priority="13" operator="lessThan">
      <formula>$AJ$22</formula>
    </cfRule>
    <cfRule type="cellIs" dxfId="115" priority="14" operator="greaterThan">
      <formula>$AJ$23</formula>
    </cfRule>
  </conditionalFormatting>
  <conditionalFormatting sqref="AE19">
    <cfRule type="cellIs" dxfId="114" priority="10" operator="between">
      <formula>$AE$22</formula>
      <formula>$AE$23</formula>
    </cfRule>
    <cfRule type="cellIs" dxfId="113" priority="11" operator="lessThan">
      <formula>$AE$22</formula>
    </cfRule>
    <cfRule type="cellIs" dxfId="112" priority="12" operator="greaterThan">
      <formula>$AE$23</formula>
    </cfRule>
  </conditionalFormatting>
  <pageMargins left="0.7" right="0.7" top="0.75" bottom="0.75" header="0.3" footer="0.3"/>
  <pageSetup orientation="portrait" horizontalDpi="300" verticalDpi="30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8">
    <tabColor rgb="FF0070C0"/>
  </sheetPr>
  <dimension ref="A1:AJ28"/>
  <sheetViews>
    <sheetView zoomScale="80" zoomScaleNormal="80" workbookViewId="0"/>
  </sheetViews>
  <sheetFormatPr defaultRowHeight="14.5" x14ac:dyDescent="0.35"/>
  <cols>
    <col min="2" max="3" width="26.6328125" customWidth="1"/>
    <col min="4" max="4" width="8.7265625" customWidth="1"/>
    <col min="5" max="36" width="8.6328125" customWidth="1"/>
  </cols>
  <sheetData>
    <row r="1" spans="1:36" ht="87.5" thickBot="1" x14ac:dyDescent="0.4">
      <c r="A1" s="2"/>
      <c r="B1" s="1"/>
      <c r="C1" s="2"/>
      <c r="D1" s="1"/>
      <c r="E1" s="5" t="s">
        <v>12</v>
      </c>
      <c r="F1" s="5" t="s">
        <v>13</v>
      </c>
      <c r="G1" s="5" t="s">
        <v>14</v>
      </c>
      <c r="H1" s="5" t="s">
        <v>15</v>
      </c>
      <c r="I1" s="5" t="s">
        <v>16</v>
      </c>
      <c r="J1" s="5" t="s">
        <v>17</v>
      </c>
      <c r="K1" s="5" t="s">
        <v>18</v>
      </c>
      <c r="L1" s="5" t="s">
        <v>19</v>
      </c>
      <c r="M1" s="5" t="s">
        <v>20</v>
      </c>
      <c r="N1" s="5" t="s">
        <v>21</v>
      </c>
      <c r="O1" s="5" t="s">
        <v>22</v>
      </c>
      <c r="P1" s="5" t="s">
        <v>23</v>
      </c>
      <c r="Q1" s="5" t="s">
        <v>24</v>
      </c>
      <c r="R1" s="5" t="s">
        <v>25</v>
      </c>
      <c r="S1" s="5" t="s">
        <v>26</v>
      </c>
      <c r="T1" s="5" t="s">
        <v>27</v>
      </c>
      <c r="U1" s="5" t="s">
        <v>28</v>
      </c>
      <c r="V1" s="5" t="s">
        <v>29</v>
      </c>
      <c r="W1" s="5" t="s">
        <v>30</v>
      </c>
      <c r="X1" s="5" t="s">
        <v>31</v>
      </c>
      <c r="Y1" s="5" t="s">
        <v>32</v>
      </c>
      <c r="Z1" s="5" t="s">
        <v>33</v>
      </c>
      <c r="AA1" s="5" t="s">
        <v>34</v>
      </c>
      <c r="AB1" s="5" t="s">
        <v>35</v>
      </c>
      <c r="AC1" s="5" t="s">
        <v>36</v>
      </c>
      <c r="AD1" s="5" t="s">
        <v>37</v>
      </c>
      <c r="AE1" s="5" t="s">
        <v>38</v>
      </c>
      <c r="AF1" s="5" t="s">
        <v>39</v>
      </c>
      <c r="AG1" s="5" t="s">
        <v>40</v>
      </c>
      <c r="AH1" s="5" t="s">
        <v>41</v>
      </c>
      <c r="AI1" s="5" t="s">
        <v>42</v>
      </c>
      <c r="AJ1" s="5" t="s">
        <v>43</v>
      </c>
    </row>
    <row r="2" spans="1:36" ht="15" thickTop="1" x14ac:dyDescent="0.35">
      <c r="A2" s="311" t="s">
        <v>1</v>
      </c>
      <c r="B2" s="313" t="s">
        <v>0</v>
      </c>
      <c r="C2" s="314"/>
      <c r="D2" s="1"/>
      <c r="E2" s="335" t="s">
        <v>44</v>
      </c>
      <c r="F2" s="337" t="s">
        <v>45</v>
      </c>
      <c r="G2" s="337" t="s">
        <v>46</v>
      </c>
      <c r="H2" s="337" t="s">
        <v>47</v>
      </c>
      <c r="I2" s="325" t="s">
        <v>48</v>
      </c>
      <c r="J2" s="337" t="s">
        <v>49</v>
      </c>
      <c r="K2" s="337" t="s">
        <v>50</v>
      </c>
      <c r="L2" s="325" t="s">
        <v>51</v>
      </c>
      <c r="M2" s="325" t="s">
        <v>52</v>
      </c>
      <c r="N2" s="325" t="s">
        <v>53</v>
      </c>
      <c r="O2" s="325" t="s">
        <v>54</v>
      </c>
      <c r="P2" s="325" t="s">
        <v>55</v>
      </c>
      <c r="Q2" s="325" t="s">
        <v>56</v>
      </c>
      <c r="R2" s="325" t="s">
        <v>57</v>
      </c>
      <c r="S2" s="325" t="s">
        <v>58</v>
      </c>
      <c r="T2" s="325" t="s">
        <v>59</v>
      </c>
      <c r="U2" s="325" t="s">
        <v>60</v>
      </c>
      <c r="V2" s="325" t="s">
        <v>61</v>
      </c>
      <c r="W2" s="325" t="s">
        <v>62</v>
      </c>
      <c r="X2" s="325" t="s">
        <v>63</v>
      </c>
      <c r="Y2" s="325" t="s">
        <v>64</v>
      </c>
      <c r="Z2" s="325" t="s">
        <v>65</v>
      </c>
      <c r="AA2" s="325" t="s">
        <v>66</v>
      </c>
      <c r="AB2" s="325" t="s">
        <v>67</v>
      </c>
      <c r="AC2" s="325" t="s">
        <v>68</v>
      </c>
      <c r="AD2" s="325" t="s">
        <v>69</v>
      </c>
      <c r="AE2" s="325" t="s">
        <v>70</v>
      </c>
      <c r="AF2" s="325" t="s">
        <v>71</v>
      </c>
      <c r="AG2" s="325" t="s">
        <v>72</v>
      </c>
      <c r="AH2" s="325" t="s">
        <v>73</v>
      </c>
      <c r="AI2" s="325" t="s">
        <v>74</v>
      </c>
      <c r="AJ2" s="327" t="s">
        <v>75</v>
      </c>
    </row>
    <row r="3" spans="1:36" ht="15" thickBot="1" x14ac:dyDescent="0.4">
      <c r="A3" s="312"/>
      <c r="B3" s="315"/>
      <c r="C3" s="316"/>
      <c r="D3" s="1"/>
      <c r="E3" s="341"/>
      <c r="F3" s="306"/>
      <c r="G3" s="306"/>
      <c r="H3" s="306"/>
      <c r="I3" s="306"/>
      <c r="J3" s="306"/>
      <c r="K3" s="306"/>
      <c r="L3" s="306"/>
      <c r="M3" s="306"/>
      <c r="N3" s="306"/>
      <c r="O3" s="306"/>
      <c r="P3" s="306"/>
      <c r="Q3" s="306"/>
      <c r="R3" s="306"/>
      <c r="S3" s="306"/>
      <c r="T3" s="306"/>
      <c r="U3" s="306"/>
      <c r="V3" s="306"/>
      <c r="W3" s="306"/>
      <c r="X3" s="306"/>
      <c r="Y3" s="306"/>
      <c r="Z3" s="306"/>
      <c r="AA3" s="306"/>
      <c r="AB3" s="306"/>
      <c r="AC3" s="306"/>
      <c r="AD3" s="306"/>
      <c r="AE3" s="306"/>
      <c r="AF3" s="306"/>
      <c r="AG3" s="306"/>
      <c r="AH3" s="306"/>
      <c r="AI3" s="306"/>
      <c r="AJ3" s="340"/>
    </row>
    <row r="4" spans="1:36" ht="16" thickTop="1" x14ac:dyDescent="0.35">
      <c r="A4" s="242">
        <v>9.4300000000000015</v>
      </c>
      <c r="B4" s="299" t="s">
        <v>186</v>
      </c>
      <c r="C4" s="300"/>
    </row>
    <row r="5" spans="1:36" x14ac:dyDescent="0.35">
      <c r="A5" s="245">
        <v>3</v>
      </c>
      <c r="B5" s="353" t="s">
        <v>3</v>
      </c>
      <c r="C5" s="354"/>
      <c r="E5" s="104">
        <v>110.45999999999998</v>
      </c>
      <c r="F5" s="104">
        <v>19.02</v>
      </c>
      <c r="G5" s="104">
        <v>6.9</v>
      </c>
      <c r="H5" s="104">
        <v>4.2</v>
      </c>
      <c r="I5" s="104">
        <v>0.12</v>
      </c>
      <c r="J5" s="104">
        <v>2.16</v>
      </c>
      <c r="K5" s="104">
        <v>0.6</v>
      </c>
      <c r="L5" s="104">
        <v>0.48</v>
      </c>
      <c r="M5" s="104">
        <v>0.72</v>
      </c>
      <c r="N5" s="104">
        <v>0.42</v>
      </c>
      <c r="O5" s="104">
        <v>0.3</v>
      </c>
      <c r="P5" s="104">
        <v>0.9</v>
      </c>
      <c r="Q5" s="104">
        <v>7.6199999999999992</v>
      </c>
      <c r="R5" s="104">
        <v>612.72</v>
      </c>
      <c r="S5" s="104">
        <v>0.3</v>
      </c>
      <c r="T5" s="104">
        <v>63.47999999999999</v>
      </c>
      <c r="U5" s="104">
        <v>0.3</v>
      </c>
      <c r="V5" s="104">
        <v>0.3</v>
      </c>
      <c r="W5" s="104">
        <v>3.5999999999999996</v>
      </c>
      <c r="X5" s="104">
        <v>0.3</v>
      </c>
      <c r="Y5" s="104">
        <v>0</v>
      </c>
      <c r="Z5" s="104">
        <v>141.47999999999999</v>
      </c>
      <c r="AA5" s="104">
        <v>1.62</v>
      </c>
      <c r="AB5" s="104">
        <v>144.47999999999999</v>
      </c>
      <c r="AC5" s="104">
        <v>143.33999999999997</v>
      </c>
      <c r="AD5" s="104">
        <v>234.78</v>
      </c>
      <c r="AE5" s="104">
        <v>138.78</v>
      </c>
      <c r="AF5" s="104">
        <v>92.16</v>
      </c>
      <c r="AG5" s="104">
        <v>3.84</v>
      </c>
      <c r="AH5" s="104">
        <v>1.2</v>
      </c>
      <c r="AI5" s="104">
        <v>234.18</v>
      </c>
      <c r="AJ5" s="104">
        <v>687.36</v>
      </c>
    </row>
    <row r="6" spans="1:36" x14ac:dyDescent="0.35">
      <c r="A6" s="246">
        <v>0.43000000000000005</v>
      </c>
      <c r="B6" s="353" t="s">
        <v>4</v>
      </c>
      <c r="C6" s="354"/>
      <c r="E6" s="104">
        <v>16.023000000000003</v>
      </c>
      <c r="F6" s="104">
        <v>2.9290000000000003</v>
      </c>
      <c r="G6" s="104">
        <v>0.81699999999999995</v>
      </c>
      <c r="H6" s="104">
        <v>1.0980000000000001</v>
      </c>
      <c r="I6" s="104">
        <v>0</v>
      </c>
      <c r="J6" s="104">
        <v>0.39200000000000007</v>
      </c>
      <c r="K6" s="104">
        <v>3.4000000000000002E-2</v>
      </c>
      <c r="L6" s="104">
        <v>6.8000000000000005E-2</v>
      </c>
      <c r="M6" s="104">
        <v>0.17900000000000002</v>
      </c>
      <c r="N6" s="104">
        <v>0.14500000000000002</v>
      </c>
      <c r="O6" s="104">
        <v>3.4000000000000002E-2</v>
      </c>
      <c r="P6" s="104">
        <v>0</v>
      </c>
      <c r="Q6" s="104">
        <v>0.5</v>
      </c>
      <c r="R6" s="104">
        <v>158.32400000000001</v>
      </c>
      <c r="S6" s="104">
        <v>0</v>
      </c>
      <c r="T6" s="104">
        <v>7.734</v>
      </c>
      <c r="U6" s="104">
        <v>0</v>
      </c>
      <c r="V6" s="104">
        <v>0</v>
      </c>
      <c r="W6" s="104">
        <v>0.36900000000000005</v>
      </c>
      <c r="X6" s="104">
        <v>4.3000000000000003E-2</v>
      </c>
      <c r="Y6" s="104">
        <v>0</v>
      </c>
      <c r="Z6" s="104">
        <v>5.5259999999999998</v>
      </c>
      <c r="AA6" s="104">
        <v>0</v>
      </c>
      <c r="AB6" s="104">
        <v>5.5259999999999998</v>
      </c>
      <c r="AC6" s="104">
        <v>5.5259999999999998</v>
      </c>
      <c r="AD6" s="104">
        <v>8.6490000000000009</v>
      </c>
      <c r="AE6" s="104">
        <v>11.501000000000001</v>
      </c>
      <c r="AF6" s="104">
        <v>5.32</v>
      </c>
      <c r="AG6" s="104">
        <v>0.26700000000000002</v>
      </c>
      <c r="AH6" s="104">
        <v>9.5000000000000001E-2</v>
      </c>
      <c r="AI6" s="104">
        <v>24.344999999999999</v>
      </c>
      <c r="AJ6" s="104">
        <v>76.545000000000002</v>
      </c>
    </row>
    <row r="7" spans="1:36" x14ac:dyDescent="0.35">
      <c r="A7" s="245">
        <v>6.0000000000000009</v>
      </c>
      <c r="B7" s="353" t="s">
        <v>190</v>
      </c>
      <c r="C7" s="354"/>
      <c r="E7" s="104">
        <v>387.36000000000007</v>
      </c>
      <c r="F7" s="104">
        <v>85.440000000000012</v>
      </c>
      <c r="G7" s="104">
        <v>14.640000000000002</v>
      </c>
      <c r="H7" s="104">
        <v>41.52</v>
      </c>
      <c r="I7" s="104">
        <v>1.9200000000000004</v>
      </c>
      <c r="J7" s="104">
        <v>5.4</v>
      </c>
      <c r="K7" s="104">
        <v>0.84000000000000008</v>
      </c>
      <c r="L7" s="104">
        <v>2.4000000000000004</v>
      </c>
      <c r="M7" s="104">
        <v>1.5600000000000003</v>
      </c>
      <c r="N7" s="104">
        <v>0.96000000000000019</v>
      </c>
      <c r="O7" s="104">
        <v>0.12000000000000002</v>
      </c>
      <c r="P7" s="104">
        <v>2.2800000000000002</v>
      </c>
      <c r="Q7" s="104">
        <v>8.2800000000000011</v>
      </c>
      <c r="R7" s="104">
        <v>277.32000000000005</v>
      </c>
      <c r="S7" s="104">
        <v>0</v>
      </c>
      <c r="T7" s="104">
        <v>140.04000000000002</v>
      </c>
      <c r="U7" s="104">
        <v>0.60000000000000009</v>
      </c>
      <c r="V7" s="104">
        <v>0.48000000000000009</v>
      </c>
      <c r="W7" s="104">
        <v>5.2800000000000011</v>
      </c>
      <c r="X7" s="104">
        <v>0.60000000000000009</v>
      </c>
      <c r="Y7" s="104">
        <v>0</v>
      </c>
      <c r="Z7" s="104">
        <v>131.76000000000002</v>
      </c>
      <c r="AA7" s="104">
        <v>0.96000000000000019</v>
      </c>
      <c r="AB7" s="104">
        <v>133.56</v>
      </c>
      <c r="AC7" s="104">
        <v>132.72000000000003</v>
      </c>
      <c r="AD7" s="104">
        <v>154.20000000000002</v>
      </c>
      <c r="AE7" s="104">
        <v>208.08000000000004</v>
      </c>
      <c r="AF7" s="104">
        <v>112.80000000000001</v>
      </c>
      <c r="AG7" s="104">
        <v>4.2</v>
      </c>
      <c r="AH7" s="104">
        <v>1.8000000000000003</v>
      </c>
      <c r="AI7" s="104">
        <v>183.00000000000006</v>
      </c>
      <c r="AJ7" s="104">
        <v>1548.3600000000004</v>
      </c>
    </row>
    <row r="8" spans="1:36" ht="15.5" x14ac:dyDescent="0.35">
      <c r="A8" s="242">
        <v>4.13</v>
      </c>
      <c r="B8" s="299" t="s">
        <v>189</v>
      </c>
      <c r="C8" s="300"/>
      <c r="E8" s="104">
        <v>660.01700000000005</v>
      </c>
      <c r="F8" s="104">
        <v>130.727</v>
      </c>
      <c r="G8" s="104">
        <v>16.765000000000001</v>
      </c>
      <c r="H8" s="104">
        <v>6.1279999999999992</v>
      </c>
      <c r="I8" s="104">
        <v>2.573</v>
      </c>
      <c r="J8" s="104">
        <v>8.020999999999999</v>
      </c>
      <c r="K8" s="104">
        <v>1.6539999999999999</v>
      </c>
      <c r="L8" s="104">
        <v>2.399</v>
      </c>
      <c r="M8" s="104">
        <v>2.9759999999999995</v>
      </c>
      <c r="N8" s="104">
        <v>2.48</v>
      </c>
      <c r="O8" s="104">
        <v>8.3000000000000004E-2</v>
      </c>
      <c r="P8" s="104">
        <v>3.1539999999999999</v>
      </c>
      <c r="Q8" s="104">
        <v>22.710999999999999</v>
      </c>
      <c r="R8" s="104">
        <v>9.2009999999999987</v>
      </c>
      <c r="S8" s="104">
        <v>0.16600000000000001</v>
      </c>
      <c r="T8" s="104">
        <v>0.41300000000000003</v>
      </c>
      <c r="U8" s="104">
        <v>0.496</v>
      </c>
      <c r="V8" s="104">
        <v>0.41300000000000003</v>
      </c>
      <c r="W8" s="104">
        <v>11.644999999999998</v>
      </c>
      <c r="X8" s="104">
        <v>0.41300000000000003</v>
      </c>
      <c r="Y8" s="104">
        <v>0</v>
      </c>
      <c r="Z8" s="104">
        <v>82.067999999999998</v>
      </c>
      <c r="AA8" s="104">
        <v>8.2149999999999999</v>
      </c>
      <c r="AB8" s="104">
        <v>96.420999999999992</v>
      </c>
      <c r="AC8" s="104">
        <v>90.284999999999997</v>
      </c>
      <c r="AD8" s="104">
        <v>96.85899999999998</v>
      </c>
      <c r="AE8" s="104">
        <v>590.154</v>
      </c>
      <c r="AF8" s="104">
        <v>238.85499999999999</v>
      </c>
      <c r="AG8" s="104">
        <v>7.0229999999999997</v>
      </c>
      <c r="AH8" s="104">
        <v>4.7069999999999999</v>
      </c>
      <c r="AI8" s="104">
        <v>166.45099999999996</v>
      </c>
      <c r="AJ8" s="104">
        <v>596.93999999999994</v>
      </c>
    </row>
    <row r="9" spans="1:36" ht="15.5" x14ac:dyDescent="0.35">
      <c r="A9" s="242">
        <v>4.1199999999999992</v>
      </c>
      <c r="B9" s="299" t="s">
        <v>6</v>
      </c>
      <c r="C9" s="300"/>
      <c r="E9" s="67"/>
      <c r="F9" s="67"/>
      <c r="G9" s="67"/>
      <c r="H9" s="67"/>
      <c r="I9" s="67"/>
      <c r="J9" s="67"/>
      <c r="K9" s="67"/>
      <c r="L9" s="67"/>
      <c r="M9" s="67"/>
      <c r="N9" s="67"/>
      <c r="O9" s="67"/>
      <c r="P9" s="67"/>
      <c r="Q9" s="67"/>
      <c r="R9" s="67"/>
      <c r="S9" s="67"/>
      <c r="T9" s="67"/>
      <c r="U9" s="67"/>
      <c r="V9" s="67"/>
      <c r="W9" s="67"/>
      <c r="X9" s="67"/>
      <c r="Y9" s="67"/>
      <c r="Z9" s="67"/>
      <c r="AA9" s="67"/>
      <c r="AB9" s="67"/>
      <c r="AC9" s="67"/>
      <c r="AD9" s="67"/>
      <c r="AE9" s="67"/>
      <c r="AF9" s="67"/>
      <c r="AG9" s="67"/>
      <c r="AH9" s="67"/>
      <c r="AI9" s="67"/>
      <c r="AJ9" s="67"/>
    </row>
    <row r="10" spans="1:36" x14ac:dyDescent="0.35">
      <c r="A10" s="247">
        <v>2.7199999999999998</v>
      </c>
      <c r="B10" s="350" t="s">
        <v>7</v>
      </c>
      <c r="C10" s="351"/>
      <c r="E10" s="67"/>
      <c r="F10" s="67"/>
      <c r="G10" s="67"/>
      <c r="H10" s="67"/>
      <c r="I10" s="67"/>
      <c r="J10" s="67"/>
      <c r="K10" s="67"/>
      <c r="L10" s="67"/>
      <c r="M10" s="67"/>
      <c r="N10" s="67"/>
      <c r="O10" s="67"/>
      <c r="P10" s="67"/>
      <c r="Q10" s="67"/>
      <c r="R10" s="67"/>
      <c r="S10" s="67"/>
      <c r="T10" s="67"/>
      <c r="U10" s="67"/>
      <c r="V10" s="67"/>
      <c r="W10" s="67"/>
      <c r="X10" s="67"/>
      <c r="Y10" s="67"/>
      <c r="Z10" s="67"/>
      <c r="AA10" s="67"/>
      <c r="AB10" s="67"/>
      <c r="AC10" s="67"/>
      <c r="AD10" s="67"/>
      <c r="AE10" s="67"/>
      <c r="AF10" s="67"/>
      <c r="AG10" s="67"/>
      <c r="AH10" s="67"/>
      <c r="AI10" s="67"/>
      <c r="AJ10" s="67"/>
    </row>
    <row r="11" spans="1:36" x14ac:dyDescent="0.35">
      <c r="A11" s="246">
        <v>1.46</v>
      </c>
      <c r="B11" s="353" t="s">
        <v>8</v>
      </c>
      <c r="C11" s="354"/>
      <c r="E11" s="104">
        <v>174.39699999999999</v>
      </c>
      <c r="F11" s="104">
        <v>27.768999999999998</v>
      </c>
      <c r="G11" s="104">
        <v>7.4749999999999996</v>
      </c>
      <c r="H11" s="104">
        <v>2.1019999999999999</v>
      </c>
      <c r="I11" s="104">
        <v>0</v>
      </c>
      <c r="J11" s="104">
        <v>2.4509999999999996</v>
      </c>
      <c r="K11" s="104">
        <v>0.46699999999999997</v>
      </c>
      <c r="L11" s="104">
        <v>0.61199999999999999</v>
      </c>
      <c r="M11" s="104">
        <v>1.08</v>
      </c>
      <c r="N11" s="104">
        <v>0.90499999999999992</v>
      </c>
      <c r="O11" s="104">
        <v>0.14599999999999999</v>
      </c>
      <c r="P11" s="104">
        <v>0.20299999999999999</v>
      </c>
      <c r="Q11" s="104">
        <v>11.709999999999999</v>
      </c>
      <c r="R11" s="104">
        <v>2.569</v>
      </c>
      <c r="S11" s="104">
        <v>0</v>
      </c>
      <c r="T11" s="104">
        <v>3.3029999999999999</v>
      </c>
      <c r="U11" s="104">
        <v>0.29199999999999998</v>
      </c>
      <c r="V11" s="104">
        <v>0.14599999999999999</v>
      </c>
      <c r="W11" s="104">
        <v>3.3</v>
      </c>
      <c r="X11" s="104">
        <v>0.14599999999999999</v>
      </c>
      <c r="Y11" s="104">
        <v>0</v>
      </c>
      <c r="Z11" s="104">
        <v>169.35599999999999</v>
      </c>
      <c r="AA11" s="104">
        <v>2.8999999999999998E-2</v>
      </c>
      <c r="AB11" s="104">
        <v>169.44300000000001</v>
      </c>
      <c r="AC11" s="104">
        <v>169.41400000000002</v>
      </c>
      <c r="AD11" s="104">
        <v>74.397999999999996</v>
      </c>
      <c r="AE11" s="104">
        <v>187.97899999999998</v>
      </c>
      <c r="AF11" s="104">
        <v>74.627999999999986</v>
      </c>
      <c r="AG11" s="104">
        <v>3.1829999999999998</v>
      </c>
      <c r="AH11" s="104">
        <v>1.46</v>
      </c>
      <c r="AI11" s="104">
        <v>76.828999999999994</v>
      </c>
      <c r="AJ11" s="104">
        <v>538.48799999999994</v>
      </c>
    </row>
    <row r="12" spans="1:36" x14ac:dyDescent="0.35">
      <c r="A12" s="246">
        <v>1.26</v>
      </c>
      <c r="B12" s="353" t="s">
        <v>9</v>
      </c>
      <c r="C12" s="354"/>
      <c r="E12" s="104">
        <v>273.98199999999997</v>
      </c>
      <c r="F12" s="104">
        <v>10.582000000000001</v>
      </c>
      <c r="G12" s="104">
        <v>4.0819999999999999</v>
      </c>
      <c r="H12" s="104">
        <v>1.5860000000000003</v>
      </c>
      <c r="I12" s="104">
        <v>2.5000000000000001E-2</v>
      </c>
      <c r="J12" s="104">
        <v>23.936</v>
      </c>
      <c r="K12" s="104">
        <v>3.0229999999999997</v>
      </c>
      <c r="L12" s="104">
        <v>11.055</v>
      </c>
      <c r="M12" s="104">
        <v>8.4719999999999995</v>
      </c>
      <c r="N12" s="104">
        <v>7.5379999999999994</v>
      </c>
      <c r="O12" s="104">
        <v>0.93400000000000005</v>
      </c>
      <c r="P12" s="104">
        <v>0</v>
      </c>
      <c r="Q12" s="104">
        <v>8.6179999999999986</v>
      </c>
      <c r="R12" s="104">
        <v>1.6619999999999999</v>
      </c>
      <c r="S12" s="104">
        <v>0</v>
      </c>
      <c r="T12" s="104">
        <v>0.98399999999999999</v>
      </c>
      <c r="U12" s="104">
        <v>0.22700000000000001</v>
      </c>
      <c r="V12" s="104">
        <v>0.126</v>
      </c>
      <c r="W12" s="104">
        <v>3.93</v>
      </c>
      <c r="X12" s="104">
        <v>0.252</v>
      </c>
      <c r="Y12" s="104">
        <v>0</v>
      </c>
      <c r="Z12" s="104">
        <v>36.006</v>
      </c>
      <c r="AA12" s="104">
        <v>0</v>
      </c>
      <c r="AB12" s="104">
        <v>36.006</v>
      </c>
      <c r="AC12" s="104">
        <v>36.006</v>
      </c>
      <c r="AD12" s="104">
        <v>64.617000000000004</v>
      </c>
      <c r="AE12" s="104">
        <v>259.31199999999995</v>
      </c>
      <c r="AF12" s="104">
        <v>117.289</v>
      </c>
      <c r="AG12" s="104">
        <v>2.1930000000000001</v>
      </c>
      <c r="AH12" s="104">
        <v>1.9910000000000001</v>
      </c>
      <c r="AI12" s="104">
        <v>46.637</v>
      </c>
      <c r="AJ12" s="104">
        <v>307.86799999999999</v>
      </c>
    </row>
    <row r="13" spans="1:36" x14ac:dyDescent="0.35">
      <c r="A13" s="248">
        <v>1.4</v>
      </c>
      <c r="B13" s="350" t="s">
        <v>10</v>
      </c>
      <c r="C13" s="351"/>
      <c r="E13" s="67"/>
      <c r="F13" s="67"/>
      <c r="G13" s="67"/>
      <c r="H13" s="67"/>
      <c r="I13" s="67"/>
      <c r="J13" s="67"/>
      <c r="K13" s="67"/>
      <c r="L13" s="67"/>
      <c r="M13" s="67"/>
      <c r="N13" s="67"/>
      <c r="O13" s="67"/>
      <c r="P13" s="67"/>
      <c r="Q13" s="67"/>
      <c r="R13" s="67"/>
      <c r="S13" s="67"/>
      <c r="T13" s="67"/>
      <c r="U13" s="67"/>
      <c r="V13" s="67"/>
      <c r="W13" s="67"/>
      <c r="X13" s="67"/>
      <c r="Y13" s="67"/>
      <c r="Z13" s="67"/>
      <c r="AA13" s="67"/>
      <c r="AB13" s="67"/>
      <c r="AC13" s="67"/>
      <c r="AD13" s="67"/>
      <c r="AE13" s="67"/>
      <c r="AF13" s="67"/>
      <c r="AG13" s="67"/>
      <c r="AH13" s="67"/>
      <c r="AI13" s="67"/>
      <c r="AJ13" s="67"/>
    </row>
    <row r="14" spans="1:36" x14ac:dyDescent="0.35">
      <c r="A14" s="246">
        <v>0.71</v>
      </c>
      <c r="B14" s="353" t="s">
        <v>191</v>
      </c>
      <c r="C14" s="354"/>
      <c r="E14" s="104">
        <v>111.904</v>
      </c>
      <c r="F14" s="104">
        <v>0.92300000000000004</v>
      </c>
      <c r="G14" s="104">
        <v>0</v>
      </c>
      <c r="H14" s="104">
        <v>0.52500000000000002</v>
      </c>
      <c r="I14" s="104">
        <v>0</v>
      </c>
      <c r="J14" s="104">
        <v>8.2680000000000007</v>
      </c>
      <c r="K14" s="104">
        <v>2.476</v>
      </c>
      <c r="L14" s="104">
        <v>3.4579999999999997</v>
      </c>
      <c r="M14" s="104">
        <v>1.181</v>
      </c>
      <c r="N14" s="104">
        <v>0.81099999999999994</v>
      </c>
      <c r="O14" s="104">
        <v>5.6999999999999995E-2</v>
      </c>
      <c r="P14" s="104">
        <v>353.70699999999999</v>
      </c>
      <c r="Q14" s="104">
        <v>8.3859999999999992</v>
      </c>
      <c r="R14" s="104">
        <v>147.10399999999998</v>
      </c>
      <c r="S14" s="104">
        <v>1.153</v>
      </c>
      <c r="T14" s="104">
        <v>2.8000000000000004E-2</v>
      </c>
      <c r="U14" s="104">
        <v>7.0999999999999994E-2</v>
      </c>
      <c r="V14" s="104">
        <v>0.32699999999999996</v>
      </c>
      <c r="W14" s="104">
        <v>2.3449999999999998</v>
      </c>
      <c r="X14" s="104">
        <v>7.0999999999999994E-2</v>
      </c>
      <c r="Y14" s="104">
        <v>1.58</v>
      </c>
      <c r="Z14" s="104">
        <v>50.508000000000003</v>
      </c>
      <c r="AA14" s="104">
        <v>0</v>
      </c>
      <c r="AB14" s="104">
        <v>50.508000000000003</v>
      </c>
      <c r="AC14" s="104">
        <v>50.508000000000003</v>
      </c>
      <c r="AD14" s="104">
        <v>40.396999999999998</v>
      </c>
      <c r="AE14" s="104">
        <v>113.80399999999999</v>
      </c>
      <c r="AF14" s="104">
        <v>6.9459999999999997</v>
      </c>
      <c r="AG14" s="104">
        <v>1.4789999999999996</v>
      </c>
      <c r="AH14" s="104">
        <v>0.90999999999999992</v>
      </c>
      <c r="AI14" s="104">
        <v>91.945000000000007</v>
      </c>
      <c r="AJ14" s="104">
        <v>89.35</v>
      </c>
    </row>
    <row r="15" spans="1:36" x14ac:dyDescent="0.35">
      <c r="A15" s="246">
        <v>0.69000000000000006</v>
      </c>
      <c r="B15" s="353" t="s">
        <v>247</v>
      </c>
      <c r="C15" s="354"/>
      <c r="E15" s="104">
        <v>53.269000000000005</v>
      </c>
      <c r="F15" s="104">
        <v>4.9200000000000008</v>
      </c>
      <c r="G15" s="104">
        <v>4.2000000000000003E-2</v>
      </c>
      <c r="H15" s="104">
        <v>4.5030000000000001</v>
      </c>
      <c r="I15" s="104">
        <v>0.33600000000000002</v>
      </c>
      <c r="J15" s="104">
        <v>0.70700000000000007</v>
      </c>
      <c r="K15" s="104">
        <v>0.48500000000000004</v>
      </c>
      <c r="L15" s="104">
        <v>0.19400000000000001</v>
      </c>
      <c r="M15" s="104">
        <v>1.4000000000000002E-2</v>
      </c>
      <c r="N15" s="104">
        <v>0</v>
      </c>
      <c r="O15" s="104">
        <v>0</v>
      </c>
      <c r="P15" s="104">
        <v>6.1070000000000002</v>
      </c>
      <c r="Q15" s="104">
        <v>6.580000000000001</v>
      </c>
      <c r="R15" s="104">
        <v>20.066000000000003</v>
      </c>
      <c r="S15" s="104">
        <v>0.36099999999999999</v>
      </c>
      <c r="T15" s="104">
        <v>0.78600000000000003</v>
      </c>
      <c r="U15" s="104">
        <v>1.4000000000000002E-2</v>
      </c>
      <c r="V15" s="104">
        <v>0.20700000000000002</v>
      </c>
      <c r="W15" s="104">
        <v>1.1040000000000001</v>
      </c>
      <c r="X15" s="104">
        <v>6.9000000000000006E-2</v>
      </c>
      <c r="Y15" s="104">
        <v>0.29000000000000004</v>
      </c>
      <c r="Z15" s="104">
        <v>7.176000000000001</v>
      </c>
      <c r="AA15" s="104">
        <v>0</v>
      </c>
      <c r="AB15" s="104">
        <v>7.176000000000001</v>
      </c>
      <c r="AC15" s="104">
        <v>7.176000000000001</v>
      </c>
      <c r="AD15" s="104">
        <v>154.10700000000003</v>
      </c>
      <c r="AE15" s="104">
        <v>133.65700000000001</v>
      </c>
      <c r="AF15" s="104">
        <v>12.972000000000001</v>
      </c>
      <c r="AG15" s="104">
        <v>0.13800000000000001</v>
      </c>
      <c r="AH15" s="104">
        <v>0.52400000000000002</v>
      </c>
      <c r="AI15" s="104">
        <v>50.859000000000002</v>
      </c>
      <c r="AJ15" s="104">
        <v>191.02600000000001</v>
      </c>
    </row>
    <row r="16" spans="1:36" x14ac:dyDescent="0.35">
      <c r="A16" s="249">
        <v>1</v>
      </c>
      <c r="B16" s="301" t="s">
        <v>192</v>
      </c>
      <c r="C16" s="302"/>
      <c r="E16" s="105">
        <v>81.779166666666669</v>
      </c>
      <c r="F16" s="105">
        <v>7.8583333333333334</v>
      </c>
      <c r="G16" s="105">
        <v>0.70416666666666661</v>
      </c>
      <c r="H16" s="105">
        <v>4.1833333333333327</v>
      </c>
      <c r="I16" s="105">
        <v>0.25</v>
      </c>
      <c r="J16" s="105">
        <v>2.7250000000000001</v>
      </c>
      <c r="K16" s="105">
        <v>0.44375000000000003</v>
      </c>
      <c r="L16" s="105">
        <v>0.6</v>
      </c>
      <c r="M16" s="105">
        <v>1.3</v>
      </c>
      <c r="N16" s="105">
        <v>0</v>
      </c>
      <c r="O16" s="105">
        <v>0</v>
      </c>
      <c r="P16" s="105">
        <v>1.7666666666666666</v>
      </c>
      <c r="Q16" s="105">
        <v>6.5458333333333334</v>
      </c>
      <c r="R16" s="105">
        <v>110.28333333333335</v>
      </c>
      <c r="S16" s="105">
        <v>3.1416666666666671</v>
      </c>
      <c r="T16" s="105">
        <v>1.0999999999999999</v>
      </c>
      <c r="U16" s="105">
        <v>0.1</v>
      </c>
      <c r="V16" s="105">
        <v>0.38437500000000008</v>
      </c>
      <c r="W16" s="105">
        <v>3</v>
      </c>
      <c r="X16" s="105">
        <v>0.1</v>
      </c>
      <c r="Y16" s="105">
        <v>1.0583333333333333</v>
      </c>
      <c r="Z16" s="105">
        <v>19.399999999999999</v>
      </c>
      <c r="AA16" s="105">
        <v>7.45</v>
      </c>
      <c r="AB16" s="105">
        <v>30.25</v>
      </c>
      <c r="AC16" s="105">
        <v>26.85</v>
      </c>
      <c r="AD16" s="105">
        <v>328.65000000000003</v>
      </c>
      <c r="AE16" s="105">
        <v>249.6</v>
      </c>
      <c r="AF16" s="105">
        <v>30.65</v>
      </c>
      <c r="AG16" s="105">
        <v>0.61479166666666674</v>
      </c>
      <c r="AH16" s="105">
        <v>1.0687499999999999</v>
      </c>
      <c r="AI16" s="105">
        <v>114.93333333333334</v>
      </c>
      <c r="AJ16" s="105">
        <v>272.42083333333335</v>
      </c>
    </row>
    <row r="17" spans="1:36" x14ac:dyDescent="0.35">
      <c r="A17" s="243">
        <v>1</v>
      </c>
      <c r="B17" s="301" t="s">
        <v>248</v>
      </c>
      <c r="C17" s="302"/>
      <c r="E17" s="104">
        <v>71.180000000000007</v>
      </c>
      <c r="F17" s="104">
        <v>1.3800000000000001</v>
      </c>
      <c r="G17" s="104">
        <v>2.0000000000000004E-2</v>
      </c>
      <c r="H17" s="104">
        <v>1</v>
      </c>
      <c r="I17" s="104">
        <v>0.98</v>
      </c>
      <c r="J17" s="104">
        <v>7.32</v>
      </c>
      <c r="K17" s="104">
        <v>1.02</v>
      </c>
      <c r="L17" s="104">
        <v>2.7800000000000002</v>
      </c>
      <c r="M17" s="104">
        <v>2.98</v>
      </c>
      <c r="N17" s="104">
        <v>2.5</v>
      </c>
      <c r="O17" s="104">
        <v>0.48000000000000004</v>
      </c>
      <c r="P17" s="104">
        <v>1.62</v>
      </c>
      <c r="Q17" s="104">
        <v>0.18000000000000002</v>
      </c>
      <c r="R17" s="104">
        <v>28.86</v>
      </c>
      <c r="S17" s="104">
        <v>0.42000000000000004</v>
      </c>
      <c r="T17" s="104">
        <v>4.0000000000000008E-2</v>
      </c>
      <c r="U17" s="104">
        <v>0</v>
      </c>
      <c r="V17" s="104">
        <v>0</v>
      </c>
      <c r="W17" s="104">
        <v>2.0000000000000004E-2</v>
      </c>
      <c r="X17" s="104">
        <v>0</v>
      </c>
      <c r="Y17" s="104">
        <v>0</v>
      </c>
      <c r="Z17" s="104">
        <v>0.42000000000000004</v>
      </c>
      <c r="AA17" s="104">
        <v>4.0000000000000008E-2</v>
      </c>
      <c r="AB17" s="104">
        <v>0.48000000000000009</v>
      </c>
      <c r="AC17" s="104">
        <v>0.46000000000000008</v>
      </c>
      <c r="AD17" s="104">
        <v>2.6399999999999997</v>
      </c>
      <c r="AE17" s="104">
        <v>3.0200000000000005</v>
      </c>
      <c r="AF17" s="104">
        <v>0.67999999999999994</v>
      </c>
      <c r="AG17" s="104">
        <v>4.0000000000000008E-2</v>
      </c>
      <c r="AH17" s="104">
        <v>2.0000000000000004E-2</v>
      </c>
      <c r="AI17" s="104">
        <v>91.100000000000009</v>
      </c>
      <c r="AJ17" s="104">
        <v>7.1400000000000006</v>
      </c>
    </row>
    <row r="18" spans="1:36" s="1" customFormat="1" x14ac:dyDescent="0.35">
      <c r="A18" s="270">
        <v>1</v>
      </c>
      <c r="B18" s="350" t="s">
        <v>176</v>
      </c>
      <c r="C18" s="351"/>
      <c r="E18" s="54">
        <v>0</v>
      </c>
      <c r="F18" s="54">
        <v>0</v>
      </c>
      <c r="G18" s="54">
        <v>0</v>
      </c>
      <c r="H18" s="54">
        <v>0</v>
      </c>
      <c r="I18" s="54">
        <v>0</v>
      </c>
      <c r="J18" s="54">
        <v>0</v>
      </c>
      <c r="K18" s="54">
        <v>0</v>
      </c>
      <c r="L18" s="54">
        <v>0</v>
      </c>
      <c r="M18" s="54">
        <v>0</v>
      </c>
      <c r="N18" s="54">
        <v>0</v>
      </c>
      <c r="O18" s="54">
        <v>0</v>
      </c>
      <c r="P18" s="54">
        <v>0</v>
      </c>
      <c r="Q18" s="54">
        <v>0</v>
      </c>
      <c r="R18" s="54">
        <v>0</v>
      </c>
      <c r="S18" s="54">
        <v>0</v>
      </c>
      <c r="T18" s="54">
        <v>0</v>
      </c>
      <c r="U18" s="54">
        <v>0</v>
      </c>
      <c r="V18" s="54">
        <v>0</v>
      </c>
      <c r="W18" s="54">
        <v>0</v>
      </c>
      <c r="X18" s="54">
        <v>0</v>
      </c>
      <c r="Y18" s="54">
        <v>0</v>
      </c>
      <c r="Z18" s="54">
        <v>0</v>
      </c>
      <c r="AA18" s="54">
        <v>400</v>
      </c>
      <c r="AB18" s="54">
        <v>666</v>
      </c>
      <c r="AC18" s="54">
        <v>0</v>
      </c>
      <c r="AD18" s="54">
        <v>0</v>
      </c>
      <c r="AE18" s="54">
        <v>0</v>
      </c>
      <c r="AF18" s="54">
        <v>0</v>
      </c>
      <c r="AG18" s="54">
        <v>16</v>
      </c>
      <c r="AH18" s="54">
        <v>0</v>
      </c>
      <c r="AI18" s="54">
        <v>0</v>
      </c>
      <c r="AJ18" s="55">
        <v>0</v>
      </c>
    </row>
    <row r="19" spans="1:36" s="1" customFormat="1" ht="15" thickBot="1" x14ac:dyDescent="0.4">
      <c r="A19" s="244">
        <v>1</v>
      </c>
      <c r="B19" s="371" t="s">
        <v>177</v>
      </c>
      <c r="C19" s="372"/>
      <c r="E19" s="275">
        <v>0</v>
      </c>
      <c r="F19" s="54">
        <v>0</v>
      </c>
      <c r="G19" s="54">
        <v>0</v>
      </c>
      <c r="H19" s="54">
        <v>0</v>
      </c>
      <c r="I19" s="54">
        <v>0</v>
      </c>
      <c r="J19" s="54">
        <v>0</v>
      </c>
      <c r="K19" s="54">
        <v>0</v>
      </c>
      <c r="L19" s="54">
        <v>0</v>
      </c>
      <c r="M19" s="54">
        <v>0</v>
      </c>
      <c r="N19" s="54">
        <v>0</v>
      </c>
      <c r="O19" s="54">
        <v>0</v>
      </c>
      <c r="P19" s="54">
        <v>0</v>
      </c>
      <c r="Q19" s="54">
        <v>0</v>
      </c>
      <c r="R19" s="54">
        <v>0</v>
      </c>
      <c r="S19" s="54">
        <v>0</v>
      </c>
      <c r="T19" s="54">
        <v>0</v>
      </c>
      <c r="U19" s="54">
        <v>0</v>
      </c>
      <c r="V19" s="54">
        <v>0</v>
      </c>
      <c r="W19" s="54">
        <v>0</v>
      </c>
      <c r="X19" s="54">
        <v>0</v>
      </c>
      <c r="Y19" s="54">
        <v>0</v>
      </c>
      <c r="Z19" s="54">
        <v>0</v>
      </c>
      <c r="AA19" s="54">
        <v>400</v>
      </c>
      <c r="AB19" s="54">
        <v>666</v>
      </c>
      <c r="AC19" s="54">
        <v>0</v>
      </c>
      <c r="AD19" s="54">
        <v>0</v>
      </c>
      <c r="AE19" s="54">
        <v>0</v>
      </c>
      <c r="AF19" s="54">
        <v>0</v>
      </c>
      <c r="AG19" s="54">
        <v>20</v>
      </c>
      <c r="AH19" s="54">
        <v>0</v>
      </c>
      <c r="AI19" s="54">
        <v>0</v>
      </c>
      <c r="AJ19" s="55">
        <v>0</v>
      </c>
    </row>
    <row r="20" spans="1:36" s="1" customFormat="1" ht="15.5" thickTop="1" thickBot="1" x14ac:dyDescent="0.4">
      <c r="A20" s="1" t="s">
        <v>161</v>
      </c>
      <c r="B20" s="373" t="s">
        <v>180</v>
      </c>
      <c r="C20" s="373"/>
      <c r="E20" s="56">
        <v>1940.3711666666668</v>
      </c>
      <c r="F20" s="57">
        <v>291.54833333333335</v>
      </c>
      <c r="G20" s="57">
        <v>51.445166666666672</v>
      </c>
      <c r="H20" s="58"/>
      <c r="I20" s="57">
        <v>6.2040000000000006</v>
      </c>
      <c r="J20" s="57">
        <v>61.38</v>
      </c>
      <c r="K20" s="57">
        <v>11.04275</v>
      </c>
      <c r="L20" s="58"/>
      <c r="M20" s="58"/>
      <c r="N20" s="58"/>
      <c r="O20" s="58"/>
      <c r="P20" s="58"/>
      <c r="Q20" s="57">
        <v>81.130833333333328</v>
      </c>
      <c r="R20" s="57">
        <v>1368.1093333333333</v>
      </c>
      <c r="S20" s="57">
        <v>5.541666666666667</v>
      </c>
      <c r="T20" s="57">
        <v>217.90800000000002</v>
      </c>
      <c r="U20" s="57">
        <v>2.1</v>
      </c>
      <c r="V20" s="57">
        <v>2.383375</v>
      </c>
      <c r="W20" s="57">
        <v>34.592999999999996</v>
      </c>
      <c r="X20" s="57">
        <v>1.994</v>
      </c>
      <c r="Y20" s="57">
        <v>2.9283333333333337</v>
      </c>
      <c r="Z20" s="58"/>
      <c r="AA20" s="58">
        <v>418.31400000000002</v>
      </c>
      <c r="AB20" s="57">
        <v>673.85000000000014</v>
      </c>
      <c r="AC20" s="58"/>
      <c r="AD20" s="57">
        <v>1159.2970000000003</v>
      </c>
      <c r="AE20" s="57">
        <v>1895.8869999999999</v>
      </c>
      <c r="AF20" s="57">
        <v>692.29999999999984</v>
      </c>
      <c r="AG20" s="57">
        <v>22.977791666666665</v>
      </c>
      <c r="AH20" s="57">
        <v>13.77575</v>
      </c>
      <c r="AI20" s="57">
        <v>1080.2793333333334</v>
      </c>
      <c r="AJ20" s="59">
        <v>4315.4978333333338</v>
      </c>
    </row>
    <row r="21" spans="1:36" ht="15.5" thickTop="1" thickBot="1" x14ac:dyDescent="0.4">
      <c r="B21" s="373" t="s">
        <v>178</v>
      </c>
      <c r="C21" s="373"/>
      <c r="E21" s="60" t="s">
        <v>179</v>
      </c>
      <c r="F21" s="61" t="s">
        <v>179</v>
      </c>
      <c r="G21" s="61" t="s">
        <v>179</v>
      </c>
      <c r="H21" s="61"/>
      <c r="I21" s="61" t="s">
        <v>179</v>
      </c>
      <c r="J21" s="61" t="s">
        <v>179</v>
      </c>
      <c r="K21" s="61" t="s">
        <v>179</v>
      </c>
      <c r="L21" s="61"/>
      <c r="M21" s="61"/>
      <c r="N21" s="61"/>
      <c r="O21" s="61"/>
      <c r="P21" s="61"/>
      <c r="Q21" s="61" t="s">
        <v>179</v>
      </c>
      <c r="R21" s="61" t="s">
        <v>179</v>
      </c>
      <c r="S21" s="61" t="s">
        <v>179</v>
      </c>
      <c r="T21" s="61" t="s">
        <v>179</v>
      </c>
      <c r="U21" s="61" t="s">
        <v>179</v>
      </c>
      <c r="V21" s="61" t="s">
        <v>179</v>
      </c>
      <c r="W21" s="61" t="s">
        <v>179</v>
      </c>
      <c r="X21" s="61" t="s">
        <v>179</v>
      </c>
      <c r="Y21" s="61" t="s">
        <v>179</v>
      </c>
      <c r="Z21" s="61"/>
      <c r="AA21" s="61" t="s">
        <v>179</v>
      </c>
      <c r="AB21" s="61" t="s">
        <v>179</v>
      </c>
      <c r="AC21" s="61"/>
      <c r="AD21" s="61" t="s">
        <v>179</v>
      </c>
      <c r="AE21" s="61" t="s">
        <v>179</v>
      </c>
      <c r="AF21" s="61" t="s">
        <v>179</v>
      </c>
      <c r="AG21" s="57">
        <v>42.665791666666664</v>
      </c>
      <c r="AH21" s="61" t="s">
        <v>179</v>
      </c>
      <c r="AI21" s="61" t="s">
        <v>179</v>
      </c>
      <c r="AJ21" s="62" t="s">
        <v>179</v>
      </c>
    </row>
    <row r="22" spans="1:36" s="1" customFormat="1" ht="15.5" thickTop="1" thickBot="1" x14ac:dyDescent="0.4">
      <c r="A22" s="2"/>
      <c r="C22" s="42"/>
      <c r="E22" s="44"/>
      <c r="F22" s="44"/>
      <c r="G22" s="44"/>
      <c r="H22" s="44"/>
      <c r="I22" s="44"/>
      <c r="J22" s="44"/>
      <c r="K22" s="44"/>
      <c r="L22" s="44"/>
      <c r="M22" s="44"/>
      <c r="N22" s="44"/>
      <c r="O22" s="44"/>
      <c r="P22" s="44"/>
      <c r="Q22" s="44"/>
      <c r="R22" s="44"/>
      <c r="S22" s="44"/>
      <c r="T22" s="44"/>
      <c r="U22" s="44"/>
      <c r="V22" s="44"/>
      <c r="W22" s="44"/>
      <c r="X22" s="63"/>
      <c r="Y22" s="44"/>
      <c r="Z22" s="44"/>
      <c r="AA22" s="44"/>
      <c r="AB22" s="44"/>
      <c r="AC22" s="44"/>
      <c r="AD22" s="44"/>
      <c r="AE22" s="44"/>
      <c r="AF22" s="44"/>
      <c r="AG22" s="44"/>
      <c r="AH22" s="44"/>
      <c r="AI22" s="44"/>
      <c r="AJ22" s="44"/>
    </row>
    <row r="23" spans="1:36" s="1" customFormat="1" ht="15" thickTop="1" x14ac:dyDescent="0.35">
      <c r="A23" s="2"/>
      <c r="B23" s="377" t="s">
        <v>153</v>
      </c>
      <c r="C23" s="378"/>
      <c r="D23" s="102"/>
      <c r="E23" s="12">
        <v>2196</v>
      </c>
      <c r="F23" s="13">
        <v>215.63664375000002</v>
      </c>
      <c r="G23" s="13">
        <v>26.834782333333333</v>
      </c>
      <c r="H23" s="14"/>
      <c r="I23" s="14"/>
      <c r="J23" s="13">
        <v>42.594892592592593</v>
      </c>
      <c r="K23" s="14"/>
      <c r="L23" s="14"/>
      <c r="M23" s="14"/>
      <c r="N23" s="14"/>
      <c r="O23" s="14"/>
      <c r="P23" s="14"/>
      <c r="Q23" s="13">
        <v>47.919254166666668</v>
      </c>
      <c r="R23" s="14">
        <v>770</v>
      </c>
      <c r="S23" s="14">
        <v>15</v>
      </c>
      <c r="T23" s="14">
        <v>85</v>
      </c>
      <c r="U23" s="14">
        <v>1.4</v>
      </c>
      <c r="V23" s="14">
        <v>1.4</v>
      </c>
      <c r="W23" s="14">
        <v>18</v>
      </c>
      <c r="X23" s="15">
        <v>1.9</v>
      </c>
      <c r="Y23" s="14">
        <v>2.6</v>
      </c>
      <c r="Z23" s="16"/>
      <c r="AA23" s="16"/>
      <c r="AB23" s="14">
        <v>600</v>
      </c>
      <c r="AC23" s="16"/>
      <c r="AD23" s="14">
        <v>1000</v>
      </c>
      <c r="AE23" s="14">
        <v>700</v>
      </c>
      <c r="AF23" s="14">
        <v>360</v>
      </c>
      <c r="AG23" s="196">
        <v>48.6</v>
      </c>
      <c r="AH23" s="14">
        <v>16.5</v>
      </c>
      <c r="AI23" s="14">
        <v>1500</v>
      </c>
      <c r="AJ23" s="17">
        <v>2900</v>
      </c>
    </row>
    <row r="24" spans="1:36" s="1" customFormat="1" ht="15" thickBot="1" x14ac:dyDescent="0.4">
      <c r="A24" s="2"/>
      <c r="B24" s="379" t="s">
        <v>154</v>
      </c>
      <c r="C24" s="380"/>
      <c r="D24" s="102"/>
      <c r="E24" s="18">
        <v>2296</v>
      </c>
      <c r="F24" s="19">
        <v>311.47515208333334</v>
      </c>
      <c r="G24" s="20"/>
      <c r="H24" s="20"/>
      <c r="I24" s="19">
        <v>47.919254166666668</v>
      </c>
      <c r="J24" s="19">
        <v>74.541062037037037</v>
      </c>
      <c r="K24" s="19">
        <v>21.297446296296297</v>
      </c>
      <c r="L24" s="20"/>
      <c r="M24" s="20"/>
      <c r="N24" s="20"/>
      <c r="O24" s="20"/>
      <c r="P24" s="20"/>
      <c r="Q24" s="19">
        <v>167.71738958333333</v>
      </c>
      <c r="R24" s="20"/>
      <c r="S24" s="20">
        <v>100</v>
      </c>
      <c r="T24" s="20">
        <v>2000</v>
      </c>
      <c r="U24" s="20"/>
      <c r="V24" s="20"/>
      <c r="W24" s="20"/>
      <c r="X24" s="20">
        <v>100</v>
      </c>
      <c r="Y24" s="20"/>
      <c r="Z24" s="21"/>
      <c r="AA24" s="21"/>
      <c r="AB24" s="20"/>
      <c r="AC24" s="21"/>
      <c r="AD24" s="20">
        <v>2500</v>
      </c>
      <c r="AE24" s="20">
        <v>3500</v>
      </c>
      <c r="AF24" s="20"/>
      <c r="AG24" s="20">
        <v>45</v>
      </c>
      <c r="AH24" s="20">
        <v>40</v>
      </c>
      <c r="AI24" s="20">
        <v>2300</v>
      </c>
      <c r="AJ24" s="22"/>
    </row>
    <row r="25" spans="1:36" s="1" customFormat="1" ht="15.5" thickTop="1" thickBot="1" x14ac:dyDescent="0.4">
      <c r="B25" s="65"/>
      <c r="C25" s="65"/>
      <c r="F25" s="23"/>
      <c r="G25" s="23"/>
      <c r="H25" s="23"/>
      <c r="I25" s="23"/>
      <c r="J25" s="23"/>
      <c r="K25" s="23"/>
      <c r="L25" s="23"/>
      <c r="M25" s="23"/>
      <c r="N25" s="23"/>
      <c r="O25" s="23"/>
      <c r="P25" s="23"/>
      <c r="Q25" s="23"/>
    </row>
    <row r="26" spans="1:36" s="1" customFormat="1" ht="15" thickTop="1" x14ac:dyDescent="0.35">
      <c r="B26" s="377" t="s">
        <v>155</v>
      </c>
      <c r="C26" s="378"/>
      <c r="F26" s="24">
        <v>252.67500000000001</v>
      </c>
      <c r="G26" s="25">
        <v>31.443999999999999</v>
      </c>
      <c r="H26" s="23"/>
      <c r="I26" s="26"/>
      <c r="J26" s="27">
        <v>49.911111111111119</v>
      </c>
      <c r="K26" s="28"/>
      <c r="L26" s="28"/>
      <c r="M26" s="28"/>
      <c r="N26" s="28"/>
      <c r="O26" s="28"/>
      <c r="P26" s="28"/>
      <c r="Q26" s="25">
        <v>56.150000000000006</v>
      </c>
    </row>
    <row r="27" spans="1:36" s="1" customFormat="1" ht="15" thickBot="1" x14ac:dyDescent="0.4">
      <c r="B27" s="379" t="s">
        <v>156</v>
      </c>
      <c r="C27" s="380"/>
      <c r="F27" s="29">
        <v>364.97500000000002</v>
      </c>
      <c r="G27" s="30"/>
      <c r="H27" s="23"/>
      <c r="I27" s="29">
        <v>56.150000000000006</v>
      </c>
      <c r="J27" s="31">
        <v>87.344444444444434</v>
      </c>
      <c r="K27" s="31">
        <v>24.955555555555559</v>
      </c>
      <c r="L27" s="32"/>
      <c r="M27" s="32"/>
      <c r="N27" s="32"/>
      <c r="O27" s="32"/>
      <c r="P27" s="32"/>
      <c r="Q27" s="33">
        <v>196.52499999999998</v>
      </c>
    </row>
    <row r="28" spans="1:36" ht="15" thickTop="1" x14ac:dyDescent="0.35">
      <c r="A28" s="44"/>
    </row>
  </sheetData>
  <mergeCells count="56">
    <mergeCell ref="B18:C18"/>
    <mergeCell ref="B26:C26"/>
    <mergeCell ref="B27:C27"/>
    <mergeCell ref="B19:C19"/>
    <mergeCell ref="B20:C20"/>
    <mergeCell ref="B21:C21"/>
    <mergeCell ref="B23:C23"/>
    <mergeCell ref="B24:C24"/>
    <mergeCell ref="B7:C7"/>
    <mergeCell ref="B8:C8"/>
    <mergeCell ref="B9:C9"/>
    <mergeCell ref="B10:C10"/>
    <mergeCell ref="B11:C11"/>
    <mergeCell ref="B12:C12"/>
    <mergeCell ref="B13:C13"/>
    <mergeCell ref="B14:C14"/>
    <mergeCell ref="B15:C15"/>
    <mergeCell ref="B16:C16"/>
    <mergeCell ref="B17:C17"/>
    <mergeCell ref="AH2:AH3"/>
    <mergeCell ref="AI2:AI3"/>
    <mergeCell ref="AJ2:AJ3"/>
    <mergeCell ref="B4:C4"/>
    <mergeCell ref="B5:C5"/>
    <mergeCell ref="AF2:AF3"/>
    <mergeCell ref="AG2:AG3"/>
    <mergeCell ref="U2:U3"/>
    <mergeCell ref="J2:J3"/>
    <mergeCell ref="K2:K3"/>
    <mergeCell ref="L2:L3"/>
    <mergeCell ref="M2:M3"/>
    <mergeCell ref="N2:N3"/>
    <mergeCell ref="O2:O3"/>
    <mergeCell ref="E2:E3"/>
    <mergeCell ref="B6:C6"/>
    <mergeCell ref="AB2:AB3"/>
    <mergeCell ref="AC2:AC3"/>
    <mergeCell ref="AD2:AD3"/>
    <mergeCell ref="P2:P3"/>
    <mergeCell ref="Q2:Q3"/>
    <mergeCell ref="R2:R3"/>
    <mergeCell ref="S2:S3"/>
    <mergeCell ref="T2:T3"/>
    <mergeCell ref="G2:G3"/>
    <mergeCell ref="H2:H3"/>
    <mergeCell ref="I2:I3"/>
    <mergeCell ref="A2:A3"/>
    <mergeCell ref="B2:C3"/>
    <mergeCell ref="AE2:AE3"/>
    <mergeCell ref="V2:V3"/>
    <mergeCell ref="W2:W3"/>
    <mergeCell ref="X2:X3"/>
    <mergeCell ref="Y2:Y3"/>
    <mergeCell ref="Z2:Z3"/>
    <mergeCell ref="AA2:AA3"/>
    <mergeCell ref="F2:F3"/>
  </mergeCells>
  <conditionalFormatting sqref="AF20">
    <cfRule type="cellIs" dxfId="111" priority="24" operator="lessThan">
      <formula>$AF$23</formula>
    </cfRule>
    <cfRule type="cellIs" dxfId="110" priority="25" operator="greaterThan">
      <formula>$AF$23</formula>
    </cfRule>
  </conditionalFormatting>
  <conditionalFormatting sqref="AG20">
    <cfRule type="cellIs" dxfId="109" priority="21" operator="between">
      <formula>$AG$23</formula>
      <formula>$AG$24</formula>
    </cfRule>
    <cfRule type="cellIs" dxfId="108" priority="22" operator="lessThan">
      <formula>$AG$23</formula>
    </cfRule>
    <cfRule type="cellIs" dxfId="107" priority="23" operator="greaterThan">
      <formula>$AG$24</formula>
    </cfRule>
  </conditionalFormatting>
  <conditionalFormatting sqref="AH20">
    <cfRule type="cellIs" dxfId="106" priority="18" operator="between">
      <formula>$AH$23</formula>
      <formula>$AH$24</formula>
    </cfRule>
    <cfRule type="cellIs" dxfId="105" priority="19" operator="lessThan">
      <formula>$AH$23</formula>
    </cfRule>
    <cfRule type="cellIs" dxfId="104" priority="20" operator="greaterThan">
      <formula>$AH$24</formula>
    </cfRule>
  </conditionalFormatting>
  <conditionalFormatting sqref="AI20">
    <cfRule type="cellIs" dxfId="103" priority="15" operator="between">
      <formula>$AI$23</formula>
      <formula>$AI$24</formula>
    </cfRule>
    <cfRule type="cellIs" dxfId="102" priority="16" operator="lessThan">
      <formula>$AI$23</formula>
    </cfRule>
    <cfRule type="cellIs" dxfId="101" priority="17" operator="greaterThan">
      <formula>$AI$24</formula>
    </cfRule>
  </conditionalFormatting>
  <conditionalFormatting sqref="AJ20">
    <cfRule type="cellIs" dxfId="100" priority="13" operator="lessThan">
      <formula>$AJ$23</formula>
    </cfRule>
    <cfRule type="cellIs" dxfId="99" priority="14" operator="greaterThan">
      <formula>$AJ$24</formula>
    </cfRule>
  </conditionalFormatting>
  <conditionalFormatting sqref="AG21">
    <cfRule type="cellIs" dxfId="98" priority="10" operator="between">
      <formula>$AG$23</formula>
      <formula>$AG$24</formula>
    </cfRule>
    <cfRule type="cellIs" dxfId="97" priority="11" operator="lessThan">
      <formula>$AG$23</formula>
    </cfRule>
    <cfRule type="cellIs" dxfId="96" priority="12" operator="greaterThan">
      <formula>$AG$24</formula>
    </cfRule>
  </conditionalFormatting>
  <conditionalFormatting sqref="E20">
    <cfRule type="cellIs" dxfId="95" priority="66" operator="lessThan">
      <formula>$E23</formula>
    </cfRule>
    <cfRule type="cellIs" dxfId="94" priority="67" operator="greaterThan">
      <formula>$E$24</formula>
    </cfRule>
    <cfRule type="cellIs" dxfId="93" priority="68" operator="between">
      <formula>$E$23</formula>
      <formula>$E$24</formula>
    </cfRule>
  </conditionalFormatting>
  <conditionalFormatting sqref="F20">
    <cfRule type="cellIs" dxfId="92" priority="63" operator="between">
      <formula>$F$23</formula>
      <formula>$F$24</formula>
    </cfRule>
    <cfRule type="cellIs" dxfId="91" priority="64" operator="lessThan">
      <formula>$F$23</formula>
    </cfRule>
    <cfRule type="cellIs" dxfId="90" priority="65" operator="greaterThan">
      <formula>$F$24</formula>
    </cfRule>
  </conditionalFormatting>
  <conditionalFormatting sqref="G20">
    <cfRule type="cellIs" dxfId="89" priority="61" operator="lessThan">
      <formula>$G$23</formula>
    </cfRule>
    <cfRule type="cellIs" dxfId="88" priority="62" operator="greaterThan">
      <formula>$G$23</formula>
    </cfRule>
  </conditionalFormatting>
  <conditionalFormatting sqref="I20">
    <cfRule type="cellIs" dxfId="87" priority="59" operator="lessThan">
      <formula>$I$24</formula>
    </cfRule>
    <cfRule type="cellIs" dxfId="86" priority="60" operator="greaterThan">
      <formula>$I$24</formula>
    </cfRule>
  </conditionalFormatting>
  <conditionalFormatting sqref="J20">
    <cfRule type="cellIs" dxfId="85" priority="56" operator="between">
      <formula>$J$23</formula>
      <formula>$J$24</formula>
    </cfRule>
    <cfRule type="cellIs" dxfId="84" priority="57" operator="lessThan">
      <formula>$J$23</formula>
    </cfRule>
    <cfRule type="cellIs" dxfId="83" priority="58" operator="greaterThan">
      <formula>$J$24</formula>
    </cfRule>
  </conditionalFormatting>
  <conditionalFormatting sqref="K20">
    <cfRule type="cellIs" dxfId="82" priority="55" operator="lessThan">
      <formula>$K$24</formula>
    </cfRule>
  </conditionalFormatting>
  <conditionalFormatting sqref="Q20">
    <cfRule type="cellIs" dxfId="81" priority="52" operator="between">
      <formula>$Q$23</formula>
      <formula>$Q$24</formula>
    </cfRule>
    <cfRule type="cellIs" dxfId="80" priority="53" operator="lessThan">
      <formula>$Q$23</formula>
    </cfRule>
    <cfRule type="cellIs" dxfId="79" priority="54" operator="greaterThan">
      <formula>$Q$24</formula>
    </cfRule>
  </conditionalFormatting>
  <conditionalFormatting sqref="R20">
    <cfRule type="cellIs" dxfId="78" priority="51" operator="greaterThan">
      <formula>$R$23</formula>
    </cfRule>
  </conditionalFormatting>
  <conditionalFormatting sqref="S20">
    <cfRule type="cellIs" dxfId="77" priority="48" operator="between">
      <formula>$S$23</formula>
      <formula>$S$24</formula>
    </cfRule>
    <cfRule type="cellIs" dxfId="76" priority="49" operator="lessThan">
      <formula>$S$23</formula>
    </cfRule>
    <cfRule type="cellIs" dxfId="75" priority="50" operator="greaterThan">
      <formula>$S$24</formula>
    </cfRule>
  </conditionalFormatting>
  <conditionalFormatting sqref="T20">
    <cfRule type="cellIs" dxfId="74" priority="45" operator="between">
      <formula>$T$23</formula>
      <formula>$T$24</formula>
    </cfRule>
    <cfRule type="cellIs" dxfId="73" priority="46" operator="lessThan">
      <formula>$T$23</formula>
    </cfRule>
    <cfRule type="cellIs" dxfId="72" priority="47" operator="greaterThan">
      <formula>$T$24</formula>
    </cfRule>
  </conditionalFormatting>
  <conditionalFormatting sqref="U20">
    <cfRule type="cellIs" dxfId="71" priority="43" operator="lessThan">
      <formula>$U$23</formula>
    </cfRule>
    <cfRule type="cellIs" dxfId="70" priority="44" operator="greaterThan">
      <formula>$U$23</formula>
    </cfRule>
  </conditionalFormatting>
  <conditionalFormatting sqref="V20">
    <cfRule type="cellIs" dxfId="69" priority="41" operator="lessThan">
      <formula>$V$23</formula>
    </cfRule>
    <cfRule type="cellIs" dxfId="68" priority="42" operator="greaterThan">
      <formula>$V$23</formula>
    </cfRule>
  </conditionalFormatting>
  <conditionalFormatting sqref="W20">
    <cfRule type="cellIs" dxfId="67" priority="39" operator="lessThan">
      <formula>$W$23</formula>
    </cfRule>
    <cfRule type="cellIs" dxfId="66" priority="40" operator="greaterThan">
      <formula>$W$23</formula>
    </cfRule>
  </conditionalFormatting>
  <conditionalFormatting sqref="X20">
    <cfRule type="cellIs" dxfId="65" priority="36" operator="between">
      <formula>$X$23</formula>
      <formula>$X$24</formula>
    </cfRule>
    <cfRule type="cellIs" dxfId="64" priority="37" operator="lessThan">
      <formula>$X$23</formula>
    </cfRule>
    <cfRule type="cellIs" dxfId="63" priority="38" operator="greaterThan">
      <formula>$X$24</formula>
    </cfRule>
  </conditionalFormatting>
  <conditionalFormatting sqref="Y20">
    <cfRule type="cellIs" dxfId="62" priority="34" operator="lessThan">
      <formula>$Y$23</formula>
    </cfRule>
    <cfRule type="cellIs" dxfId="61" priority="35" operator="greaterThan">
      <formula>$Y$23</formula>
    </cfRule>
  </conditionalFormatting>
  <conditionalFormatting sqref="AB20">
    <cfRule type="cellIs" dxfId="60" priority="32" operator="lessThan">
      <formula>$AB$23</formula>
    </cfRule>
    <cfRule type="cellIs" dxfId="59" priority="33" operator="greaterThan">
      <formula>$AB$23</formula>
    </cfRule>
  </conditionalFormatting>
  <conditionalFormatting sqref="AD20">
    <cfRule type="cellIs" dxfId="58" priority="29" operator="between">
      <formula>$AD$23</formula>
      <formula>$AD$24</formula>
    </cfRule>
    <cfRule type="cellIs" dxfId="57" priority="30" operator="lessThan">
      <formula>$AD$23</formula>
    </cfRule>
    <cfRule type="cellIs" dxfId="56" priority="31" operator="greaterThan">
      <formula>$AD$24</formula>
    </cfRule>
  </conditionalFormatting>
  <conditionalFormatting sqref="AE20">
    <cfRule type="cellIs" dxfId="55" priority="26" operator="between">
      <formula>$AE$23</formula>
      <formula>$AE$24</formula>
    </cfRule>
    <cfRule type="cellIs" dxfId="54" priority="27" operator="lessThan">
      <formula>$AE$23</formula>
    </cfRule>
    <cfRule type="cellIs" dxfId="53" priority="28" operator="greaterThan">
      <formula>$AE$24</formula>
    </cfRule>
  </conditionalFormatting>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9">
    <tabColor rgb="FF0070C0"/>
  </sheetPr>
  <dimension ref="A1:AJ27"/>
  <sheetViews>
    <sheetView zoomScale="60" zoomScaleNormal="60" workbookViewId="0"/>
  </sheetViews>
  <sheetFormatPr defaultRowHeight="14.5" x14ac:dyDescent="0.35"/>
  <cols>
    <col min="2" max="3" width="26.6328125" customWidth="1"/>
    <col min="4" max="4" width="3.453125" customWidth="1"/>
    <col min="5" max="36" width="8.6328125" customWidth="1"/>
  </cols>
  <sheetData>
    <row r="1" spans="1:36" ht="87.5" thickBot="1" x14ac:dyDescent="0.4">
      <c r="A1" s="2"/>
      <c r="B1" s="1"/>
      <c r="C1" s="2"/>
      <c r="D1" s="1"/>
      <c r="E1" s="5" t="s">
        <v>12</v>
      </c>
      <c r="F1" s="5" t="s">
        <v>13</v>
      </c>
      <c r="G1" s="5" t="s">
        <v>14</v>
      </c>
      <c r="H1" s="5" t="s">
        <v>15</v>
      </c>
      <c r="I1" s="5" t="s">
        <v>16</v>
      </c>
      <c r="J1" s="5" t="s">
        <v>17</v>
      </c>
      <c r="K1" s="5" t="s">
        <v>18</v>
      </c>
      <c r="L1" s="5" t="s">
        <v>19</v>
      </c>
      <c r="M1" s="5" t="s">
        <v>20</v>
      </c>
      <c r="N1" s="5" t="s">
        <v>21</v>
      </c>
      <c r="O1" s="5" t="s">
        <v>22</v>
      </c>
      <c r="P1" s="5" t="s">
        <v>23</v>
      </c>
      <c r="Q1" s="5" t="s">
        <v>24</v>
      </c>
      <c r="R1" s="5" t="s">
        <v>25</v>
      </c>
      <c r="S1" s="5" t="s">
        <v>26</v>
      </c>
      <c r="T1" s="5" t="s">
        <v>27</v>
      </c>
      <c r="U1" s="5" t="s">
        <v>28</v>
      </c>
      <c r="V1" s="5" t="s">
        <v>29</v>
      </c>
      <c r="W1" s="5" t="s">
        <v>30</v>
      </c>
      <c r="X1" s="5" t="s">
        <v>31</v>
      </c>
      <c r="Y1" s="5" t="s">
        <v>32</v>
      </c>
      <c r="Z1" s="5" t="s">
        <v>33</v>
      </c>
      <c r="AA1" s="5" t="s">
        <v>34</v>
      </c>
      <c r="AB1" s="5" t="s">
        <v>35</v>
      </c>
      <c r="AC1" s="5" t="s">
        <v>36</v>
      </c>
      <c r="AD1" s="5" t="s">
        <v>37</v>
      </c>
      <c r="AE1" s="5" t="s">
        <v>38</v>
      </c>
      <c r="AF1" s="5" t="s">
        <v>39</v>
      </c>
      <c r="AG1" s="5" t="s">
        <v>40</v>
      </c>
      <c r="AH1" s="5" t="s">
        <v>41</v>
      </c>
      <c r="AI1" s="5" t="s">
        <v>42</v>
      </c>
      <c r="AJ1" s="5" t="s">
        <v>43</v>
      </c>
    </row>
    <row r="2" spans="1:36" ht="15" thickTop="1" x14ac:dyDescent="0.35">
      <c r="A2" s="311" t="s">
        <v>1</v>
      </c>
      <c r="B2" s="313" t="s">
        <v>0</v>
      </c>
      <c r="C2" s="314"/>
      <c r="D2" s="1"/>
      <c r="E2" s="335" t="s">
        <v>44</v>
      </c>
      <c r="F2" s="337" t="s">
        <v>45</v>
      </c>
      <c r="G2" s="337" t="s">
        <v>46</v>
      </c>
      <c r="H2" s="337" t="s">
        <v>47</v>
      </c>
      <c r="I2" s="325" t="s">
        <v>48</v>
      </c>
      <c r="J2" s="337" t="s">
        <v>49</v>
      </c>
      <c r="K2" s="337" t="s">
        <v>50</v>
      </c>
      <c r="L2" s="325" t="s">
        <v>51</v>
      </c>
      <c r="M2" s="325" t="s">
        <v>52</v>
      </c>
      <c r="N2" s="325" t="s">
        <v>53</v>
      </c>
      <c r="O2" s="325" t="s">
        <v>54</v>
      </c>
      <c r="P2" s="325" t="s">
        <v>55</v>
      </c>
      <c r="Q2" s="325" t="s">
        <v>56</v>
      </c>
      <c r="R2" s="325" t="s">
        <v>57</v>
      </c>
      <c r="S2" s="325" t="s">
        <v>58</v>
      </c>
      <c r="T2" s="325" t="s">
        <v>59</v>
      </c>
      <c r="U2" s="325" t="s">
        <v>60</v>
      </c>
      <c r="V2" s="325" t="s">
        <v>61</v>
      </c>
      <c r="W2" s="325" t="s">
        <v>62</v>
      </c>
      <c r="X2" s="325" t="s">
        <v>63</v>
      </c>
      <c r="Y2" s="325" t="s">
        <v>64</v>
      </c>
      <c r="Z2" s="325" t="s">
        <v>65</v>
      </c>
      <c r="AA2" s="325" t="s">
        <v>66</v>
      </c>
      <c r="AB2" s="325" t="s">
        <v>67</v>
      </c>
      <c r="AC2" s="325" t="s">
        <v>68</v>
      </c>
      <c r="AD2" s="325" t="s">
        <v>69</v>
      </c>
      <c r="AE2" s="325" t="s">
        <v>70</v>
      </c>
      <c r="AF2" s="325" t="s">
        <v>71</v>
      </c>
      <c r="AG2" s="325" t="s">
        <v>72</v>
      </c>
      <c r="AH2" s="325" t="s">
        <v>73</v>
      </c>
      <c r="AI2" s="325" t="s">
        <v>74</v>
      </c>
      <c r="AJ2" s="327" t="s">
        <v>75</v>
      </c>
    </row>
    <row r="3" spans="1:36" ht="15" thickBot="1" x14ac:dyDescent="0.4">
      <c r="A3" s="312"/>
      <c r="B3" s="315"/>
      <c r="C3" s="316"/>
      <c r="D3" s="1"/>
      <c r="E3" s="341"/>
      <c r="F3" s="306"/>
      <c r="G3" s="306"/>
      <c r="H3" s="306"/>
      <c r="I3" s="306"/>
      <c r="J3" s="306"/>
      <c r="K3" s="306"/>
      <c r="L3" s="306"/>
      <c r="M3" s="306"/>
      <c r="N3" s="306"/>
      <c r="O3" s="306"/>
      <c r="P3" s="306"/>
      <c r="Q3" s="306"/>
      <c r="R3" s="306"/>
      <c r="S3" s="306"/>
      <c r="T3" s="306"/>
      <c r="U3" s="306"/>
      <c r="V3" s="306"/>
      <c r="W3" s="306"/>
      <c r="X3" s="306"/>
      <c r="Y3" s="306"/>
      <c r="Z3" s="306"/>
      <c r="AA3" s="306"/>
      <c r="AB3" s="306"/>
      <c r="AC3" s="306"/>
      <c r="AD3" s="306"/>
      <c r="AE3" s="306"/>
      <c r="AF3" s="306"/>
      <c r="AG3" s="306"/>
      <c r="AH3" s="306"/>
      <c r="AI3" s="306"/>
      <c r="AJ3" s="340"/>
    </row>
    <row r="4" spans="1:36" ht="16" thickTop="1" x14ac:dyDescent="0.35">
      <c r="A4" s="242">
        <v>9.4300000000000015</v>
      </c>
      <c r="B4" s="299" t="s">
        <v>186</v>
      </c>
      <c r="C4" s="300"/>
    </row>
    <row r="5" spans="1:36" x14ac:dyDescent="0.35">
      <c r="A5" s="245">
        <v>3</v>
      </c>
      <c r="B5" s="353" t="s">
        <v>3</v>
      </c>
      <c r="C5" s="354"/>
      <c r="E5" s="104">
        <v>110.45999999999998</v>
      </c>
      <c r="F5" s="104">
        <v>19.02</v>
      </c>
      <c r="G5" s="104">
        <v>6.9</v>
      </c>
      <c r="H5" s="104">
        <v>4.2</v>
      </c>
      <c r="I5" s="104">
        <v>0.12</v>
      </c>
      <c r="J5" s="104">
        <v>2.16</v>
      </c>
      <c r="K5" s="104">
        <v>0.6</v>
      </c>
      <c r="L5" s="104">
        <v>0.48</v>
      </c>
      <c r="M5" s="104">
        <v>0.72</v>
      </c>
      <c r="N5" s="104">
        <v>0.42</v>
      </c>
      <c r="O5" s="104">
        <v>0.3</v>
      </c>
      <c r="P5" s="104">
        <v>0.9</v>
      </c>
      <c r="Q5" s="104">
        <v>7.6199999999999992</v>
      </c>
      <c r="R5" s="104">
        <v>612.72</v>
      </c>
      <c r="S5" s="104">
        <v>0.3</v>
      </c>
      <c r="T5" s="104">
        <v>63.47999999999999</v>
      </c>
      <c r="U5" s="104">
        <v>0.3</v>
      </c>
      <c r="V5" s="104">
        <v>0.3</v>
      </c>
      <c r="W5" s="104">
        <v>3.5999999999999996</v>
      </c>
      <c r="X5" s="104">
        <v>0.3</v>
      </c>
      <c r="Y5" s="104">
        <v>0</v>
      </c>
      <c r="Z5" s="104">
        <v>141.47999999999999</v>
      </c>
      <c r="AA5" s="104">
        <v>1.62</v>
      </c>
      <c r="AB5" s="104">
        <v>144.47999999999999</v>
      </c>
      <c r="AC5" s="104">
        <v>143.33999999999997</v>
      </c>
      <c r="AD5" s="104">
        <v>234.78</v>
      </c>
      <c r="AE5" s="104">
        <v>138.78</v>
      </c>
      <c r="AF5" s="104">
        <v>92.16</v>
      </c>
      <c r="AG5" s="104">
        <v>3.84</v>
      </c>
      <c r="AH5" s="104">
        <v>1.2</v>
      </c>
      <c r="AI5" s="104">
        <v>234.18</v>
      </c>
      <c r="AJ5" s="104">
        <v>687.36</v>
      </c>
    </row>
    <row r="6" spans="1:36" x14ac:dyDescent="0.35">
      <c r="A6" s="246">
        <v>0.43000000000000005</v>
      </c>
      <c r="B6" s="353" t="s">
        <v>4</v>
      </c>
      <c r="C6" s="354"/>
      <c r="E6" s="104">
        <v>16.023000000000003</v>
      </c>
      <c r="F6" s="104">
        <v>2.9290000000000003</v>
      </c>
      <c r="G6" s="104">
        <v>0.81699999999999995</v>
      </c>
      <c r="H6" s="104">
        <v>1.0980000000000001</v>
      </c>
      <c r="I6" s="104">
        <v>0</v>
      </c>
      <c r="J6" s="104">
        <v>0.39200000000000007</v>
      </c>
      <c r="K6" s="104">
        <v>3.4000000000000002E-2</v>
      </c>
      <c r="L6" s="104">
        <v>6.8000000000000005E-2</v>
      </c>
      <c r="M6" s="104">
        <v>0.17900000000000002</v>
      </c>
      <c r="N6" s="104">
        <v>0.14500000000000002</v>
      </c>
      <c r="O6" s="104">
        <v>3.4000000000000002E-2</v>
      </c>
      <c r="P6" s="104">
        <v>0</v>
      </c>
      <c r="Q6" s="104">
        <v>0.5</v>
      </c>
      <c r="R6" s="104">
        <v>158.32400000000001</v>
      </c>
      <c r="S6" s="104">
        <v>0</v>
      </c>
      <c r="T6" s="104">
        <v>7.734</v>
      </c>
      <c r="U6" s="104">
        <v>0</v>
      </c>
      <c r="V6" s="104">
        <v>0</v>
      </c>
      <c r="W6" s="104">
        <v>0.36900000000000005</v>
      </c>
      <c r="X6" s="104">
        <v>4.3000000000000003E-2</v>
      </c>
      <c r="Y6" s="104">
        <v>0</v>
      </c>
      <c r="Z6" s="104">
        <v>5.5259999999999998</v>
      </c>
      <c r="AA6" s="104">
        <v>0</v>
      </c>
      <c r="AB6" s="104">
        <v>5.5259999999999998</v>
      </c>
      <c r="AC6" s="104">
        <v>5.5259999999999998</v>
      </c>
      <c r="AD6" s="104">
        <v>8.6490000000000009</v>
      </c>
      <c r="AE6" s="104">
        <v>11.501000000000001</v>
      </c>
      <c r="AF6" s="104">
        <v>5.32</v>
      </c>
      <c r="AG6" s="104">
        <v>0.26700000000000002</v>
      </c>
      <c r="AH6" s="104">
        <v>9.5000000000000001E-2</v>
      </c>
      <c r="AI6" s="104">
        <v>24.344999999999999</v>
      </c>
      <c r="AJ6" s="104">
        <v>76.545000000000002</v>
      </c>
    </row>
    <row r="7" spans="1:36" x14ac:dyDescent="0.35">
      <c r="A7" s="245">
        <v>6.0000000000000009</v>
      </c>
      <c r="B7" s="353" t="s">
        <v>190</v>
      </c>
      <c r="C7" s="354"/>
      <c r="E7" s="104">
        <v>387.36000000000007</v>
      </c>
      <c r="F7" s="104">
        <v>85.440000000000012</v>
      </c>
      <c r="G7" s="104">
        <v>14.640000000000002</v>
      </c>
      <c r="H7" s="104">
        <v>41.52</v>
      </c>
      <c r="I7" s="104">
        <v>1.9200000000000004</v>
      </c>
      <c r="J7" s="104">
        <v>5.4</v>
      </c>
      <c r="K7" s="104">
        <v>0.84000000000000008</v>
      </c>
      <c r="L7" s="104">
        <v>2.4000000000000004</v>
      </c>
      <c r="M7" s="104">
        <v>1.5600000000000003</v>
      </c>
      <c r="N7" s="104">
        <v>0.96000000000000019</v>
      </c>
      <c r="O7" s="104">
        <v>0.12000000000000002</v>
      </c>
      <c r="P7" s="104">
        <v>2.2800000000000002</v>
      </c>
      <c r="Q7" s="104">
        <v>8.2800000000000011</v>
      </c>
      <c r="R7" s="104">
        <v>277.32000000000005</v>
      </c>
      <c r="S7" s="104">
        <v>0</v>
      </c>
      <c r="T7" s="104">
        <v>140.04000000000002</v>
      </c>
      <c r="U7" s="104">
        <v>0.60000000000000009</v>
      </c>
      <c r="V7" s="104">
        <v>0.48000000000000009</v>
      </c>
      <c r="W7" s="104">
        <v>5.2800000000000011</v>
      </c>
      <c r="X7" s="104">
        <v>0.60000000000000009</v>
      </c>
      <c r="Y7" s="104">
        <v>0</v>
      </c>
      <c r="Z7" s="104">
        <v>131.76000000000002</v>
      </c>
      <c r="AA7" s="104">
        <v>0.96000000000000019</v>
      </c>
      <c r="AB7" s="104">
        <v>133.56</v>
      </c>
      <c r="AC7" s="104">
        <v>132.72000000000003</v>
      </c>
      <c r="AD7" s="104">
        <v>154.20000000000002</v>
      </c>
      <c r="AE7" s="104">
        <v>208.08000000000004</v>
      </c>
      <c r="AF7" s="104">
        <v>112.80000000000001</v>
      </c>
      <c r="AG7" s="104">
        <v>4.2</v>
      </c>
      <c r="AH7" s="104">
        <v>1.8000000000000003</v>
      </c>
      <c r="AI7" s="104">
        <v>183.00000000000006</v>
      </c>
      <c r="AJ7" s="104">
        <v>1548.3600000000004</v>
      </c>
    </row>
    <row r="8" spans="1:36" ht="15.5" x14ac:dyDescent="0.35">
      <c r="A8" s="242">
        <v>4.13</v>
      </c>
      <c r="B8" s="299" t="s">
        <v>189</v>
      </c>
      <c r="C8" s="300"/>
      <c r="E8" s="104">
        <v>660.01700000000005</v>
      </c>
      <c r="F8" s="104">
        <v>130.727</v>
      </c>
      <c r="G8" s="104">
        <v>16.765000000000001</v>
      </c>
      <c r="H8" s="104">
        <v>6.1279999999999992</v>
      </c>
      <c r="I8" s="104">
        <v>2.573</v>
      </c>
      <c r="J8" s="104">
        <v>8.020999999999999</v>
      </c>
      <c r="K8" s="104">
        <v>1.6539999999999999</v>
      </c>
      <c r="L8" s="104">
        <v>2.399</v>
      </c>
      <c r="M8" s="104">
        <v>2.9759999999999995</v>
      </c>
      <c r="N8" s="104">
        <v>2.48</v>
      </c>
      <c r="O8" s="104">
        <v>8.3000000000000004E-2</v>
      </c>
      <c r="P8" s="104">
        <v>3.1539999999999999</v>
      </c>
      <c r="Q8" s="104">
        <v>22.710999999999999</v>
      </c>
      <c r="R8" s="104">
        <v>9.2009999999999987</v>
      </c>
      <c r="S8" s="104">
        <v>0.16600000000000001</v>
      </c>
      <c r="T8" s="104">
        <v>0.41300000000000003</v>
      </c>
      <c r="U8" s="104">
        <v>0.496</v>
      </c>
      <c r="V8" s="104">
        <v>0.41300000000000003</v>
      </c>
      <c r="W8" s="104">
        <v>11.644999999999998</v>
      </c>
      <c r="X8" s="104">
        <v>0.41300000000000003</v>
      </c>
      <c r="Y8" s="104">
        <v>0</v>
      </c>
      <c r="Z8" s="104">
        <v>82.067999999999998</v>
      </c>
      <c r="AA8" s="104">
        <v>8.2149999999999999</v>
      </c>
      <c r="AB8" s="104">
        <v>96.420999999999992</v>
      </c>
      <c r="AC8" s="104">
        <v>90.284999999999997</v>
      </c>
      <c r="AD8" s="104">
        <v>96.85899999999998</v>
      </c>
      <c r="AE8" s="104">
        <v>590.154</v>
      </c>
      <c r="AF8" s="104">
        <v>238.85499999999999</v>
      </c>
      <c r="AG8" s="104">
        <v>7.0229999999999997</v>
      </c>
      <c r="AH8" s="104">
        <v>4.7069999999999999</v>
      </c>
      <c r="AI8" s="104">
        <v>166.45099999999996</v>
      </c>
      <c r="AJ8" s="104">
        <v>596.93999999999994</v>
      </c>
    </row>
    <row r="9" spans="1:36" ht="15.5" x14ac:dyDescent="0.35">
      <c r="A9" s="242">
        <v>4.1199999999999992</v>
      </c>
      <c r="B9" s="299" t="s">
        <v>6</v>
      </c>
      <c r="C9" s="300"/>
      <c r="E9" s="67"/>
      <c r="F9" s="67"/>
      <c r="G9" s="67"/>
      <c r="H9" s="67"/>
      <c r="I9" s="67"/>
      <c r="J9" s="67"/>
      <c r="K9" s="67"/>
      <c r="L9" s="67"/>
      <c r="M9" s="67"/>
      <c r="N9" s="67"/>
      <c r="O9" s="67"/>
      <c r="P9" s="67"/>
      <c r="Q9" s="67"/>
      <c r="R9" s="67"/>
      <c r="S9" s="67"/>
      <c r="T9" s="67"/>
      <c r="U9" s="67"/>
      <c r="V9" s="67"/>
      <c r="W9" s="67"/>
      <c r="X9" s="67"/>
      <c r="Y9" s="67"/>
      <c r="Z9" s="67"/>
      <c r="AA9" s="67"/>
      <c r="AB9" s="67"/>
      <c r="AC9" s="67"/>
      <c r="AD9" s="67"/>
      <c r="AE9" s="67"/>
      <c r="AF9" s="67"/>
      <c r="AG9" s="67"/>
      <c r="AH9" s="67"/>
      <c r="AI9" s="67"/>
      <c r="AJ9" s="67"/>
    </row>
    <row r="10" spans="1:36" x14ac:dyDescent="0.35">
      <c r="A10" s="247">
        <v>2.7199999999999998</v>
      </c>
      <c r="B10" s="350" t="s">
        <v>7</v>
      </c>
      <c r="C10" s="351"/>
      <c r="E10" s="67"/>
      <c r="F10" s="67"/>
      <c r="G10" s="67"/>
      <c r="H10" s="67"/>
      <c r="I10" s="67"/>
      <c r="J10" s="67"/>
      <c r="K10" s="67"/>
      <c r="L10" s="67"/>
      <c r="M10" s="67"/>
      <c r="N10" s="67"/>
      <c r="O10" s="67"/>
      <c r="P10" s="67"/>
      <c r="Q10" s="67"/>
      <c r="R10" s="67"/>
      <c r="S10" s="67"/>
      <c r="T10" s="67"/>
      <c r="U10" s="67"/>
      <c r="V10" s="67"/>
      <c r="W10" s="67"/>
      <c r="X10" s="67"/>
      <c r="Y10" s="67"/>
      <c r="Z10" s="67"/>
      <c r="AA10" s="67"/>
      <c r="AB10" s="67"/>
      <c r="AC10" s="67"/>
      <c r="AD10" s="67"/>
      <c r="AE10" s="67"/>
      <c r="AF10" s="67"/>
      <c r="AG10" s="67"/>
      <c r="AH10" s="67"/>
      <c r="AI10" s="67"/>
      <c r="AJ10" s="67"/>
    </row>
    <row r="11" spans="1:36" x14ac:dyDescent="0.35">
      <c r="A11" s="246">
        <v>1.46</v>
      </c>
      <c r="B11" s="353" t="s">
        <v>8</v>
      </c>
      <c r="C11" s="354"/>
      <c r="E11" s="104">
        <v>174.39699999999999</v>
      </c>
      <c r="F11" s="104">
        <v>27.768999999999998</v>
      </c>
      <c r="G11" s="104">
        <v>7.4749999999999996</v>
      </c>
      <c r="H11" s="104">
        <v>2.1019999999999999</v>
      </c>
      <c r="I11" s="104">
        <v>0</v>
      </c>
      <c r="J11" s="104">
        <v>2.4509999999999996</v>
      </c>
      <c r="K11" s="104">
        <v>0.46699999999999997</v>
      </c>
      <c r="L11" s="104">
        <v>0.61199999999999999</v>
      </c>
      <c r="M11" s="104">
        <v>1.08</v>
      </c>
      <c r="N11" s="104">
        <v>0.90499999999999992</v>
      </c>
      <c r="O11" s="104">
        <v>0.14599999999999999</v>
      </c>
      <c r="P11" s="104">
        <v>0.20299999999999999</v>
      </c>
      <c r="Q11" s="104">
        <v>11.709999999999999</v>
      </c>
      <c r="R11" s="104">
        <v>2.569</v>
      </c>
      <c r="S11" s="104">
        <v>0</v>
      </c>
      <c r="T11" s="104">
        <v>3.3029999999999999</v>
      </c>
      <c r="U11" s="104">
        <v>0.29199999999999998</v>
      </c>
      <c r="V11" s="104">
        <v>0.14599999999999999</v>
      </c>
      <c r="W11" s="104">
        <v>3.3</v>
      </c>
      <c r="X11" s="104">
        <v>0.14599999999999999</v>
      </c>
      <c r="Y11" s="104">
        <v>0</v>
      </c>
      <c r="Z11" s="104">
        <v>169.35599999999999</v>
      </c>
      <c r="AA11" s="104">
        <v>2.8999999999999998E-2</v>
      </c>
      <c r="AB11" s="104">
        <v>169.44300000000001</v>
      </c>
      <c r="AC11" s="104">
        <v>169.41400000000002</v>
      </c>
      <c r="AD11" s="104">
        <v>74.397999999999996</v>
      </c>
      <c r="AE11" s="104">
        <v>187.97899999999998</v>
      </c>
      <c r="AF11" s="104">
        <v>74.627999999999986</v>
      </c>
      <c r="AG11" s="104">
        <v>3.1829999999999998</v>
      </c>
      <c r="AH11" s="104">
        <v>1.46</v>
      </c>
      <c r="AI11" s="104">
        <v>76.828999999999994</v>
      </c>
      <c r="AJ11" s="104">
        <v>538.48799999999994</v>
      </c>
    </row>
    <row r="12" spans="1:36" x14ac:dyDescent="0.35">
      <c r="A12" s="246">
        <v>1.26</v>
      </c>
      <c r="B12" s="353" t="s">
        <v>9</v>
      </c>
      <c r="C12" s="354"/>
      <c r="E12" s="104">
        <v>273.98199999999997</v>
      </c>
      <c r="F12" s="104">
        <v>10.582000000000001</v>
      </c>
      <c r="G12" s="104">
        <v>4.0819999999999999</v>
      </c>
      <c r="H12" s="104">
        <v>1.5860000000000003</v>
      </c>
      <c r="I12" s="104">
        <v>2.5000000000000001E-2</v>
      </c>
      <c r="J12" s="104">
        <v>23.936</v>
      </c>
      <c r="K12" s="104">
        <v>3.0229999999999997</v>
      </c>
      <c r="L12" s="104">
        <v>11.055</v>
      </c>
      <c r="M12" s="104">
        <v>8.4719999999999995</v>
      </c>
      <c r="N12" s="104">
        <v>7.5379999999999994</v>
      </c>
      <c r="O12" s="104">
        <v>0.93400000000000005</v>
      </c>
      <c r="P12" s="104">
        <v>0</v>
      </c>
      <c r="Q12" s="104">
        <v>8.6179999999999986</v>
      </c>
      <c r="R12" s="104">
        <v>1.6619999999999999</v>
      </c>
      <c r="S12" s="104">
        <v>0</v>
      </c>
      <c r="T12" s="104">
        <v>0.98399999999999999</v>
      </c>
      <c r="U12" s="104">
        <v>0.22700000000000001</v>
      </c>
      <c r="V12" s="104">
        <v>0.126</v>
      </c>
      <c r="W12" s="104">
        <v>3.93</v>
      </c>
      <c r="X12" s="104">
        <v>0.252</v>
      </c>
      <c r="Y12" s="104">
        <v>0</v>
      </c>
      <c r="Z12" s="104">
        <v>36.006</v>
      </c>
      <c r="AA12" s="104">
        <v>0</v>
      </c>
      <c r="AB12" s="104">
        <v>36.006</v>
      </c>
      <c r="AC12" s="104">
        <v>36.006</v>
      </c>
      <c r="AD12" s="104">
        <v>64.617000000000004</v>
      </c>
      <c r="AE12" s="104">
        <v>259.31199999999995</v>
      </c>
      <c r="AF12" s="104">
        <v>117.289</v>
      </c>
      <c r="AG12" s="104">
        <v>2.1930000000000001</v>
      </c>
      <c r="AH12" s="104">
        <v>1.9910000000000001</v>
      </c>
      <c r="AI12" s="104">
        <v>46.637</v>
      </c>
      <c r="AJ12" s="104">
        <v>307.86799999999999</v>
      </c>
    </row>
    <row r="13" spans="1:36" x14ac:dyDescent="0.35">
      <c r="A13" s="248">
        <v>1.4</v>
      </c>
      <c r="B13" s="350" t="s">
        <v>10</v>
      </c>
      <c r="C13" s="351"/>
      <c r="E13" s="67"/>
      <c r="F13" s="67"/>
      <c r="G13" s="67"/>
      <c r="H13" s="67"/>
      <c r="I13" s="67"/>
      <c r="J13" s="67"/>
      <c r="K13" s="67"/>
      <c r="L13" s="67"/>
      <c r="M13" s="67"/>
      <c r="N13" s="67"/>
      <c r="O13" s="67"/>
      <c r="P13" s="67"/>
      <c r="Q13" s="67"/>
      <c r="R13" s="67"/>
      <c r="S13" s="67"/>
      <c r="T13" s="67"/>
      <c r="U13" s="67"/>
      <c r="V13" s="67"/>
      <c r="W13" s="67"/>
      <c r="X13" s="67"/>
      <c r="Y13" s="67"/>
      <c r="Z13" s="67"/>
      <c r="AA13" s="67"/>
      <c r="AB13" s="67"/>
      <c r="AC13" s="67"/>
      <c r="AD13" s="67"/>
      <c r="AE13" s="67"/>
      <c r="AF13" s="67"/>
      <c r="AG13" s="67"/>
      <c r="AH13" s="67"/>
      <c r="AI13" s="67"/>
      <c r="AJ13" s="67"/>
    </row>
    <row r="14" spans="1:36" x14ac:dyDescent="0.35">
      <c r="A14" s="246">
        <v>0.71</v>
      </c>
      <c r="B14" s="353" t="s">
        <v>191</v>
      </c>
      <c r="C14" s="354"/>
      <c r="E14" s="104">
        <v>111.904</v>
      </c>
      <c r="F14" s="104">
        <v>0.92300000000000004</v>
      </c>
      <c r="G14" s="104">
        <v>0</v>
      </c>
      <c r="H14" s="104">
        <v>0.52500000000000002</v>
      </c>
      <c r="I14" s="104">
        <v>0</v>
      </c>
      <c r="J14" s="104">
        <v>8.2680000000000007</v>
      </c>
      <c r="K14" s="104">
        <v>2.476</v>
      </c>
      <c r="L14" s="104">
        <v>3.4579999999999997</v>
      </c>
      <c r="M14" s="104">
        <v>1.181</v>
      </c>
      <c r="N14" s="104">
        <v>0.81099999999999994</v>
      </c>
      <c r="O14" s="104">
        <v>5.6999999999999995E-2</v>
      </c>
      <c r="P14" s="104">
        <v>353.70699999999999</v>
      </c>
      <c r="Q14" s="104">
        <v>8.3859999999999992</v>
      </c>
      <c r="R14" s="104">
        <v>147.10399999999998</v>
      </c>
      <c r="S14" s="104">
        <v>1.153</v>
      </c>
      <c r="T14" s="104">
        <v>2.8000000000000004E-2</v>
      </c>
      <c r="U14" s="104">
        <v>7.0999999999999994E-2</v>
      </c>
      <c r="V14" s="104">
        <v>0.32699999999999996</v>
      </c>
      <c r="W14" s="104">
        <v>2.3449999999999998</v>
      </c>
      <c r="X14" s="104">
        <v>7.0999999999999994E-2</v>
      </c>
      <c r="Y14" s="104">
        <v>1.58</v>
      </c>
      <c r="Z14" s="104">
        <v>50.508000000000003</v>
      </c>
      <c r="AA14" s="104">
        <v>0</v>
      </c>
      <c r="AB14" s="104">
        <v>50.508000000000003</v>
      </c>
      <c r="AC14" s="104">
        <v>50.508000000000003</v>
      </c>
      <c r="AD14" s="104">
        <v>40.396999999999998</v>
      </c>
      <c r="AE14" s="104">
        <v>113.80399999999999</v>
      </c>
      <c r="AF14" s="104">
        <v>6.9459999999999997</v>
      </c>
      <c r="AG14" s="104">
        <v>1.4789999999999996</v>
      </c>
      <c r="AH14" s="104">
        <v>0.90999999999999992</v>
      </c>
      <c r="AI14" s="104">
        <v>91.945000000000007</v>
      </c>
      <c r="AJ14" s="104">
        <v>89.35</v>
      </c>
    </row>
    <row r="15" spans="1:36" x14ac:dyDescent="0.35">
      <c r="A15" s="246">
        <v>0.69000000000000006</v>
      </c>
      <c r="B15" s="353" t="s">
        <v>247</v>
      </c>
      <c r="C15" s="354"/>
      <c r="E15" s="104">
        <v>53.269000000000005</v>
      </c>
      <c r="F15" s="104">
        <v>4.9200000000000008</v>
      </c>
      <c r="G15" s="104">
        <v>4.2000000000000003E-2</v>
      </c>
      <c r="H15" s="104">
        <v>4.5030000000000001</v>
      </c>
      <c r="I15" s="104">
        <v>0.33600000000000002</v>
      </c>
      <c r="J15" s="104">
        <v>0.70700000000000007</v>
      </c>
      <c r="K15" s="104">
        <v>0.48500000000000004</v>
      </c>
      <c r="L15" s="104">
        <v>0.19400000000000001</v>
      </c>
      <c r="M15" s="104">
        <v>1.4000000000000002E-2</v>
      </c>
      <c r="N15" s="104">
        <v>0</v>
      </c>
      <c r="O15" s="104">
        <v>0</v>
      </c>
      <c r="P15" s="104">
        <v>6.1070000000000002</v>
      </c>
      <c r="Q15" s="104">
        <v>6.580000000000001</v>
      </c>
      <c r="R15" s="104">
        <v>20.066000000000003</v>
      </c>
      <c r="S15" s="104">
        <v>0.36099999999999999</v>
      </c>
      <c r="T15" s="104">
        <v>0.78600000000000003</v>
      </c>
      <c r="U15" s="104">
        <v>1.4000000000000002E-2</v>
      </c>
      <c r="V15" s="104">
        <v>0.20700000000000002</v>
      </c>
      <c r="W15" s="104">
        <v>1.1040000000000001</v>
      </c>
      <c r="X15" s="104">
        <v>6.9000000000000006E-2</v>
      </c>
      <c r="Y15" s="104">
        <v>0.29000000000000004</v>
      </c>
      <c r="Z15" s="104">
        <v>7.176000000000001</v>
      </c>
      <c r="AA15" s="104">
        <v>0</v>
      </c>
      <c r="AB15" s="104">
        <v>7.176000000000001</v>
      </c>
      <c r="AC15" s="104">
        <v>7.176000000000001</v>
      </c>
      <c r="AD15" s="104">
        <v>154.10700000000003</v>
      </c>
      <c r="AE15" s="104">
        <v>133.65700000000001</v>
      </c>
      <c r="AF15" s="104">
        <v>12.972000000000001</v>
      </c>
      <c r="AG15" s="104">
        <v>0.13800000000000001</v>
      </c>
      <c r="AH15" s="104">
        <v>0.52400000000000002</v>
      </c>
      <c r="AI15" s="104">
        <v>50.859000000000002</v>
      </c>
      <c r="AJ15" s="104">
        <v>191.02600000000001</v>
      </c>
    </row>
    <row r="16" spans="1:36" x14ac:dyDescent="0.35">
      <c r="A16" s="249">
        <v>1</v>
      </c>
      <c r="B16" s="301" t="s">
        <v>192</v>
      </c>
      <c r="C16" s="302"/>
      <c r="E16" s="105">
        <v>81.779166666666669</v>
      </c>
      <c r="F16" s="105">
        <v>7.8583333333333334</v>
      </c>
      <c r="G16" s="105">
        <v>0.70416666666666661</v>
      </c>
      <c r="H16" s="105">
        <v>4.1833333333333327</v>
      </c>
      <c r="I16" s="105">
        <v>0.25</v>
      </c>
      <c r="J16" s="105">
        <v>2.7250000000000001</v>
      </c>
      <c r="K16" s="105">
        <v>0.44375000000000003</v>
      </c>
      <c r="L16" s="105">
        <v>0.6</v>
      </c>
      <c r="M16" s="105">
        <v>1.3</v>
      </c>
      <c r="N16" s="105">
        <v>0</v>
      </c>
      <c r="O16" s="105">
        <v>0</v>
      </c>
      <c r="P16" s="105">
        <v>1.7666666666666666</v>
      </c>
      <c r="Q16" s="105">
        <v>6.5458333333333334</v>
      </c>
      <c r="R16" s="105">
        <v>110.28333333333335</v>
      </c>
      <c r="S16" s="105">
        <v>3.1416666666666671</v>
      </c>
      <c r="T16" s="105">
        <v>1.0999999999999999</v>
      </c>
      <c r="U16" s="105">
        <v>0.1</v>
      </c>
      <c r="V16" s="105">
        <v>0.38437500000000008</v>
      </c>
      <c r="W16" s="105">
        <v>3</v>
      </c>
      <c r="X16" s="105">
        <v>0.1</v>
      </c>
      <c r="Y16" s="105">
        <v>1.0583333333333333</v>
      </c>
      <c r="Z16" s="105">
        <v>19.399999999999999</v>
      </c>
      <c r="AA16" s="105">
        <v>7.45</v>
      </c>
      <c r="AB16" s="105">
        <v>30.25</v>
      </c>
      <c r="AC16" s="105">
        <v>26.85</v>
      </c>
      <c r="AD16" s="105">
        <v>328.65000000000003</v>
      </c>
      <c r="AE16" s="105">
        <v>249.6</v>
      </c>
      <c r="AF16" s="105">
        <v>30.65</v>
      </c>
      <c r="AG16" s="105">
        <v>0.61479166666666674</v>
      </c>
      <c r="AH16" s="105">
        <v>1.0687499999999999</v>
      </c>
      <c r="AI16" s="105">
        <v>114.93333333333334</v>
      </c>
      <c r="AJ16" s="105">
        <v>272.42083333333335</v>
      </c>
    </row>
    <row r="17" spans="1:36" x14ac:dyDescent="0.35">
      <c r="A17" s="243">
        <v>1</v>
      </c>
      <c r="B17" s="301" t="s">
        <v>248</v>
      </c>
      <c r="C17" s="302"/>
      <c r="E17" s="104">
        <v>71.180000000000007</v>
      </c>
      <c r="F17" s="104">
        <v>1.3800000000000001</v>
      </c>
      <c r="G17" s="104">
        <v>2.0000000000000004E-2</v>
      </c>
      <c r="H17" s="104">
        <v>1</v>
      </c>
      <c r="I17" s="104">
        <v>0.98</v>
      </c>
      <c r="J17" s="104">
        <v>7.32</v>
      </c>
      <c r="K17" s="104">
        <v>1.02</v>
      </c>
      <c r="L17" s="104">
        <v>2.7800000000000002</v>
      </c>
      <c r="M17" s="104">
        <v>2.98</v>
      </c>
      <c r="N17" s="104">
        <v>2.5</v>
      </c>
      <c r="O17" s="104">
        <v>0.48000000000000004</v>
      </c>
      <c r="P17" s="104">
        <v>1.62</v>
      </c>
      <c r="Q17" s="104">
        <v>0.18000000000000002</v>
      </c>
      <c r="R17" s="104">
        <v>28.86</v>
      </c>
      <c r="S17" s="104">
        <v>0.42000000000000004</v>
      </c>
      <c r="T17" s="104">
        <v>4.0000000000000008E-2</v>
      </c>
      <c r="U17" s="104">
        <v>0</v>
      </c>
      <c r="V17" s="104">
        <v>0</v>
      </c>
      <c r="W17" s="104">
        <v>2.0000000000000004E-2</v>
      </c>
      <c r="X17" s="104">
        <v>0</v>
      </c>
      <c r="Y17" s="104">
        <v>0</v>
      </c>
      <c r="Z17" s="104">
        <v>0.42000000000000004</v>
      </c>
      <c r="AA17" s="104">
        <v>4.0000000000000008E-2</v>
      </c>
      <c r="AB17" s="104">
        <v>0.48000000000000009</v>
      </c>
      <c r="AC17" s="104">
        <v>0.46000000000000008</v>
      </c>
      <c r="AD17" s="104">
        <v>2.6399999999999997</v>
      </c>
      <c r="AE17" s="104">
        <v>3.0200000000000005</v>
      </c>
      <c r="AF17" s="104">
        <v>0.67999999999999994</v>
      </c>
      <c r="AG17" s="104">
        <v>4.0000000000000008E-2</v>
      </c>
      <c r="AH17" s="104">
        <v>2.0000000000000004E-2</v>
      </c>
      <c r="AI17" s="104">
        <v>91.100000000000009</v>
      </c>
      <c r="AJ17" s="104">
        <v>7.1400000000000006</v>
      </c>
    </row>
    <row r="18" spans="1:36" s="1" customFormat="1" ht="15" thickBot="1" x14ac:dyDescent="0.4">
      <c r="A18" s="206">
        <v>1</v>
      </c>
      <c r="B18" s="383" t="s">
        <v>181</v>
      </c>
      <c r="C18" s="384"/>
      <c r="E18" s="275">
        <v>0</v>
      </c>
      <c r="F18" s="54">
        <v>0</v>
      </c>
      <c r="G18" s="54">
        <v>0</v>
      </c>
      <c r="H18" s="54">
        <v>0</v>
      </c>
      <c r="I18" s="54">
        <v>0</v>
      </c>
      <c r="J18" s="54">
        <v>0</v>
      </c>
      <c r="K18" s="54">
        <v>0</v>
      </c>
      <c r="L18" s="54">
        <v>0</v>
      </c>
      <c r="M18" s="54">
        <v>0</v>
      </c>
      <c r="N18" s="54">
        <v>0</v>
      </c>
      <c r="O18" s="54">
        <v>0</v>
      </c>
      <c r="P18" s="54">
        <v>0</v>
      </c>
      <c r="Q18" s="54">
        <v>0</v>
      </c>
      <c r="R18" s="54">
        <v>0</v>
      </c>
      <c r="S18" s="54">
        <v>0</v>
      </c>
      <c r="T18" s="54">
        <v>0</v>
      </c>
      <c r="U18" s="54">
        <v>0</v>
      </c>
      <c r="V18" s="54">
        <v>0</v>
      </c>
      <c r="W18" s="54">
        <v>0</v>
      </c>
      <c r="X18" s="54">
        <v>0</v>
      </c>
      <c r="Y18" s="54">
        <v>0</v>
      </c>
      <c r="Z18" s="54">
        <v>0</v>
      </c>
      <c r="AA18" s="54">
        <v>400</v>
      </c>
      <c r="AB18" s="54">
        <v>666</v>
      </c>
      <c r="AC18" s="54">
        <v>0</v>
      </c>
      <c r="AD18" s="54">
        <v>0</v>
      </c>
      <c r="AE18" s="54">
        <v>0</v>
      </c>
      <c r="AF18" s="54">
        <v>0</v>
      </c>
      <c r="AG18" s="54">
        <v>0</v>
      </c>
      <c r="AH18" s="54">
        <v>0</v>
      </c>
      <c r="AI18" s="54">
        <v>0</v>
      </c>
      <c r="AJ18" s="55">
        <v>0</v>
      </c>
    </row>
    <row r="19" spans="1:36" ht="15.5" thickTop="1" thickBot="1" x14ac:dyDescent="0.4">
      <c r="A19" s="1"/>
      <c r="B19" s="376" t="s">
        <v>136</v>
      </c>
      <c r="C19" s="376"/>
      <c r="D19" s="1"/>
      <c r="E19" s="56">
        <v>1940.3711666666668</v>
      </c>
      <c r="F19" s="57">
        <v>291.54833333333335</v>
      </c>
      <c r="G19" s="57">
        <v>51.445166666666672</v>
      </c>
      <c r="H19" s="58"/>
      <c r="I19" s="57">
        <v>6.2040000000000006</v>
      </c>
      <c r="J19" s="57">
        <v>61.38</v>
      </c>
      <c r="K19" s="57">
        <v>11.04275</v>
      </c>
      <c r="L19" s="58"/>
      <c r="M19" s="58"/>
      <c r="N19" s="58"/>
      <c r="O19" s="58"/>
      <c r="P19" s="58"/>
      <c r="Q19" s="57">
        <v>81.130833333333328</v>
      </c>
      <c r="R19" s="57">
        <v>1368.1093333333333</v>
      </c>
      <c r="S19" s="57">
        <v>5.541666666666667</v>
      </c>
      <c r="T19" s="57">
        <v>217.90800000000002</v>
      </c>
      <c r="U19" s="57">
        <v>2.1</v>
      </c>
      <c r="V19" s="57">
        <v>2.383375</v>
      </c>
      <c r="W19" s="57">
        <v>34.592999999999996</v>
      </c>
      <c r="X19" s="195">
        <v>1.994</v>
      </c>
      <c r="Y19" s="57">
        <v>2.9283333333333337</v>
      </c>
      <c r="Z19" s="58"/>
      <c r="AA19" s="58">
        <v>418.31400000000002</v>
      </c>
      <c r="AB19" s="57">
        <v>1339.8500000000001</v>
      </c>
      <c r="AC19" s="58"/>
      <c r="AD19" s="57">
        <v>1159.2970000000003</v>
      </c>
      <c r="AE19" s="57">
        <v>1895.8869999999999</v>
      </c>
      <c r="AF19" s="57">
        <v>692.29999999999984</v>
      </c>
      <c r="AG19" s="57">
        <v>22.977791666666665</v>
      </c>
      <c r="AH19" s="57">
        <v>13.77575</v>
      </c>
      <c r="AI19" s="57">
        <v>1080.2793333333334</v>
      </c>
      <c r="AJ19" s="59">
        <v>4315.4978333333338</v>
      </c>
    </row>
    <row r="20" spans="1:36" ht="15.5" thickTop="1" thickBot="1" x14ac:dyDescent="0.4">
      <c r="B20" s="373" t="s">
        <v>182</v>
      </c>
      <c r="C20" s="373"/>
      <c r="E20" s="60" t="s">
        <v>179</v>
      </c>
      <c r="F20" s="61" t="s">
        <v>179</v>
      </c>
      <c r="G20" s="61" t="s">
        <v>179</v>
      </c>
      <c r="H20" s="61"/>
      <c r="I20" s="61" t="s">
        <v>179</v>
      </c>
      <c r="J20" s="61" t="s">
        <v>179</v>
      </c>
      <c r="K20" s="61" t="s">
        <v>179</v>
      </c>
      <c r="L20" s="61"/>
      <c r="M20" s="61"/>
      <c r="N20" s="61"/>
      <c r="O20" s="61"/>
      <c r="P20" s="61"/>
      <c r="Q20" s="61" t="s">
        <v>179</v>
      </c>
      <c r="R20" s="61" t="s">
        <v>179</v>
      </c>
      <c r="S20" s="61" t="s">
        <v>179</v>
      </c>
      <c r="T20" s="61" t="s">
        <v>179</v>
      </c>
      <c r="U20" s="61" t="s">
        <v>179</v>
      </c>
      <c r="V20" s="61" t="s">
        <v>179</v>
      </c>
      <c r="W20" s="61" t="s">
        <v>179</v>
      </c>
      <c r="X20" s="61" t="s">
        <v>179</v>
      </c>
      <c r="Y20" s="61" t="s">
        <v>179</v>
      </c>
      <c r="Z20" s="61"/>
      <c r="AA20" s="61">
        <v>18.3</v>
      </c>
      <c r="AB20" s="61">
        <v>673.85000000000014</v>
      </c>
      <c r="AC20" s="61"/>
      <c r="AD20" s="61" t="s">
        <v>179</v>
      </c>
      <c r="AE20" s="61" t="s">
        <v>179</v>
      </c>
      <c r="AF20" s="61" t="s">
        <v>179</v>
      </c>
      <c r="AG20" s="61" t="s">
        <v>179</v>
      </c>
      <c r="AH20" s="61" t="s">
        <v>179</v>
      </c>
      <c r="AI20" s="61" t="s">
        <v>179</v>
      </c>
      <c r="AJ20" s="62" t="s">
        <v>179</v>
      </c>
    </row>
    <row r="21" spans="1:36" s="1" customFormat="1" ht="15.5" thickTop="1" thickBot="1" x14ac:dyDescent="0.4">
      <c r="A21" s="2"/>
      <c r="C21" s="42"/>
      <c r="E21" s="44"/>
      <c r="F21" s="44"/>
      <c r="G21" s="44"/>
      <c r="H21" s="44"/>
      <c r="I21" s="44"/>
      <c r="J21" s="44"/>
      <c r="K21" s="44"/>
      <c r="L21" s="44"/>
      <c r="M21" s="44"/>
      <c r="N21" s="44"/>
      <c r="O21" s="44"/>
      <c r="P21" s="44"/>
      <c r="Q21" s="44"/>
      <c r="R21" s="44"/>
      <c r="S21" s="44"/>
      <c r="T21" s="44"/>
      <c r="U21" s="44"/>
      <c r="V21" s="44"/>
      <c r="W21" s="44"/>
      <c r="X21" s="63"/>
      <c r="Y21" s="44"/>
      <c r="Z21" s="44"/>
      <c r="AA21" s="44"/>
      <c r="AB21" s="44"/>
      <c r="AC21" s="44"/>
      <c r="AD21" s="44"/>
      <c r="AE21" s="44"/>
      <c r="AF21" s="44"/>
      <c r="AG21" s="44"/>
      <c r="AH21" s="44"/>
      <c r="AI21" s="44"/>
      <c r="AJ21" s="44"/>
    </row>
    <row r="22" spans="1:36" s="1" customFormat="1" ht="15" thickTop="1" x14ac:dyDescent="0.35">
      <c r="A22" s="2"/>
      <c r="B22" s="377" t="s">
        <v>157</v>
      </c>
      <c r="C22" s="378"/>
      <c r="D22" s="102"/>
      <c r="E22" s="12">
        <v>2165</v>
      </c>
      <c r="F22" s="13">
        <v>218.29175625000002</v>
      </c>
      <c r="G22" s="13">
        <v>27.165196333333334</v>
      </c>
      <c r="H22" s="14"/>
      <c r="I22" s="14"/>
      <c r="J22" s="13">
        <v>43.119359259259262</v>
      </c>
      <c r="K22" s="14"/>
      <c r="L22" s="14"/>
      <c r="M22" s="14"/>
      <c r="N22" s="14"/>
      <c r="O22" s="14"/>
      <c r="P22" s="14"/>
      <c r="Q22" s="13">
        <v>48.509279166666673</v>
      </c>
      <c r="R22" s="14">
        <v>1300</v>
      </c>
      <c r="S22" s="14">
        <v>15</v>
      </c>
      <c r="T22" s="14">
        <v>120</v>
      </c>
      <c r="U22" s="14">
        <v>1.4</v>
      </c>
      <c r="V22" s="14">
        <v>1.6</v>
      </c>
      <c r="W22" s="14">
        <v>17</v>
      </c>
      <c r="X22" s="15">
        <v>2</v>
      </c>
      <c r="Y22" s="14">
        <v>2.8</v>
      </c>
      <c r="Z22" s="16"/>
      <c r="AA22" s="16"/>
      <c r="AB22" s="14">
        <v>500</v>
      </c>
      <c r="AC22" s="16"/>
      <c r="AD22" s="14">
        <v>1000</v>
      </c>
      <c r="AE22" s="14">
        <v>700</v>
      </c>
      <c r="AF22" s="14">
        <v>320</v>
      </c>
      <c r="AG22" s="14">
        <v>16.2</v>
      </c>
      <c r="AH22" s="14">
        <v>18</v>
      </c>
      <c r="AI22" s="14">
        <v>1500</v>
      </c>
      <c r="AJ22" s="17">
        <v>2800</v>
      </c>
    </row>
    <row r="23" spans="1:36" s="1" customFormat="1" ht="15" thickBot="1" x14ac:dyDescent="0.4">
      <c r="A23" s="2"/>
      <c r="B23" s="379" t="s">
        <v>158</v>
      </c>
      <c r="C23" s="380"/>
      <c r="D23" s="102"/>
      <c r="E23" s="18">
        <v>2265</v>
      </c>
      <c r="F23" s="19">
        <v>315.31031458333337</v>
      </c>
      <c r="G23" s="20"/>
      <c r="H23" s="20"/>
      <c r="I23" s="19">
        <v>48.509279166666673</v>
      </c>
      <c r="J23" s="19">
        <v>75.458878703703704</v>
      </c>
      <c r="K23" s="19">
        <v>21.559679629629631</v>
      </c>
      <c r="L23" s="20"/>
      <c r="M23" s="20"/>
      <c r="N23" s="20"/>
      <c r="O23" s="20"/>
      <c r="P23" s="20"/>
      <c r="Q23" s="19">
        <v>169.78247708333333</v>
      </c>
      <c r="R23" s="20"/>
      <c r="S23" s="20">
        <v>100</v>
      </c>
      <c r="T23" s="20">
        <v>2000</v>
      </c>
      <c r="U23" s="20"/>
      <c r="V23" s="20"/>
      <c r="W23" s="20"/>
      <c r="X23" s="20">
        <v>100</v>
      </c>
      <c r="Y23" s="20"/>
      <c r="Z23" s="21"/>
      <c r="AA23" s="21"/>
      <c r="AB23" s="20"/>
      <c r="AC23" s="21"/>
      <c r="AD23" s="20">
        <v>2500</v>
      </c>
      <c r="AE23" s="20">
        <v>4000</v>
      </c>
      <c r="AF23" s="20"/>
      <c r="AG23" s="20">
        <v>45</v>
      </c>
      <c r="AH23" s="20">
        <v>40</v>
      </c>
      <c r="AI23" s="20">
        <v>2300</v>
      </c>
      <c r="AJ23" s="22"/>
    </row>
    <row r="24" spans="1:36" s="1" customFormat="1" ht="15.5" thickTop="1" thickBot="1" x14ac:dyDescent="0.4">
      <c r="B24" s="65"/>
      <c r="C24" s="65"/>
    </row>
    <row r="25" spans="1:36" s="1" customFormat="1" ht="15" thickTop="1" x14ac:dyDescent="0.35">
      <c r="B25" s="377" t="s">
        <v>159</v>
      </c>
      <c r="C25" s="378"/>
      <c r="F25" s="24">
        <v>249.1875</v>
      </c>
      <c r="G25" s="25">
        <v>31.01</v>
      </c>
      <c r="H25" s="23"/>
      <c r="I25" s="26"/>
      <c r="J25" s="27">
        <v>49.222222222222221</v>
      </c>
      <c r="K25" s="28"/>
      <c r="L25" s="28"/>
      <c r="M25" s="28"/>
      <c r="N25" s="28"/>
      <c r="O25" s="28"/>
      <c r="P25" s="28"/>
      <c r="Q25" s="25">
        <v>55.375</v>
      </c>
    </row>
    <row r="26" spans="1:36" s="1" customFormat="1" ht="15" thickBot="1" x14ac:dyDescent="0.4">
      <c r="B26" s="379" t="s">
        <v>160</v>
      </c>
      <c r="C26" s="380"/>
      <c r="F26" s="29">
        <v>359.9375</v>
      </c>
      <c r="G26" s="30"/>
      <c r="H26" s="23"/>
      <c r="I26" s="29">
        <v>55.375</v>
      </c>
      <c r="J26" s="31">
        <v>86.138888888888886</v>
      </c>
      <c r="K26" s="31">
        <v>24.611111111111111</v>
      </c>
      <c r="L26" s="32"/>
      <c r="M26" s="32"/>
      <c r="N26" s="32"/>
      <c r="O26" s="32"/>
      <c r="P26" s="32"/>
      <c r="Q26" s="33">
        <v>193.8125</v>
      </c>
    </row>
    <row r="27" spans="1:36" ht="15" thickTop="1" x14ac:dyDescent="0.35">
      <c r="A27" s="44"/>
    </row>
  </sheetData>
  <mergeCells count="55">
    <mergeCell ref="B26:C26"/>
    <mergeCell ref="B18:C18"/>
    <mergeCell ref="B19:C19"/>
    <mergeCell ref="B20:C20"/>
    <mergeCell ref="B22:C22"/>
    <mergeCell ref="B23:C23"/>
    <mergeCell ref="B25:C25"/>
    <mergeCell ref="B7:C7"/>
    <mergeCell ref="B8:C8"/>
    <mergeCell ref="B9:C9"/>
    <mergeCell ref="B10:C10"/>
    <mergeCell ref="B11:C11"/>
    <mergeCell ref="B12:C12"/>
    <mergeCell ref="B13:C13"/>
    <mergeCell ref="B14:C14"/>
    <mergeCell ref="B15:C15"/>
    <mergeCell ref="B16:C16"/>
    <mergeCell ref="B17:C17"/>
    <mergeCell ref="AH2:AH3"/>
    <mergeCell ref="AI2:AI3"/>
    <mergeCell ref="AJ2:AJ3"/>
    <mergeCell ref="B4:C4"/>
    <mergeCell ref="B5:C5"/>
    <mergeCell ref="AF2:AF3"/>
    <mergeCell ref="AG2:AG3"/>
    <mergeCell ref="U2:U3"/>
    <mergeCell ref="J2:J3"/>
    <mergeCell ref="K2:K3"/>
    <mergeCell ref="L2:L3"/>
    <mergeCell ref="M2:M3"/>
    <mergeCell ref="N2:N3"/>
    <mergeCell ref="O2:O3"/>
    <mergeCell ref="E2:E3"/>
    <mergeCell ref="B6:C6"/>
    <mergeCell ref="AB2:AB3"/>
    <mergeCell ref="AC2:AC3"/>
    <mergeCell ref="AD2:AD3"/>
    <mergeCell ref="P2:P3"/>
    <mergeCell ref="Q2:Q3"/>
    <mergeCell ref="R2:R3"/>
    <mergeCell ref="S2:S3"/>
    <mergeCell ref="T2:T3"/>
    <mergeCell ref="G2:G3"/>
    <mergeCell ref="H2:H3"/>
    <mergeCell ref="I2:I3"/>
    <mergeCell ref="A2:A3"/>
    <mergeCell ref="B2:C3"/>
    <mergeCell ref="AE2:AE3"/>
    <mergeCell ref="V2:V3"/>
    <mergeCell ref="W2:W3"/>
    <mergeCell ref="X2:X3"/>
    <mergeCell ref="Y2:Y3"/>
    <mergeCell ref="Z2:Z3"/>
    <mergeCell ref="AA2:AA3"/>
    <mergeCell ref="F2:F3"/>
  </mergeCells>
  <conditionalFormatting sqref="E19">
    <cfRule type="cellIs" dxfId="52" priority="63" operator="lessThan">
      <formula>$E22</formula>
    </cfRule>
    <cfRule type="cellIs" dxfId="51" priority="64" operator="greaterThan">
      <formula>$E$23</formula>
    </cfRule>
    <cfRule type="cellIs" dxfId="50" priority="65" operator="between">
      <formula>$E$22</formula>
      <formula>$E$23</formula>
    </cfRule>
  </conditionalFormatting>
  <conditionalFormatting sqref="F19">
    <cfRule type="cellIs" dxfId="49" priority="60" operator="between">
      <formula>$F$22</formula>
      <formula>$F$23</formula>
    </cfRule>
    <cfRule type="cellIs" dxfId="48" priority="61" operator="lessThan">
      <formula>$F$22</formula>
    </cfRule>
    <cfRule type="cellIs" dxfId="47" priority="62" operator="greaterThan">
      <formula>$F$23</formula>
    </cfRule>
  </conditionalFormatting>
  <conditionalFormatting sqref="G19">
    <cfRule type="cellIs" dxfId="46" priority="58" operator="lessThan">
      <formula>$G$22</formula>
    </cfRule>
    <cfRule type="cellIs" dxfId="45" priority="59" operator="greaterThan">
      <formula>$G$22</formula>
    </cfRule>
  </conditionalFormatting>
  <conditionalFormatting sqref="I19">
    <cfRule type="cellIs" dxfId="44" priority="56" operator="lessThan">
      <formula>$I$23</formula>
    </cfRule>
    <cfRule type="cellIs" dxfId="43" priority="57" operator="greaterThan">
      <formula>$I$23</formula>
    </cfRule>
  </conditionalFormatting>
  <conditionalFormatting sqref="J19">
    <cfRule type="cellIs" dxfId="42" priority="53" operator="between">
      <formula>$J$22</formula>
      <formula>$J$23</formula>
    </cfRule>
    <cfRule type="cellIs" dxfId="41" priority="54" operator="lessThan">
      <formula>$J$22</formula>
    </cfRule>
    <cfRule type="cellIs" dxfId="40" priority="55" operator="greaterThan">
      <formula>$J$23</formula>
    </cfRule>
  </conditionalFormatting>
  <conditionalFormatting sqref="K19">
    <cfRule type="cellIs" dxfId="39" priority="52" operator="lessThan">
      <formula>$K$23</formula>
    </cfRule>
  </conditionalFormatting>
  <conditionalFormatting sqref="Q19">
    <cfRule type="cellIs" dxfId="38" priority="49" operator="between">
      <formula>$Q$22</formula>
      <formula>$Q$23</formula>
    </cfRule>
    <cfRule type="cellIs" dxfId="37" priority="50" operator="lessThan">
      <formula>$Q$22</formula>
    </cfRule>
    <cfRule type="cellIs" dxfId="36" priority="51" operator="greaterThan">
      <formula>$Q$23</formula>
    </cfRule>
  </conditionalFormatting>
  <conditionalFormatting sqref="R19">
    <cfRule type="cellIs" dxfId="35" priority="48" operator="greaterThan">
      <formula>$R$22</formula>
    </cfRule>
  </conditionalFormatting>
  <conditionalFormatting sqref="S19">
    <cfRule type="cellIs" dxfId="34" priority="45" operator="between">
      <formula>$S$22</formula>
      <formula>$S$23</formula>
    </cfRule>
    <cfRule type="cellIs" dxfId="33" priority="46" operator="lessThan">
      <formula>$S$22</formula>
    </cfRule>
    <cfRule type="cellIs" dxfId="32" priority="47" operator="greaterThan">
      <formula>$S$23</formula>
    </cfRule>
  </conditionalFormatting>
  <conditionalFormatting sqref="T19">
    <cfRule type="cellIs" dxfId="31" priority="42" operator="between">
      <formula>$T$22</formula>
      <formula>$T$23</formula>
    </cfRule>
    <cfRule type="cellIs" dxfId="30" priority="43" operator="lessThan">
      <formula>$T$22</formula>
    </cfRule>
    <cfRule type="cellIs" dxfId="29" priority="44" operator="greaterThan">
      <formula>$T$23</formula>
    </cfRule>
  </conditionalFormatting>
  <conditionalFormatting sqref="U19">
    <cfRule type="cellIs" dxfId="28" priority="40" operator="lessThan">
      <formula>$U$22</formula>
    </cfRule>
    <cfRule type="cellIs" dxfId="27" priority="41" operator="greaterThan">
      <formula>$U$22</formula>
    </cfRule>
  </conditionalFormatting>
  <conditionalFormatting sqref="V19">
    <cfRule type="cellIs" dxfId="26" priority="38" operator="lessThan">
      <formula>$V$22</formula>
    </cfRule>
    <cfRule type="cellIs" dxfId="25" priority="39" operator="greaterThan">
      <formula>$V$22</formula>
    </cfRule>
  </conditionalFormatting>
  <conditionalFormatting sqref="W19">
    <cfRule type="cellIs" dxfId="24" priority="36" operator="lessThan">
      <formula>$W$22</formula>
    </cfRule>
    <cfRule type="cellIs" dxfId="23" priority="37" operator="greaterThan">
      <formula>$W$22</formula>
    </cfRule>
  </conditionalFormatting>
  <conditionalFormatting sqref="Y19">
    <cfRule type="cellIs" dxfId="22" priority="31" operator="lessThan">
      <formula>$Y$22</formula>
    </cfRule>
    <cfRule type="cellIs" dxfId="21" priority="32" operator="greaterThan">
      <formula>$Y$22</formula>
    </cfRule>
  </conditionalFormatting>
  <conditionalFormatting sqref="AB19">
    <cfRule type="cellIs" dxfId="20" priority="29" operator="lessThan">
      <formula>$AB$22</formula>
    </cfRule>
    <cfRule type="cellIs" dxfId="19" priority="30" operator="greaterThan">
      <formula>$AB$22</formula>
    </cfRule>
  </conditionalFormatting>
  <conditionalFormatting sqref="AD19">
    <cfRule type="cellIs" dxfId="18" priority="26" operator="between">
      <formula>$AD$22</formula>
      <formula>$AD$23</formula>
    </cfRule>
    <cfRule type="cellIs" dxfId="17" priority="27" operator="lessThan">
      <formula>$AD$22</formula>
    </cfRule>
    <cfRule type="cellIs" dxfId="16" priority="28" operator="greaterThan">
      <formula>$AD$23</formula>
    </cfRule>
  </conditionalFormatting>
  <conditionalFormatting sqref="AF19">
    <cfRule type="cellIs" dxfId="15" priority="24" operator="lessThan">
      <formula>$AF$22</formula>
    </cfRule>
    <cfRule type="cellIs" dxfId="14" priority="25" operator="greaterThan">
      <formula>$AF$22</formula>
    </cfRule>
  </conditionalFormatting>
  <conditionalFormatting sqref="AG19">
    <cfRule type="cellIs" dxfId="13" priority="21" operator="between">
      <formula>$AG$22</formula>
      <formula>$AG$23</formula>
    </cfRule>
    <cfRule type="cellIs" dxfId="12" priority="22" operator="lessThan">
      <formula>$AG$22</formula>
    </cfRule>
    <cfRule type="cellIs" dxfId="11" priority="23" operator="greaterThan">
      <formula>$AG$23</formula>
    </cfRule>
  </conditionalFormatting>
  <conditionalFormatting sqref="AH19">
    <cfRule type="cellIs" dxfId="10" priority="18" operator="between">
      <formula>$AH$22</formula>
      <formula>$AH$23</formula>
    </cfRule>
    <cfRule type="cellIs" dxfId="9" priority="19" operator="lessThan">
      <formula>$AH$22</formula>
    </cfRule>
    <cfRule type="cellIs" dxfId="8" priority="20" operator="greaterThan">
      <formula>$AH$23</formula>
    </cfRule>
  </conditionalFormatting>
  <conditionalFormatting sqref="AI19">
    <cfRule type="cellIs" dxfId="7" priority="15" operator="between">
      <formula>$AI$22</formula>
      <formula>$AI$23</formula>
    </cfRule>
    <cfRule type="cellIs" dxfId="6" priority="16" operator="lessThan">
      <formula>$AI$22</formula>
    </cfRule>
    <cfRule type="cellIs" dxfId="5" priority="17" operator="greaterThan">
      <formula>$AI$23</formula>
    </cfRule>
  </conditionalFormatting>
  <conditionalFormatting sqref="AJ19">
    <cfRule type="cellIs" dxfId="4" priority="13" operator="lessThan">
      <formula>$AJ$22</formula>
    </cfRule>
    <cfRule type="cellIs" dxfId="3" priority="14" operator="greaterThan">
      <formula>$AJ$23</formula>
    </cfRule>
  </conditionalFormatting>
  <conditionalFormatting sqref="AE19">
    <cfRule type="cellIs" dxfId="2" priority="10" operator="between">
      <formula>$AE$22</formula>
      <formula>$AE$23</formula>
    </cfRule>
    <cfRule type="cellIs" dxfId="1" priority="11" operator="lessThan">
      <formula>$AE$22</formula>
    </cfRule>
    <cfRule type="cellIs" dxfId="0" priority="12" operator="greaterThan">
      <formula>$AE$23</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2">
    <tabColor rgb="FF0070C0"/>
  </sheetPr>
  <dimension ref="A1:AJ26"/>
  <sheetViews>
    <sheetView zoomScale="80" zoomScaleNormal="80" workbookViewId="0">
      <pane xSplit="4" ySplit="3" topLeftCell="E4" activePane="bottomRight" state="frozen"/>
      <selection pane="topRight" activeCell="E1" sqref="E1"/>
      <selection pane="bottomLeft" activeCell="A4" sqref="A4"/>
      <selection pane="bottomRight" activeCell="L19" sqref="L19:P19"/>
    </sheetView>
  </sheetViews>
  <sheetFormatPr defaultColWidth="6.453125" defaultRowHeight="14.5" x14ac:dyDescent="0.35"/>
  <cols>
    <col min="1" max="1" width="6.453125" style="2"/>
    <col min="2" max="2" width="6.453125" style="1"/>
    <col min="3" max="3" width="51.6328125" style="2" customWidth="1"/>
    <col min="4" max="4" width="6.453125" style="1"/>
    <col min="5" max="36" width="8.6328125" style="1" customWidth="1"/>
    <col min="37" max="16384" width="6.453125" style="1"/>
  </cols>
  <sheetData>
    <row r="1" spans="1:36" ht="84.5" customHeight="1" thickBot="1" x14ac:dyDescent="0.4">
      <c r="E1" s="5" t="s">
        <v>12</v>
      </c>
      <c r="F1" s="5" t="s">
        <v>13</v>
      </c>
      <c r="G1" s="5" t="s">
        <v>14</v>
      </c>
      <c r="H1" s="5" t="s">
        <v>15</v>
      </c>
      <c r="I1" s="5" t="s">
        <v>16</v>
      </c>
      <c r="J1" s="5" t="s">
        <v>17</v>
      </c>
      <c r="K1" s="5" t="s">
        <v>18</v>
      </c>
      <c r="L1" s="5" t="s">
        <v>19</v>
      </c>
      <c r="M1" s="5" t="s">
        <v>20</v>
      </c>
      <c r="N1" s="5" t="s">
        <v>21</v>
      </c>
      <c r="O1" s="5" t="s">
        <v>22</v>
      </c>
      <c r="P1" s="5" t="s">
        <v>23</v>
      </c>
      <c r="Q1" s="5" t="s">
        <v>24</v>
      </c>
      <c r="R1" s="5" t="s">
        <v>25</v>
      </c>
      <c r="S1" s="5" t="s">
        <v>26</v>
      </c>
      <c r="T1" s="5" t="s">
        <v>27</v>
      </c>
      <c r="U1" s="5" t="s">
        <v>28</v>
      </c>
      <c r="V1" s="5" t="s">
        <v>29</v>
      </c>
      <c r="W1" s="5" t="s">
        <v>30</v>
      </c>
      <c r="X1" s="5" t="s">
        <v>31</v>
      </c>
      <c r="Y1" s="5" t="s">
        <v>32</v>
      </c>
      <c r="Z1" s="5" t="s">
        <v>33</v>
      </c>
      <c r="AA1" s="5" t="s">
        <v>34</v>
      </c>
      <c r="AB1" s="5" t="s">
        <v>35</v>
      </c>
      <c r="AC1" s="5" t="s">
        <v>36</v>
      </c>
      <c r="AD1" s="5" t="s">
        <v>37</v>
      </c>
      <c r="AE1" s="5" t="s">
        <v>38</v>
      </c>
      <c r="AF1" s="5" t="s">
        <v>39</v>
      </c>
      <c r="AG1" s="5" t="s">
        <v>40</v>
      </c>
      <c r="AH1" s="5" t="s">
        <v>41</v>
      </c>
      <c r="AI1" s="5" t="s">
        <v>42</v>
      </c>
      <c r="AJ1" s="5" t="s">
        <v>43</v>
      </c>
    </row>
    <row r="2" spans="1:36" ht="15" thickTop="1" x14ac:dyDescent="0.35">
      <c r="A2" s="330" t="s">
        <v>1</v>
      </c>
      <c r="B2" s="332" t="s">
        <v>0</v>
      </c>
      <c r="C2" s="333"/>
      <c r="E2" s="335" t="s">
        <v>44</v>
      </c>
      <c r="F2" s="337" t="s">
        <v>45</v>
      </c>
      <c r="G2" s="337" t="s">
        <v>46</v>
      </c>
      <c r="H2" s="337" t="s">
        <v>47</v>
      </c>
      <c r="I2" s="325" t="s">
        <v>48</v>
      </c>
      <c r="J2" s="337" t="s">
        <v>49</v>
      </c>
      <c r="K2" s="337" t="s">
        <v>50</v>
      </c>
      <c r="L2" s="325" t="s">
        <v>51</v>
      </c>
      <c r="M2" s="325" t="s">
        <v>52</v>
      </c>
      <c r="N2" s="325" t="s">
        <v>53</v>
      </c>
      <c r="O2" s="325" t="s">
        <v>54</v>
      </c>
      <c r="P2" s="325" t="s">
        <v>55</v>
      </c>
      <c r="Q2" s="325" t="s">
        <v>56</v>
      </c>
      <c r="R2" s="325" t="s">
        <v>57</v>
      </c>
      <c r="S2" s="325" t="s">
        <v>58</v>
      </c>
      <c r="T2" s="325" t="s">
        <v>59</v>
      </c>
      <c r="U2" s="325" t="s">
        <v>60</v>
      </c>
      <c r="V2" s="325" t="s">
        <v>61</v>
      </c>
      <c r="W2" s="325" t="s">
        <v>62</v>
      </c>
      <c r="X2" s="325" t="s">
        <v>63</v>
      </c>
      <c r="Y2" s="325" t="s">
        <v>64</v>
      </c>
      <c r="Z2" s="325" t="s">
        <v>65</v>
      </c>
      <c r="AA2" s="325" t="s">
        <v>66</v>
      </c>
      <c r="AB2" s="325" t="s">
        <v>67</v>
      </c>
      <c r="AC2" s="325" t="s">
        <v>68</v>
      </c>
      <c r="AD2" s="325" t="s">
        <v>69</v>
      </c>
      <c r="AE2" s="325" t="s">
        <v>70</v>
      </c>
      <c r="AF2" s="325" t="s">
        <v>71</v>
      </c>
      <c r="AG2" s="325" t="s">
        <v>72</v>
      </c>
      <c r="AH2" s="325" t="s">
        <v>73</v>
      </c>
      <c r="AI2" s="325" t="s">
        <v>74</v>
      </c>
      <c r="AJ2" s="327" t="s">
        <v>75</v>
      </c>
    </row>
    <row r="3" spans="1:36" ht="15" thickBot="1" x14ac:dyDescent="0.4">
      <c r="A3" s="331"/>
      <c r="B3" s="315"/>
      <c r="C3" s="334"/>
      <c r="E3" s="336"/>
      <c r="F3" s="326"/>
      <c r="G3" s="326"/>
      <c r="H3" s="326"/>
      <c r="I3" s="326"/>
      <c r="J3" s="326"/>
      <c r="K3" s="326"/>
      <c r="L3" s="326"/>
      <c r="M3" s="326"/>
      <c r="N3" s="326"/>
      <c r="O3" s="326"/>
      <c r="P3" s="326"/>
      <c r="Q3" s="326"/>
      <c r="R3" s="326"/>
      <c r="S3" s="326"/>
      <c r="T3" s="326"/>
      <c r="U3" s="326"/>
      <c r="V3" s="326"/>
      <c r="W3" s="326"/>
      <c r="X3" s="326"/>
      <c r="Y3" s="326"/>
      <c r="Z3" s="326"/>
      <c r="AA3" s="326"/>
      <c r="AB3" s="326"/>
      <c r="AC3" s="326"/>
      <c r="AD3" s="326"/>
      <c r="AE3" s="326"/>
      <c r="AF3" s="326"/>
      <c r="AG3" s="326"/>
      <c r="AH3" s="326"/>
      <c r="AI3" s="326"/>
      <c r="AJ3" s="328"/>
    </row>
    <row r="4" spans="1:36" ht="15.5" x14ac:dyDescent="0.35">
      <c r="A4" s="253">
        <v>7.2800000000000011</v>
      </c>
      <c r="B4" s="309" t="s">
        <v>186</v>
      </c>
      <c r="C4" s="329"/>
      <c r="E4" s="116"/>
      <c r="F4" s="117"/>
      <c r="G4" s="117"/>
      <c r="H4" s="117"/>
      <c r="I4" s="117"/>
      <c r="J4" s="117"/>
      <c r="K4" s="117"/>
      <c r="L4" s="117"/>
      <c r="M4" s="117"/>
      <c r="N4" s="117"/>
      <c r="O4" s="117"/>
      <c r="P4" s="117"/>
      <c r="Q4" s="117"/>
      <c r="R4" s="117"/>
      <c r="S4" s="117"/>
      <c r="T4" s="117"/>
      <c r="U4" s="117"/>
      <c r="V4" s="117"/>
      <c r="W4" s="117"/>
      <c r="X4" s="117"/>
      <c r="Y4" s="117"/>
      <c r="Z4" s="117"/>
      <c r="AA4" s="117"/>
      <c r="AB4" s="117"/>
      <c r="AC4" s="117"/>
      <c r="AD4" s="117"/>
      <c r="AE4" s="117"/>
      <c r="AF4" s="117"/>
      <c r="AG4" s="117"/>
      <c r="AH4" s="117"/>
      <c r="AI4" s="117"/>
      <c r="AJ4" s="118"/>
    </row>
    <row r="5" spans="1:36" x14ac:dyDescent="0.35">
      <c r="A5" s="3">
        <v>2</v>
      </c>
      <c r="B5" s="295" t="s">
        <v>188</v>
      </c>
      <c r="C5" s="322"/>
      <c r="E5" s="93">
        <v>67.260000000000005</v>
      </c>
      <c r="F5" s="94">
        <v>11.42</v>
      </c>
      <c r="G5" s="94">
        <v>3.28</v>
      </c>
      <c r="H5" s="94">
        <v>2.2400000000000002</v>
      </c>
      <c r="I5" s="94">
        <v>0</v>
      </c>
      <c r="J5" s="94">
        <v>1.6</v>
      </c>
      <c r="K5" s="94">
        <v>0.18</v>
      </c>
      <c r="L5" s="94">
        <v>0.44</v>
      </c>
      <c r="M5" s="94">
        <v>0.42</v>
      </c>
      <c r="N5" s="94">
        <v>0.26</v>
      </c>
      <c r="O5" s="94">
        <v>0.14000000000000001</v>
      </c>
      <c r="P5" s="94">
        <v>0.96</v>
      </c>
      <c r="Q5" s="94">
        <v>4.78</v>
      </c>
      <c r="R5" s="94">
        <v>421.2</v>
      </c>
      <c r="S5" s="94">
        <v>0</v>
      </c>
      <c r="T5" s="94">
        <v>60.64</v>
      </c>
      <c r="U5" s="94">
        <v>0.16</v>
      </c>
      <c r="V5" s="94">
        <v>0.26</v>
      </c>
      <c r="W5" s="94">
        <v>2.12</v>
      </c>
      <c r="X5" s="94">
        <v>0.24</v>
      </c>
      <c r="Y5" s="94">
        <v>0</v>
      </c>
      <c r="Z5" s="94">
        <v>115.44</v>
      </c>
      <c r="AA5" s="94">
        <v>0.52</v>
      </c>
      <c r="AB5" s="94">
        <v>116.34</v>
      </c>
      <c r="AC5" s="94">
        <v>115.98</v>
      </c>
      <c r="AD5" s="94">
        <v>223.24</v>
      </c>
      <c r="AE5" s="94">
        <v>100.36</v>
      </c>
      <c r="AF5" s="94">
        <v>73.22</v>
      </c>
      <c r="AG5" s="94">
        <v>2.86</v>
      </c>
      <c r="AH5" s="94">
        <v>1.04</v>
      </c>
      <c r="AI5" s="94">
        <v>97.78</v>
      </c>
      <c r="AJ5" s="95">
        <v>535.52</v>
      </c>
    </row>
    <row r="6" spans="1:36" x14ac:dyDescent="0.35">
      <c r="A6" s="103">
        <v>0.14000000000000001</v>
      </c>
      <c r="B6" s="295" t="s">
        <v>4</v>
      </c>
      <c r="C6" s="322"/>
      <c r="E6" s="84">
        <v>5.21</v>
      </c>
      <c r="F6" s="77">
        <v>0.95579999999999998</v>
      </c>
      <c r="G6" s="77">
        <v>0.2646</v>
      </c>
      <c r="H6" s="77">
        <v>0.35449999999999998</v>
      </c>
      <c r="I6" s="77">
        <v>0</v>
      </c>
      <c r="J6" s="77">
        <v>0.12310000000000001</v>
      </c>
      <c r="K6" s="77">
        <v>1.6600000000000004E-2</v>
      </c>
      <c r="L6" s="77">
        <v>1.9000000000000003E-2</v>
      </c>
      <c r="M6" s="77">
        <v>5.5500000000000001E-2</v>
      </c>
      <c r="N6" s="77">
        <v>4.7199999999999992E-2</v>
      </c>
      <c r="O6" s="77">
        <v>8.3000000000000018E-3</v>
      </c>
      <c r="P6" s="77">
        <v>0</v>
      </c>
      <c r="Q6" s="77">
        <v>0.16070000000000001</v>
      </c>
      <c r="R6" s="77">
        <v>51.6297</v>
      </c>
      <c r="S6" s="77">
        <v>0</v>
      </c>
      <c r="T6" s="77">
        <v>2.5024999999999999</v>
      </c>
      <c r="U6" s="77">
        <v>6.4000000000000003E-3</v>
      </c>
      <c r="V6" s="77">
        <v>6.4000000000000003E-3</v>
      </c>
      <c r="W6" s="77">
        <v>0.11560000000000001</v>
      </c>
      <c r="X6" s="77">
        <v>1.4499999999999999E-2</v>
      </c>
      <c r="Y6" s="77">
        <v>0</v>
      </c>
      <c r="Z6" s="77">
        <v>1.8058000000000001</v>
      </c>
      <c r="AA6" s="77">
        <v>0</v>
      </c>
      <c r="AB6" s="77">
        <v>1.8058000000000001</v>
      </c>
      <c r="AC6" s="77">
        <v>1.8058000000000001</v>
      </c>
      <c r="AD6" s="77">
        <v>2.8216000000000001</v>
      </c>
      <c r="AE6" s="77">
        <v>3.7462</v>
      </c>
      <c r="AF6" s="77">
        <v>1.7258</v>
      </c>
      <c r="AG6" s="77">
        <v>8.1500000000000003E-2</v>
      </c>
      <c r="AH6" s="77">
        <v>3.3700000000000001E-2</v>
      </c>
      <c r="AI6" s="77">
        <v>8.0360999999999994</v>
      </c>
      <c r="AJ6" s="85">
        <v>24.9405</v>
      </c>
    </row>
    <row r="7" spans="1:36" customFormat="1" x14ac:dyDescent="0.35">
      <c r="A7" s="103">
        <v>5.1400000000000006</v>
      </c>
      <c r="B7" s="295" t="s">
        <v>190</v>
      </c>
      <c r="C7" s="322"/>
      <c r="E7" s="86">
        <v>333.56700000000001</v>
      </c>
      <c r="F7" s="87">
        <v>72.671000000000006</v>
      </c>
      <c r="G7" s="87">
        <v>12.421000000000001</v>
      </c>
      <c r="H7" s="87">
        <v>36.011000000000003</v>
      </c>
      <c r="I7" s="87">
        <v>2.0870000000000002</v>
      </c>
      <c r="J7" s="87">
        <v>5.0280000000000005</v>
      </c>
      <c r="K7" s="87">
        <v>0.8</v>
      </c>
      <c r="L7" s="87">
        <v>2.2570000000000001</v>
      </c>
      <c r="M7" s="87">
        <v>1.4570000000000001</v>
      </c>
      <c r="N7" s="87">
        <v>0.94300000000000006</v>
      </c>
      <c r="O7" s="87">
        <v>0.14300000000000002</v>
      </c>
      <c r="P7" s="87">
        <v>2.1139999999999999</v>
      </c>
      <c r="Q7" s="87">
        <v>7.0529999999999999</v>
      </c>
      <c r="R7" s="87">
        <v>260.12299999999999</v>
      </c>
      <c r="S7" s="87">
        <v>0</v>
      </c>
      <c r="T7" s="87">
        <v>114.018</v>
      </c>
      <c r="U7" s="87">
        <v>0.51400000000000001</v>
      </c>
      <c r="V7" s="87">
        <v>0.371</v>
      </c>
      <c r="W7" s="87">
        <v>4.4830000000000005</v>
      </c>
      <c r="X7" s="87">
        <v>0.51400000000000001</v>
      </c>
      <c r="Y7" s="87">
        <v>0</v>
      </c>
      <c r="Z7" s="87">
        <v>108.774</v>
      </c>
      <c r="AA7" s="87">
        <v>0.94300000000000006</v>
      </c>
      <c r="AB7" s="87">
        <v>110.517</v>
      </c>
      <c r="AC7" s="87">
        <v>109.717</v>
      </c>
      <c r="AD7" s="87">
        <v>128.279</v>
      </c>
      <c r="AE7" s="87">
        <v>175.20000000000002</v>
      </c>
      <c r="AF7" s="87">
        <v>95.828000000000003</v>
      </c>
      <c r="AG7" s="87">
        <v>3.5979999999999999</v>
      </c>
      <c r="AH7" s="87">
        <v>1.542</v>
      </c>
      <c r="AI7" s="87">
        <v>190.13600000000002</v>
      </c>
      <c r="AJ7" s="88">
        <v>1296.8010000000002</v>
      </c>
    </row>
    <row r="8" spans="1:36" ht="15.5" x14ac:dyDescent="0.35">
      <c r="A8" s="4">
        <v>3</v>
      </c>
      <c r="B8" s="299" t="s">
        <v>189</v>
      </c>
      <c r="C8" s="324"/>
      <c r="E8" s="84">
        <v>479.54999999999995</v>
      </c>
      <c r="F8" s="77">
        <v>94.913999999999987</v>
      </c>
      <c r="G8" s="77">
        <v>12.228000000000002</v>
      </c>
      <c r="H8" s="77">
        <v>4.4340000000000002</v>
      </c>
      <c r="I8" s="77">
        <v>1.89</v>
      </c>
      <c r="J8" s="77">
        <v>5.8620000000000001</v>
      </c>
      <c r="K8" s="77">
        <v>1.08</v>
      </c>
      <c r="L8" s="77">
        <v>1.6139999999999999</v>
      </c>
      <c r="M8" s="77">
        <v>2.25</v>
      </c>
      <c r="N8" s="77">
        <v>1.9319999999999999</v>
      </c>
      <c r="O8" s="77">
        <v>0.14399999999999999</v>
      </c>
      <c r="P8" s="77">
        <v>2.2919999999999998</v>
      </c>
      <c r="Q8" s="77">
        <v>16.5</v>
      </c>
      <c r="R8" s="77">
        <v>6.6959999999999997</v>
      </c>
      <c r="S8" s="77">
        <v>0.10200000000000001</v>
      </c>
      <c r="T8" s="77">
        <v>0.32999999999999996</v>
      </c>
      <c r="U8" s="77">
        <v>0.504</v>
      </c>
      <c r="V8" s="77">
        <v>0.21600000000000003</v>
      </c>
      <c r="W8" s="77">
        <v>8.4239999999999995</v>
      </c>
      <c r="X8" s="77">
        <v>0.40200000000000002</v>
      </c>
      <c r="Y8" s="77">
        <v>1.7999999999999999E-2</v>
      </c>
      <c r="Z8" s="77">
        <v>59.694000000000003</v>
      </c>
      <c r="AA8" s="77">
        <v>6.0299999999999994</v>
      </c>
      <c r="AB8" s="77">
        <v>69.888000000000005</v>
      </c>
      <c r="AC8" s="77">
        <v>65.609999999999985</v>
      </c>
      <c r="AD8" s="77">
        <v>70.23599999999999</v>
      </c>
      <c r="AE8" s="77">
        <v>428.71199999999993</v>
      </c>
      <c r="AF8" s="77">
        <v>173.54999999999998</v>
      </c>
      <c r="AG8" s="77">
        <v>5.1419999999999995</v>
      </c>
      <c r="AH8" s="77">
        <v>3.4260000000000002</v>
      </c>
      <c r="AI8" s="77">
        <v>120.408</v>
      </c>
      <c r="AJ8" s="85">
        <v>433.60799999999995</v>
      </c>
    </row>
    <row r="9" spans="1:36" ht="15.5" x14ac:dyDescent="0.35">
      <c r="A9" s="4">
        <v>2.7300000000000004</v>
      </c>
      <c r="B9" s="299" t="s">
        <v>6</v>
      </c>
      <c r="C9" s="324"/>
      <c r="E9" s="84"/>
      <c r="F9" s="77"/>
      <c r="G9" s="77"/>
      <c r="H9" s="77"/>
      <c r="I9" s="77"/>
      <c r="J9" s="77"/>
      <c r="K9" s="77"/>
      <c r="L9" s="77"/>
      <c r="M9" s="77"/>
      <c r="N9" s="77"/>
      <c r="O9" s="77"/>
      <c r="P9" s="77"/>
      <c r="Q9" s="77"/>
      <c r="R9" s="77"/>
      <c r="S9" s="77"/>
      <c r="T9" s="77"/>
      <c r="U9" s="77"/>
      <c r="V9" s="77"/>
      <c r="W9" s="77"/>
      <c r="X9" s="77"/>
      <c r="Y9" s="77"/>
      <c r="Z9" s="77"/>
      <c r="AA9" s="77"/>
      <c r="AB9" s="77"/>
      <c r="AC9" s="77"/>
      <c r="AD9" s="77"/>
      <c r="AE9" s="77"/>
      <c r="AF9" s="77"/>
      <c r="AG9" s="77"/>
      <c r="AH9" s="77"/>
      <c r="AI9" s="77"/>
      <c r="AJ9" s="85"/>
    </row>
    <row r="10" spans="1:36" x14ac:dyDescent="0.35">
      <c r="A10" s="68">
        <v>1.9100000000000001</v>
      </c>
      <c r="B10" s="297" t="s">
        <v>7</v>
      </c>
      <c r="C10" s="323"/>
      <c r="E10" s="84"/>
      <c r="F10" s="77"/>
      <c r="G10" s="77"/>
      <c r="H10" s="77"/>
      <c r="I10" s="77"/>
      <c r="J10" s="77"/>
      <c r="K10" s="77"/>
      <c r="L10" s="77"/>
      <c r="M10" s="77"/>
      <c r="N10" s="77"/>
      <c r="O10" s="77"/>
      <c r="P10" s="77"/>
      <c r="Q10" s="77"/>
      <c r="R10" s="77"/>
      <c r="S10" s="77"/>
      <c r="T10" s="77"/>
      <c r="U10" s="77"/>
      <c r="V10" s="77"/>
      <c r="W10" s="77"/>
      <c r="X10" s="77"/>
      <c r="Y10" s="77"/>
      <c r="Z10" s="77"/>
      <c r="AA10" s="77"/>
      <c r="AB10" s="77"/>
      <c r="AC10" s="77"/>
      <c r="AD10" s="77"/>
      <c r="AE10" s="77"/>
      <c r="AF10" s="77"/>
      <c r="AG10" s="77"/>
      <c r="AH10" s="77"/>
      <c r="AI10" s="77"/>
      <c r="AJ10" s="85"/>
    </row>
    <row r="11" spans="1:36" x14ac:dyDescent="0.35">
      <c r="A11" s="103">
        <v>0.4</v>
      </c>
      <c r="B11" s="295" t="s">
        <v>8</v>
      </c>
      <c r="C11" s="322"/>
      <c r="E11" s="84">
        <v>48.653999999999996</v>
      </c>
      <c r="F11" s="77">
        <v>7.6259999999999994</v>
      </c>
      <c r="G11" s="77">
        <v>2.056</v>
      </c>
      <c r="H11" s="77">
        <v>0.59400000000000008</v>
      </c>
      <c r="I11" s="77">
        <v>0</v>
      </c>
      <c r="J11" s="77">
        <v>0.77800000000000002</v>
      </c>
      <c r="K11" s="77">
        <v>0.128</v>
      </c>
      <c r="L11" s="77">
        <v>0.24400000000000002</v>
      </c>
      <c r="M11" s="77">
        <v>0.312</v>
      </c>
      <c r="N11" s="77">
        <v>0.248</v>
      </c>
      <c r="O11" s="77">
        <v>0.05</v>
      </c>
      <c r="P11" s="77">
        <v>0.13</v>
      </c>
      <c r="Q11" s="77">
        <v>3.16</v>
      </c>
      <c r="R11" s="77">
        <v>0.74</v>
      </c>
      <c r="S11" s="77">
        <v>0</v>
      </c>
      <c r="T11" s="77">
        <v>0.70000000000000007</v>
      </c>
      <c r="U11" s="77">
        <v>7.0000000000000007E-2</v>
      </c>
      <c r="V11" s="77">
        <v>2.8000000000000001E-2</v>
      </c>
      <c r="W11" s="77">
        <v>0.8819999999999999</v>
      </c>
      <c r="X11" s="77">
        <v>0.04</v>
      </c>
      <c r="Y11" s="77">
        <v>0</v>
      </c>
      <c r="Z11" s="77">
        <v>43.136000000000003</v>
      </c>
      <c r="AA11" s="77">
        <v>0.03</v>
      </c>
      <c r="AB11" s="77">
        <v>43.188000000000002</v>
      </c>
      <c r="AC11" s="77">
        <v>43.166000000000004</v>
      </c>
      <c r="AD11" s="77">
        <v>20.604000000000003</v>
      </c>
      <c r="AE11" s="77">
        <v>50.376000000000005</v>
      </c>
      <c r="AF11" s="77">
        <v>19.134</v>
      </c>
      <c r="AG11" s="77">
        <v>0.8580000000000001</v>
      </c>
      <c r="AH11" s="77">
        <v>0.4</v>
      </c>
      <c r="AI11" s="77">
        <v>47.216000000000008</v>
      </c>
      <c r="AJ11" s="85">
        <v>138.08600000000001</v>
      </c>
    </row>
    <row r="12" spans="1:36" x14ac:dyDescent="0.35">
      <c r="A12" s="3">
        <v>0.8</v>
      </c>
      <c r="B12" s="295" t="s">
        <v>256</v>
      </c>
      <c r="C12" s="322"/>
      <c r="E12" s="93">
        <v>100.93600000000001</v>
      </c>
      <c r="F12" s="94">
        <v>6.3280000000000003</v>
      </c>
      <c r="G12" s="94">
        <v>3.0960000000000001</v>
      </c>
      <c r="H12" s="94">
        <v>0.77600000000000002</v>
      </c>
      <c r="I12" s="94">
        <v>0</v>
      </c>
      <c r="J12" s="94">
        <v>5.2240000000000002</v>
      </c>
      <c r="K12" s="94">
        <v>0.76800000000000002</v>
      </c>
      <c r="L12" s="94">
        <v>1.1759999999999999</v>
      </c>
      <c r="M12" s="94">
        <v>2.68</v>
      </c>
      <c r="N12" s="94">
        <v>2.3679999999999999</v>
      </c>
      <c r="O12" s="94">
        <v>0.31200000000000006</v>
      </c>
      <c r="P12" s="94">
        <v>0</v>
      </c>
      <c r="Q12" s="94">
        <v>9.0879999999999992</v>
      </c>
      <c r="R12" s="94">
        <v>2.5920000000000005</v>
      </c>
      <c r="S12" s="94">
        <v>0</v>
      </c>
      <c r="T12" s="94">
        <v>5.6080000000000005</v>
      </c>
      <c r="U12" s="94">
        <v>0.12</v>
      </c>
      <c r="V12" s="94">
        <v>9.6000000000000002E-2</v>
      </c>
      <c r="W12" s="94">
        <v>2.6</v>
      </c>
      <c r="X12" s="94">
        <v>7.1999999999999995E-2</v>
      </c>
      <c r="Y12" s="94">
        <v>0</v>
      </c>
      <c r="Z12" s="94">
        <v>56.192</v>
      </c>
      <c r="AA12" s="94">
        <v>0</v>
      </c>
      <c r="AB12" s="94">
        <v>56.192</v>
      </c>
      <c r="AC12" s="94">
        <v>56.192</v>
      </c>
      <c r="AD12" s="94">
        <v>105.88</v>
      </c>
      <c r="AE12" s="94">
        <v>121.208</v>
      </c>
      <c r="AF12" s="94">
        <v>42.64</v>
      </c>
      <c r="AG12" s="94">
        <v>1.9359999999999999</v>
      </c>
      <c r="AH12" s="94">
        <v>0.752</v>
      </c>
      <c r="AI12" s="94">
        <v>16.992000000000001</v>
      </c>
      <c r="AJ12" s="95">
        <v>325.29600000000005</v>
      </c>
    </row>
    <row r="13" spans="1:36" x14ac:dyDescent="0.35">
      <c r="A13" s="103">
        <v>0.71</v>
      </c>
      <c r="B13" s="295" t="s">
        <v>9</v>
      </c>
      <c r="C13" s="322"/>
      <c r="E13" s="84">
        <v>154.3723</v>
      </c>
      <c r="F13" s="77">
        <v>5.9349999999999996</v>
      </c>
      <c r="G13" s="77">
        <v>2.2999999999999998</v>
      </c>
      <c r="H13" s="77">
        <v>0.91569999999999996</v>
      </c>
      <c r="I13" s="77">
        <v>2.2500000000000003E-2</v>
      </c>
      <c r="J13" s="77">
        <v>13.5016</v>
      </c>
      <c r="K13" s="77">
        <v>1.6929999999999998</v>
      </c>
      <c r="L13" s="77">
        <v>6.2374000000000001</v>
      </c>
      <c r="M13" s="77">
        <v>4.7917000000000005</v>
      </c>
      <c r="N13" s="77">
        <v>4.2531999999999996</v>
      </c>
      <c r="O13" s="77">
        <v>0.52849999999999997</v>
      </c>
      <c r="P13" s="77">
        <v>0</v>
      </c>
      <c r="Q13" s="77">
        <v>4.8686999999999996</v>
      </c>
      <c r="R13" s="77">
        <v>0.92319999999999991</v>
      </c>
      <c r="S13" s="77">
        <v>0</v>
      </c>
      <c r="T13" s="77">
        <v>0.56499999999999995</v>
      </c>
      <c r="U13" s="77">
        <v>0.13929999999999998</v>
      </c>
      <c r="V13" s="77">
        <v>8.5199999999999998E-2</v>
      </c>
      <c r="W13" s="77">
        <v>2.1997</v>
      </c>
      <c r="X13" s="77">
        <v>0.11499999999999999</v>
      </c>
      <c r="Y13" s="77">
        <v>0</v>
      </c>
      <c r="Z13" s="77">
        <v>20.288399999999999</v>
      </c>
      <c r="AA13" s="77">
        <v>0</v>
      </c>
      <c r="AB13" s="77">
        <v>20.288399999999999</v>
      </c>
      <c r="AC13" s="77">
        <v>20.288399999999999</v>
      </c>
      <c r="AD13" s="77">
        <v>36.446799999999996</v>
      </c>
      <c r="AE13" s="77">
        <v>146.1216</v>
      </c>
      <c r="AF13" s="77">
        <v>66.096099999999993</v>
      </c>
      <c r="AG13" s="77">
        <v>1.2331000000000001</v>
      </c>
      <c r="AH13" s="77">
        <v>1.1261999999999999</v>
      </c>
      <c r="AI13" s="77">
        <v>26.134</v>
      </c>
      <c r="AJ13" s="85">
        <v>173.49709999999999</v>
      </c>
    </row>
    <row r="14" spans="1:36" x14ac:dyDescent="0.35">
      <c r="A14" s="110">
        <v>0.82000000000000006</v>
      </c>
      <c r="B14" s="297" t="s">
        <v>10</v>
      </c>
      <c r="C14" s="323"/>
      <c r="E14" s="84"/>
      <c r="F14" s="77"/>
      <c r="G14" s="77"/>
      <c r="H14" s="77"/>
      <c r="I14" s="77"/>
      <c r="J14" s="77"/>
      <c r="K14" s="77"/>
      <c r="L14" s="77"/>
      <c r="M14" s="77"/>
      <c r="N14" s="77"/>
      <c r="O14" s="77"/>
      <c r="P14" s="77"/>
      <c r="Q14" s="77"/>
      <c r="R14" s="77"/>
      <c r="S14" s="77"/>
      <c r="T14" s="77"/>
      <c r="U14" s="77"/>
      <c r="V14" s="77"/>
      <c r="W14" s="77"/>
      <c r="X14" s="77"/>
      <c r="Y14" s="77"/>
      <c r="Z14" s="77"/>
      <c r="AA14" s="77"/>
      <c r="AB14" s="77"/>
      <c r="AC14" s="77"/>
      <c r="AD14" s="77"/>
      <c r="AE14" s="77"/>
      <c r="AF14" s="77"/>
      <c r="AG14" s="77"/>
      <c r="AH14" s="77"/>
      <c r="AI14" s="77"/>
      <c r="AJ14" s="85"/>
    </row>
    <row r="15" spans="1:36" x14ac:dyDescent="0.35">
      <c r="A15" s="103">
        <v>0.28000000000000003</v>
      </c>
      <c r="B15" s="295" t="s">
        <v>191</v>
      </c>
      <c r="C15" s="322"/>
      <c r="E15" s="84">
        <v>43.662400000000005</v>
      </c>
      <c r="F15" s="77">
        <v>0.37</v>
      </c>
      <c r="G15" s="77">
        <v>0</v>
      </c>
      <c r="H15" s="77">
        <v>0.20699999999999999</v>
      </c>
      <c r="I15" s="77">
        <v>0</v>
      </c>
      <c r="J15" s="77">
        <v>3.2115999999999998</v>
      </c>
      <c r="K15" s="77">
        <v>0.97000000000000008</v>
      </c>
      <c r="L15" s="77">
        <v>1.3508</v>
      </c>
      <c r="M15" s="77">
        <v>0.46539999999999998</v>
      </c>
      <c r="N15" s="77">
        <v>0.3266</v>
      </c>
      <c r="O15" s="77">
        <v>2.1599999999999998E-2</v>
      </c>
      <c r="P15" s="77">
        <v>137.51159999999999</v>
      </c>
      <c r="Q15" s="77">
        <v>3.2798000000000003</v>
      </c>
      <c r="R15" s="77">
        <v>57.176200000000001</v>
      </c>
      <c r="S15" s="77">
        <v>0.43760000000000004</v>
      </c>
      <c r="T15" s="77">
        <v>1.0200000000000001E-2</v>
      </c>
      <c r="U15" s="77">
        <v>2.5600000000000001E-2</v>
      </c>
      <c r="V15" s="77">
        <v>0.1348</v>
      </c>
      <c r="W15" s="77">
        <v>0.90600000000000003</v>
      </c>
      <c r="X15" s="77">
        <v>3.1199999999999999E-2</v>
      </c>
      <c r="Y15" s="77">
        <v>0.61580000000000001</v>
      </c>
      <c r="Z15" s="77">
        <v>19.642399999999999</v>
      </c>
      <c r="AA15" s="77">
        <v>0</v>
      </c>
      <c r="AB15" s="77">
        <v>19.642399999999999</v>
      </c>
      <c r="AC15" s="77">
        <v>19.642399999999999</v>
      </c>
      <c r="AD15" s="77">
        <v>15.857400000000002</v>
      </c>
      <c r="AE15" s="77">
        <v>44.434799999999996</v>
      </c>
      <c r="AF15" s="77">
        <v>2.7403999999999997</v>
      </c>
      <c r="AG15" s="77">
        <v>0.57820000000000005</v>
      </c>
      <c r="AH15" s="77">
        <v>0.36199999999999999</v>
      </c>
      <c r="AI15" s="77">
        <v>36.504199999999997</v>
      </c>
      <c r="AJ15" s="85">
        <v>35.216799999999999</v>
      </c>
    </row>
    <row r="16" spans="1:36" s="76" customFormat="1" x14ac:dyDescent="0.35">
      <c r="A16" s="103">
        <v>0.54</v>
      </c>
      <c r="B16" s="295" t="s">
        <v>247</v>
      </c>
      <c r="C16" s="322"/>
      <c r="E16" s="84">
        <v>42.300600000000003</v>
      </c>
      <c r="F16" s="77">
        <v>3.9803999999999999</v>
      </c>
      <c r="G16" s="77">
        <v>3.1899999999999998E-2</v>
      </c>
      <c r="H16" s="77">
        <v>3.6320999999999999</v>
      </c>
      <c r="I16" s="77">
        <v>0.38390000000000002</v>
      </c>
      <c r="J16" s="77">
        <v>0.59</v>
      </c>
      <c r="K16" s="77">
        <v>0.38670000000000004</v>
      </c>
      <c r="L16" s="77">
        <v>0.1467</v>
      </c>
      <c r="M16" s="77">
        <v>1.8499999999999999E-2</v>
      </c>
      <c r="N16" s="77">
        <v>1.09E-2</v>
      </c>
      <c r="O16" s="77">
        <v>0</v>
      </c>
      <c r="P16" s="77">
        <v>4.8399000000000001</v>
      </c>
      <c r="Q16" s="77">
        <v>5.1534000000000004</v>
      </c>
      <c r="R16" s="77">
        <v>15.669699999999999</v>
      </c>
      <c r="S16" s="77">
        <v>0.29139999999999999</v>
      </c>
      <c r="T16" s="77">
        <v>0.62050000000000005</v>
      </c>
      <c r="U16" s="77">
        <v>2.7000000000000003E-2</v>
      </c>
      <c r="V16" s="77">
        <v>0.15870000000000001</v>
      </c>
      <c r="W16" s="77">
        <v>0.88260000000000005</v>
      </c>
      <c r="X16" s="77">
        <v>3.2399999999999998E-2</v>
      </c>
      <c r="Y16" s="77">
        <v>0.22380000000000003</v>
      </c>
      <c r="Z16" s="77">
        <v>5.6426000000000007</v>
      </c>
      <c r="AA16" s="77">
        <v>0</v>
      </c>
      <c r="AB16" s="77">
        <v>5.6426000000000007</v>
      </c>
      <c r="AC16" s="77">
        <v>5.6426000000000007</v>
      </c>
      <c r="AD16" s="77">
        <v>120.2803</v>
      </c>
      <c r="AE16" s="77">
        <v>104.5877</v>
      </c>
      <c r="AF16" s="77">
        <v>10.141200000000001</v>
      </c>
      <c r="AG16" s="77">
        <v>9.6099999999999991E-2</v>
      </c>
      <c r="AH16" s="77">
        <v>0.41110000000000002</v>
      </c>
      <c r="AI16" s="77">
        <v>39.986199999999997</v>
      </c>
      <c r="AJ16" s="85">
        <v>150.55410000000001</v>
      </c>
    </row>
    <row r="17" spans="1:36" customFormat="1" x14ac:dyDescent="0.35">
      <c r="A17" s="4">
        <v>1</v>
      </c>
      <c r="B17" s="301" t="s">
        <v>192</v>
      </c>
      <c r="C17" s="320"/>
      <c r="E17" s="93">
        <v>81.779166666666669</v>
      </c>
      <c r="F17" s="94">
        <v>7.8583333333333334</v>
      </c>
      <c r="G17" s="94">
        <v>0.70416666666666661</v>
      </c>
      <c r="H17" s="94">
        <v>4.1833333333333327</v>
      </c>
      <c r="I17" s="94">
        <v>0.25</v>
      </c>
      <c r="J17" s="94">
        <v>2.7250000000000001</v>
      </c>
      <c r="K17" s="94">
        <v>0.44375000000000003</v>
      </c>
      <c r="L17" s="94">
        <v>0.6</v>
      </c>
      <c r="M17" s="94">
        <v>1.3</v>
      </c>
      <c r="N17" s="94">
        <v>0</v>
      </c>
      <c r="O17" s="94">
        <v>0</v>
      </c>
      <c r="P17" s="94">
        <v>1.7666666666666666</v>
      </c>
      <c r="Q17" s="94">
        <v>6.5458333333333334</v>
      </c>
      <c r="R17" s="94">
        <v>110.28333333333335</v>
      </c>
      <c r="S17" s="94">
        <v>3.1416666666666671</v>
      </c>
      <c r="T17" s="94">
        <v>1.0999999999999999</v>
      </c>
      <c r="U17" s="94">
        <v>0.1</v>
      </c>
      <c r="V17" s="94">
        <v>0.38437500000000008</v>
      </c>
      <c r="W17" s="94">
        <v>3</v>
      </c>
      <c r="X17" s="94">
        <v>0.1</v>
      </c>
      <c r="Y17" s="94">
        <v>1.0583333333333333</v>
      </c>
      <c r="Z17" s="94">
        <v>19.399999999999999</v>
      </c>
      <c r="AA17" s="94">
        <v>7.45</v>
      </c>
      <c r="AB17" s="94">
        <v>30.25</v>
      </c>
      <c r="AC17" s="94">
        <v>26.85</v>
      </c>
      <c r="AD17" s="94">
        <v>328.65000000000003</v>
      </c>
      <c r="AE17" s="94">
        <v>249.6</v>
      </c>
      <c r="AF17" s="94">
        <v>30.65</v>
      </c>
      <c r="AG17" s="94">
        <v>0.61479166666666674</v>
      </c>
      <c r="AH17" s="94">
        <v>1.0687499999999999</v>
      </c>
      <c r="AI17" s="94">
        <v>114.93333333333334</v>
      </c>
      <c r="AJ17" s="95">
        <v>272.42083333333335</v>
      </c>
    </row>
    <row r="18" spans="1:36" ht="15" thickBot="1" x14ac:dyDescent="0.4">
      <c r="A18" s="254">
        <v>1</v>
      </c>
      <c r="B18" s="293" t="s">
        <v>248</v>
      </c>
      <c r="C18" s="321"/>
      <c r="E18" s="129">
        <v>71.182000000000002</v>
      </c>
      <c r="F18" s="198">
        <v>1.3940000000000001</v>
      </c>
      <c r="G18" s="198">
        <v>2.8000000000000004E-2</v>
      </c>
      <c r="H18" s="198">
        <v>0.9840000000000001</v>
      </c>
      <c r="I18" s="198">
        <v>0.96399999999999997</v>
      </c>
      <c r="J18" s="198">
        <v>7.3540000000000001</v>
      </c>
      <c r="K18" s="198">
        <v>1.004</v>
      </c>
      <c r="L18" s="198">
        <v>2.7959999999999998</v>
      </c>
      <c r="M18" s="198">
        <v>2.9640000000000004</v>
      </c>
      <c r="N18" s="198">
        <v>2.4900000000000002</v>
      </c>
      <c r="O18" s="198">
        <v>0.46400000000000002</v>
      </c>
      <c r="P18" s="198">
        <v>1.6300000000000001</v>
      </c>
      <c r="Q18" s="198">
        <v>0.16600000000000004</v>
      </c>
      <c r="R18" s="198">
        <v>28.881999999999998</v>
      </c>
      <c r="S18" s="198">
        <v>0.39800000000000002</v>
      </c>
      <c r="T18" s="198">
        <v>3.4000000000000002E-2</v>
      </c>
      <c r="U18" s="198">
        <v>1.0000000000000002E-2</v>
      </c>
      <c r="V18" s="198">
        <v>2E-3</v>
      </c>
      <c r="W18" s="198">
        <v>3.6000000000000004E-2</v>
      </c>
      <c r="X18" s="198">
        <v>0</v>
      </c>
      <c r="Y18" s="198">
        <v>6.0000000000000001E-3</v>
      </c>
      <c r="Z18" s="198">
        <v>0.43400000000000005</v>
      </c>
      <c r="AA18" s="198">
        <v>4.0000000000000008E-2</v>
      </c>
      <c r="AB18" s="198">
        <v>0.50200000000000011</v>
      </c>
      <c r="AC18" s="198">
        <v>0.47399999999999998</v>
      </c>
      <c r="AD18" s="198">
        <v>2.6280000000000001</v>
      </c>
      <c r="AE18" s="198">
        <v>2.98</v>
      </c>
      <c r="AF18" s="198">
        <v>0.65400000000000003</v>
      </c>
      <c r="AG18" s="198">
        <v>0.04</v>
      </c>
      <c r="AH18" s="198">
        <v>3.8000000000000006E-2</v>
      </c>
      <c r="AI18" s="198">
        <v>91.117999999999995</v>
      </c>
      <c r="AJ18" s="199">
        <v>7.1779999999999999</v>
      </c>
    </row>
    <row r="19" spans="1:36" ht="15" thickBot="1" x14ac:dyDescent="0.4">
      <c r="A19" s="1"/>
      <c r="E19" s="252">
        <v>1428.4734666666666</v>
      </c>
      <c r="F19" s="126">
        <v>213.45253333333335</v>
      </c>
      <c r="G19" s="126">
        <v>36.409666666666666</v>
      </c>
      <c r="H19" s="126"/>
      <c r="I19" s="126">
        <v>5.5974000000000004</v>
      </c>
      <c r="J19" s="126">
        <v>45.997300000000003</v>
      </c>
      <c r="K19" s="126">
        <v>7.4700499999999987</v>
      </c>
      <c r="L19" s="127"/>
      <c r="M19" s="127"/>
      <c r="N19" s="127"/>
      <c r="O19" s="127"/>
      <c r="P19" s="127"/>
      <c r="Q19" s="126">
        <v>60.755433333333329</v>
      </c>
      <c r="R19" s="126">
        <v>955.9151333333333</v>
      </c>
      <c r="S19" s="126">
        <v>4.3706666666666667</v>
      </c>
      <c r="T19" s="126">
        <v>186.12819999999999</v>
      </c>
      <c r="U19" s="126">
        <v>1.6763000000000001</v>
      </c>
      <c r="V19" s="126">
        <v>1.7424750000000002</v>
      </c>
      <c r="W19" s="126">
        <v>25.648900000000001</v>
      </c>
      <c r="X19" s="126">
        <v>1.5611000000000002</v>
      </c>
      <c r="Y19" s="126">
        <v>1.9219333333333333</v>
      </c>
      <c r="Z19" s="127"/>
      <c r="AA19" s="127"/>
      <c r="AB19" s="126">
        <v>474.25620000000004</v>
      </c>
      <c r="AC19" s="127"/>
      <c r="AD19" s="126">
        <v>1054.9231</v>
      </c>
      <c r="AE19" s="126">
        <v>1427.3262999999999</v>
      </c>
      <c r="AF19" s="126">
        <v>516.37950000000001</v>
      </c>
      <c r="AG19" s="251">
        <v>17.037691666666664</v>
      </c>
      <c r="AH19" s="126">
        <v>10.19975</v>
      </c>
      <c r="AI19" s="126">
        <v>789.24383333333344</v>
      </c>
      <c r="AJ19" s="128">
        <v>3393.1183333333338</v>
      </c>
    </row>
    <row r="20" spans="1:36" ht="15.5" thickTop="1" thickBot="1" x14ac:dyDescent="0.4">
      <c r="C20" s="42"/>
      <c r="E20" s="44"/>
      <c r="F20" s="44"/>
      <c r="G20" s="44"/>
      <c r="H20" s="44"/>
      <c r="I20" s="44"/>
      <c r="J20" s="44"/>
      <c r="K20" s="44"/>
      <c r="L20" s="44"/>
      <c r="M20" s="44"/>
      <c r="N20" s="44"/>
      <c r="O20" s="44"/>
      <c r="P20" s="44"/>
      <c r="Q20" s="44"/>
      <c r="R20" s="44"/>
      <c r="S20" s="44"/>
      <c r="T20" s="44"/>
      <c r="U20" s="44"/>
      <c r="V20" s="44"/>
      <c r="W20" s="44"/>
      <c r="X20" s="73"/>
      <c r="Y20" s="44"/>
      <c r="Z20" s="44"/>
      <c r="AA20" s="44"/>
      <c r="AB20" s="44"/>
      <c r="AC20" s="44"/>
      <c r="AD20" s="44"/>
      <c r="AE20" s="44"/>
      <c r="AF20" s="44"/>
      <c r="AG20" s="44"/>
      <c r="AH20" s="44"/>
      <c r="AI20" s="44"/>
      <c r="AJ20" s="44"/>
    </row>
    <row r="21" spans="1:36" ht="15" thickTop="1" x14ac:dyDescent="0.35">
      <c r="B21" s="289" t="s">
        <v>80</v>
      </c>
      <c r="C21" s="290"/>
      <c r="D21" s="11"/>
      <c r="E21" s="35">
        <v>1200</v>
      </c>
      <c r="F21" s="36">
        <v>160.70326499999999</v>
      </c>
      <c r="G21" s="36">
        <v>19.998628533333331</v>
      </c>
      <c r="H21" s="35"/>
      <c r="I21" s="35"/>
      <c r="J21" s="36">
        <v>39.679818518518516</v>
      </c>
      <c r="K21" s="35"/>
      <c r="L21" s="35"/>
      <c r="M21" s="35"/>
      <c r="N21" s="35"/>
      <c r="O21" s="35"/>
      <c r="P21" s="35"/>
      <c r="Q21" s="36">
        <v>35.711836666666663</v>
      </c>
      <c r="R21" s="35">
        <v>400</v>
      </c>
      <c r="S21" s="35">
        <v>15</v>
      </c>
      <c r="T21" s="35">
        <v>25</v>
      </c>
      <c r="U21" s="35">
        <v>0.6</v>
      </c>
      <c r="V21" s="35">
        <v>0.6</v>
      </c>
      <c r="W21" s="35">
        <v>8</v>
      </c>
      <c r="X21" s="37">
        <v>0.6</v>
      </c>
      <c r="Y21" s="35">
        <v>1.2</v>
      </c>
      <c r="Z21" s="38"/>
      <c r="AA21" s="38"/>
      <c r="AB21" s="35">
        <v>200</v>
      </c>
      <c r="AC21" s="38"/>
      <c r="AD21" s="35">
        <v>1000</v>
      </c>
      <c r="AE21" s="35">
        <v>500</v>
      </c>
      <c r="AF21" s="35">
        <v>130</v>
      </c>
      <c r="AG21" s="143">
        <v>18</v>
      </c>
      <c r="AH21" s="143">
        <v>7.5</v>
      </c>
      <c r="AI21" s="35">
        <v>1000</v>
      </c>
      <c r="AJ21" s="35">
        <v>2300</v>
      </c>
    </row>
    <row r="22" spans="1:36" ht="15" thickBot="1" x14ac:dyDescent="0.4">
      <c r="B22" s="303" t="s">
        <v>81</v>
      </c>
      <c r="C22" s="304"/>
      <c r="D22" s="11"/>
      <c r="E22" s="39">
        <v>1400</v>
      </c>
      <c r="F22" s="40">
        <v>232.12693833333333</v>
      </c>
      <c r="G22" s="39"/>
      <c r="H22" s="39"/>
      <c r="I22" s="40">
        <v>35.711836666666663</v>
      </c>
      <c r="J22" s="40">
        <v>55.551745925925921</v>
      </c>
      <c r="K22" s="40">
        <v>15.871927407407405</v>
      </c>
      <c r="L22" s="39"/>
      <c r="M22" s="39"/>
      <c r="N22" s="39"/>
      <c r="O22" s="39"/>
      <c r="P22" s="39"/>
      <c r="Q22" s="40">
        <v>107.13551</v>
      </c>
      <c r="R22" s="39"/>
      <c r="S22" s="39">
        <v>75</v>
      </c>
      <c r="T22" s="39">
        <v>650</v>
      </c>
      <c r="U22" s="39"/>
      <c r="V22" s="39"/>
      <c r="W22" s="39"/>
      <c r="X22" s="39">
        <v>40</v>
      </c>
      <c r="Y22" s="39"/>
      <c r="Z22" s="41"/>
      <c r="AA22" s="41"/>
      <c r="AB22" s="39"/>
      <c r="AC22" s="41"/>
      <c r="AD22" s="39">
        <v>2500</v>
      </c>
      <c r="AE22" s="39">
        <v>3000</v>
      </c>
      <c r="AF22" s="39"/>
      <c r="AG22" s="39">
        <v>40</v>
      </c>
      <c r="AH22" s="39">
        <v>12</v>
      </c>
      <c r="AI22" s="39">
        <v>1500</v>
      </c>
      <c r="AJ22" s="39"/>
    </row>
    <row r="23" spans="1:36" ht="15.5" thickTop="1" thickBot="1" x14ac:dyDescent="0.4">
      <c r="A23" s="1"/>
      <c r="C23" s="1"/>
      <c r="E23" s="23"/>
      <c r="F23" s="23"/>
      <c r="G23" s="23"/>
      <c r="H23" s="23"/>
      <c r="I23" s="23"/>
      <c r="J23" s="23"/>
      <c r="K23" s="23"/>
      <c r="L23" s="23"/>
      <c r="M23" s="23"/>
      <c r="N23" s="23"/>
      <c r="O23" s="23"/>
      <c r="P23" s="23"/>
      <c r="Q23" s="23"/>
      <c r="R23" s="23"/>
      <c r="S23" s="23"/>
      <c r="T23" s="23"/>
      <c r="U23" s="23"/>
      <c r="V23" s="23"/>
      <c r="W23" s="23"/>
      <c r="X23" s="23"/>
      <c r="Y23" s="23"/>
      <c r="Z23" s="23"/>
      <c r="AA23" s="23"/>
      <c r="AB23" s="23"/>
      <c r="AC23" s="23"/>
      <c r="AD23" s="23"/>
      <c r="AE23" s="23"/>
      <c r="AF23" s="23"/>
      <c r="AG23" s="23"/>
      <c r="AH23" s="23"/>
      <c r="AI23" s="23"/>
      <c r="AJ23" s="23"/>
    </row>
    <row r="24" spans="1:36" ht="15" thickTop="1" x14ac:dyDescent="0.35">
      <c r="A24" s="1"/>
      <c r="B24" s="289" t="s">
        <v>82</v>
      </c>
      <c r="C24" s="290"/>
      <c r="E24" s="23"/>
      <c r="F24" s="24">
        <v>146.25</v>
      </c>
      <c r="G24" s="25">
        <v>18.2</v>
      </c>
      <c r="H24" s="23"/>
      <c r="I24" s="26"/>
      <c r="J24" s="27">
        <v>36.111111111111114</v>
      </c>
      <c r="K24" s="28"/>
      <c r="L24" s="28"/>
      <c r="M24" s="28"/>
      <c r="N24" s="28"/>
      <c r="O24" s="28"/>
      <c r="P24" s="28"/>
      <c r="Q24" s="25">
        <v>32.5</v>
      </c>
      <c r="R24" s="23"/>
      <c r="S24" s="23"/>
      <c r="T24" s="23"/>
      <c r="U24" s="23"/>
      <c r="V24" s="23"/>
      <c r="W24" s="23"/>
      <c r="X24" s="23"/>
      <c r="Y24" s="23"/>
      <c r="Z24" s="23"/>
      <c r="AA24" s="23"/>
      <c r="AB24" s="23"/>
      <c r="AC24" s="23"/>
      <c r="AD24" s="23"/>
      <c r="AE24" s="23"/>
      <c r="AF24" s="141"/>
      <c r="AG24" s="69"/>
      <c r="AH24" s="69"/>
      <c r="AI24" s="23"/>
      <c r="AJ24" s="23"/>
    </row>
    <row r="25" spans="1:36" ht="15" thickBot="1" x14ac:dyDescent="0.4">
      <c r="A25" s="1"/>
      <c r="B25" s="303" t="s">
        <v>83</v>
      </c>
      <c r="C25" s="304"/>
      <c r="E25" s="23"/>
      <c r="F25" s="29">
        <v>211.25</v>
      </c>
      <c r="G25" s="30"/>
      <c r="H25" s="23"/>
      <c r="I25" s="29">
        <v>32.5</v>
      </c>
      <c r="J25" s="31">
        <v>50.55555555555555</v>
      </c>
      <c r="K25" s="31">
        <v>14.444444444444445</v>
      </c>
      <c r="L25" s="32"/>
      <c r="M25" s="32"/>
      <c r="N25" s="32"/>
      <c r="O25" s="32"/>
      <c r="P25" s="32"/>
      <c r="Q25" s="33">
        <v>97.5</v>
      </c>
      <c r="R25" s="23"/>
      <c r="S25" s="23"/>
      <c r="T25" s="23"/>
      <c r="U25" s="23"/>
      <c r="V25" s="23"/>
      <c r="W25" s="23"/>
      <c r="X25" s="23"/>
      <c r="Y25" s="23"/>
      <c r="Z25" s="23"/>
      <c r="AA25" s="23"/>
      <c r="AB25" s="23"/>
      <c r="AC25" s="23"/>
      <c r="AD25" s="23"/>
      <c r="AE25" s="23"/>
      <c r="AF25" s="23"/>
      <c r="AG25" s="140"/>
      <c r="AH25" s="140"/>
      <c r="AI25" s="23"/>
      <c r="AJ25" s="23"/>
    </row>
    <row r="26" spans="1:36" ht="15" thickTop="1" x14ac:dyDescent="0.35">
      <c r="D26" s="34"/>
      <c r="E26" s="64"/>
    </row>
  </sheetData>
  <mergeCells count="53">
    <mergeCell ref="N2:N3"/>
    <mergeCell ref="A2:A3"/>
    <mergeCell ref="B2:C3"/>
    <mergeCell ref="E2:E3"/>
    <mergeCell ref="F2:F3"/>
    <mergeCell ref="G2:G3"/>
    <mergeCell ref="H2:H3"/>
    <mergeCell ref="I2:I3"/>
    <mergeCell ref="J2:J3"/>
    <mergeCell ref="K2:K3"/>
    <mergeCell ref="L2:L3"/>
    <mergeCell ref="M2:M3"/>
    <mergeCell ref="X2:X3"/>
    <mergeCell ref="Y2:Y3"/>
    <mergeCell ref="Z2:Z3"/>
    <mergeCell ref="O2:O3"/>
    <mergeCell ref="P2:P3"/>
    <mergeCell ref="Q2:Q3"/>
    <mergeCell ref="R2:R3"/>
    <mergeCell ref="S2:S3"/>
    <mergeCell ref="T2:T3"/>
    <mergeCell ref="B11:C11"/>
    <mergeCell ref="AG2:AG3"/>
    <mergeCell ref="AH2:AH3"/>
    <mergeCell ref="AI2:AI3"/>
    <mergeCell ref="AJ2:AJ3"/>
    <mergeCell ref="B4:C4"/>
    <mergeCell ref="B5:C5"/>
    <mergeCell ref="AA2:AA3"/>
    <mergeCell ref="AB2:AB3"/>
    <mergeCell ref="AC2:AC3"/>
    <mergeCell ref="AD2:AD3"/>
    <mergeCell ref="AE2:AE3"/>
    <mergeCell ref="AF2:AF3"/>
    <mergeCell ref="U2:U3"/>
    <mergeCell ref="V2:V3"/>
    <mergeCell ref="W2:W3"/>
    <mergeCell ref="B6:C6"/>
    <mergeCell ref="B7:C7"/>
    <mergeCell ref="B8:C8"/>
    <mergeCell ref="B9:C9"/>
    <mergeCell ref="B10:C10"/>
    <mergeCell ref="B12:C12"/>
    <mergeCell ref="B13:C13"/>
    <mergeCell ref="B14:C14"/>
    <mergeCell ref="B15:C15"/>
    <mergeCell ref="B16:C16"/>
    <mergeCell ref="B17:C17"/>
    <mergeCell ref="B22:C22"/>
    <mergeCell ref="B24:C24"/>
    <mergeCell ref="B25:C25"/>
    <mergeCell ref="B18:C18"/>
    <mergeCell ref="B21:C21"/>
  </mergeCells>
  <conditionalFormatting sqref="G19">
    <cfRule type="cellIs" dxfId="1103" priority="90" operator="lessThan">
      <formula>G$21</formula>
    </cfRule>
    <cfRule type="cellIs" dxfId="1102" priority="93" operator="greaterThan">
      <formula>G$21</formula>
    </cfRule>
  </conditionalFormatting>
  <conditionalFormatting sqref="F19">
    <cfRule type="cellIs" dxfId="1101" priority="87" operator="lessThan">
      <formula>F$21</formula>
    </cfRule>
    <cfRule type="cellIs" dxfId="1100" priority="88" operator="greaterThan">
      <formula>F$22</formula>
    </cfRule>
    <cfRule type="cellIs" dxfId="1099" priority="89" operator="between">
      <formula>F$21</formula>
      <formula>F$22</formula>
    </cfRule>
  </conditionalFormatting>
  <conditionalFormatting sqref="I19">
    <cfRule type="cellIs" dxfId="1098" priority="85" operator="greaterThan">
      <formula>I$22</formula>
    </cfRule>
    <cfRule type="cellIs" dxfId="1097" priority="86" operator="lessThan">
      <formula>I$22</formula>
    </cfRule>
  </conditionalFormatting>
  <conditionalFormatting sqref="J19">
    <cfRule type="cellIs" dxfId="1096" priority="82" operator="lessThan">
      <formula>J$21</formula>
    </cfRule>
    <cfRule type="cellIs" dxfId="1095" priority="83" operator="greaterThan">
      <formula>J$22</formula>
    </cfRule>
    <cfRule type="cellIs" dxfId="1094" priority="84" operator="between">
      <formula>J$21</formula>
      <formula>J$22</formula>
    </cfRule>
  </conditionalFormatting>
  <conditionalFormatting sqref="Q19">
    <cfRule type="cellIs" dxfId="1093" priority="79" operator="lessThan">
      <formula>Q$21</formula>
    </cfRule>
    <cfRule type="cellIs" dxfId="1092" priority="80" operator="greaterThan">
      <formula>Q$22</formula>
    </cfRule>
    <cfRule type="cellIs" dxfId="1091" priority="81" operator="between">
      <formula>Q$21</formula>
      <formula>Q$22</formula>
    </cfRule>
  </conditionalFormatting>
  <conditionalFormatting sqref="T19">
    <cfRule type="cellIs" dxfId="1090" priority="76" operator="lessThan">
      <formula>T$21</formula>
    </cfRule>
    <cfRule type="cellIs" dxfId="1089" priority="77" operator="greaterThan">
      <formula>T$22</formula>
    </cfRule>
    <cfRule type="cellIs" dxfId="1088" priority="78" operator="between">
      <formula>T$21</formula>
      <formula>T$22</formula>
    </cfRule>
  </conditionalFormatting>
  <conditionalFormatting sqref="S19">
    <cfRule type="cellIs" dxfId="1087" priority="73" operator="lessThan">
      <formula>S$21</formula>
    </cfRule>
    <cfRule type="cellIs" dxfId="1086" priority="74" operator="greaterThan">
      <formula>S$22</formula>
    </cfRule>
    <cfRule type="cellIs" dxfId="1085" priority="75" operator="between">
      <formula>S$21</formula>
      <formula>S$22</formula>
    </cfRule>
  </conditionalFormatting>
  <conditionalFormatting sqref="X19">
    <cfRule type="cellIs" dxfId="1084" priority="70" operator="lessThan">
      <formula>X$21</formula>
    </cfRule>
    <cfRule type="cellIs" dxfId="1083" priority="71" operator="greaterThan">
      <formula>X$22</formula>
    </cfRule>
    <cfRule type="cellIs" dxfId="1082" priority="72" operator="between">
      <formula>X$21</formula>
      <formula>X$22</formula>
    </cfRule>
  </conditionalFormatting>
  <conditionalFormatting sqref="AD19">
    <cfRule type="cellIs" dxfId="1081" priority="67" operator="lessThan">
      <formula>AD$21</formula>
    </cfRule>
    <cfRule type="cellIs" dxfId="1080" priority="68" operator="greaterThan">
      <formula>AD$22</formula>
    </cfRule>
    <cfRule type="cellIs" dxfId="1079" priority="69" operator="between">
      <formula>AD$21</formula>
      <formula>AD$22</formula>
    </cfRule>
  </conditionalFormatting>
  <conditionalFormatting sqref="AE19">
    <cfRule type="cellIs" dxfId="1078" priority="64" operator="lessThan">
      <formula>AE$21</formula>
    </cfRule>
    <cfRule type="cellIs" dxfId="1077" priority="65" operator="greaterThan">
      <formula>AE$22</formula>
    </cfRule>
    <cfRule type="cellIs" dxfId="1076" priority="66" operator="between">
      <formula>AE$21</formula>
      <formula>AE$22</formula>
    </cfRule>
  </conditionalFormatting>
  <conditionalFormatting sqref="AH19">
    <cfRule type="cellIs" dxfId="1075" priority="58" operator="lessThan">
      <formula>AH$21</formula>
    </cfRule>
    <cfRule type="cellIs" dxfId="1074" priority="59" operator="greaterThan">
      <formula>AH$22</formula>
    </cfRule>
    <cfRule type="cellIs" dxfId="1073" priority="60" operator="between">
      <formula>AH$21</formula>
      <formula>AH$22</formula>
    </cfRule>
  </conditionalFormatting>
  <conditionalFormatting sqref="AI19">
    <cfRule type="cellIs" dxfId="1072" priority="55" operator="lessThan">
      <formula>AI$21</formula>
    </cfRule>
    <cfRule type="cellIs" dxfId="1071" priority="56" operator="greaterThan">
      <formula>AI$22</formula>
    </cfRule>
    <cfRule type="cellIs" dxfId="1070" priority="57" operator="between">
      <formula>AI$21</formula>
      <formula>AI$22</formula>
    </cfRule>
  </conditionalFormatting>
  <conditionalFormatting sqref="R19">
    <cfRule type="cellIs" dxfId="1069" priority="53" operator="lessThan">
      <formula>R$21</formula>
    </cfRule>
    <cfRule type="cellIs" dxfId="1068" priority="54" operator="greaterThan">
      <formula>R$21</formula>
    </cfRule>
  </conditionalFormatting>
  <conditionalFormatting sqref="U19">
    <cfRule type="cellIs" dxfId="1067" priority="51" operator="lessThan">
      <formula>U$21</formula>
    </cfRule>
    <cfRule type="cellIs" dxfId="1066" priority="52" operator="greaterThan">
      <formula>U$21</formula>
    </cfRule>
  </conditionalFormatting>
  <conditionalFormatting sqref="V19">
    <cfRule type="cellIs" dxfId="1065" priority="49" operator="lessThan">
      <formula>V$21</formula>
    </cfRule>
    <cfRule type="cellIs" dxfId="1064" priority="50" operator="greaterThan">
      <formula>V$21</formula>
    </cfRule>
  </conditionalFormatting>
  <conditionalFormatting sqref="W19">
    <cfRule type="cellIs" dxfId="1063" priority="47" operator="lessThan">
      <formula>W$21</formula>
    </cfRule>
    <cfRule type="cellIs" dxfId="1062" priority="48" operator="greaterThan">
      <formula>W$21</formula>
    </cfRule>
  </conditionalFormatting>
  <conditionalFormatting sqref="Y19">
    <cfRule type="cellIs" dxfId="1061" priority="45" operator="lessThan">
      <formula>Y$21</formula>
    </cfRule>
    <cfRule type="cellIs" dxfId="1060" priority="46" operator="greaterThan">
      <formula>Y$21</formula>
    </cfRule>
  </conditionalFormatting>
  <conditionalFormatting sqref="AB19">
    <cfRule type="cellIs" dxfId="1059" priority="43" operator="lessThan">
      <formula>AB$21</formula>
    </cfRule>
    <cfRule type="cellIs" dxfId="1058" priority="44" operator="greaterThan">
      <formula>AB$21</formula>
    </cfRule>
  </conditionalFormatting>
  <conditionalFormatting sqref="AF19">
    <cfRule type="cellIs" dxfId="1057" priority="41" operator="lessThan">
      <formula>AF$21</formula>
    </cfRule>
    <cfRule type="cellIs" dxfId="1056" priority="42" operator="greaterThan">
      <formula>AF$21</formula>
    </cfRule>
  </conditionalFormatting>
  <conditionalFormatting sqref="AJ19">
    <cfRule type="cellIs" dxfId="1055" priority="39" operator="lessThan">
      <formula>AJ$21</formula>
    </cfRule>
    <cfRule type="cellIs" dxfId="1054" priority="40" operator="greaterThan">
      <formula>AJ$21</formula>
    </cfRule>
  </conditionalFormatting>
  <conditionalFormatting sqref="K19">
    <cfRule type="cellIs" dxfId="1053" priority="37" operator="greaterThan">
      <formula>K$22</formula>
    </cfRule>
    <cfRule type="cellIs" dxfId="1052" priority="38" operator="lessThan">
      <formula>K$22</formula>
    </cfRule>
  </conditionalFormatting>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3">
    <tabColor rgb="FF0070C0"/>
  </sheetPr>
  <dimension ref="A1:AJ26"/>
  <sheetViews>
    <sheetView zoomScale="80" zoomScaleNormal="80" workbookViewId="0">
      <pane xSplit="3" ySplit="3" topLeftCell="D4" activePane="bottomRight" state="frozen"/>
      <selection pane="topRight" activeCell="D1" sqref="D1"/>
      <selection pane="bottomLeft" activeCell="A4" sqref="A4"/>
      <selection pane="bottomRight" activeCell="G9" sqref="G9"/>
    </sheetView>
  </sheetViews>
  <sheetFormatPr defaultColWidth="38.1796875" defaultRowHeight="14.5" x14ac:dyDescent="0.35"/>
  <cols>
    <col min="1" max="1" width="5.453125" style="2" bestFit="1" customWidth="1"/>
    <col min="2" max="2" width="29.453125" style="1" bestFit="1" customWidth="1"/>
    <col min="3" max="3" width="36.36328125" style="2" customWidth="1"/>
    <col min="4" max="4" width="1.81640625" style="1" customWidth="1"/>
    <col min="5" max="36" width="8.6328125" style="1" customWidth="1"/>
    <col min="37" max="37" width="5.1796875" style="1" customWidth="1"/>
    <col min="38" max="16384" width="38.1796875" style="1"/>
  </cols>
  <sheetData>
    <row r="1" spans="1:36" ht="99" customHeight="1" thickBot="1" x14ac:dyDescent="0.4">
      <c r="E1" s="5" t="s">
        <v>12</v>
      </c>
      <c r="F1" s="5" t="s">
        <v>13</v>
      </c>
      <c r="G1" s="5" t="s">
        <v>14</v>
      </c>
      <c r="H1" s="5" t="s">
        <v>15</v>
      </c>
      <c r="I1" s="5" t="s">
        <v>16</v>
      </c>
      <c r="J1" s="5" t="s">
        <v>17</v>
      </c>
      <c r="K1" s="5" t="s">
        <v>18</v>
      </c>
      <c r="L1" s="5" t="s">
        <v>19</v>
      </c>
      <c r="M1" s="5" t="s">
        <v>20</v>
      </c>
      <c r="N1" s="5" t="s">
        <v>21</v>
      </c>
      <c r="O1" s="5" t="s">
        <v>22</v>
      </c>
      <c r="P1" s="5" t="s">
        <v>23</v>
      </c>
      <c r="Q1" s="5" t="s">
        <v>24</v>
      </c>
      <c r="R1" s="5" t="s">
        <v>25</v>
      </c>
      <c r="S1" s="5" t="s">
        <v>26</v>
      </c>
      <c r="T1" s="5" t="s">
        <v>27</v>
      </c>
      <c r="U1" s="5" t="s">
        <v>28</v>
      </c>
      <c r="V1" s="5" t="s">
        <v>29</v>
      </c>
      <c r="W1" s="5" t="s">
        <v>30</v>
      </c>
      <c r="X1" s="5" t="s">
        <v>31</v>
      </c>
      <c r="Y1" s="5" t="s">
        <v>32</v>
      </c>
      <c r="Z1" s="5" t="s">
        <v>33</v>
      </c>
      <c r="AA1" s="5" t="s">
        <v>34</v>
      </c>
      <c r="AB1" s="5" t="s">
        <v>35</v>
      </c>
      <c r="AC1" s="5" t="s">
        <v>36</v>
      </c>
      <c r="AD1" s="5" t="s">
        <v>37</v>
      </c>
      <c r="AE1" s="5" t="s">
        <v>38</v>
      </c>
      <c r="AF1" s="5" t="s">
        <v>39</v>
      </c>
      <c r="AG1" s="5" t="s">
        <v>40</v>
      </c>
      <c r="AH1" s="5" t="s">
        <v>41</v>
      </c>
      <c r="AI1" s="5" t="s">
        <v>42</v>
      </c>
      <c r="AJ1" s="5" t="s">
        <v>43</v>
      </c>
    </row>
    <row r="2" spans="1:36" ht="15" thickTop="1" x14ac:dyDescent="0.35">
      <c r="A2" s="330" t="s">
        <v>1</v>
      </c>
      <c r="B2" s="332" t="s">
        <v>0</v>
      </c>
      <c r="C2" s="332"/>
      <c r="E2" s="335" t="s">
        <v>44</v>
      </c>
      <c r="F2" s="337" t="s">
        <v>45</v>
      </c>
      <c r="G2" s="337" t="s">
        <v>46</v>
      </c>
      <c r="H2" s="337" t="s">
        <v>47</v>
      </c>
      <c r="I2" s="325" t="s">
        <v>48</v>
      </c>
      <c r="J2" s="337" t="s">
        <v>49</v>
      </c>
      <c r="K2" s="337" t="s">
        <v>50</v>
      </c>
      <c r="L2" s="325" t="s">
        <v>51</v>
      </c>
      <c r="M2" s="325" t="s">
        <v>52</v>
      </c>
      <c r="N2" s="325" t="s">
        <v>53</v>
      </c>
      <c r="O2" s="325" t="s">
        <v>54</v>
      </c>
      <c r="P2" s="325" t="s">
        <v>55</v>
      </c>
      <c r="Q2" s="325" t="s">
        <v>56</v>
      </c>
      <c r="R2" s="325" t="s">
        <v>57</v>
      </c>
      <c r="S2" s="325" t="s">
        <v>58</v>
      </c>
      <c r="T2" s="325" t="s">
        <v>59</v>
      </c>
      <c r="U2" s="325" t="s">
        <v>60</v>
      </c>
      <c r="V2" s="325" t="s">
        <v>61</v>
      </c>
      <c r="W2" s="325" t="s">
        <v>62</v>
      </c>
      <c r="X2" s="325" t="s">
        <v>63</v>
      </c>
      <c r="Y2" s="325" t="s">
        <v>64</v>
      </c>
      <c r="Z2" s="325" t="s">
        <v>65</v>
      </c>
      <c r="AA2" s="325" t="s">
        <v>66</v>
      </c>
      <c r="AB2" s="325" t="s">
        <v>67</v>
      </c>
      <c r="AC2" s="325" t="s">
        <v>68</v>
      </c>
      <c r="AD2" s="325" t="s">
        <v>69</v>
      </c>
      <c r="AE2" s="325" t="s">
        <v>70</v>
      </c>
      <c r="AF2" s="325" t="s">
        <v>71</v>
      </c>
      <c r="AG2" s="325" t="s">
        <v>72</v>
      </c>
      <c r="AH2" s="325" t="s">
        <v>73</v>
      </c>
      <c r="AI2" s="325" t="s">
        <v>74</v>
      </c>
      <c r="AJ2" s="327" t="s">
        <v>75</v>
      </c>
    </row>
    <row r="3" spans="1:36" ht="15" thickBot="1" x14ac:dyDescent="0.4">
      <c r="A3" s="331"/>
      <c r="B3" s="315"/>
      <c r="C3" s="315"/>
      <c r="E3" s="336"/>
      <c r="F3" s="326"/>
      <c r="G3" s="326"/>
      <c r="H3" s="326"/>
      <c r="I3" s="326"/>
      <c r="J3" s="326"/>
      <c r="K3" s="326"/>
      <c r="L3" s="326"/>
      <c r="M3" s="326"/>
      <c r="N3" s="326"/>
      <c r="O3" s="326"/>
      <c r="P3" s="326"/>
      <c r="Q3" s="326"/>
      <c r="R3" s="326"/>
      <c r="S3" s="326"/>
      <c r="T3" s="326"/>
      <c r="U3" s="326"/>
      <c r="V3" s="326"/>
      <c r="W3" s="326"/>
      <c r="X3" s="326"/>
      <c r="Y3" s="326"/>
      <c r="Z3" s="326"/>
      <c r="AA3" s="326"/>
      <c r="AB3" s="326"/>
      <c r="AC3" s="326"/>
      <c r="AD3" s="326"/>
      <c r="AE3" s="326"/>
      <c r="AF3" s="326"/>
      <c r="AG3" s="326"/>
      <c r="AH3" s="326"/>
      <c r="AI3" s="326"/>
      <c r="AJ3" s="328"/>
    </row>
    <row r="4" spans="1:36" ht="15.5" x14ac:dyDescent="0.35">
      <c r="A4" s="135">
        <v>7.2800000000000011</v>
      </c>
      <c r="B4" s="309" t="s">
        <v>186</v>
      </c>
      <c r="C4" s="310"/>
      <c r="E4" s="116"/>
      <c r="F4" s="117"/>
      <c r="G4" s="117"/>
      <c r="H4" s="117"/>
      <c r="I4" s="117"/>
      <c r="J4" s="117"/>
      <c r="K4" s="117"/>
      <c r="L4" s="117"/>
      <c r="M4" s="117"/>
      <c r="N4" s="117"/>
      <c r="O4" s="117"/>
      <c r="P4" s="117"/>
      <c r="Q4" s="117"/>
      <c r="R4" s="117"/>
      <c r="S4" s="117"/>
      <c r="T4" s="117"/>
      <c r="U4" s="117"/>
      <c r="V4" s="117"/>
      <c r="W4" s="117"/>
      <c r="X4" s="117"/>
      <c r="Y4" s="117"/>
      <c r="Z4" s="117"/>
      <c r="AA4" s="117"/>
      <c r="AB4" s="117"/>
      <c r="AC4" s="117"/>
      <c r="AD4" s="117"/>
      <c r="AE4" s="117"/>
      <c r="AF4" s="117"/>
      <c r="AG4" s="117"/>
      <c r="AH4" s="117"/>
      <c r="AI4" s="117"/>
      <c r="AJ4" s="118"/>
    </row>
    <row r="5" spans="1:36" x14ac:dyDescent="0.35">
      <c r="A5" s="81">
        <v>2</v>
      </c>
      <c r="B5" s="295" t="s">
        <v>188</v>
      </c>
      <c r="C5" s="296"/>
      <c r="E5" s="93">
        <v>67.260000000000005</v>
      </c>
      <c r="F5" s="94">
        <v>11.42</v>
      </c>
      <c r="G5" s="94">
        <v>3.28</v>
      </c>
      <c r="H5" s="94">
        <v>2.2400000000000002</v>
      </c>
      <c r="I5" s="94">
        <v>0</v>
      </c>
      <c r="J5" s="94">
        <v>1.6</v>
      </c>
      <c r="K5" s="94">
        <v>0.18</v>
      </c>
      <c r="L5" s="94">
        <v>0.44</v>
      </c>
      <c r="M5" s="94">
        <v>0.42</v>
      </c>
      <c r="N5" s="94">
        <v>0.26</v>
      </c>
      <c r="O5" s="94">
        <v>0.14000000000000001</v>
      </c>
      <c r="P5" s="94">
        <v>0.96</v>
      </c>
      <c r="Q5" s="94">
        <v>4.78</v>
      </c>
      <c r="R5" s="94">
        <v>421.2</v>
      </c>
      <c r="S5" s="94">
        <v>0</v>
      </c>
      <c r="T5" s="94">
        <v>60.64</v>
      </c>
      <c r="U5" s="94">
        <v>0.16</v>
      </c>
      <c r="V5" s="94">
        <v>0.26</v>
      </c>
      <c r="W5" s="94">
        <v>2.12</v>
      </c>
      <c r="X5" s="94">
        <v>0.24</v>
      </c>
      <c r="Y5" s="94">
        <v>0</v>
      </c>
      <c r="Z5" s="94">
        <v>115.44</v>
      </c>
      <c r="AA5" s="94">
        <v>0.52</v>
      </c>
      <c r="AB5" s="94">
        <v>116.34</v>
      </c>
      <c r="AC5" s="94">
        <v>115.98</v>
      </c>
      <c r="AD5" s="94">
        <v>223.24</v>
      </c>
      <c r="AE5" s="94">
        <v>100.36</v>
      </c>
      <c r="AF5" s="94">
        <v>73.22</v>
      </c>
      <c r="AG5" s="94">
        <v>2.86</v>
      </c>
      <c r="AH5" s="94">
        <v>1.04</v>
      </c>
      <c r="AI5" s="94">
        <v>97.78</v>
      </c>
      <c r="AJ5" s="95">
        <v>535.52</v>
      </c>
    </row>
    <row r="6" spans="1:36" x14ac:dyDescent="0.35">
      <c r="A6" s="80">
        <v>0.14000000000000001</v>
      </c>
      <c r="B6" s="295" t="s">
        <v>4</v>
      </c>
      <c r="C6" s="296"/>
      <c r="E6" s="84">
        <v>5.21</v>
      </c>
      <c r="F6" s="77">
        <v>0.95579999999999998</v>
      </c>
      <c r="G6" s="77">
        <v>0.2646</v>
      </c>
      <c r="H6" s="77">
        <v>0.35449999999999998</v>
      </c>
      <c r="I6" s="77">
        <v>0</v>
      </c>
      <c r="J6" s="77">
        <v>0.12310000000000001</v>
      </c>
      <c r="K6" s="77">
        <v>1.6600000000000004E-2</v>
      </c>
      <c r="L6" s="77">
        <v>1.9000000000000003E-2</v>
      </c>
      <c r="M6" s="77">
        <v>5.5500000000000001E-2</v>
      </c>
      <c r="N6" s="77">
        <v>4.7199999999999992E-2</v>
      </c>
      <c r="O6" s="77">
        <v>8.3000000000000018E-3</v>
      </c>
      <c r="P6" s="77">
        <v>0</v>
      </c>
      <c r="Q6" s="77">
        <v>0.16070000000000001</v>
      </c>
      <c r="R6" s="77">
        <v>51.6297</v>
      </c>
      <c r="S6" s="77">
        <v>0</v>
      </c>
      <c r="T6" s="77">
        <v>2.5024999999999999</v>
      </c>
      <c r="U6" s="77">
        <v>6.4000000000000003E-3</v>
      </c>
      <c r="V6" s="77">
        <v>6.4000000000000003E-3</v>
      </c>
      <c r="W6" s="77">
        <v>0.11560000000000001</v>
      </c>
      <c r="X6" s="77">
        <v>1.4499999999999999E-2</v>
      </c>
      <c r="Y6" s="77">
        <v>0</v>
      </c>
      <c r="Z6" s="77">
        <v>1.8058000000000001</v>
      </c>
      <c r="AA6" s="77">
        <v>0</v>
      </c>
      <c r="AB6" s="77">
        <v>1.8058000000000001</v>
      </c>
      <c r="AC6" s="77">
        <v>1.8058000000000001</v>
      </c>
      <c r="AD6" s="77">
        <v>2.8216000000000001</v>
      </c>
      <c r="AE6" s="77">
        <v>3.7462</v>
      </c>
      <c r="AF6" s="77">
        <v>1.7258</v>
      </c>
      <c r="AG6" s="77">
        <v>8.1500000000000003E-2</v>
      </c>
      <c r="AH6" s="77">
        <v>3.3700000000000001E-2</v>
      </c>
      <c r="AI6" s="77">
        <v>8.0360999999999994</v>
      </c>
      <c r="AJ6" s="85">
        <v>24.9405</v>
      </c>
    </row>
    <row r="7" spans="1:36" customFormat="1" x14ac:dyDescent="0.35">
      <c r="A7" s="80">
        <v>5.1400000000000006</v>
      </c>
      <c r="B7" s="295" t="s">
        <v>190</v>
      </c>
      <c r="C7" s="296"/>
      <c r="E7" s="86">
        <v>333.56700000000001</v>
      </c>
      <c r="F7" s="87">
        <v>72.671000000000006</v>
      </c>
      <c r="G7" s="87">
        <v>12.421000000000001</v>
      </c>
      <c r="H7" s="87">
        <v>36.011000000000003</v>
      </c>
      <c r="I7" s="87">
        <v>2.0870000000000002</v>
      </c>
      <c r="J7" s="87">
        <v>5.0280000000000005</v>
      </c>
      <c r="K7" s="87">
        <v>0.8</v>
      </c>
      <c r="L7" s="87">
        <v>2.2570000000000001</v>
      </c>
      <c r="M7" s="87">
        <v>1.4570000000000001</v>
      </c>
      <c r="N7" s="87">
        <v>0.94300000000000006</v>
      </c>
      <c r="O7" s="87">
        <v>0.14300000000000002</v>
      </c>
      <c r="P7" s="87">
        <v>2.1139999999999999</v>
      </c>
      <c r="Q7" s="87">
        <v>7.0529999999999999</v>
      </c>
      <c r="R7" s="87">
        <v>260.12299999999999</v>
      </c>
      <c r="S7" s="87">
        <v>0</v>
      </c>
      <c r="T7" s="87">
        <v>114.018</v>
      </c>
      <c r="U7" s="87">
        <v>0.51400000000000001</v>
      </c>
      <c r="V7" s="87">
        <v>0.371</v>
      </c>
      <c r="W7" s="87">
        <v>4.4830000000000005</v>
      </c>
      <c r="X7" s="87">
        <v>0.51400000000000001</v>
      </c>
      <c r="Y7" s="87">
        <v>0</v>
      </c>
      <c r="Z7" s="87">
        <v>108.774</v>
      </c>
      <c r="AA7" s="87">
        <v>0.94300000000000006</v>
      </c>
      <c r="AB7" s="87">
        <v>110.517</v>
      </c>
      <c r="AC7" s="87">
        <v>109.717</v>
      </c>
      <c r="AD7" s="87">
        <v>128.279</v>
      </c>
      <c r="AE7" s="87">
        <v>175.20000000000002</v>
      </c>
      <c r="AF7" s="87">
        <v>95.828000000000003</v>
      </c>
      <c r="AG7" s="87">
        <v>3.5979999999999999</v>
      </c>
      <c r="AH7" s="87">
        <v>1.542</v>
      </c>
      <c r="AI7" s="87">
        <v>190.13600000000002</v>
      </c>
      <c r="AJ7" s="88">
        <v>1296.8010000000002</v>
      </c>
    </row>
    <row r="8" spans="1:36" ht="15.5" x14ac:dyDescent="0.35">
      <c r="A8" s="133">
        <v>3</v>
      </c>
      <c r="B8" s="299" t="s">
        <v>189</v>
      </c>
      <c r="C8" s="300"/>
      <c r="E8" s="84">
        <v>479.54999999999995</v>
      </c>
      <c r="F8" s="77">
        <v>94.913999999999987</v>
      </c>
      <c r="G8" s="77">
        <v>12.228000000000002</v>
      </c>
      <c r="H8" s="77">
        <v>4.4340000000000002</v>
      </c>
      <c r="I8" s="77">
        <v>1.89</v>
      </c>
      <c r="J8" s="77">
        <v>5.8620000000000001</v>
      </c>
      <c r="K8" s="77">
        <v>1.08</v>
      </c>
      <c r="L8" s="77">
        <v>1.6139999999999999</v>
      </c>
      <c r="M8" s="77">
        <v>2.25</v>
      </c>
      <c r="N8" s="77">
        <v>1.9319999999999999</v>
      </c>
      <c r="O8" s="77">
        <v>0.14399999999999999</v>
      </c>
      <c r="P8" s="77">
        <v>2.2919999999999998</v>
      </c>
      <c r="Q8" s="77">
        <v>16.5</v>
      </c>
      <c r="R8" s="77">
        <v>6.6959999999999997</v>
      </c>
      <c r="S8" s="77">
        <v>0.10200000000000001</v>
      </c>
      <c r="T8" s="77">
        <v>0.32999999999999996</v>
      </c>
      <c r="U8" s="77">
        <v>0.504</v>
      </c>
      <c r="V8" s="77">
        <v>0.21600000000000003</v>
      </c>
      <c r="W8" s="77">
        <v>8.4239999999999995</v>
      </c>
      <c r="X8" s="77">
        <v>0.40200000000000002</v>
      </c>
      <c r="Y8" s="77">
        <v>1.7999999999999999E-2</v>
      </c>
      <c r="Z8" s="77">
        <v>59.694000000000003</v>
      </c>
      <c r="AA8" s="77">
        <v>6.0299999999999994</v>
      </c>
      <c r="AB8" s="77">
        <v>69.888000000000005</v>
      </c>
      <c r="AC8" s="77">
        <v>65.609999999999985</v>
      </c>
      <c r="AD8" s="77">
        <v>70.23599999999999</v>
      </c>
      <c r="AE8" s="77">
        <v>428.71199999999993</v>
      </c>
      <c r="AF8" s="77">
        <v>173.54999999999998</v>
      </c>
      <c r="AG8" s="77">
        <v>5.1419999999999995</v>
      </c>
      <c r="AH8" s="77">
        <v>3.4260000000000002</v>
      </c>
      <c r="AI8" s="77">
        <v>120.408</v>
      </c>
      <c r="AJ8" s="85">
        <v>433.60799999999995</v>
      </c>
    </row>
    <row r="9" spans="1:36" ht="15.5" x14ac:dyDescent="0.35">
      <c r="A9" s="133">
        <v>2.7300000000000004</v>
      </c>
      <c r="B9" s="299" t="s">
        <v>6</v>
      </c>
      <c r="C9" s="300"/>
      <c r="E9" s="84"/>
      <c r="F9" s="77"/>
      <c r="G9" s="77"/>
      <c r="H9" s="77"/>
      <c r="I9" s="77"/>
      <c r="J9" s="77"/>
      <c r="K9" s="77"/>
      <c r="L9" s="77"/>
      <c r="M9" s="77"/>
      <c r="N9" s="77"/>
      <c r="O9" s="77"/>
      <c r="P9" s="77"/>
      <c r="Q9" s="77"/>
      <c r="R9" s="77"/>
      <c r="S9" s="77"/>
      <c r="T9" s="77"/>
      <c r="U9" s="77"/>
      <c r="V9" s="77"/>
      <c r="W9" s="77"/>
      <c r="X9" s="77"/>
      <c r="Y9" s="77"/>
      <c r="Z9" s="77"/>
      <c r="AA9" s="77"/>
      <c r="AB9" s="77"/>
      <c r="AC9" s="77"/>
      <c r="AD9" s="77"/>
      <c r="AE9" s="77"/>
      <c r="AF9" s="77"/>
      <c r="AG9" s="77"/>
      <c r="AH9" s="77"/>
      <c r="AI9" s="77"/>
      <c r="AJ9" s="85"/>
    </row>
    <row r="10" spans="1:36" x14ac:dyDescent="0.35">
      <c r="A10" s="130">
        <v>1.9100000000000001</v>
      </c>
      <c r="B10" s="297" t="s">
        <v>7</v>
      </c>
      <c r="C10" s="298"/>
      <c r="E10" s="84"/>
      <c r="F10" s="77"/>
      <c r="G10" s="77"/>
      <c r="H10" s="77"/>
      <c r="I10" s="77"/>
      <c r="J10" s="77"/>
      <c r="K10" s="77"/>
      <c r="L10" s="77"/>
      <c r="M10" s="77"/>
      <c r="N10" s="77"/>
      <c r="O10" s="77"/>
      <c r="P10" s="77"/>
      <c r="Q10" s="77"/>
      <c r="R10" s="77"/>
      <c r="S10" s="77"/>
      <c r="T10" s="77"/>
      <c r="U10" s="77"/>
      <c r="V10" s="77"/>
      <c r="W10" s="77"/>
      <c r="X10" s="77"/>
      <c r="Y10" s="77"/>
      <c r="Z10" s="77"/>
      <c r="AA10" s="77"/>
      <c r="AB10" s="77"/>
      <c r="AC10" s="77"/>
      <c r="AD10" s="77"/>
      <c r="AE10" s="77"/>
      <c r="AF10" s="77"/>
      <c r="AG10" s="77"/>
      <c r="AH10" s="77"/>
      <c r="AI10" s="77"/>
      <c r="AJ10" s="85"/>
    </row>
    <row r="11" spans="1:36" x14ac:dyDescent="0.35">
      <c r="A11" s="80">
        <v>0.4</v>
      </c>
      <c r="B11" s="295" t="s">
        <v>8</v>
      </c>
      <c r="C11" s="296"/>
      <c r="E11" s="84">
        <v>48.653999999999996</v>
      </c>
      <c r="F11" s="77">
        <v>7.6259999999999994</v>
      </c>
      <c r="G11" s="77">
        <v>2.056</v>
      </c>
      <c r="H11" s="77">
        <v>0.59400000000000008</v>
      </c>
      <c r="I11" s="77">
        <v>0</v>
      </c>
      <c r="J11" s="77">
        <v>0.77800000000000002</v>
      </c>
      <c r="K11" s="77">
        <v>0.128</v>
      </c>
      <c r="L11" s="77">
        <v>0.24400000000000002</v>
      </c>
      <c r="M11" s="77">
        <v>0.312</v>
      </c>
      <c r="N11" s="77">
        <v>0.248</v>
      </c>
      <c r="O11" s="77">
        <v>0.05</v>
      </c>
      <c r="P11" s="77">
        <v>0.13</v>
      </c>
      <c r="Q11" s="77">
        <v>3.16</v>
      </c>
      <c r="R11" s="77">
        <v>0.74</v>
      </c>
      <c r="S11" s="77">
        <v>0</v>
      </c>
      <c r="T11" s="77">
        <v>0.70000000000000007</v>
      </c>
      <c r="U11" s="77">
        <v>7.0000000000000007E-2</v>
      </c>
      <c r="V11" s="77">
        <v>2.8000000000000001E-2</v>
      </c>
      <c r="W11" s="77">
        <v>0.8819999999999999</v>
      </c>
      <c r="X11" s="77">
        <v>0.04</v>
      </c>
      <c r="Y11" s="77">
        <v>0</v>
      </c>
      <c r="Z11" s="77">
        <v>43.136000000000003</v>
      </c>
      <c r="AA11" s="77">
        <v>0.03</v>
      </c>
      <c r="AB11" s="77">
        <v>43.188000000000002</v>
      </c>
      <c r="AC11" s="77">
        <v>43.166000000000004</v>
      </c>
      <c r="AD11" s="77">
        <v>20.604000000000003</v>
      </c>
      <c r="AE11" s="77">
        <v>50.376000000000005</v>
      </c>
      <c r="AF11" s="77">
        <v>19.134</v>
      </c>
      <c r="AG11" s="77">
        <v>0.8580000000000001</v>
      </c>
      <c r="AH11" s="77">
        <v>0.4</v>
      </c>
      <c r="AI11" s="77">
        <v>47.216000000000008</v>
      </c>
      <c r="AJ11" s="85">
        <v>138.08600000000001</v>
      </c>
    </row>
    <row r="12" spans="1:36" x14ac:dyDescent="0.35">
      <c r="A12" s="81">
        <v>0.8</v>
      </c>
      <c r="B12" s="295" t="s">
        <v>255</v>
      </c>
      <c r="C12" s="296"/>
      <c r="E12" s="93">
        <v>100.93600000000001</v>
      </c>
      <c r="F12" s="94">
        <v>6.3280000000000003</v>
      </c>
      <c r="G12" s="94">
        <v>3.0960000000000001</v>
      </c>
      <c r="H12" s="94">
        <v>0.77600000000000002</v>
      </c>
      <c r="I12" s="94">
        <v>0</v>
      </c>
      <c r="J12" s="94">
        <v>5.2240000000000002</v>
      </c>
      <c r="K12" s="94">
        <v>0.76800000000000002</v>
      </c>
      <c r="L12" s="94">
        <v>1.1759999999999999</v>
      </c>
      <c r="M12" s="94">
        <v>2.68</v>
      </c>
      <c r="N12" s="94">
        <v>2.3679999999999999</v>
      </c>
      <c r="O12" s="94">
        <v>0.31200000000000006</v>
      </c>
      <c r="P12" s="94">
        <v>0</v>
      </c>
      <c r="Q12" s="94">
        <v>9.0879999999999992</v>
      </c>
      <c r="R12" s="94">
        <v>2.5920000000000005</v>
      </c>
      <c r="S12" s="94">
        <v>0</v>
      </c>
      <c r="T12" s="94">
        <v>5.6080000000000005</v>
      </c>
      <c r="U12" s="94">
        <v>0.12</v>
      </c>
      <c r="V12" s="94">
        <v>9.6000000000000002E-2</v>
      </c>
      <c r="W12" s="94">
        <v>2.6</v>
      </c>
      <c r="X12" s="94">
        <v>7.1999999999999995E-2</v>
      </c>
      <c r="Y12" s="94">
        <v>0</v>
      </c>
      <c r="Z12" s="94">
        <v>56.192</v>
      </c>
      <c r="AA12" s="94">
        <v>0</v>
      </c>
      <c r="AB12" s="94">
        <v>56.192</v>
      </c>
      <c r="AC12" s="94">
        <v>56.192</v>
      </c>
      <c r="AD12" s="94">
        <v>105.88</v>
      </c>
      <c r="AE12" s="94">
        <v>121.208</v>
      </c>
      <c r="AF12" s="94">
        <v>42.64</v>
      </c>
      <c r="AG12" s="94">
        <v>1.9359999999999999</v>
      </c>
      <c r="AH12" s="94">
        <v>0.752</v>
      </c>
      <c r="AI12" s="94">
        <v>16.992000000000001</v>
      </c>
      <c r="AJ12" s="95">
        <v>325.29600000000005</v>
      </c>
    </row>
    <row r="13" spans="1:36" x14ac:dyDescent="0.35">
      <c r="A13" s="80">
        <v>0.71</v>
      </c>
      <c r="B13" s="295" t="s">
        <v>9</v>
      </c>
      <c r="C13" s="296"/>
      <c r="E13" s="84">
        <v>154.3723</v>
      </c>
      <c r="F13" s="77">
        <v>5.9349999999999996</v>
      </c>
      <c r="G13" s="77">
        <v>2.2999999999999998</v>
      </c>
      <c r="H13" s="77">
        <v>0.91569999999999996</v>
      </c>
      <c r="I13" s="77">
        <v>2.2500000000000003E-2</v>
      </c>
      <c r="J13" s="77">
        <v>13.5016</v>
      </c>
      <c r="K13" s="77">
        <v>1.6929999999999998</v>
      </c>
      <c r="L13" s="77">
        <v>6.2374000000000001</v>
      </c>
      <c r="M13" s="77">
        <v>4.7917000000000005</v>
      </c>
      <c r="N13" s="77">
        <v>4.2531999999999996</v>
      </c>
      <c r="O13" s="77">
        <v>0.52849999999999997</v>
      </c>
      <c r="P13" s="77">
        <v>0</v>
      </c>
      <c r="Q13" s="77">
        <v>4.8686999999999996</v>
      </c>
      <c r="R13" s="77">
        <v>0.92319999999999991</v>
      </c>
      <c r="S13" s="77">
        <v>0</v>
      </c>
      <c r="T13" s="77">
        <v>0.56499999999999995</v>
      </c>
      <c r="U13" s="77">
        <v>0.13929999999999998</v>
      </c>
      <c r="V13" s="77">
        <v>8.5199999999999998E-2</v>
      </c>
      <c r="W13" s="77">
        <v>2.1997</v>
      </c>
      <c r="X13" s="77">
        <v>0.11499999999999999</v>
      </c>
      <c r="Y13" s="77">
        <v>0</v>
      </c>
      <c r="Z13" s="77">
        <v>20.288399999999999</v>
      </c>
      <c r="AA13" s="77">
        <v>0</v>
      </c>
      <c r="AB13" s="77">
        <v>20.288399999999999</v>
      </c>
      <c r="AC13" s="77">
        <v>20.288399999999999</v>
      </c>
      <c r="AD13" s="77">
        <v>36.446799999999996</v>
      </c>
      <c r="AE13" s="77">
        <v>146.1216</v>
      </c>
      <c r="AF13" s="77">
        <v>66.096099999999993</v>
      </c>
      <c r="AG13" s="77">
        <v>1.2331000000000001</v>
      </c>
      <c r="AH13" s="77">
        <v>1.1261999999999999</v>
      </c>
      <c r="AI13" s="77">
        <v>26.134</v>
      </c>
      <c r="AJ13" s="85">
        <v>173.49709999999999</v>
      </c>
    </row>
    <row r="14" spans="1:36" x14ac:dyDescent="0.35">
      <c r="A14" s="132">
        <v>0.82000000000000006</v>
      </c>
      <c r="B14" s="297" t="s">
        <v>10</v>
      </c>
      <c r="C14" s="298"/>
      <c r="E14" s="84"/>
      <c r="F14" s="77"/>
      <c r="G14" s="77"/>
      <c r="H14" s="77"/>
      <c r="I14" s="77"/>
      <c r="J14" s="77"/>
      <c r="K14" s="77"/>
      <c r="L14" s="77"/>
      <c r="M14" s="77"/>
      <c r="N14" s="77"/>
      <c r="O14" s="77"/>
      <c r="P14" s="77"/>
      <c r="Q14" s="77"/>
      <c r="R14" s="77"/>
      <c r="S14" s="77"/>
      <c r="T14" s="77"/>
      <c r="U14" s="77"/>
      <c r="V14" s="77"/>
      <c r="W14" s="77"/>
      <c r="X14" s="77"/>
      <c r="Y14" s="77"/>
      <c r="Z14" s="77"/>
      <c r="AA14" s="77"/>
      <c r="AB14" s="77"/>
      <c r="AC14" s="77"/>
      <c r="AD14" s="77"/>
      <c r="AE14" s="77"/>
      <c r="AF14" s="77"/>
      <c r="AG14" s="77"/>
      <c r="AH14" s="77"/>
      <c r="AI14" s="77"/>
      <c r="AJ14" s="85"/>
    </row>
    <row r="15" spans="1:36" x14ac:dyDescent="0.35">
      <c r="A15" s="80">
        <v>0.28000000000000003</v>
      </c>
      <c r="B15" s="295" t="s">
        <v>191</v>
      </c>
      <c r="C15" s="296"/>
      <c r="E15" s="84">
        <v>43.662400000000005</v>
      </c>
      <c r="F15" s="77">
        <v>0.37</v>
      </c>
      <c r="G15" s="77">
        <v>0</v>
      </c>
      <c r="H15" s="77">
        <v>0.20699999999999999</v>
      </c>
      <c r="I15" s="77">
        <v>0</v>
      </c>
      <c r="J15" s="77">
        <v>3.2115999999999998</v>
      </c>
      <c r="K15" s="77">
        <v>0.97000000000000008</v>
      </c>
      <c r="L15" s="77">
        <v>1.3508</v>
      </c>
      <c r="M15" s="77">
        <v>0.46539999999999998</v>
      </c>
      <c r="N15" s="77">
        <v>0.3266</v>
      </c>
      <c r="O15" s="77">
        <v>2.1599999999999998E-2</v>
      </c>
      <c r="P15" s="77">
        <v>137.51159999999999</v>
      </c>
      <c r="Q15" s="77">
        <v>3.2798000000000003</v>
      </c>
      <c r="R15" s="77">
        <v>57.176200000000001</v>
      </c>
      <c r="S15" s="77">
        <v>0.43760000000000004</v>
      </c>
      <c r="T15" s="77">
        <v>1.0200000000000001E-2</v>
      </c>
      <c r="U15" s="77">
        <v>2.5600000000000001E-2</v>
      </c>
      <c r="V15" s="77">
        <v>0.1348</v>
      </c>
      <c r="W15" s="77">
        <v>0.90600000000000003</v>
      </c>
      <c r="X15" s="77">
        <v>3.1199999999999999E-2</v>
      </c>
      <c r="Y15" s="77">
        <v>0.61580000000000001</v>
      </c>
      <c r="Z15" s="77">
        <v>19.642399999999999</v>
      </c>
      <c r="AA15" s="77">
        <v>0</v>
      </c>
      <c r="AB15" s="77">
        <v>19.642399999999999</v>
      </c>
      <c r="AC15" s="77">
        <v>19.642399999999999</v>
      </c>
      <c r="AD15" s="77">
        <v>15.857400000000002</v>
      </c>
      <c r="AE15" s="77">
        <v>44.434799999999996</v>
      </c>
      <c r="AF15" s="77">
        <v>2.7403999999999997</v>
      </c>
      <c r="AG15" s="77">
        <v>0.57820000000000005</v>
      </c>
      <c r="AH15" s="77">
        <v>0.36199999999999999</v>
      </c>
      <c r="AI15" s="77">
        <v>36.504199999999997</v>
      </c>
      <c r="AJ15" s="85">
        <v>35.216799999999999</v>
      </c>
    </row>
    <row r="16" spans="1:36" s="76" customFormat="1" x14ac:dyDescent="0.35">
      <c r="A16" s="80">
        <v>0.54</v>
      </c>
      <c r="B16" s="295" t="s">
        <v>247</v>
      </c>
      <c r="C16" s="296"/>
      <c r="E16" s="84">
        <v>42.300600000000003</v>
      </c>
      <c r="F16" s="77">
        <v>3.9803999999999999</v>
      </c>
      <c r="G16" s="77">
        <v>3.1899999999999998E-2</v>
      </c>
      <c r="H16" s="77">
        <v>3.6320999999999999</v>
      </c>
      <c r="I16" s="77">
        <v>0.38390000000000002</v>
      </c>
      <c r="J16" s="77">
        <v>0.59</v>
      </c>
      <c r="K16" s="77">
        <v>0.38670000000000004</v>
      </c>
      <c r="L16" s="77">
        <v>0.1467</v>
      </c>
      <c r="M16" s="77">
        <v>1.8499999999999999E-2</v>
      </c>
      <c r="N16" s="77">
        <v>1.09E-2</v>
      </c>
      <c r="O16" s="77">
        <v>0</v>
      </c>
      <c r="P16" s="77">
        <v>4.8399000000000001</v>
      </c>
      <c r="Q16" s="77">
        <v>5.1534000000000004</v>
      </c>
      <c r="R16" s="77">
        <v>15.669699999999999</v>
      </c>
      <c r="S16" s="77">
        <v>0.29139999999999999</v>
      </c>
      <c r="T16" s="77">
        <v>0.62050000000000005</v>
      </c>
      <c r="U16" s="77">
        <v>2.7000000000000003E-2</v>
      </c>
      <c r="V16" s="77">
        <v>0.15870000000000001</v>
      </c>
      <c r="W16" s="77">
        <v>0.88260000000000005</v>
      </c>
      <c r="X16" s="77">
        <v>3.2399999999999998E-2</v>
      </c>
      <c r="Y16" s="77">
        <v>0.22380000000000003</v>
      </c>
      <c r="Z16" s="77">
        <v>5.6426000000000007</v>
      </c>
      <c r="AA16" s="77">
        <v>0</v>
      </c>
      <c r="AB16" s="77">
        <v>5.6426000000000007</v>
      </c>
      <c r="AC16" s="77">
        <v>5.6426000000000007</v>
      </c>
      <c r="AD16" s="77">
        <v>120.2803</v>
      </c>
      <c r="AE16" s="77">
        <v>104.5877</v>
      </c>
      <c r="AF16" s="77">
        <v>10.141200000000001</v>
      </c>
      <c r="AG16" s="77">
        <v>9.6099999999999991E-2</v>
      </c>
      <c r="AH16" s="77">
        <v>0.41110000000000002</v>
      </c>
      <c r="AI16" s="77">
        <v>39.986199999999997</v>
      </c>
      <c r="AJ16" s="85">
        <v>150.55410000000001</v>
      </c>
    </row>
    <row r="17" spans="1:36" x14ac:dyDescent="0.35">
      <c r="A17" s="133">
        <v>1</v>
      </c>
      <c r="B17" s="301" t="s">
        <v>192</v>
      </c>
      <c r="C17" s="302"/>
      <c r="E17" s="93">
        <v>81.779166666666669</v>
      </c>
      <c r="F17" s="94">
        <v>7.8583333333333334</v>
      </c>
      <c r="G17" s="94">
        <v>0.70416666666666661</v>
      </c>
      <c r="H17" s="94">
        <v>4.1833333333333327</v>
      </c>
      <c r="I17" s="94">
        <v>0.25</v>
      </c>
      <c r="J17" s="94">
        <v>2.7250000000000001</v>
      </c>
      <c r="K17" s="94">
        <v>0.44375000000000003</v>
      </c>
      <c r="L17" s="94">
        <v>0.6</v>
      </c>
      <c r="M17" s="94">
        <v>1.3</v>
      </c>
      <c r="N17" s="94">
        <v>0</v>
      </c>
      <c r="O17" s="94">
        <v>0</v>
      </c>
      <c r="P17" s="94">
        <v>1.7666666666666666</v>
      </c>
      <c r="Q17" s="94">
        <v>6.5458333333333334</v>
      </c>
      <c r="R17" s="94">
        <v>110.28333333333335</v>
      </c>
      <c r="S17" s="94">
        <v>3.1416666666666671</v>
      </c>
      <c r="T17" s="94">
        <v>1.0999999999999999</v>
      </c>
      <c r="U17" s="94">
        <v>0.1</v>
      </c>
      <c r="V17" s="94">
        <v>0.38437500000000008</v>
      </c>
      <c r="W17" s="94">
        <v>3</v>
      </c>
      <c r="X17" s="94">
        <v>0.1</v>
      </c>
      <c r="Y17" s="94">
        <v>1.0583333333333333</v>
      </c>
      <c r="Z17" s="94">
        <v>19.399999999999999</v>
      </c>
      <c r="AA17" s="94">
        <v>7.45</v>
      </c>
      <c r="AB17" s="94">
        <v>30.25</v>
      </c>
      <c r="AC17" s="94">
        <v>26.85</v>
      </c>
      <c r="AD17" s="94">
        <v>328.65000000000003</v>
      </c>
      <c r="AE17" s="94">
        <v>249.6</v>
      </c>
      <c r="AF17" s="94">
        <v>30.65</v>
      </c>
      <c r="AG17" s="94">
        <v>0.61479166666666674</v>
      </c>
      <c r="AH17" s="94">
        <v>1.0687499999999999</v>
      </c>
      <c r="AI17" s="94">
        <v>114.93333333333334</v>
      </c>
      <c r="AJ17" s="95">
        <v>272.42083333333335</v>
      </c>
    </row>
    <row r="18" spans="1:36" ht="15" thickBot="1" x14ac:dyDescent="0.4">
      <c r="A18" s="134">
        <v>1</v>
      </c>
      <c r="B18" s="293" t="s">
        <v>248</v>
      </c>
      <c r="C18" s="294"/>
      <c r="E18" s="129">
        <v>71.182000000000002</v>
      </c>
      <c r="F18" s="198">
        <v>1.3940000000000001</v>
      </c>
      <c r="G18" s="198">
        <v>2.8000000000000004E-2</v>
      </c>
      <c r="H18" s="198">
        <v>0.9840000000000001</v>
      </c>
      <c r="I18" s="198">
        <v>0.96399999999999997</v>
      </c>
      <c r="J18" s="198">
        <v>7.3540000000000001</v>
      </c>
      <c r="K18" s="198">
        <v>1.004</v>
      </c>
      <c r="L18" s="198">
        <v>2.7959999999999998</v>
      </c>
      <c r="M18" s="198">
        <v>2.9640000000000004</v>
      </c>
      <c r="N18" s="198">
        <v>2.4900000000000002</v>
      </c>
      <c r="O18" s="198">
        <v>0.46400000000000002</v>
      </c>
      <c r="P18" s="198">
        <v>1.6300000000000001</v>
      </c>
      <c r="Q18" s="198">
        <v>0.16600000000000004</v>
      </c>
      <c r="R18" s="198">
        <v>28.881999999999998</v>
      </c>
      <c r="S18" s="198">
        <v>0.39800000000000002</v>
      </c>
      <c r="T18" s="198">
        <v>3.4000000000000002E-2</v>
      </c>
      <c r="U18" s="198">
        <v>1.0000000000000002E-2</v>
      </c>
      <c r="V18" s="198">
        <v>2E-3</v>
      </c>
      <c r="W18" s="198">
        <v>3.6000000000000004E-2</v>
      </c>
      <c r="X18" s="198">
        <v>0</v>
      </c>
      <c r="Y18" s="198">
        <v>6.0000000000000001E-3</v>
      </c>
      <c r="Z18" s="198">
        <v>0.43400000000000005</v>
      </c>
      <c r="AA18" s="198">
        <v>4.0000000000000008E-2</v>
      </c>
      <c r="AB18" s="198">
        <v>0.50200000000000011</v>
      </c>
      <c r="AC18" s="198">
        <v>0.47399999999999998</v>
      </c>
      <c r="AD18" s="198">
        <v>2.6280000000000001</v>
      </c>
      <c r="AE18" s="198">
        <v>2.98</v>
      </c>
      <c r="AF18" s="198">
        <v>0.65400000000000003</v>
      </c>
      <c r="AG18" s="198">
        <v>0.04</v>
      </c>
      <c r="AH18" s="198">
        <v>3.8000000000000006E-2</v>
      </c>
      <c r="AI18" s="198">
        <v>91.117999999999995</v>
      </c>
      <c r="AJ18" s="199">
        <v>7.1779999999999999</v>
      </c>
    </row>
    <row r="19" spans="1:36" ht="15" thickBot="1" x14ac:dyDescent="0.4">
      <c r="A19" s="1"/>
      <c r="E19" s="125">
        <v>1428.4734666666666</v>
      </c>
      <c r="F19" s="126">
        <v>213.45253333333335</v>
      </c>
      <c r="G19" s="126">
        <v>36.409666666666666</v>
      </c>
      <c r="H19" s="126">
        <v>54.331633333333343</v>
      </c>
      <c r="I19" s="126">
        <v>5.5974000000000004</v>
      </c>
      <c r="J19" s="126">
        <v>45.997300000000003</v>
      </c>
      <c r="K19" s="126">
        <v>7.4700499999999987</v>
      </c>
      <c r="L19" s="127"/>
      <c r="M19" s="127"/>
      <c r="N19" s="127"/>
      <c r="O19" s="127"/>
      <c r="P19" s="127"/>
      <c r="Q19" s="126">
        <v>60.755433333333329</v>
      </c>
      <c r="R19" s="126">
        <v>955.9151333333333</v>
      </c>
      <c r="S19" s="126">
        <v>4.3706666666666667</v>
      </c>
      <c r="T19" s="126">
        <v>186.12819999999999</v>
      </c>
      <c r="U19" s="126">
        <v>1.6763000000000001</v>
      </c>
      <c r="V19" s="126">
        <v>1.7424750000000002</v>
      </c>
      <c r="W19" s="126">
        <v>25.648900000000001</v>
      </c>
      <c r="X19" s="126">
        <v>1.5611000000000002</v>
      </c>
      <c r="Y19" s="126">
        <v>1.9219333333333333</v>
      </c>
      <c r="Z19" s="127"/>
      <c r="AA19" s="127"/>
      <c r="AB19" s="126">
        <v>474.25620000000004</v>
      </c>
      <c r="AC19" s="127"/>
      <c r="AD19" s="126">
        <v>1054.9231</v>
      </c>
      <c r="AE19" s="126">
        <v>1427.3262999999999</v>
      </c>
      <c r="AF19" s="126">
        <v>516.37950000000001</v>
      </c>
      <c r="AG19" s="227">
        <v>17.037691666666664</v>
      </c>
      <c r="AH19" s="126">
        <v>10.19975</v>
      </c>
      <c r="AI19" s="126">
        <v>789.24383333333344</v>
      </c>
      <c r="AJ19" s="128">
        <v>3393.1183333333338</v>
      </c>
    </row>
    <row r="20" spans="1:36" ht="15.5" thickTop="1" thickBot="1" x14ac:dyDescent="0.4">
      <c r="C20" s="42"/>
      <c r="E20" s="44"/>
      <c r="F20" s="44"/>
      <c r="G20" s="44"/>
      <c r="H20" s="44"/>
      <c r="I20" s="44"/>
      <c r="J20" s="44"/>
      <c r="K20" s="44"/>
      <c r="L20" s="44"/>
      <c r="M20" s="44"/>
      <c r="N20" s="44"/>
      <c r="O20" s="44"/>
      <c r="P20" s="44"/>
      <c r="Q20" s="44"/>
      <c r="R20" s="44"/>
      <c r="S20" s="44"/>
      <c r="T20" s="44"/>
      <c r="U20" s="44"/>
      <c r="V20" s="44"/>
      <c r="W20" s="44"/>
      <c r="X20" s="73"/>
      <c r="Y20" s="44"/>
      <c r="Z20" s="44"/>
      <c r="AA20" s="44"/>
      <c r="AB20" s="44"/>
      <c r="AC20" s="44"/>
      <c r="AD20" s="44"/>
      <c r="AE20" s="44"/>
      <c r="AF20" s="44"/>
      <c r="AG20" s="44"/>
      <c r="AH20" s="44"/>
      <c r="AI20" s="44"/>
      <c r="AJ20" s="44"/>
    </row>
    <row r="21" spans="1:36" ht="15" thickTop="1" x14ac:dyDescent="0.35">
      <c r="B21" s="289" t="s">
        <v>84</v>
      </c>
      <c r="C21" s="290"/>
      <c r="D21" s="99"/>
      <c r="E21" s="12">
        <v>1350</v>
      </c>
      <c r="F21" s="13">
        <v>158.94788625000001</v>
      </c>
      <c r="G21" s="13">
        <v>19.7801814</v>
      </c>
      <c r="H21" s="14"/>
      <c r="I21" s="14"/>
      <c r="J21" s="13">
        <v>39.246391666666668</v>
      </c>
      <c r="K21" s="14"/>
      <c r="L21" s="14"/>
      <c r="M21" s="14"/>
      <c r="N21" s="14"/>
      <c r="O21" s="14"/>
      <c r="P21" s="14"/>
      <c r="Q21" s="13">
        <v>35.321752500000002</v>
      </c>
      <c r="R21" s="14">
        <v>400</v>
      </c>
      <c r="S21" s="14">
        <v>15</v>
      </c>
      <c r="T21" s="14">
        <v>25</v>
      </c>
      <c r="U21" s="14">
        <v>0.6</v>
      </c>
      <c r="V21" s="14">
        <v>0.6</v>
      </c>
      <c r="W21" s="14">
        <v>8</v>
      </c>
      <c r="X21" s="15">
        <v>0.6</v>
      </c>
      <c r="Y21" s="14">
        <v>1.2</v>
      </c>
      <c r="Z21" s="16"/>
      <c r="AA21" s="16"/>
      <c r="AB21" s="14">
        <v>200</v>
      </c>
      <c r="AC21" s="16"/>
      <c r="AD21" s="14">
        <v>1000</v>
      </c>
      <c r="AE21" s="14">
        <v>500</v>
      </c>
      <c r="AF21" s="14">
        <v>130</v>
      </c>
      <c r="AG21" s="14">
        <v>18</v>
      </c>
      <c r="AH21" s="14">
        <v>7.5</v>
      </c>
      <c r="AI21" s="14">
        <v>1000</v>
      </c>
      <c r="AJ21" s="17">
        <v>2300</v>
      </c>
    </row>
    <row r="22" spans="1:36" ht="15" thickBot="1" x14ac:dyDescent="0.4">
      <c r="B22" s="303" t="s">
        <v>85</v>
      </c>
      <c r="C22" s="304"/>
      <c r="D22" s="99"/>
      <c r="E22" s="18">
        <v>1600</v>
      </c>
      <c r="F22" s="19">
        <v>229.59139125000002</v>
      </c>
      <c r="G22" s="20"/>
      <c r="H22" s="20"/>
      <c r="I22" s="19">
        <v>35.321752500000002</v>
      </c>
      <c r="J22" s="19">
        <v>54.944948333333329</v>
      </c>
      <c r="K22" s="19">
        <v>15.698556666666668</v>
      </c>
      <c r="L22" s="20"/>
      <c r="M22" s="20"/>
      <c r="N22" s="20"/>
      <c r="O22" s="20"/>
      <c r="P22" s="20"/>
      <c r="Q22" s="19">
        <v>105.96525750000001</v>
      </c>
      <c r="R22" s="20"/>
      <c r="S22" s="20">
        <v>75</v>
      </c>
      <c r="T22" s="20">
        <v>650</v>
      </c>
      <c r="U22" s="20"/>
      <c r="V22" s="20"/>
      <c r="W22" s="20"/>
      <c r="X22" s="20">
        <v>40</v>
      </c>
      <c r="Y22" s="20"/>
      <c r="Z22" s="21"/>
      <c r="AA22" s="21"/>
      <c r="AB22" s="20"/>
      <c r="AC22" s="21"/>
      <c r="AD22" s="20">
        <v>2500</v>
      </c>
      <c r="AE22" s="20">
        <v>3000</v>
      </c>
      <c r="AF22" s="20"/>
      <c r="AG22" s="20">
        <v>40</v>
      </c>
      <c r="AH22" s="20">
        <v>12</v>
      </c>
      <c r="AI22" s="20">
        <v>1500</v>
      </c>
      <c r="AJ22" s="22"/>
    </row>
    <row r="23" spans="1:36" ht="15.5" thickTop="1" thickBot="1" x14ac:dyDescent="0.4">
      <c r="A23" s="1"/>
      <c r="C23" s="1"/>
      <c r="F23" s="23"/>
      <c r="G23" s="23"/>
      <c r="H23" s="23"/>
      <c r="I23" s="23"/>
      <c r="J23" s="23"/>
      <c r="K23" s="23"/>
      <c r="L23" s="23"/>
      <c r="M23" s="23"/>
      <c r="N23" s="23"/>
      <c r="O23" s="23"/>
      <c r="P23" s="23"/>
      <c r="Q23" s="23"/>
    </row>
    <row r="24" spans="1:36" ht="15" thickTop="1" x14ac:dyDescent="0.35">
      <c r="A24" s="1"/>
      <c r="B24" s="289" t="s">
        <v>86</v>
      </c>
      <c r="C24" s="290"/>
      <c r="F24" s="24">
        <v>165.9375</v>
      </c>
      <c r="G24" s="25">
        <v>20.65</v>
      </c>
      <c r="H24" s="23"/>
      <c r="I24" s="26"/>
      <c r="J24" s="27">
        <v>40.972222222222221</v>
      </c>
      <c r="K24" s="28"/>
      <c r="L24" s="28"/>
      <c r="M24" s="28"/>
      <c r="N24" s="28"/>
      <c r="O24" s="28"/>
      <c r="P24" s="28"/>
      <c r="Q24" s="25">
        <v>36.875</v>
      </c>
      <c r="AF24" s="69"/>
      <c r="AG24" s="69"/>
      <c r="AH24" s="69"/>
    </row>
    <row r="25" spans="1:36" ht="15" thickBot="1" x14ac:dyDescent="0.4">
      <c r="A25" s="1"/>
      <c r="B25" s="303" t="s">
        <v>87</v>
      </c>
      <c r="C25" s="304"/>
      <c r="F25" s="29">
        <v>239.6875</v>
      </c>
      <c r="G25" s="30"/>
      <c r="H25" s="23"/>
      <c r="I25" s="29">
        <v>36.875</v>
      </c>
      <c r="J25" s="31">
        <v>57.361111111111114</v>
      </c>
      <c r="K25" s="31">
        <v>16.388888888888889</v>
      </c>
      <c r="L25" s="32"/>
      <c r="M25" s="32"/>
      <c r="N25" s="32"/>
      <c r="O25" s="32"/>
      <c r="P25" s="32"/>
      <c r="Q25" s="33">
        <v>110.625</v>
      </c>
      <c r="AF25" s="23"/>
      <c r="AG25" s="140"/>
      <c r="AH25" s="140"/>
    </row>
    <row r="26" spans="1:36" ht="15" thickTop="1" x14ac:dyDescent="0.35">
      <c r="D26" s="34"/>
      <c r="E26" s="64"/>
    </row>
  </sheetData>
  <mergeCells count="53">
    <mergeCell ref="B18:C18"/>
    <mergeCell ref="B21:C21"/>
    <mergeCell ref="B22:C22"/>
    <mergeCell ref="B24:C24"/>
    <mergeCell ref="B25:C25"/>
    <mergeCell ref="B17:C17"/>
    <mergeCell ref="B6:C6"/>
    <mergeCell ref="B7:C7"/>
    <mergeCell ref="B8:C8"/>
    <mergeCell ref="B9:C9"/>
    <mergeCell ref="B10:C10"/>
    <mergeCell ref="B11:C11"/>
    <mergeCell ref="B12:C12"/>
    <mergeCell ref="B13:C13"/>
    <mergeCell ref="B14:C14"/>
    <mergeCell ref="B15:C15"/>
    <mergeCell ref="B16:C16"/>
    <mergeCell ref="AG2:AG3"/>
    <mergeCell ref="AH2:AH3"/>
    <mergeCell ref="AI2:AI3"/>
    <mergeCell ref="AJ2:AJ3"/>
    <mergeCell ref="B4:C4"/>
    <mergeCell ref="AE2:AE3"/>
    <mergeCell ref="AF2:AF3"/>
    <mergeCell ref="T2:T3"/>
    <mergeCell ref="I2:I3"/>
    <mergeCell ref="J2:J3"/>
    <mergeCell ref="K2:K3"/>
    <mergeCell ref="L2:L3"/>
    <mergeCell ref="M2:M3"/>
    <mergeCell ref="N2:N3"/>
    <mergeCell ref="H2:H3"/>
    <mergeCell ref="B5:C5"/>
    <mergeCell ref="AA2:AA3"/>
    <mergeCell ref="AB2:AB3"/>
    <mergeCell ref="AC2:AC3"/>
    <mergeCell ref="AD2:AD3"/>
    <mergeCell ref="U2:U3"/>
    <mergeCell ref="V2:V3"/>
    <mergeCell ref="W2:W3"/>
    <mergeCell ref="X2:X3"/>
    <mergeCell ref="Y2:Y3"/>
    <mergeCell ref="Z2:Z3"/>
    <mergeCell ref="O2:O3"/>
    <mergeCell ref="P2:P3"/>
    <mergeCell ref="Q2:Q3"/>
    <mergeCell ref="R2:R3"/>
    <mergeCell ref="S2:S3"/>
    <mergeCell ref="A2:A3"/>
    <mergeCell ref="B2:C3"/>
    <mergeCell ref="E2:E3"/>
    <mergeCell ref="F2:F3"/>
    <mergeCell ref="G2:G3"/>
  </mergeCells>
  <conditionalFormatting sqref="E19">
    <cfRule type="cellIs" dxfId="1051" priority="70" operator="lessThan">
      <formula>E$21</formula>
    </cfRule>
    <cfRule type="cellIs" dxfId="1050" priority="71" operator="greaterThan">
      <formula>E$22</formula>
    </cfRule>
    <cfRule type="cellIs" dxfId="1049" priority="73" operator="between">
      <formula>E$21</formula>
      <formula>E$22</formula>
    </cfRule>
  </conditionalFormatting>
  <conditionalFormatting sqref="G19">
    <cfRule type="cellIs" dxfId="1048" priority="69" operator="lessThan">
      <formula>G$21</formula>
    </cfRule>
    <cfRule type="cellIs" dxfId="1047" priority="72" operator="greaterThan">
      <formula>G$21</formula>
    </cfRule>
  </conditionalFormatting>
  <conditionalFormatting sqref="F19">
    <cfRule type="cellIs" dxfId="1046" priority="66" operator="lessThan">
      <formula>F$21</formula>
    </cfRule>
    <cfRule type="cellIs" dxfId="1045" priority="67" operator="greaterThan">
      <formula>F$22</formula>
    </cfRule>
    <cfRule type="cellIs" dxfId="1044" priority="68" operator="between">
      <formula>F$21</formula>
      <formula>F$22</formula>
    </cfRule>
  </conditionalFormatting>
  <conditionalFormatting sqref="I19">
    <cfRule type="cellIs" dxfId="1043" priority="64" operator="greaterThan">
      <formula>I$22</formula>
    </cfRule>
    <cfRule type="cellIs" dxfId="1042" priority="65" operator="lessThan">
      <formula>I$22</formula>
    </cfRule>
  </conditionalFormatting>
  <conditionalFormatting sqref="J19">
    <cfRule type="cellIs" dxfId="1041" priority="61" operator="lessThan">
      <formula>J$21</formula>
    </cfRule>
    <cfRule type="cellIs" dxfId="1040" priority="62" operator="greaterThan">
      <formula>J$22</formula>
    </cfRule>
    <cfRule type="cellIs" dxfId="1039" priority="63" operator="between">
      <formula>J$21</formula>
      <formula>J$22</formula>
    </cfRule>
  </conditionalFormatting>
  <conditionalFormatting sqref="Q19">
    <cfRule type="cellIs" dxfId="1038" priority="58" operator="lessThan">
      <formula>Q$21</formula>
    </cfRule>
    <cfRule type="cellIs" dxfId="1037" priority="59" operator="greaterThan">
      <formula>Q$22</formula>
    </cfRule>
    <cfRule type="cellIs" dxfId="1036" priority="60" operator="between">
      <formula>Q$21</formula>
      <formula>Q$22</formula>
    </cfRule>
  </conditionalFormatting>
  <conditionalFormatting sqref="T19">
    <cfRule type="cellIs" dxfId="1035" priority="55" operator="lessThan">
      <formula>T$21</formula>
    </cfRule>
    <cfRule type="cellIs" dxfId="1034" priority="56" operator="greaterThan">
      <formula>T$22</formula>
    </cfRule>
    <cfRule type="cellIs" dxfId="1033" priority="57" operator="between">
      <formula>T$21</formula>
      <formula>T$22</formula>
    </cfRule>
  </conditionalFormatting>
  <conditionalFormatting sqref="S19">
    <cfRule type="cellIs" dxfId="1032" priority="52" operator="lessThan">
      <formula>S$21</formula>
    </cfRule>
    <cfRule type="cellIs" dxfId="1031" priority="53" operator="greaterThan">
      <formula>S$22</formula>
    </cfRule>
    <cfRule type="cellIs" dxfId="1030" priority="54" operator="between">
      <formula>S$21</formula>
      <formula>S$22</formula>
    </cfRule>
  </conditionalFormatting>
  <conditionalFormatting sqref="X19">
    <cfRule type="cellIs" dxfId="1029" priority="49" operator="lessThan">
      <formula>X$21</formula>
    </cfRule>
    <cfRule type="cellIs" dxfId="1028" priority="50" operator="greaterThan">
      <formula>X$22</formula>
    </cfRule>
    <cfRule type="cellIs" dxfId="1027" priority="51" operator="between">
      <formula>X$21</formula>
      <formula>X$22</formula>
    </cfRule>
  </conditionalFormatting>
  <conditionalFormatting sqref="AD19">
    <cfRule type="cellIs" dxfId="1026" priority="46" operator="lessThan">
      <formula>AD$21</formula>
    </cfRule>
    <cfRule type="cellIs" dxfId="1025" priority="47" operator="greaterThan">
      <formula>AD$22</formula>
    </cfRule>
    <cfRule type="cellIs" dxfId="1024" priority="48" operator="between">
      <formula>AD$21</formula>
      <formula>AD$22</formula>
    </cfRule>
  </conditionalFormatting>
  <conditionalFormatting sqref="AE19">
    <cfRule type="cellIs" dxfId="1023" priority="43" operator="lessThan">
      <formula>AE$21</formula>
    </cfRule>
    <cfRule type="cellIs" dxfId="1022" priority="44" operator="greaterThan">
      <formula>AE$22</formula>
    </cfRule>
    <cfRule type="cellIs" dxfId="1021" priority="45" operator="between">
      <formula>AE$21</formula>
      <formula>AE$22</formula>
    </cfRule>
  </conditionalFormatting>
  <conditionalFormatting sqref="AH19">
    <cfRule type="cellIs" dxfId="1020" priority="37" operator="lessThan">
      <formula>AH$21</formula>
    </cfRule>
    <cfRule type="cellIs" dxfId="1019" priority="38" operator="greaterThan">
      <formula>AH$22</formula>
    </cfRule>
    <cfRule type="cellIs" dxfId="1018" priority="39" operator="between">
      <formula>AH$21</formula>
      <formula>AH$22</formula>
    </cfRule>
  </conditionalFormatting>
  <conditionalFormatting sqref="AI19">
    <cfRule type="cellIs" dxfId="1017" priority="34" operator="lessThan">
      <formula>AI$21</formula>
    </cfRule>
    <cfRule type="cellIs" dxfId="1016" priority="35" operator="greaterThan">
      <formula>AI$22</formula>
    </cfRule>
    <cfRule type="cellIs" dxfId="1015" priority="36" operator="between">
      <formula>AI$21</formula>
      <formula>AI$22</formula>
    </cfRule>
  </conditionalFormatting>
  <conditionalFormatting sqref="R19">
    <cfRule type="cellIs" dxfId="1014" priority="32" operator="lessThan">
      <formula>R$21</formula>
    </cfRule>
    <cfRule type="cellIs" dxfId="1013" priority="33" operator="greaterThan">
      <formula>R$21</formula>
    </cfRule>
  </conditionalFormatting>
  <conditionalFormatting sqref="U19">
    <cfRule type="cellIs" dxfId="1012" priority="30" operator="lessThan">
      <formula>U$21</formula>
    </cfRule>
    <cfRule type="cellIs" dxfId="1011" priority="31" operator="greaterThan">
      <formula>U$21</formula>
    </cfRule>
  </conditionalFormatting>
  <conditionalFormatting sqref="V19">
    <cfRule type="cellIs" dxfId="1010" priority="28" operator="lessThan">
      <formula>V$21</formula>
    </cfRule>
    <cfRule type="cellIs" dxfId="1009" priority="29" operator="greaterThan">
      <formula>V$21</formula>
    </cfRule>
  </conditionalFormatting>
  <conditionalFormatting sqref="W19">
    <cfRule type="cellIs" dxfId="1008" priority="26" operator="lessThan">
      <formula>W$21</formula>
    </cfRule>
    <cfRule type="cellIs" dxfId="1007" priority="27" operator="greaterThan">
      <formula>W$21</formula>
    </cfRule>
  </conditionalFormatting>
  <conditionalFormatting sqref="Y19">
    <cfRule type="cellIs" dxfId="1006" priority="24" operator="lessThan">
      <formula>Y$21</formula>
    </cfRule>
    <cfRule type="cellIs" dxfId="1005" priority="25" operator="greaterThan">
      <formula>Y$21</formula>
    </cfRule>
  </conditionalFormatting>
  <conditionalFormatting sqref="AB19">
    <cfRule type="cellIs" dxfId="1004" priority="22" operator="lessThan">
      <formula>AB$21</formula>
    </cfRule>
    <cfRule type="cellIs" dxfId="1003" priority="23" operator="greaterThan">
      <formula>AB$21</formula>
    </cfRule>
  </conditionalFormatting>
  <conditionalFormatting sqref="AF19">
    <cfRule type="cellIs" dxfId="1002" priority="20" operator="lessThan">
      <formula>AF$21</formula>
    </cfRule>
    <cfRule type="cellIs" dxfId="1001" priority="21" operator="greaterThan">
      <formula>AF$21</formula>
    </cfRule>
  </conditionalFormatting>
  <conditionalFormatting sqref="AJ19">
    <cfRule type="cellIs" dxfId="1000" priority="18" operator="lessThan">
      <formula>AJ$21</formula>
    </cfRule>
    <cfRule type="cellIs" dxfId="999" priority="19" operator="greaterThan">
      <formula>AJ$21</formula>
    </cfRule>
  </conditionalFormatting>
  <conditionalFormatting sqref="K19">
    <cfRule type="cellIs" dxfId="998" priority="16" operator="greaterThan">
      <formula>K$22</formula>
    </cfRule>
    <cfRule type="cellIs" dxfId="997" priority="17" operator="lessThan">
      <formula>K$22</formula>
    </cfRule>
  </conditionalFormatting>
  <pageMargins left="0.7" right="0.7" top="0.75" bottom="0.75" header="0.3" footer="0.3"/>
  <pageSetup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rgb="FF0070C0"/>
  </sheetPr>
  <dimension ref="A1:AJ27"/>
  <sheetViews>
    <sheetView zoomScale="90" zoomScaleNormal="90" workbookViewId="0">
      <pane xSplit="3" ySplit="3" topLeftCell="D4" activePane="bottomRight" state="frozen"/>
      <selection pane="topRight" activeCell="D1" sqref="D1"/>
      <selection pane="bottomLeft" activeCell="A4" sqref="A4"/>
      <selection pane="bottomRight"/>
    </sheetView>
  </sheetViews>
  <sheetFormatPr defaultColWidth="16.1796875" defaultRowHeight="14.5" x14ac:dyDescent="0.35"/>
  <cols>
    <col min="1" max="1" width="11.7265625" customWidth="1"/>
    <col min="3" max="3" width="34.6328125" customWidth="1"/>
    <col min="4" max="4" width="3.26953125" customWidth="1"/>
    <col min="5" max="36" width="8.6328125" customWidth="1"/>
  </cols>
  <sheetData>
    <row r="1" spans="1:36" ht="116.5" customHeight="1" thickBot="1" x14ac:dyDescent="0.4">
      <c r="A1" s="2"/>
      <c r="B1" s="1"/>
      <c r="C1" s="2"/>
      <c r="D1" s="1"/>
      <c r="E1" s="5" t="s">
        <v>12</v>
      </c>
      <c r="F1" s="5" t="s">
        <v>13</v>
      </c>
      <c r="G1" s="5" t="s">
        <v>14</v>
      </c>
      <c r="H1" s="5" t="s">
        <v>15</v>
      </c>
      <c r="I1" s="5" t="s">
        <v>16</v>
      </c>
      <c r="J1" s="5" t="s">
        <v>17</v>
      </c>
      <c r="K1" s="5" t="s">
        <v>18</v>
      </c>
      <c r="L1" s="5" t="s">
        <v>19</v>
      </c>
      <c r="M1" s="5" t="s">
        <v>20</v>
      </c>
      <c r="N1" s="5" t="s">
        <v>21</v>
      </c>
      <c r="O1" s="5" t="s">
        <v>22</v>
      </c>
      <c r="P1" s="5" t="s">
        <v>23</v>
      </c>
      <c r="Q1" s="5" t="s">
        <v>24</v>
      </c>
      <c r="R1" s="5" t="s">
        <v>25</v>
      </c>
      <c r="S1" s="5" t="s">
        <v>26</v>
      </c>
      <c r="T1" s="5" t="s">
        <v>27</v>
      </c>
      <c r="U1" s="5" t="s">
        <v>28</v>
      </c>
      <c r="V1" s="5" t="s">
        <v>29</v>
      </c>
      <c r="W1" s="5" t="s">
        <v>30</v>
      </c>
      <c r="X1" s="5" t="s">
        <v>31</v>
      </c>
      <c r="Y1" s="5" t="s">
        <v>32</v>
      </c>
      <c r="Z1" s="5" t="s">
        <v>33</v>
      </c>
      <c r="AA1" s="5" t="s">
        <v>34</v>
      </c>
      <c r="AB1" s="5" t="s">
        <v>35</v>
      </c>
      <c r="AC1" s="5" t="s">
        <v>36</v>
      </c>
      <c r="AD1" s="5" t="s">
        <v>37</v>
      </c>
      <c r="AE1" s="5" t="s">
        <v>38</v>
      </c>
      <c r="AF1" s="5" t="s">
        <v>39</v>
      </c>
      <c r="AG1" s="5" t="s">
        <v>40</v>
      </c>
      <c r="AH1" s="5" t="s">
        <v>41</v>
      </c>
      <c r="AI1" s="5" t="s">
        <v>42</v>
      </c>
      <c r="AJ1" s="5" t="s">
        <v>43</v>
      </c>
    </row>
    <row r="2" spans="1:36" ht="15" thickTop="1" x14ac:dyDescent="0.35">
      <c r="A2" s="311" t="s">
        <v>1</v>
      </c>
      <c r="B2" s="313" t="s">
        <v>0</v>
      </c>
      <c r="C2" s="314"/>
      <c r="D2" s="1"/>
      <c r="E2" s="335" t="s">
        <v>44</v>
      </c>
      <c r="F2" s="337" t="s">
        <v>45</v>
      </c>
      <c r="G2" s="337" t="s">
        <v>46</v>
      </c>
      <c r="H2" s="337" t="s">
        <v>47</v>
      </c>
      <c r="I2" s="325" t="s">
        <v>48</v>
      </c>
      <c r="J2" s="337" t="s">
        <v>49</v>
      </c>
      <c r="K2" s="337" t="s">
        <v>50</v>
      </c>
      <c r="L2" s="325" t="s">
        <v>51</v>
      </c>
      <c r="M2" s="325" t="s">
        <v>52</v>
      </c>
      <c r="N2" s="325" t="s">
        <v>53</v>
      </c>
      <c r="O2" s="325" t="s">
        <v>54</v>
      </c>
      <c r="P2" s="325" t="s">
        <v>55</v>
      </c>
      <c r="Q2" s="325" t="s">
        <v>56</v>
      </c>
      <c r="R2" s="325" t="s">
        <v>57</v>
      </c>
      <c r="S2" s="325" t="s">
        <v>58</v>
      </c>
      <c r="T2" s="325" t="s">
        <v>59</v>
      </c>
      <c r="U2" s="325" t="s">
        <v>60</v>
      </c>
      <c r="V2" s="325" t="s">
        <v>61</v>
      </c>
      <c r="W2" s="325" t="s">
        <v>62</v>
      </c>
      <c r="X2" s="325" t="s">
        <v>63</v>
      </c>
      <c r="Y2" s="325" t="s">
        <v>64</v>
      </c>
      <c r="Z2" s="325" t="s">
        <v>65</v>
      </c>
      <c r="AA2" s="325" t="s">
        <v>66</v>
      </c>
      <c r="AB2" s="325" t="s">
        <v>67</v>
      </c>
      <c r="AC2" s="325" t="s">
        <v>68</v>
      </c>
      <c r="AD2" s="325" t="s">
        <v>69</v>
      </c>
      <c r="AE2" s="325" t="s">
        <v>70</v>
      </c>
      <c r="AF2" s="325" t="s">
        <v>71</v>
      </c>
      <c r="AG2" s="325" t="s">
        <v>72</v>
      </c>
      <c r="AH2" s="325" t="s">
        <v>73</v>
      </c>
      <c r="AI2" s="325" t="s">
        <v>74</v>
      </c>
      <c r="AJ2" s="327" t="s">
        <v>75</v>
      </c>
    </row>
    <row r="3" spans="1:36" ht="15" thickBot="1" x14ac:dyDescent="0.4">
      <c r="A3" s="312"/>
      <c r="B3" s="315"/>
      <c r="C3" s="316"/>
      <c r="D3" s="1"/>
      <c r="E3" s="341"/>
      <c r="F3" s="306"/>
      <c r="G3" s="306"/>
      <c r="H3" s="306"/>
      <c r="I3" s="306"/>
      <c r="J3" s="306"/>
      <c r="K3" s="306"/>
      <c r="L3" s="306"/>
      <c r="M3" s="306"/>
      <c r="N3" s="306"/>
      <c r="O3" s="306"/>
      <c r="P3" s="306"/>
      <c r="Q3" s="306"/>
      <c r="R3" s="306"/>
      <c r="S3" s="306"/>
      <c r="T3" s="306"/>
      <c r="U3" s="306"/>
      <c r="V3" s="306"/>
      <c r="W3" s="306"/>
      <c r="X3" s="306"/>
      <c r="Y3" s="306"/>
      <c r="Z3" s="306"/>
      <c r="AA3" s="306"/>
      <c r="AB3" s="306"/>
      <c r="AC3" s="306"/>
      <c r="AD3" s="306"/>
      <c r="AE3" s="306"/>
      <c r="AF3" s="306"/>
      <c r="AG3" s="306"/>
      <c r="AH3" s="306"/>
      <c r="AI3" s="306"/>
      <c r="AJ3" s="340"/>
    </row>
    <row r="4" spans="1:36" ht="16" thickTop="1" x14ac:dyDescent="0.35">
      <c r="A4" s="135">
        <v>8.57</v>
      </c>
      <c r="B4" s="309" t="s">
        <v>2</v>
      </c>
      <c r="C4" s="310"/>
    </row>
    <row r="5" spans="1:36" x14ac:dyDescent="0.35">
      <c r="A5" s="80">
        <v>1</v>
      </c>
      <c r="B5" s="295" t="s">
        <v>3</v>
      </c>
      <c r="C5" s="296"/>
      <c r="E5" s="104">
        <v>36.82</v>
      </c>
      <c r="F5" s="104">
        <v>6.3400000000000007</v>
      </c>
      <c r="G5" s="104">
        <v>2.3000000000000003</v>
      </c>
      <c r="H5" s="104">
        <v>1.4000000000000001</v>
      </c>
      <c r="I5" s="104">
        <v>4.0000000000000008E-2</v>
      </c>
      <c r="J5" s="104">
        <v>0.72000000000000008</v>
      </c>
      <c r="K5" s="104">
        <v>0.2</v>
      </c>
      <c r="L5" s="104">
        <v>0.16000000000000003</v>
      </c>
      <c r="M5" s="104">
        <v>0.24000000000000005</v>
      </c>
      <c r="N5" s="104">
        <v>0.14000000000000001</v>
      </c>
      <c r="O5" s="104">
        <v>0.10000000000000002</v>
      </c>
      <c r="P5" s="104">
        <v>0.30000000000000004</v>
      </c>
      <c r="Q5" s="104">
        <v>2.54</v>
      </c>
      <c r="R5" s="104">
        <v>204.24000000000004</v>
      </c>
      <c r="S5" s="104">
        <v>0.10000000000000002</v>
      </c>
      <c r="T5" s="104">
        <v>21.160000000000004</v>
      </c>
      <c r="U5" s="104">
        <v>0.10000000000000002</v>
      </c>
      <c r="V5" s="104">
        <v>0.10000000000000002</v>
      </c>
      <c r="W5" s="104">
        <v>1.2</v>
      </c>
      <c r="X5" s="104">
        <v>0.10000000000000002</v>
      </c>
      <c r="Y5" s="104">
        <v>0</v>
      </c>
      <c r="Z5" s="104">
        <v>47.160000000000004</v>
      </c>
      <c r="AA5" s="104">
        <v>0.54</v>
      </c>
      <c r="AB5" s="104">
        <v>48.160000000000004</v>
      </c>
      <c r="AC5" s="104">
        <v>47.780000000000008</v>
      </c>
      <c r="AD5" s="104">
        <v>78.260000000000019</v>
      </c>
      <c r="AE5" s="104">
        <v>46.260000000000005</v>
      </c>
      <c r="AF5" s="104">
        <v>30.72</v>
      </c>
      <c r="AG5" s="104">
        <v>1.28</v>
      </c>
      <c r="AH5" s="104">
        <v>0.40000000000000008</v>
      </c>
      <c r="AI5" s="104">
        <v>78.06</v>
      </c>
      <c r="AJ5" s="104">
        <v>229.12</v>
      </c>
    </row>
    <row r="6" spans="1:36" x14ac:dyDescent="0.35">
      <c r="A6" s="81">
        <v>2</v>
      </c>
      <c r="B6" s="295" t="s">
        <v>188</v>
      </c>
      <c r="C6" s="296"/>
      <c r="E6" s="105">
        <v>67.2</v>
      </c>
      <c r="F6" s="67">
        <v>11.4</v>
      </c>
      <c r="G6" s="67">
        <v>3.2</v>
      </c>
      <c r="H6" s="67">
        <v>2.2000000000000002</v>
      </c>
      <c r="I6" s="67">
        <v>0</v>
      </c>
      <c r="J6" s="67">
        <v>1.6</v>
      </c>
      <c r="K6" s="67">
        <v>0.2</v>
      </c>
      <c r="L6" s="67">
        <v>0.4</v>
      </c>
      <c r="M6" s="67">
        <v>0.4</v>
      </c>
      <c r="N6" s="67">
        <v>0.2</v>
      </c>
      <c r="O6" s="67">
        <v>0.2</v>
      </c>
      <c r="P6" s="67">
        <v>1</v>
      </c>
      <c r="Q6" s="67">
        <v>4.8</v>
      </c>
      <c r="R6" s="67">
        <v>421.2</v>
      </c>
      <c r="S6" s="67">
        <v>0</v>
      </c>
      <c r="T6" s="67">
        <v>60.6</v>
      </c>
      <c r="U6" s="67">
        <v>0.2</v>
      </c>
      <c r="V6" s="67">
        <v>0.2</v>
      </c>
      <c r="W6" s="67">
        <v>2.2000000000000002</v>
      </c>
      <c r="X6" s="67">
        <v>0.2</v>
      </c>
      <c r="Y6" s="67">
        <v>0</v>
      </c>
      <c r="Z6" s="67">
        <v>115.4</v>
      </c>
      <c r="AA6" s="67">
        <v>0.6</v>
      </c>
      <c r="AB6" s="67">
        <v>116.4</v>
      </c>
      <c r="AC6" s="67">
        <v>116</v>
      </c>
      <c r="AD6" s="67">
        <v>223.2</v>
      </c>
      <c r="AE6" s="67">
        <v>100.4</v>
      </c>
      <c r="AF6" s="67">
        <v>73.2</v>
      </c>
      <c r="AG6" s="67">
        <v>2.8</v>
      </c>
      <c r="AH6" s="67">
        <v>1</v>
      </c>
      <c r="AI6" s="67">
        <v>97.8</v>
      </c>
      <c r="AJ6" s="67">
        <v>535.6</v>
      </c>
    </row>
    <row r="7" spans="1:36" x14ac:dyDescent="0.35">
      <c r="A7" s="80">
        <v>0.43000000000000005</v>
      </c>
      <c r="B7" s="295" t="s">
        <v>4</v>
      </c>
      <c r="C7" s="296"/>
      <c r="E7" s="104">
        <v>16.023000000000003</v>
      </c>
      <c r="F7" s="104">
        <v>2.9290000000000003</v>
      </c>
      <c r="G7" s="104">
        <v>0.81699999999999995</v>
      </c>
      <c r="H7" s="104">
        <v>1.0980000000000001</v>
      </c>
      <c r="I7" s="104">
        <v>0</v>
      </c>
      <c r="J7" s="104">
        <v>0.39200000000000007</v>
      </c>
      <c r="K7" s="104">
        <v>3.4000000000000002E-2</v>
      </c>
      <c r="L7" s="104">
        <v>6.8000000000000005E-2</v>
      </c>
      <c r="M7" s="104">
        <v>0.17900000000000002</v>
      </c>
      <c r="N7" s="104">
        <v>0.14500000000000002</v>
      </c>
      <c r="O7" s="104">
        <v>3.4000000000000002E-2</v>
      </c>
      <c r="P7" s="104">
        <v>0</v>
      </c>
      <c r="Q7" s="104">
        <v>0.5</v>
      </c>
      <c r="R7" s="104">
        <v>158.32400000000001</v>
      </c>
      <c r="S7" s="104">
        <v>0</v>
      </c>
      <c r="T7" s="104">
        <v>7.734</v>
      </c>
      <c r="U7" s="104">
        <v>0</v>
      </c>
      <c r="V7" s="104">
        <v>0</v>
      </c>
      <c r="W7" s="104">
        <v>0.36900000000000005</v>
      </c>
      <c r="X7" s="104">
        <v>4.3000000000000003E-2</v>
      </c>
      <c r="Y7" s="104">
        <v>0</v>
      </c>
      <c r="Z7" s="104">
        <v>5.5259999999999998</v>
      </c>
      <c r="AA7" s="104">
        <v>0</v>
      </c>
      <c r="AB7" s="104">
        <v>5.5259999999999998</v>
      </c>
      <c r="AC7" s="104">
        <v>5.5259999999999998</v>
      </c>
      <c r="AD7" s="104">
        <v>8.6490000000000009</v>
      </c>
      <c r="AE7" s="104">
        <v>11.501000000000001</v>
      </c>
      <c r="AF7" s="104">
        <v>5.32</v>
      </c>
      <c r="AG7" s="104">
        <v>0.26700000000000002</v>
      </c>
      <c r="AH7" s="104">
        <v>9.5000000000000001E-2</v>
      </c>
      <c r="AI7" s="104">
        <v>24.344999999999999</v>
      </c>
      <c r="AJ7" s="104">
        <v>76.545000000000002</v>
      </c>
    </row>
    <row r="8" spans="1:36" x14ac:dyDescent="0.35">
      <c r="A8" s="80">
        <v>5.1400000000000006</v>
      </c>
      <c r="B8" s="295" t="s">
        <v>190</v>
      </c>
      <c r="C8" s="296"/>
      <c r="E8" s="104">
        <v>331.84700000000004</v>
      </c>
      <c r="F8" s="104">
        <v>73.191000000000003</v>
      </c>
      <c r="G8" s="104">
        <v>12.541</v>
      </c>
      <c r="H8" s="104">
        <v>35.571000000000005</v>
      </c>
      <c r="I8" s="104">
        <v>1.647</v>
      </c>
      <c r="J8" s="104">
        <v>4.6280000000000001</v>
      </c>
      <c r="K8" s="104">
        <v>0.72</v>
      </c>
      <c r="L8" s="104">
        <v>2.0570000000000004</v>
      </c>
      <c r="M8" s="104">
        <v>1.3370000000000002</v>
      </c>
      <c r="N8" s="104">
        <v>0.82300000000000006</v>
      </c>
      <c r="O8" s="104">
        <v>0.10300000000000001</v>
      </c>
      <c r="P8" s="104">
        <v>1.9540000000000002</v>
      </c>
      <c r="Q8" s="104">
        <v>7.0930000000000009</v>
      </c>
      <c r="R8" s="104">
        <v>237.68300000000002</v>
      </c>
      <c r="S8" s="104">
        <v>0</v>
      </c>
      <c r="T8" s="104">
        <v>119.93800000000002</v>
      </c>
      <c r="U8" s="104">
        <v>0.51400000000000001</v>
      </c>
      <c r="V8" s="104">
        <v>0.41100000000000003</v>
      </c>
      <c r="W8" s="104">
        <v>4.5230000000000006</v>
      </c>
      <c r="X8" s="104">
        <v>0.51400000000000001</v>
      </c>
      <c r="Y8" s="104">
        <v>0</v>
      </c>
      <c r="Z8" s="104">
        <v>112.85400000000001</v>
      </c>
      <c r="AA8" s="104">
        <v>0.82300000000000006</v>
      </c>
      <c r="AB8" s="104">
        <v>114.39700000000001</v>
      </c>
      <c r="AC8" s="104">
        <v>113.67700000000002</v>
      </c>
      <c r="AD8" s="104">
        <v>132.07900000000001</v>
      </c>
      <c r="AE8" s="104">
        <v>178.24</v>
      </c>
      <c r="AF8" s="104">
        <v>96.628000000000014</v>
      </c>
      <c r="AG8" s="104">
        <v>3.5980000000000003</v>
      </c>
      <c r="AH8" s="104">
        <v>1.542</v>
      </c>
      <c r="AI8" s="104">
        <v>156.93600000000001</v>
      </c>
      <c r="AJ8" s="104">
        <v>1326.2810000000002</v>
      </c>
    </row>
    <row r="9" spans="1:36" ht="15.5" x14ac:dyDescent="0.35">
      <c r="A9" s="133">
        <v>3.5</v>
      </c>
      <c r="B9" s="299" t="s">
        <v>189</v>
      </c>
      <c r="C9" s="300"/>
      <c r="E9" s="104">
        <v>559.37</v>
      </c>
      <c r="F9" s="104">
        <v>110.80999999999999</v>
      </c>
      <c r="G9" s="104">
        <v>14.209999999999999</v>
      </c>
      <c r="H9" s="104">
        <v>5.18</v>
      </c>
      <c r="I9" s="104">
        <v>2.17</v>
      </c>
      <c r="J9" s="104">
        <v>6.7899999999999991</v>
      </c>
      <c r="K9" s="104">
        <v>1.4</v>
      </c>
      <c r="L9" s="104">
        <v>2.0299999999999998</v>
      </c>
      <c r="M9" s="104">
        <v>2.52</v>
      </c>
      <c r="N9" s="104">
        <v>2.0999999999999996</v>
      </c>
      <c r="O9" s="104">
        <v>6.9999999999999993E-2</v>
      </c>
      <c r="P9" s="104">
        <v>2.6599999999999997</v>
      </c>
      <c r="Q9" s="104">
        <v>19.25</v>
      </c>
      <c r="R9" s="104">
        <v>7.7699999999999987</v>
      </c>
      <c r="S9" s="104">
        <v>0.13999999999999999</v>
      </c>
      <c r="T9" s="104">
        <v>0.35</v>
      </c>
      <c r="U9" s="104">
        <v>0.41999999999999993</v>
      </c>
      <c r="V9" s="104">
        <v>0.35</v>
      </c>
      <c r="W9" s="104">
        <v>9.8699999999999992</v>
      </c>
      <c r="X9" s="104">
        <v>0.35</v>
      </c>
      <c r="Y9" s="104">
        <v>0</v>
      </c>
      <c r="Z9" s="104">
        <v>69.579999999999984</v>
      </c>
      <c r="AA9" s="104">
        <v>6.93</v>
      </c>
      <c r="AB9" s="104">
        <v>81.69</v>
      </c>
      <c r="AC9" s="104">
        <v>76.509999999999991</v>
      </c>
      <c r="AD9" s="104">
        <v>81.97</v>
      </c>
      <c r="AE9" s="104">
        <v>500.21999999999991</v>
      </c>
      <c r="AF9" s="104">
        <v>202.51</v>
      </c>
      <c r="AG9" s="104">
        <v>5.9499999999999993</v>
      </c>
      <c r="AH9" s="104">
        <v>3.9899999999999998</v>
      </c>
      <c r="AI9" s="104">
        <v>140.48999999999998</v>
      </c>
      <c r="AJ9" s="104">
        <v>505.95999999999992</v>
      </c>
    </row>
    <row r="10" spans="1:36" ht="15.5" x14ac:dyDescent="0.35">
      <c r="A10" s="133">
        <v>3.94</v>
      </c>
      <c r="B10" s="299" t="s">
        <v>6</v>
      </c>
      <c r="C10" s="300"/>
    </row>
    <row r="11" spans="1:36" x14ac:dyDescent="0.35">
      <c r="A11" s="130">
        <v>2.37</v>
      </c>
      <c r="B11" s="297" t="s">
        <v>7</v>
      </c>
      <c r="C11" s="298"/>
    </row>
    <row r="12" spans="1:36" x14ac:dyDescent="0.35">
      <c r="A12" s="80">
        <v>0.19</v>
      </c>
      <c r="B12" s="295" t="s">
        <v>8</v>
      </c>
      <c r="C12" s="296"/>
      <c r="E12" s="104">
        <v>22.712</v>
      </c>
      <c r="F12" s="104">
        <v>3.6140000000000003</v>
      </c>
      <c r="G12" s="104">
        <v>0.97299999999999986</v>
      </c>
      <c r="H12" s="104">
        <v>0.27400000000000002</v>
      </c>
      <c r="I12" s="104">
        <v>0</v>
      </c>
      <c r="J12" s="104">
        <v>0.32099999999999995</v>
      </c>
      <c r="K12" s="104">
        <v>6.0999999999999999E-2</v>
      </c>
      <c r="L12" s="104">
        <v>8.1000000000000003E-2</v>
      </c>
      <c r="M12" s="104">
        <v>0.14100000000000001</v>
      </c>
      <c r="N12" s="104">
        <v>0.11799999999999999</v>
      </c>
      <c r="O12" s="104">
        <v>1.9E-2</v>
      </c>
      <c r="P12" s="104">
        <v>2.7999999999999997E-2</v>
      </c>
      <c r="Q12" s="104">
        <v>1.5229999999999999</v>
      </c>
      <c r="R12" s="104">
        <v>0.33500000000000002</v>
      </c>
      <c r="S12" s="104">
        <v>0</v>
      </c>
      <c r="T12" s="104">
        <v>0.42600000000000005</v>
      </c>
      <c r="U12" s="104">
        <v>3.7999999999999999E-2</v>
      </c>
      <c r="V12" s="104">
        <v>1.9E-2</v>
      </c>
      <c r="W12" s="104">
        <v>0.42899999999999999</v>
      </c>
      <c r="X12" s="104">
        <v>1.9E-2</v>
      </c>
      <c r="Y12" s="104">
        <v>0</v>
      </c>
      <c r="Z12" s="104">
        <v>21.978000000000002</v>
      </c>
      <c r="AA12" s="104">
        <v>4.0000000000000001E-3</v>
      </c>
      <c r="AB12" s="104">
        <v>21.990000000000002</v>
      </c>
      <c r="AC12" s="104">
        <v>21.986000000000001</v>
      </c>
      <c r="AD12" s="104">
        <v>9.6859999999999999</v>
      </c>
      <c r="AE12" s="104">
        <v>24.442</v>
      </c>
      <c r="AF12" s="104">
        <v>9.6869999999999994</v>
      </c>
      <c r="AG12" s="104">
        <v>0.41400000000000003</v>
      </c>
      <c r="AH12" s="104">
        <v>0.19</v>
      </c>
      <c r="AI12" s="104">
        <v>10.489000000000001</v>
      </c>
      <c r="AJ12" s="104">
        <v>69.899999999999991</v>
      </c>
    </row>
    <row r="13" spans="1:36" x14ac:dyDescent="0.35">
      <c r="A13" s="81">
        <v>1</v>
      </c>
      <c r="B13" s="295" t="s">
        <v>187</v>
      </c>
      <c r="C13" s="296"/>
      <c r="E13" s="6">
        <v>137.24</v>
      </c>
      <c r="F13" s="6">
        <v>7.98</v>
      </c>
      <c r="G13" s="6">
        <v>3.56</v>
      </c>
      <c r="H13" s="6">
        <v>1.1400000000000001</v>
      </c>
      <c r="I13" s="6">
        <v>0</v>
      </c>
      <c r="J13" s="6">
        <v>7.7600000000000007</v>
      </c>
      <c r="K13" s="6">
        <v>1.26</v>
      </c>
      <c r="L13" s="6">
        <v>1.8800000000000003</v>
      </c>
      <c r="M13" s="6">
        <v>3.9600000000000004</v>
      </c>
      <c r="N13" s="6">
        <v>3.5000000000000004</v>
      </c>
      <c r="O13" s="6">
        <v>0.46000000000000008</v>
      </c>
      <c r="P13" s="6">
        <v>1.58</v>
      </c>
      <c r="Q13" s="6">
        <v>11.360000000000001</v>
      </c>
      <c r="R13" s="6">
        <v>3.5400000000000005</v>
      </c>
      <c r="S13" s="6">
        <v>0</v>
      </c>
      <c r="T13" s="6">
        <v>5.62</v>
      </c>
      <c r="U13" s="6">
        <v>0.10000000000000002</v>
      </c>
      <c r="V13" s="6">
        <v>0.10000000000000002</v>
      </c>
      <c r="W13" s="6">
        <v>3.2000000000000006</v>
      </c>
      <c r="X13" s="6">
        <v>0.10000000000000002</v>
      </c>
      <c r="Y13" s="6">
        <v>2.0000000000000004E-2</v>
      </c>
      <c r="Z13" s="6">
        <v>60.180000000000007</v>
      </c>
      <c r="AA13" s="6">
        <v>0.48</v>
      </c>
      <c r="AB13" s="6">
        <v>60.980000000000004</v>
      </c>
      <c r="AC13" s="6">
        <v>60.64</v>
      </c>
      <c r="AD13" s="6">
        <v>154.22000000000003</v>
      </c>
      <c r="AE13" s="6">
        <v>156.6</v>
      </c>
      <c r="AF13" s="6">
        <v>50.92</v>
      </c>
      <c r="AG13" s="6">
        <v>2.5</v>
      </c>
      <c r="AH13" s="6">
        <v>0.96000000000000008</v>
      </c>
      <c r="AI13" s="6">
        <v>26.240000000000002</v>
      </c>
      <c r="AJ13" s="6">
        <v>350.92</v>
      </c>
    </row>
    <row r="14" spans="1:36" s="109" customFormat="1" x14ac:dyDescent="0.35">
      <c r="A14" s="131">
        <v>1.18</v>
      </c>
      <c r="B14" s="338" t="s">
        <v>9</v>
      </c>
      <c r="C14" s="339"/>
      <c r="E14" s="104">
        <v>256.71199999999999</v>
      </c>
      <c r="F14" s="104">
        <v>9.9159999999999986</v>
      </c>
      <c r="G14" s="104">
        <v>3.8239999999999998</v>
      </c>
      <c r="H14" s="104">
        <v>1.49</v>
      </c>
      <c r="I14" s="104">
        <v>2.4E-2</v>
      </c>
      <c r="J14" s="104">
        <v>22.428000000000001</v>
      </c>
      <c r="K14" s="104">
        <v>2.8339999999999996</v>
      </c>
      <c r="L14" s="104">
        <v>10.375999999999999</v>
      </c>
      <c r="M14" s="104">
        <v>7.92</v>
      </c>
      <c r="N14" s="104">
        <v>7.05</v>
      </c>
      <c r="O14" s="104">
        <v>0.87</v>
      </c>
      <c r="P14" s="104">
        <v>0</v>
      </c>
      <c r="Q14" s="104">
        <v>8.0719999999999992</v>
      </c>
      <c r="R14" s="104">
        <v>1.5599999999999998</v>
      </c>
      <c r="S14" s="104">
        <v>0</v>
      </c>
      <c r="T14" s="104">
        <v>0.91799999999999993</v>
      </c>
      <c r="U14" s="104">
        <v>0.21199999999999999</v>
      </c>
      <c r="V14" s="104">
        <v>0.11799999999999999</v>
      </c>
      <c r="W14" s="104">
        <v>3.6839999999999997</v>
      </c>
      <c r="X14" s="104">
        <v>0.23599999999999999</v>
      </c>
      <c r="Y14" s="104">
        <v>0</v>
      </c>
      <c r="Z14" s="104">
        <v>33.734000000000002</v>
      </c>
      <c r="AA14" s="104">
        <v>0</v>
      </c>
      <c r="AB14" s="104">
        <v>33.734000000000002</v>
      </c>
      <c r="AC14" s="104">
        <v>33.734000000000002</v>
      </c>
      <c r="AD14" s="104">
        <v>60.427999999999997</v>
      </c>
      <c r="AE14" s="104">
        <v>242.76199999999997</v>
      </c>
      <c r="AF14" s="104">
        <v>109.744</v>
      </c>
      <c r="AG14" s="104">
        <v>2.052</v>
      </c>
      <c r="AH14" s="104">
        <v>1.8639999999999999</v>
      </c>
      <c r="AI14" s="104">
        <v>44.587999999999994</v>
      </c>
      <c r="AJ14" s="104">
        <v>288.39600000000002</v>
      </c>
    </row>
    <row r="15" spans="1:36" x14ac:dyDescent="0.35">
      <c r="A15" s="132">
        <v>1.5699999999999998</v>
      </c>
      <c r="B15" s="297" t="s">
        <v>10</v>
      </c>
      <c r="C15" s="298"/>
    </row>
    <row r="16" spans="1:36" x14ac:dyDescent="0.35">
      <c r="A16" s="80">
        <v>0.71</v>
      </c>
      <c r="B16" s="295" t="s">
        <v>191</v>
      </c>
      <c r="C16" s="296"/>
      <c r="E16" s="104">
        <v>111.904</v>
      </c>
      <c r="F16" s="104">
        <v>0.92300000000000004</v>
      </c>
      <c r="G16" s="104">
        <v>0</v>
      </c>
      <c r="H16" s="104">
        <v>0.52500000000000002</v>
      </c>
      <c r="I16" s="104">
        <v>0</v>
      </c>
      <c r="J16" s="104">
        <v>8.2680000000000007</v>
      </c>
      <c r="K16" s="104">
        <v>2.476</v>
      </c>
      <c r="L16" s="104">
        <v>3.4579999999999997</v>
      </c>
      <c r="M16" s="104">
        <v>1.181</v>
      </c>
      <c r="N16" s="104">
        <v>0.81099999999999994</v>
      </c>
      <c r="O16" s="104">
        <v>5.6999999999999995E-2</v>
      </c>
      <c r="P16" s="104">
        <v>353.70699999999999</v>
      </c>
      <c r="Q16" s="104">
        <v>8.3859999999999992</v>
      </c>
      <c r="R16" s="104">
        <v>147.10399999999998</v>
      </c>
      <c r="S16" s="104">
        <v>1.153</v>
      </c>
      <c r="T16" s="104">
        <v>2.8000000000000004E-2</v>
      </c>
      <c r="U16" s="104">
        <v>7.0999999999999994E-2</v>
      </c>
      <c r="V16" s="104">
        <v>0.32699999999999996</v>
      </c>
      <c r="W16" s="104">
        <v>2.3449999999999998</v>
      </c>
      <c r="X16" s="104">
        <v>7.0999999999999994E-2</v>
      </c>
      <c r="Y16" s="104">
        <v>1.58</v>
      </c>
      <c r="Z16" s="104">
        <v>50.508000000000003</v>
      </c>
      <c r="AA16" s="104">
        <v>0</v>
      </c>
      <c r="AB16" s="104">
        <v>50.508000000000003</v>
      </c>
      <c r="AC16" s="104">
        <v>50.508000000000003</v>
      </c>
      <c r="AD16" s="104">
        <v>40.396999999999998</v>
      </c>
      <c r="AE16" s="104">
        <v>113.80399999999999</v>
      </c>
      <c r="AF16" s="104">
        <v>6.9459999999999997</v>
      </c>
      <c r="AG16" s="104">
        <v>1.4789999999999996</v>
      </c>
      <c r="AH16" s="104">
        <v>0.90999999999999992</v>
      </c>
      <c r="AI16" s="104">
        <v>91.945000000000007</v>
      </c>
      <c r="AJ16" s="104">
        <v>89.35</v>
      </c>
    </row>
    <row r="17" spans="1:36" x14ac:dyDescent="0.35">
      <c r="A17" s="80">
        <v>0.86</v>
      </c>
      <c r="B17" s="295" t="s">
        <v>247</v>
      </c>
      <c r="C17" s="296"/>
      <c r="E17" s="104">
        <v>66.298000000000002</v>
      </c>
      <c r="F17" s="104">
        <v>6.1159999999999997</v>
      </c>
      <c r="G17" s="104">
        <v>5.1000000000000004E-2</v>
      </c>
      <c r="H17" s="104">
        <v>5.6029999999999998</v>
      </c>
      <c r="I17" s="104">
        <v>0.40800000000000003</v>
      </c>
      <c r="J17" s="104">
        <v>0.87399999999999989</v>
      </c>
      <c r="K17" s="104">
        <v>0.6</v>
      </c>
      <c r="L17" s="104">
        <v>0.24</v>
      </c>
      <c r="M17" s="104">
        <v>1.7000000000000001E-2</v>
      </c>
      <c r="N17" s="104">
        <v>0</v>
      </c>
      <c r="O17" s="104">
        <v>0</v>
      </c>
      <c r="P17" s="104">
        <v>7.5949999999999998</v>
      </c>
      <c r="Q17" s="104">
        <v>8.206999999999999</v>
      </c>
      <c r="R17" s="104">
        <v>24.883999999999997</v>
      </c>
      <c r="S17" s="104">
        <v>0.44499999999999995</v>
      </c>
      <c r="T17" s="104">
        <v>0.98099999999999998</v>
      </c>
      <c r="U17" s="104">
        <v>1.7000000000000001E-2</v>
      </c>
      <c r="V17" s="104">
        <v>0.25800000000000001</v>
      </c>
      <c r="W17" s="104">
        <v>1.3759999999999999</v>
      </c>
      <c r="X17" s="104">
        <v>8.5999999999999993E-2</v>
      </c>
      <c r="Y17" s="104">
        <v>0.36099999999999999</v>
      </c>
      <c r="Z17" s="104">
        <v>8.9749999999999996</v>
      </c>
      <c r="AA17" s="104">
        <v>0</v>
      </c>
      <c r="AB17" s="104">
        <v>8.9749999999999996</v>
      </c>
      <c r="AC17" s="104">
        <v>8.9749999999999996</v>
      </c>
      <c r="AD17" s="104">
        <v>191.85300000000001</v>
      </c>
      <c r="AE17" s="104">
        <v>166.702</v>
      </c>
      <c r="AF17" s="104">
        <v>16.167999999999999</v>
      </c>
      <c r="AG17" s="104">
        <v>0.17199999999999999</v>
      </c>
      <c r="AH17" s="104">
        <v>0.65399999999999991</v>
      </c>
      <c r="AI17" s="104">
        <v>63.344999999999999</v>
      </c>
      <c r="AJ17" s="104">
        <v>238.16899999999998</v>
      </c>
    </row>
    <row r="18" spans="1:36" x14ac:dyDescent="0.35">
      <c r="A18" s="133">
        <v>1</v>
      </c>
      <c r="B18" s="301" t="s">
        <v>192</v>
      </c>
      <c r="C18" s="302"/>
      <c r="E18" s="92">
        <v>81.779166666666669</v>
      </c>
      <c r="F18" s="92">
        <v>7.8583333333333334</v>
      </c>
      <c r="G18" s="92">
        <v>0.70416666666666661</v>
      </c>
      <c r="H18" s="92">
        <v>4.1833333333333327</v>
      </c>
      <c r="I18" s="92">
        <v>0.25</v>
      </c>
      <c r="J18" s="92">
        <v>2.7250000000000001</v>
      </c>
      <c r="K18" s="92">
        <v>0.44375000000000003</v>
      </c>
      <c r="L18" s="92">
        <v>0.6</v>
      </c>
      <c r="M18" s="92">
        <v>1.3</v>
      </c>
      <c r="N18" s="92">
        <v>0</v>
      </c>
      <c r="O18" s="92">
        <v>0</v>
      </c>
      <c r="P18" s="92">
        <v>1.7666666666666666</v>
      </c>
      <c r="Q18" s="92">
        <v>6.5458333333333334</v>
      </c>
      <c r="R18" s="92">
        <v>110.28333333333335</v>
      </c>
      <c r="S18" s="92">
        <v>3.1416666666666671</v>
      </c>
      <c r="T18" s="92">
        <v>1.0999999999999999</v>
      </c>
      <c r="U18" s="92">
        <v>0.1</v>
      </c>
      <c r="V18" s="92">
        <v>0.38437500000000008</v>
      </c>
      <c r="W18" s="92">
        <v>3</v>
      </c>
      <c r="X18" s="92">
        <v>0.1</v>
      </c>
      <c r="Y18" s="92">
        <v>1.0583333333333333</v>
      </c>
      <c r="Z18" s="92">
        <v>19.399999999999999</v>
      </c>
      <c r="AA18" s="92">
        <v>7.45</v>
      </c>
      <c r="AB18" s="92">
        <v>30.25</v>
      </c>
      <c r="AC18" s="92">
        <v>26.85</v>
      </c>
      <c r="AD18" s="92">
        <v>328.65000000000003</v>
      </c>
      <c r="AE18" s="92">
        <v>249.6</v>
      </c>
      <c r="AF18" s="92">
        <v>30.65</v>
      </c>
      <c r="AG18" s="92">
        <v>0.61479166666666674</v>
      </c>
      <c r="AH18" s="92">
        <v>1.0687499999999999</v>
      </c>
      <c r="AI18" s="92">
        <v>114.93333333333334</v>
      </c>
      <c r="AJ18" s="92">
        <v>272.42083333333335</v>
      </c>
    </row>
    <row r="19" spans="1:36" ht="15" thickBot="1" x14ac:dyDescent="0.4">
      <c r="A19" s="134">
        <v>1</v>
      </c>
      <c r="B19" s="293" t="s">
        <v>248</v>
      </c>
      <c r="C19" s="294"/>
      <c r="E19" s="104">
        <v>71.180000000000007</v>
      </c>
      <c r="F19" s="104">
        <v>1.3800000000000001</v>
      </c>
      <c r="G19" s="104">
        <v>2.0000000000000004E-2</v>
      </c>
      <c r="H19" s="104">
        <v>1</v>
      </c>
      <c r="I19" s="104">
        <v>0.98</v>
      </c>
      <c r="J19" s="104">
        <v>7.32</v>
      </c>
      <c r="K19" s="104">
        <v>1.02</v>
      </c>
      <c r="L19" s="104">
        <v>2.7800000000000002</v>
      </c>
      <c r="M19" s="104">
        <v>2.98</v>
      </c>
      <c r="N19" s="104">
        <v>2.5</v>
      </c>
      <c r="O19" s="104">
        <v>0.48000000000000004</v>
      </c>
      <c r="P19" s="104">
        <v>1.62</v>
      </c>
      <c r="Q19" s="104">
        <v>0.18000000000000002</v>
      </c>
      <c r="R19" s="104">
        <v>28.86</v>
      </c>
      <c r="S19" s="104">
        <v>0.42000000000000004</v>
      </c>
      <c r="T19" s="104">
        <v>4.0000000000000008E-2</v>
      </c>
      <c r="U19" s="104">
        <v>0</v>
      </c>
      <c r="V19" s="104">
        <v>0</v>
      </c>
      <c r="W19" s="104">
        <v>2.0000000000000004E-2</v>
      </c>
      <c r="X19" s="104">
        <v>0</v>
      </c>
      <c r="Y19" s="104">
        <v>0</v>
      </c>
      <c r="Z19" s="104">
        <v>0.42000000000000004</v>
      </c>
      <c r="AA19" s="104">
        <v>4.0000000000000008E-2</v>
      </c>
      <c r="AB19" s="104">
        <v>0.48000000000000009</v>
      </c>
      <c r="AC19" s="104">
        <v>0.46000000000000008</v>
      </c>
      <c r="AD19" s="104">
        <v>2.6399999999999997</v>
      </c>
      <c r="AE19" s="104">
        <v>3.0200000000000005</v>
      </c>
      <c r="AF19" s="104">
        <v>0.67999999999999994</v>
      </c>
      <c r="AG19" s="104">
        <v>4.0000000000000008E-2</v>
      </c>
      <c r="AH19" s="104">
        <v>2.0000000000000004E-2</v>
      </c>
      <c r="AI19" s="104">
        <v>91.100000000000009</v>
      </c>
      <c r="AJ19" s="104">
        <v>7.1400000000000006</v>
      </c>
    </row>
    <row r="20" spans="1:36" ht="15.5" thickTop="1" thickBot="1" x14ac:dyDescent="0.4">
      <c r="A20" s="1"/>
      <c r="B20" s="1"/>
      <c r="C20" s="2"/>
      <c r="E20" s="258">
        <v>1759.0851666666665</v>
      </c>
      <c r="F20" s="8">
        <v>242.45733333333331</v>
      </c>
      <c r="G20" s="8">
        <v>42.200166666666675</v>
      </c>
      <c r="H20" s="8">
        <v>59.664333333333332</v>
      </c>
      <c r="I20" s="8">
        <v>5.519000000000001</v>
      </c>
      <c r="J20" s="8">
        <v>63.826000000000001</v>
      </c>
      <c r="K20" s="8">
        <v>11.248750000000001</v>
      </c>
      <c r="L20" s="9"/>
      <c r="M20" s="9"/>
      <c r="N20" s="9"/>
      <c r="O20" s="9"/>
      <c r="P20" s="9"/>
      <c r="Q20" s="8">
        <v>78.456833333333321</v>
      </c>
      <c r="R20" s="8">
        <v>1345.7833333333333</v>
      </c>
      <c r="S20" s="8">
        <v>5.3996666666666666</v>
      </c>
      <c r="T20" s="8">
        <v>218.89499999999998</v>
      </c>
      <c r="U20" s="8">
        <v>1.772</v>
      </c>
      <c r="V20" s="8">
        <v>2.2673750000000004</v>
      </c>
      <c r="W20" s="8">
        <v>32.216000000000001</v>
      </c>
      <c r="X20" s="8">
        <v>1.819</v>
      </c>
      <c r="Y20" s="8">
        <v>3.0193333333333334</v>
      </c>
      <c r="Z20" s="9"/>
      <c r="AA20" s="9"/>
      <c r="AB20" s="8">
        <v>573.08999999999992</v>
      </c>
      <c r="AC20" s="9"/>
      <c r="AD20" s="8">
        <v>1312.0320000000002</v>
      </c>
      <c r="AE20" s="8">
        <v>1793.5509999999997</v>
      </c>
      <c r="AF20" s="8">
        <v>633.173</v>
      </c>
      <c r="AG20" s="8">
        <v>21.166791666666661</v>
      </c>
      <c r="AH20" s="8">
        <v>12.693749999999998</v>
      </c>
      <c r="AI20" s="8">
        <v>940.27133333333325</v>
      </c>
      <c r="AJ20" s="10">
        <v>3989.8018333333325</v>
      </c>
    </row>
    <row r="21" spans="1:36" ht="15.5" thickTop="1" thickBot="1" x14ac:dyDescent="0.4">
      <c r="A21" s="2"/>
      <c r="B21" s="1"/>
      <c r="C21" s="42"/>
      <c r="E21" s="23"/>
      <c r="F21" s="23"/>
      <c r="G21" s="23"/>
      <c r="H21" s="23"/>
      <c r="I21" s="23"/>
      <c r="J21" s="23"/>
      <c r="K21" s="23"/>
      <c r="L21" s="23"/>
      <c r="M21" s="23"/>
      <c r="N21" s="23"/>
      <c r="O21" s="23"/>
      <c r="P21" s="23"/>
      <c r="Q21" s="23"/>
      <c r="R21" s="23"/>
      <c r="S21" s="23"/>
      <c r="T21" s="23"/>
      <c r="U21" s="23"/>
      <c r="V21" s="23"/>
      <c r="W21" s="23"/>
      <c r="X21" s="23"/>
      <c r="Y21" s="23"/>
      <c r="Z21" s="23"/>
      <c r="AA21" s="23"/>
      <c r="AB21" s="23"/>
      <c r="AC21" s="23"/>
      <c r="AD21" s="23"/>
      <c r="AE21" s="23"/>
      <c r="AF21" s="23"/>
      <c r="AG21" s="23"/>
      <c r="AH21" s="23"/>
      <c r="AI21" s="23"/>
      <c r="AJ21" s="23"/>
    </row>
    <row r="22" spans="1:36" ht="15" thickTop="1" x14ac:dyDescent="0.35">
      <c r="A22" s="2"/>
      <c r="B22" s="289" t="s">
        <v>88</v>
      </c>
      <c r="C22" s="290"/>
      <c r="E22" s="12">
        <v>1450</v>
      </c>
      <c r="F22" s="13">
        <v>197.89708124999999</v>
      </c>
      <c r="G22" s="13">
        <v>24.627192333333333</v>
      </c>
      <c r="H22" s="14"/>
      <c r="I22" s="14"/>
      <c r="J22" s="13">
        <v>48.86347685185185</v>
      </c>
      <c r="K22" s="14"/>
      <c r="L22" s="14"/>
      <c r="M22" s="14"/>
      <c r="N22" s="14"/>
      <c r="O22" s="14"/>
      <c r="P22" s="14"/>
      <c r="Q22" s="13">
        <v>43.977129166666664</v>
      </c>
      <c r="R22" s="14">
        <v>600</v>
      </c>
      <c r="S22" s="14">
        <v>15</v>
      </c>
      <c r="T22" s="14">
        <v>45</v>
      </c>
      <c r="U22" s="14">
        <v>0.9</v>
      </c>
      <c r="V22" s="14">
        <v>0.9</v>
      </c>
      <c r="W22" s="14">
        <v>12</v>
      </c>
      <c r="X22" s="14">
        <v>1</v>
      </c>
      <c r="Y22" s="14">
        <v>1.8</v>
      </c>
      <c r="Z22" s="16"/>
      <c r="AA22" s="16"/>
      <c r="AB22" s="14">
        <v>300</v>
      </c>
      <c r="AC22" s="16"/>
      <c r="AD22" s="14">
        <v>1300</v>
      </c>
      <c r="AE22" s="14">
        <v>1250</v>
      </c>
      <c r="AF22" s="14">
        <v>240</v>
      </c>
      <c r="AG22" s="14">
        <v>14.4</v>
      </c>
      <c r="AH22" s="14">
        <v>12</v>
      </c>
      <c r="AI22" s="14">
        <v>1200</v>
      </c>
      <c r="AJ22" s="17">
        <v>2300</v>
      </c>
    </row>
    <row r="23" spans="1:36" ht="15" thickBot="1" x14ac:dyDescent="0.4">
      <c r="A23" s="2"/>
      <c r="B23" s="303" t="s">
        <v>89</v>
      </c>
      <c r="C23" s="304"/>
      <c r="E23" s="18">
        <v>1750</v>
      </c>
      <c r="F23" s="19">
        <v>285.8513395833333</v>
      </c>
      <c r="G23" s="20"/>
      <c r="H23" s="20"/>
      <c r="I23" s="19">
        <v>43.977129166666664</v>
      </c>
      <c r="J23" s="19">
        <v>68.408867592592571</v>
      </c>
      <c r="K23" s="19">
        <v>19.545390740740739</v>
      </c>
      <c r="L23" s="20"/>
      <c r="M23" s="20"/>
      <c r="N23" s="20"/>
      <c r="O23" s="20"/>
      <c r="P23" s="20"/>
      <c r="Q23" s="19">
        <v>131.93138749999997</v>
      </c>
      <c r="R23" s="20"/>
      <c r="S23" s="20">
        <v>100</v>
      </c>
      <c r="T23" s="20">
        <v>1200</v>
      </c>
      <c r="U23" s="20"/>
      <c r="V23" s="20"/>
      <c r="W23" s="20"/>
      <c r="X23" s="20">
        <v>60</v>
      </c>
      <c r="Y23" s="20"/>
      <c r="Z23" s="21"/>
      <c r="AA23" s="21"/>
      <c r="AB23" s="20"/>
      <c r="AC23" s="21"/>
      <c r="AD23" s="20">
        <v>3000</v>
      </c>
      <c r="AE23" s="20">
        <v>4000</v>
      </c>
      <c r="AF23" s="20"/>
      <c r="AG23" s="20">
        <v>40</v>
      </c>
      <c r="AH23" s="20">
        <v>23</v>
      </c>
      <c r="AI23" s="20">
        <v>1800</v>
      </c>
      <c r="AJ23" s="22"/>
    </row>
    <row r="24" spans="1:36" ht="15.5" thickTop="1" thickBot="1" x14ac:dyDescent="0.4">
      <c r="A24" s="1"/>
      <c r="B24" s="1"/>
      <c r="C24" s="1"/>
      <c r="E24" s="43"/>
      <c r="F24" s="23"/>
      <c r="G24" s="23"/>
      <c r="H24" s="23"/>
      <c r="I24" s="23"/>
      <c r="J24" s="23"/>
      <c r="K24" s="23"/>
      <c r="L24" s="23"/>
      <c r="M24" s="23"/>
      <c r="N24" s="23"/>
      <c r="O24" s="23"/>
      <c r="P24" s="23"/>
      <c r="Q24" s="23"/>
      <c r="R24" s="23"/>
      <c r="S24" s="23"/>
      <c r="T24" s="23"/>
      <c r="U24" s="23"/>
      <c r="V24" s="23"/>
      <c r="W24" s="23"/>
      <c r="X24" s="23"/>
      <c r="Y24" s="23"/>
      <c r="Z24" s="23"/>
      <c r="AA24" s="23"/>
      <c r="AB24" s="23"/>
      <c r="AC24" s="23"/>
      <c r="AD24" s="23"/>
      <c r="AE24" s="23"/>
      <c r="AF24" s="23"/>
      <c r="AG24" s="23"/>
      <c r="AH24" s="23"/>
      <c r="AI24" s="23"/>
      <c r="AJ24" s="23"/>
    </row>
    <row r="25" spans="1:36" ht="15" thickTop="1" x14ac:dyDescent="0.35">
      <c r="A25" s="1"/>
      <c r="B25" s="289" t="s">
        <v>90</v>
      </c>
      <c r="C25" s="290"/>
      <c r="E25" s="43"/>
      <c r="F25" s="24">
        <v>180</v>
      </c>
      <c r="G25" s="25">
        <v>22.4</v>
      </c>
      <c r="H25" s="23"/>
      <c r="I25" s="26"/>
      <c r="J25" s="27">
        <v>44.444444444444443</v>
      </c>
      <c r="K25" s="28"/>
      <c r="L25" s="28"/>
      <c r="M25" s="28"/>
      <c r="N25" s="28"/>
      <c r="O25" s="28"/>
      <c r="P25" s="28"/>
      <c r="Q25" s="25">
        <v>40</v>
      </c>
      <c r="R25" s="23"/>
      <c r="S25" s="23"/>
      <c r="T25" s="23"/>
      <c r="U25" s="23"/>
      <c r="V25" s="23"/>
      <c r="W25" s="23"/>
      <c r="X25" s="23"/>
      <c r="Y25" s="23"/>
      <c r="Z25" s="23"/>
      <c r="AA25" s="23"/>
      <c r="AB25" s="23"/>
      <c r="AC25" s="23"/>
      <c r="AD25" s="23"/>
      <c r="AE25" s="23"/>
      <c r="AF25" s="69"/>
      <c r="AG25" s="69"/>
      <c r="AH25" s="69"/>
      <c r="AI25" s="23"/>
      <c r="AJ25" s="23"/>
    </row>
    <row r="26" spans="1:36" ht="15" thickBot="1" x14ac:dyDescent="0.4">
      <c r="A26" s="1"/>
      <c r="B26" s="303" t="s">
        <v>91</v>
      </c>
      <c r="C26" s="304"/>
      <c r="E26" s="23"/>
      <c r="F26" s="29">
        <v>260</v>
      </c>
      <c r="G26" s="30"/>
      <c r="H26" s="23"/>
      <c r="I26" s="29">
        <v>40</v>
      </c>
      <c r="J26" s="31">
        <v>62.222222222222221</v>
      </c>
      <c r="K26" s="31">
        <v>17.777777777777779</v>
      </c>
      <c r="L26" s="32"/>
      <c r="M26" s="32"/>
      <c r="N26" s="32"/>
      <c r="O26" s="32"/>
      <c r="P26" s="32"/>
      <c r="Q26" s="33">
        <v>120</v>
      </c>
      <c r="R26" s="23"/>
      <c r="S26" s="23"/>
      <c r="T26" s="23"/>
      <c r="U26" s="23"/>
      <c r="V26" s="23"/>
      <c r="W26" s="23"/>
      <c r="X26" s="23"/>
      <c r="Y26" s="23"/>
      <c r="Z26" s="23"/>
      <c r="AA26" s="23"/>
      <c r="AB26" s="23"/>
      <c r="AC26" s="23"/>
      <c r="AD26" s="23"/>
      <c r="AE26" s="23"/>
      <c r="AF26" s="23"/>
      <c r="AG26" s="140"/>
      <c r="AH26" s="140"/>
      <c r="AI26" s="23"/>
      <c r="AJ26" s="23"/>
    </row>
    <row r="27" spans="1:36" ht="15" thickTop="1" x14ac:dyDescent="0.35">
      <c r="A27" s="2"/>
      <c r="B27" s="1"/>
      <c r="C27" s="2"/>
    </row>
  </sheetData>
  <mergeCells count="54">
    <mergeCell ref="A2:A3"/>
    <mergeCell ref="B2:C3"/>
    <mergeCell ref="B18:C18"/>
    <mergeCell ref="O2:O3"/>
    <mergeCell ref="E2:E3"/>
    <mergeCell ref="F2:F3"/>
    <mergeCell ref="G2:G3"/>
    <mergeCell ref="H2:H3"/>
    <mergeCell ref="I2:I3"/>
    <mergeCell ref="J2:J3"/>
    <mergeCell ref="K2:K3"/>
    <mergeCell ref="L2:L3"/>
    <mergeCell ref="M2:M3"/>
    <mergeCell ref="N2:N3"/>
    <mergeCell ref="B8:C8"/>
    <mergeCell ref="B9:C9"/>
    <mergeCell ref="AA2:AA3"/>
    <mergeCell ref="P2:P3"/>
    <mergeCell ref="Q2:Q3"/>
    <mergeCell ref="R2:R3"/>
    <mergeCell ref="S2:S3"/>
    <mergeCell ref="T2:T3"/>
    <mergeCell ref="U2:U3"/>
    <mergeCell ref="AH2:AH3"/>
    <mergeCell ref="AI2:AI3"/>
    <mergeCell ref="AJ2:AJ3"/>
    <mergeCell ref="B4:C4"/>
    <mergeCell ref="B5:C5"/>
    <mergeCell ref="AB2:AB3"/>
    <mergeCell ref="AC2:AC3"/>
    <mergeCell ref="AD2:AD3"/>
    <mergeCell ref="AE2:AE3"/>
    <mergeCell ref="AF2:AF3"/>
    <mergeCell ref="AG2:AG3"/>
    <mergeCell ref="V2:V3"/>
    <mergeCell ref="W2:W3"/>
    <mergeCell ref="X2:X3"/>
    <mergeCell ref="Y2:Y3"/>
    <mergeCell ref="Z2:Z3"/>
    <mergeCell ref="B10:C10"/>
    <mergeCell ref="B11:C11"/>
    <mergeCell ref="B6:C6"/>
    <mergeCell ref="B7:C7"/>
    <mergeCell ref="B17:C17"/>
    <mergeCell ref="B16:C16"/>
    <mergeCell ref="B15:C15"/>
    <mergeCell ref="B12:C12"/>
    <mergeCell ref="B14:C14"/>
    <mergeCell ref="B13:C13"/>
    <mergeCell ref="B22:C22"/>
    <mergeCell ref="B23:C23"/>
    <mergeCell ref="B25:C25"/>
    <mergeCell ref="B26:C26"/>
    <mergeCell ref="B19:C19"/>
  </mergeCells>
  <conditionalFormatting sqref="G20">
    <cfRule type="cellIs" dxfId="996" priority="69" operator="lessThan">
      <formula>G$22</formula>
    </cfRule>
    <cfRule type="cellIs" dxfId="995" priority="72" operator="greaterThan">
      <formula>G$22</formula>
    </cfRule>
  </conditionalFormatting>
  <conditionalFormatting sqref="F20">
    <cfRule type="cellIs" dxfId="994" priority="66" operator="lessThan">
      <formula>F$22</formula>
    </cfRule>
    <cfRule type="cellIs" dxfId="993" priority="67" operator="greaterThan">
      <formula>F$23</formula>
    </cfRule>
    <cfRule type="cellIs" dxfId="992" priority="68" operator="between">
      <formula>F$22</formula>
      <formula>F$23</formula>
    </cfRule>
  </conditionalFormatting>
  <conditionalFormatting sqref="I20">
    <cfRule type="cellIs" dxfId="991" priority="64" operator="greaterThan">
      <formula>I$23</formula>
    </cfRule>
    <cfRule type="cellIs" dxfId="990" priority="65" operator="lessThan">
      <formula>I$23</formula>
    </cfRule>
  </conditionalFormatting>
  <conditionalFormatting sqref="J20">
    <cfRule type="cellIs" dxfId="989" priority="61" operator="lessThan">
      <formula>J$22</formula>
    </cfRule>
    <cfRule type="cellIs" dxfId="988" priority="62" operator="greaterThan">
      <formula>J$23</formula>
    </cfRule>
    <cfRule type="cellIs" dxfId="987" priority="63" operator="between">
      <formula>J$22</formula>
      <formula>J$23</formula>
    </cfRule>
  </conditionalFormatting>
  <conditionalFormatting sqref="Q20">
    <cfRule type="cellIs" dxfId="986" priority="58" operator="lessThan">
      <formula>Q$22</formula>
    </cfRule>
    <cfRule type="cellIs" dxfId="985" priority="59" operator="greaterThan">
      <formula>Q$23</formula>
    </cfRule>
    <cfRule type="cellIs" dxfId="984" priority="60" operator="between">
      <formula>Q$22</formula>
      <formula>Q$23</formula>
    </cfRule>
  </conditionalFormatting>
  <conditionalFormatting sqref="T20">
    <cfRule type="cellIs" dxfId="983" priority="55" operator="lessThan">
      <formula>T$22</formula>
    </cfRule>
    <cfRule type="cellIs" dxfId="982" priority="56" operator="greaterThan">
      <formula>T$23</formula>
    </cfRule>
    <cfRule type="cellIs" dxfId="981" priority="57" operator="between">
      <formula>T$22</formula>
      <formula>T$23</formula>
    </cfRule>
  </conditionalFormatting>
  <conditionalFormatting sqref="S20">
    <cfRule type="cellIs" dxfId="980" priority="52" operator="lessThan">
      <formula>S$22</formula>
    </cfRule>
    <cfRule type="cellIs" dxfId="979" priority="53" operator="greaterThan">
      <formula>S$23</formula>
    </cfRule>
    <cfRule type="cellIs" dxfId="978" priority="54" operator="between">
      <formula>S$22</formula>
      <formula>S$23</formula>
    </cfRule>
  </conditionalFormatting>
  <conditionalFormatting sqref="X20">
    <cfRule type="cellIs" dxfId="977" priority="49" operator="lessThan">
      <formula>X$22</formula>
    </cfRule>
    <cfRule type="cellIs" dxfId="976" priority="50" operator="greaterThan">
      <formula>X$23</formula>
    </cfRule>
    <cfRule type="cellIs" dxfId="975" priority="51" operator="between">
      <formula>X$22</formula>
      <formula>X$23</formula>
    </cfRule>
  </conditionalFormatting>
  <conditionalFormatting sqref="AD20">
    <cfRule type="cellIs" dxfId="974" priority="46" operator="lessThan">
      <formula>AD$22</formula>
    </cfRule>
    <cfRule type="cellIs" dxfId="973" priority="47" operator="greaterThan">
      <formula>AD$23</formula>
    </cfRule>
    <cfRule type="cellIs" dxfId="972" priority="48" operator="between">
      <formula>AD$22</formula>
      <formula>AD$23</formula>
    </cfRule>
  </conditionalFormatting>
  <conditionalFormatting sqref="AE20">
    <cfRule type="cellIs" dxfId="971" priority="43" operator="lessThan">
      <formula>AE$22</formula>
    </cfRule>
    <cfRule type="cellIs" dxfId="970" priority="44" operator="greaterThan">
      <formula>AE$23</formula>
    </cfRule>
    <cfRule type="cellIs" dxfId="969" priority="45" operator="between">
      <formula>AE$22</formula>
      <formula>AE$23</formula>
    </cfRule>
  </conditionalFormatting>
  <conditionalFormatting sqref="AG20">
    <cfRule type="cellIs" dxfId="968" priority="40" operator="lessThan">
      <formula>AG$22</formula>
    </cfRule>
    <cfRule type="cellIs" dxfId="967" priority="41" operator="greaterThan">
      <formula>AG$23</formula>
    </cfRule>
    <cfRule type="cellIs" dxfId="966" priority="42" operator="between">
      <formula>AG$22</formula>
      <formula>AG$23</formula>
    </cfRule>
  </conditionalFormatting>
  <conditionalFormatting sqref="AH20">
    <cfRule type="cellIs" dxfId="965" priority="37" operator="lessThan">
      <formula>AH$22</formula>
    </cfRule>
    <cfRule type="cellIs" dxfId="964" priority="38" operator="greaterThan">
      <formula>AH$23</formula>
    </cfRule>
    <cfRule type="cellIs" dxfId="963" priority="39" operator="between">
      <formula>AH$22</formula>
      <formula>AH$23</formula>
    </cfRule>
  </conditionalFormatting>
  <conditionalFormatting sqref="AI20">
    <cfRule type="cellIs" dxfId="962" priority="34" operator="lessThan">
      <formula>AI$22</formula>
    </cfRule>
    <cfRule type="cellIs" dxfId="961" priority="35" operator="greaterThan">
      <formula>AI$23</formula>
    </cfRule>
    <cfRule type="cellIs" dxfId="960" priority="36" operator="between">
      <formula>AI$22</formula>
      <formula>AI$23</formula>
    </cfRule>
  </conditionalFormatting>
  <conditionalFormatting sqref="R20">
    <cfRule type="cellIs" dxfId="959" priority="32" operator="lessThan">
      <formula>R$22</formula>
    </cfRule>
    <cfRule type="cellIs" dxfId="958" priority="33" operator="greaterThan">
      <formula>R$22</formula>
    </cfRule>
  </conditionalFormatting>
  <conditionalFormatting sqref="U20">
    <cfRule type="cellIs" dxfId="957" priority="30" operator="lessThan">
      <formula>U$22</formula>
    </cfRule>
    <cfRule type="cellIs" dxfId="956" priority="31" operator="greaterThan">
      <formula>U$22</formula>
    </cfRule>
  </conditionalFormatting>
  <conditionalFormatting sqref="V20">
    <cfRule type="cellIs" dxfId="955" priority="28" operator="lessThan">
      <formula>V$22</formula>
    </cfRule>
    <cfRule type="cellIs" dxfId="954" priority="29" operator="greaterThan">
      <formula>V$22</formula>
    </cfRule>
  </conditionalFormatting>
  <conditionalFormatting sqref="W20">
    <cfRule type="cellIs" dxfId="953" priority="26" operator="lessThan">
      <formula>W$22</formula>
    </cfRule>
    <cfRule type="cellIs" dxfId="952" priority="27" operator="greaterThan">
      <formula>W$22</formula>
    </cfRule>
  </conditionalFormatting>
  <conditionalFormatting sqref="Y20">
    <cfRule type="cellIs" dxfId="951" priority="24" operator="lessThan">
      <formula>Y$22</formula>
    </cfRule>
    <cfRule type="cellIs" dxfId="950" priority="25" operator="greaterThan">
      <formula>Y$22</formula>
    </cfRule>
  </conditionalFormatting>
  <conditionalFormatting sqref="AB20">
    <cfRule type="cellIs" dxfId="949" priority="22" operator="lessThan">
      <formula>AB$22</formula>
    </cfRule>
    <cfRule type="cellIs" dxfId="948" priority="23" operator="greaterThan">
      <formula>AB$22</formula>
    </cfRule>
  </conditionalFormatting>
  <conditionalFormatting sqref="AF20">
    <cfRule type="cellIs" dxfId="947" priority="20" operator="lessThan">
      <formula>AF$22</formula>
    </cfRule>
    <cfRule type="cellIs" dxfId="946" priority="21" operator="greaterThan">
      <formula>AF$22</formula>
    </cfRule>
  </conditionalFormatting>
  <conditionalFormatting sqref="AJ20">
    <cfRule type="cellIs" dxfId="945" priority="18" operator="lessThan">
      <formula>AJ$22</formula>
    </cfRule>
    <cfRule type="cellIs" dxfId="944" priority="19" operator="greaterThan">
      <formula>AJ$22</formula>
    </cfRule>
  </conditionalFormatting>
  <conditionalFormatting sqref="K20">
    <cfRule type="cellIs" dxfId="943" priority="16" operator="greaterThan">
      <formula>K$23</formula>
    </cfRule>
    <cfRule type="cellIs" dxfId="942" priority="17" operator="lessThan">
      <formula>K$23</formula>
    </cfRule>
  </conditionalFormatting>
  <pageMargins left="0.7" right="0.7" top="0.75" bottom="0.75" header="0.3" footer="0.3"/>
  <pageSetup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2">
    <tabColor rgb="FF0070C0"/>
  </sheetPr>
  <dimension ref="A1:AJ27"/>
  <sheetViews>
    <sheetView zoomScale="80" zoomScaleNormal="80" workbookViewId="0">
      <pane xSplit="3" ySplit="3" topLeftCell="D7" activePane="bottomRight" state="frozen"/>
      <selection pane="topRight" activeCell="D1" sqref="D1"/>
      <selection pane="bottomLeft" activeCell="A4" sqref="A4"/>
      <selection pane="bottomRight"/>
    </sheetView>
  </sheetViews>
  <sheetFormatPr defaultColWidth="38.1796875" defaultRowHeight="14.5" x14ac:dyDescent="0.35"/>
  <cols>
    <col min="1" max="1" width="10" style="2" customWidth="1"/>
    <col min="2" max="2" width="26.6328125" style="1" customWidth="1"/>
    <col min="3" max="3" width="26.6328125" style="2" customWidth="1"/>
    <col min="4" max="4" width="1.81640625" style="1" customWidth="1"/>
    <col min="5" max="36" width="8.6328125" style="1" customWidth="1"/>
    <col min="37" max="37" width="6.453125" style="1" customWidth="1"/>
    <col min="38" max="16384" width="38.1796875" style="1"/>
  </cols>
  <sheetData>
    <row r="1" spans="1:36" ht="97.5" customHeight="1" thickBot="1" x14ac:dyDescent="0.4">
      <c r="E1" s="5" t="s">
        <v>12</v>
      </c>
      <c r="F1" s="5" t="s">
        <v>13</v>
      </c>
      <c r="G1" s="5" t="s">
        <v>14</v>
      </c>
      <c r="H1" s="5" t="s">
        <v>15</v>
      </c>
      <c r="I1" s="5" t="s">
        <v>16</v>
      </c>
      <c r="J1" s="5" t="s">
        <v>17</v>
      </c>
      <c r="K1" s="5" t="s">
        <v>18</v>
      </c>
      <c r="L1" s="5" t="s">
        <v>19</v>
      </c>
      <c r="M1" s="5" t="s">
        <v>20</v>
      </c>
      <c r="N1" s="5" t="s">
        <v>21</v>
      </c>
      <c r="O1" s="5" t="s">
        <v>22</v>
      </c>
      <c r="P1" s="5" t="s">
        <v>23</v>
      </c>
      <c r="Q1" s="5" t="s">
        <v>24</v>
      </c>
      <c r="R1" s="5" t="s">
        <v>25</v>
      </c>
      <c r="S1" s="5" t="s">
        <v>26</v>
      </c>
      <c r="T1" s="5" t="s">
        <v>27</v>
      </c>
      <c r="U1" s="5" t="s">
        <v>28</v>
      </c>
      <c r="V1" s="5" t="s">
        <v>29</v>
      </c>
      <c r="W1" s="5" t="s">
        <v>30</v>
      </c>
      <c r="X1" s="5" t="s">
        <v>31</v>
      </c>
      <c r="Y1" s="5" t="s">
        <v>32</v>
      </c>
      <c r="Z1" s="5" t="s">
        <v>33</v>
      </c>
      <c r="AA1" s="5" t="s">
        <v>34</v>
      </c>
      <c r="AB1" s="5" t="s">
        <v>35</v>
      </c>
      <c r="AC1" s="5" t="s">
        <v>36</v>
      </c>
      <c r="AD1" s="5" t="s">
        <v>37</v>
      </c>
      <c r="AE1" s="5" t="s">
        <v>38</v>
      </c>
      <c r="AF1" s="5" t="s">
        <v>39</v>
      </c>
      <c r="AG1" s="5" t="s">
        <v>40</v>
      </c>
      <c r="AH1" s="5" t="s">
        <v>41</v>
      </c>
      <c r="AI1" s="5" t="s">
        <v>42</v>
      </c>
      <c r="AJ1" s="5" t="s">
        <v>43</v>
      </c>
    </row>
    <row r="2" spans="1:36" ht="15" thickTop="1" x14ac:dyDescent="0.35">
      <c r="A2" s="311" t="s">
        <v>1</v>
      </c>
      <c r="B2" s="313" t="s">
        <v>0</v>
      </c>
      <c r="C2" s="314"/>
      <c r="E2" s="335" t="s">
        <v>44</v>
      </c>
      <c r="F2" s="337" t="s">
        <v>45</v>
      </c>
      <c r="G2" s="337" t="s">
        <v>46</v>
      </c>
      <c r="H2" s="337" t="s">
        <v>47</v>
      </c>
      <c r="I2" s="325" t="s">
        <v>48</v>
      </c>
      <c r="J2" s="337" t="s">
        <v>49</v>
      </c>
      <c r="K2" s="337" t="s">
        <v>50</v>
      </c>
      <c r="L2" s="325" t="s">
        <v>51</v>
      </c>
      <c r="M2" s="325" t="s">
        <v>52</v>
      </c>
      <c r="N2" s="325" t="s">
        <v>53</v>
      </c>
      <c r="O2" s="325" t="s">
        <v>54</v>
      </c>
      <c r="P2" s="325" t="s">
        <v>55</v>
      </c>
      <c r="Q2" s="325" t="s">
        <v>56</v>
      </c>
      <c r="R2" s="325" t="s">
        <v>57</v>
      </c>
      <c r="S2" s="325" t="s">
        <v>58</v>
      </c>
      <c r="T2" s="325" t="s">
        <v>59</v>
      </c>
      <c r="U2" s="325" t="s">
        <v>60</v>
      </c>
      <c r="V2" s="325" t="s">
        <v>61</v>
      </c>
      <c r="W2" s="325" t="s">
        <v>62</v>
      </c>
      <c r="X2" s="325" t="s">
        <v>63</v>
      </c>
      <c r="Y2" s="325" t="s">
        <v>64</v>
      </c>
      <c r="Z2" s="325" t="s">
        <v>65</v>
      </c>
      <c r="AA2" s="325" t="s">
        <v>66</v>
      </c>
      <c r="AB2" s="325" t="s">
        <v>67</v>
      </c>
      <c r="AC2" s="325" t="s">
        <v>68</v>
      </c>
      <c r="AD2" s="325" t="s">
        <v>69</v>
      </c>
      <c r="AE2" s="325" t="s">
        <v>70</v>
      </c>
      <c r="AF2" s="325" t="s">
        <v>71</v>
      </c>
      <c r="AG2" s="325" t="s">
        <v>72</v>
      </c>
      <c r="AH2" s="325" t="s">
        <v>73</v>
      </c>
      <c r="AI2" s="325" t="s">
        <v>74</v>
      </c>
      <c r="AJ2" s="327" t="s">
        <v>75</v>
      </c>
    </row>
    <row r="3" spans="1:36" ht="15" thickBot="1" x14ac:dyDescent="0.4">
      <c r="A3" s="312"/>
      <c r="B3" s="315"/>
      <c r="C3" s="316"/>
      <c r="E3" s="336"/>
      <c r="F3" s="326"/>
      <c r="G3" s="326"/>
      <c r="H3" s="326"/>
      <c r="I3" s="326"/>
      <c r="J3" s="326"/>
      <c r="K3" s="326"/>
      <c r="L3" s="326"/>
      <c r="M3" s="326"/>
      <c r="N3" s="326"/>
      <c r="O3" s="326"/>
      <c r="P3" s="326"/>
      <c r="Q3" s="326"/>
      <c r="R3" s="326"/>
      <c r="S3" s="326"/>
      <c r="T3" s="326"/>
      <c r="U3" s="326"/>
      <c r="V3" s="326"/>
      <c r="W3" s="326"/>
      <c r="X3" s="326"/>
      <c r="Y3" s="326"/>
      <c r="Z3" s="326"/>
      <c r="AA3" s="326"/>
      <c r="AB3" s="326"/>
      <c r="AC3" s="326"/>
      <c r="AD3" s="326"/>
      <c r="AE3" s="326"/>
      <c r="AF3" s="326"/>
      <c r="AG3" s="326"/>
      <c r="AH3" s="326"/>
      <c r="AI3" s="326"/>
      <c r="AJ3" s="328"/>
    </row>
    <row r="4" spans="1:36" ht="15.5" x14ac:dyDescent="0.35">
      <c r="A4" s="133">
        <v>7.57</v>
      </c>
      <c r="B4" s="299" t="s">
        <v>2</v>
      </c>
      <c r="C4" s="300"/>
      <c r="E4" s="116"/>
      <c r="F4" s="117"/>
      <c r="G4" s="117"/>
      <c r="H4" s="117"/>
      <c r="I4" s="117"/>
      <c r="J4" s="117"/>
      <c r="K4" s="117"/>
      <c r="L4" s="117"/>
      <c r="M4" s="117"/>
      <c r="N4" s="117"/>
      <c r="O4" s="117"/>
      <c r="P4" s="117"/>
      <c r="Q4" s="117"/>
      <c r="R4" s="117"/>
      <c r="S4" s="117"/>
      <c r="T4" s="117"/>
      <c r="U4" s="117"/>
      <c r="V4" s="117"/>
      <c r="W4" s="117"/>
      <c r="X4" s="117"/>
      <c r="Y4" s="117"/>
      <c r="Z4" s="117"/>
      <c r="AA4" s="117"/>
      <c r="AB4" s="117"/>
      <c r="AC4" s="117"/>
      <c r="AD4" s="117"/>
      <c r="AE4" s="117"/>
      <c r="AF4" s="117"/>
      <c r="AG4" s="117"/>
      <c r="AH4" s="117"/>
      <c r="AI4" s="117"/>
      <c r="AJ4" s="118"/>
    </row>
    <row r="5" spans="1:36" x14ac:dyDescent="0.35">
      <c r="A5" s="80">
        <v>0.5</v>
      </c>
      <c r="B5" s="295" t="s">
        <v>3</v>
      </c>
      <c r="C5" s="296"/>
      <c r="E5" s="84">
        <v>27.27</v>
      </c>
      <c r="F5" s="77">
        <v>3.8450000000000002</v>
      </c>
      <c r="G5" s="77">
        <v>1.35</v>
      </c>
      <c r="H5" s="77">
        <v>0.89</v>
      </c>
      <c r="I5" s="77">
        <v>8.5000000000000006E-2</v>
      </c>
      <c r="J5" s="77">
        <v>0.79</v>
      </c>
      <c r="K5" s="77">
        <v>0.28499999999999998</v>
      </c>
      <c r="L5" s="77">
        <v>0.18</v>
      </c>
      <c r="M5" s="77">
        <v>0.22500000000000001</v>
      </c>
      <c r="N5" s="77">
        <v>0.16500000000000001</v>
      </c>
      <c r="O5" s="77">
        <v>5.5E-2</v>
      </c>
      <c r="P5" s="77">
        <v>0.56999999999999995</v>
      </c>
      <c r="Q5" s="77">
        <v>1.5349999999999999</v>
      </c>
      <c r="R5" s="77">
        <v>87</v>
      </c>
      <c r="S5" s="77">
        <v>2.5000000000000001E-2</v>
      </c>
      <c r="T5" s="77">
        <v>3.12</v>
      </c>
      <c r="U5" s="77">
        <v>3.5000000000000003E-2</v>
      </c>
      <c r="V5" s="77">
        <v>0.03</v>
      </c>
      <c r="W5" s="77">
        <v>0.57999999999999996</v>
      </c>
      <c r="X5" s="77">
        <v>2.5000000000000001E-2</v>
      </c>
      <c r="Y5" s="77">
        <v>0.01</v>
      </c>
      <c r="Z5" s="77">
        <v>22.1</v>
      </c>
      <c r="AA5" s="77">
        <v>1.365</v>
      </c>
      <c r="AB5" s="77">
        <v>24.425000000000001</v>
      </c>
      <c r="AC5" s="77">
        <v>23.465</v>
      </c>
      <c r="AD5" s="77">
        <v>31.875</v>
      </c>
      <c r="AE5" s="77">
        <v>25.445</v>
      </c>
      <c r="AF5" s="77">
        <v>8.19</v>
      </c>
      <c r="AG5" s="77">
        <v>0.57999999999999996</v>
      </c>
      <c r="AH5" s="77">
        <v>0.215</v>
      </c>
      <c r="AI5" s="77">
        <v>117.37</v>
      </c>
      <c r="AJ5" s="85">
        <v>65.599999999999994</v>
      </c>
    </row>
    <row r="6" spans="1:36" x14ac:dyDescent="0.35">
      <c r="A6" s="81">
        <v>2</v>
      </c>
      <c r="B6" s="295" t="s">
        <v>188</v>
      </c>
      <c r="C6" s="296"/>
      <c r="E6" s="93">
        <v>67.260000000000005</v>
      </c>
      <c r="F6" s="94">
        <v>11.42</v>
      </c>
      <c r="G6" s="94">
        <v>3.28</v>
      </c>
      <c r="H6" s="94">
        <v>2.2400000000000002</v>
      </c>
      <c r="I6" s="94">
        <v>0</v>
      </c>
      <c r="J6" s="94">
        <v>1.6</v>
      </c>
      <c r="K6" s="94">
        <v>0.18</v>
      </c>
      <c r="L6" s="94">
        <v>0.44</v>
      </c>
      <c r="M6" s="94">
        <v>0.42</v>
      </c>
      <c r="N6" s="94">
        <v>0.26</v>
      </c>
      <c r="O6" s="94">
        <v>0.14000000000000001</v>
      </c>
      <c r="P6" s="94">
        <v>0.96</v>
      </c>
      <c r="Q6" s="94">
        <v>4.78</v>
      </c>
      <c r="R6" s="94">
        <v>421.2</v>
      </c>
      <c r="S6" s="94">
        <v>0</v>
      </c>
      <c r="T6" s="94">
        <v>60.64</v>
      </c>
      <c r="U6" s="94">
        <v>0.16</v>
      </c>
      <c r="V6" s="94">
        <v>0.26</v>
      </c>
      <c r="W6" s="94">
        <v>2.12</v>
      </c>
      <c r="X6" s="94">
        <v>0.24</v>
      </c>
      <c r="Y6" s="94">
        <v>0</v>
      </c>
      <c r="Z6" s="94">
        <v>115.44</v>
      </c>
      <c r="AA6" s="94">
        <v>0.52</v>
      </c>
      <c r="AB6" s="94">
        <v>116.34</v>
      </c>
      <c r="AC6" s="94">
        <v>115.98</v>
      </c>
      <c r="AD6" s="94">
        <v>223.24</v>
      </c>
      <c r="AE6" s="94">
        <v>100.36</v>
      </c>
      <c r="AF6" s="94">
        <v>73.22</v>
      </c>
      <c r="AG6" s="94">
        <v>2.86</v>
      </c>
      <c r="AH6" s="94">
        <v>1.04</v>
      </c>
      <c r="AI6" s="94">
        <v>97.78</v>
      </c>
      <c r="AJ6" s="95">
        <v>535.52</v>
      </c>
    </row>
    <row r="7" spans="1:36" x14ac:dyDescent="0.35">
      <c r="A7" s="80">
        <v>0.43000000000000005</v>
      </c>
      <c r="B7" s="295" t="s">
        <v>4</v>
      </c>
      <c r="C7" s="296"/>
      <c r="E7" s="84">
        <v>16.0198</v>
      </c>
      <c r="F7" s="77">
        <v>2.9375999999999998</v>
      </c>
      <c r="G7" s="77">
        <v>0.81269999999999998</v>
      </c>
      <c r="H7" s="77">
        <v>1.0903</v>
      </c>
      <c r="I7" s="77">
        <v>0</v>
      </c>
      <c r="J7" s="77">
        <v>0.38000000000000006</v>
      </c>
      <c r="K7" s="77">
        <v>5.1200000000000009E-2</v>
      </c>
      <c r="L7" s="77">
        <v>5.8700000000000009E-2</v>
      </c>
      <c r="M7" s="77">
        <v>0.17130000000000001</v>
      </c>
      <c r="N7" s="77">
        <v>0.1457</v>
      </c>
      <c r="O7" s="77">
        <v>2.5600000000000005E-2</v>
      </c>
      <c r="P7" s="77">
        <v>0</v>
      </c>
      <c r="Q7" s="77">
        <v>0.49300000000000005</v>
      </c>
      <c r="R7" s="77">
        <v>158.31059999999999</v>
      </c>
      <c r="S7" s="77">
        <v>0</v>
      </c>
      <c r="T7" s="77">
        <v>7.7263000000000002</v>
      </c>
      <c r="U7" s="77">
        <v>1.9700000000000002E-2</v>
      </c>
      <c r="V7" s="77">
        <v>1.9700000000000002E-2</v>
      </c>
      <c r="W7" s="77">
        <v>0.35539999999999999</v>
      </c>
      <c r="X7" s="77">
        <v>4.4600000000000001E-2</v>
      </c>
      <c r="Y7" s="77">
        <v>0</v>
      </c>
      <c r="Z7" s="77">
        <v>5.5438999999999998</v>
      </c>
      <c r="AA7" s="77">
        <v>0</v>
      </c>
      <c r="AB7" s="77">
        <v>5.5438999999999998</v>
      </c>
      <c r="AC7" s="77">
        <v>5.5438999999999998</v>
      </c>
      <c r="AD7" s="77">
        <v>8.6632999999999996</v>
      </c>
      <c r="AE7" s="77">
        <v>11.5046</v>
      </c>
      <c r="AF7" s="77">
        <v>5.3071000000000002</v>
      </c>
      <c r="AG7" s="77">
        <v>0.25</v>
      </c>
      <c r="AH7" s="77">
        <v>0.10340000000000001</v>
      </c>
      <c r="AI7" s="77">
        <v>24.332999999999998</v>
      </c>
      <c r="AJ7" s="85">
        <v>76.558799999999991</v>
      </c>
    </row>
    <row r="8" spans="1:36" customFormat="1" x14ac:dyDescent="0.35">
      <c r="A8" s="80">
        <v>4.6399999999999997</v>
      </c>
      <c r="B8" s="295" t="s">
        <v>190</v>
      </c>
      <c r="C8" s="296"/>
      <c r="E8" s="86">
        <v>299.56700000000001</v>
      </c>
      <c r="F8" s="87">
        <v>66.070999999999998</v>
      </c>
      <c r="G8" s="87">
        <v>11.321</v>
      </c>
      <c r="H8" s="87">
        <v>32.110999999999997</v>
      </c>
      <c r="I8" s="87">
        <v>1.4869999999999999</v>
      </c>
      <c r="J8" s="87">
        <v>4.1779999999999999</v>
      </c>
      <c r="K8" s="87">
        <v>0.64999999999999991</v>
      </c>
      <c r="L8" s="87">
        <v>1.857</v>
      </c>
      <c r="M8" s="87">
        <v>1.2069999999999999</v>
      </c>
      <c r="N8" s="87">
        <v>0.74299999999999999</v>
      </c>
      <c r="O8" s="87">
        <v>9.2999999999999999E-2</v>
      </c>
      <c r="P8" s="87">
        <v>1.7639999999999998</v>
      </c>
      <c r="Q8" s="87">
        <v>6.4029999999999996</v>
      </c>
      <c r="R8" s="87">
        <v>214.57299999999998</v>
      </c>
      <c r="S8" s="87">
        <v>0</v>
      </c>
      <c r="T8" s="87">
        <v>108.268</v>
      </c>
      <c r="U8" s="87">
        <v>0.46399999999999997</v>
      </c>
      <c r="V8" s="87">
        <v>0.371</v>
      </c>
      <c r="W8" s="87">
        <v>4.0830000000000002</v>
      </c>
      <c r="X8" s="87">
        <v>0.46399999999999997</v>
      </c>
      <c r="Y8" s="87">
        <v>0</v>
      </c>
      <c r="Z8" s="87">
        <v>101.874</v>
      </c>
      <c r="AA8" s="87">
        <v>0.74299999999999999</v>
      </c>
      <c r="AB8" s="87">
        <v>103.267</v>
      </c>
      <c r="AC8" s="87">
        <v>102.617</v>
      </c>
      <c r="AD8" s="87">
        <v>119.229</v>
      </c>
      <c r="AE8" s="87">
        <v>160.90000000000003</v>
      </c>
      <c r="AF8" s="87">
        <v>87.227999999999994</v>
      </c>
      <c r="AG8" s="87">
        <v>3.2479999999999998</v>
      </c>
      <c r="AH8" s="87">
        <v>1.3919999999999999</v>
      </c>
      <c r="AI8" s="87">
        <v>141.68600000000001</v>
      </c>
      <c r="AJ8" s="88">
        <v>1197.251</v>
      </c>
    </row>
    <row r="9" spans="1:36" ht="15.5" x14ac:dyDescent="0.35">
      <c r="A9" s="133">
        <v>4</v>
      </c>
      <c r="B9" s="299" t="s">
        <v>189</v>
      </c>
      <c r="C9" s="300"/>
      <c r="E9" s="119">
        <v>639.40000000000009</v>
      </c>
      <c r="F9" s="151">
        <v>126.55200000000002</v>
      </c>
      <c r="G9" s="151">
        <v>16.304000000000002</v>
      </c>
      <c r="H9" s="151">
        <v>5.9119999999999999</v>
      </c>
      <c r="I9" s="151">
        <v>2.52</v>
      </c>
      <c r="J9" s="151">
        <v>7.8160000000000007</v>
      </c>
      <c r="K9" s="151">
        <v>1.4400000000000002</v>
      </c>
      <c r="L9" s="151">
        <v>2.1520000000000001</v>
      </c>
      <c r="M9" s="151">
        <v>3</v>
      </c>
      <c r="N9" s="151">
        <v>2.5760000000000005</v>
      </c>
      <c r="O9" s="151">
        <v>0.192</v>
      </c>
      <c r="P9" s="151">
        <v>3.056</v>
      </c>
      <c r="Q9" s="151">
        <v>22.000000000000004</v>
      </c>
      <c r="R9" s="151">
        <v>8.9280000000000008</v>
      </c>
      <c r="S9" s="151">
        <v>0.13600000000000001</v>
      </c>
      <c r="T9" s="151">
        <v>0.44</v>
      </c>
      <c r="U9" s="151">
        <v>0.67199999999999993</v>
      </c>
      <c r="V9" s="151">
        <v>0.28800000000000003</v>
      </c>
      <c r="W9" s="151">
        <v>11.231999999999999</v>
      </c>
      <c r="X9" s="151">
        <v>0.53600000000000003</v>
      </c>
      <c r="Y9" s="151">
        <v>2.4E-2</v>
      </c>
      <c r="Z9" s="151">
        <v>79.591999999999999</v>
      </c>
      <c r="AA9" s="151">
        <v>8.0399999999999991</v>
      </c>
      <c r="AB9" s="151">
        <v>93.183999999999997</v>
      </c>
      <c r="AC9" s="151">
        <v>87.48</v>
      </c>
      <c r="AD9" s="151">
        <v>93.647999999999996</v>
      </c>
      <c r="AE9" s="151">
        <v>571.61599999999999</v>
      </c>
      <c r="AF9" s="151">
        <v>231.4</v>
      </c>
      <c r="AG9" s="151">
        <v>6.8560000000000008</v>
      </c>
      <c r="AH9" s="151">
        <v>4.5679999999999996</v>
      </c>
      <c r="AI9" s="151">
        <v>160.54400000000001</v>
      </c>
      <c r="AJ9" s="185">
        <v>578.14400000000001</v>
      </c>
    </row>
    <row r="10" spans="1:36" ht="15.5" x14ac:dyDescent="0.35">
      <c r="A10" s="133">
        <v>4.4000000000000004</v>
      </c>
      <c r="B10" s="299" t="s">
        <v>6</v>
      </c>
      <c r="C10" s="300"/>
      <c r="E10" s="119"/>
      <c r="F10" s="151"/>
      <c r="G10" s="151"/>
      <c r="H10" s="151"/>
      <c r="I10" s="151"/>
      <c r="J10" s="151"/>
      <c r="K10" s="151"/>
      <c r="L10" s="151"/>
      <c r="M10" s="151"/>
      <c r="N10" s="151"/>
      <c r="O10" s="151"/>
      <c r="P10" s="151"/>
      <c r="Q10" s="151"/>
      <c r="R10" s="151"/>
      <c r="S10" s="151"/>
      <c r="T10" s="151"/>
      <c r="U10" s="151"/>
      <c r="V10" s="151"/>
      <c r="W10" s="151"/>
      <c r="X10" s="151"/>
      <c r="Y10" s="151"/>
      <c r="Z10" s="151"/>
      <c r="AA10" s="151"/>
      <c r="AB10" s="151"/>
      <c r="AC10" s="151"/>
      <c r="AD10" s="151"/>
      <c r="AE10" s="151"/>
      <c r="AF10" s="151"/>
      <c r="AG10" s="151"/>
      <c r="AH10" s="151"/>
      <c r="AI10" s="151"/>
      <c r="AJ10" s="185"/>
    </row>
    <row r="11" spans="1:36" x14ac:dyDescent="0.35">
      <c r="A11" s="130">
        <v>2.84</v>
      </c>
      <c r="B11" s="297" t="s">
        <v>7</v>
      </c>
      <c r="C11" s="298"/>
      <c r="E11" s="119"/>
      <c r="F11" s="151"/>
      <c r="G11" s="151"/>
      <c r="H11" s="151"/>
      <c r="I11" s="151"/>
      <c r="J11" s="151"/>
      <c r="K11" s="151"/>
      <c r="L11" s="151"/>
      <c r="M11" s="151"/>
      <c r="N11" s="151"/>
      <c r="O11" s="151"/>
      <c r="P11" s="151"/>
      <c r="Q11" s="151"/>
      <c r="R11" s="151"/>
      <c r="S11" s="151"/>
      <c r="T11" s="151"/>
      <c r="U11" s="151"/>
      <c r="V11" s="151"/>
      <c r="W11" s="151"/>
      <c r="X11" s="151"/>
      <c r="Y11" s="151"/>
      <c r="Z11" s="151"/>
      <c r="AA11" s="151"/>
      <c r="AB11" s="151"/>
      <c r="AC11" s="151"/>
      <c r="AD11" s="151"/>
      <c r="AE11" s="151"/>
      <c r="AF11" s="151"/>
      <c r="AG11" s="151"/>
      <c r="AH11" s="151"/>
      <c r="AI11" s="151"/>
      <c r="AJ11" s="185"/>
    </row>
    <row r="12" spans="1:36" x14ac:dyDescent="0.35">
      <c r="A12" s="96">
        <v>0.28000000000000003</v>
      </c>
      <c r="B12" s="291" t="s">
        <v>8</v>
      </c>
      <c r="C12" s="292"/>
      <c r="E12" s="84">
        <v>33.479399999999998</v>
      </c>
      <c r="F12" s="77">
        <v>5.3341999999999992</v>
      </c>
      <c r="G12" s="77">
        <v>1.4327999999999999</v>
      </c>
      <c r="H12" s="77">
        <v>0.40059999999999996</v>
      </c>
      <c r="I12" s="77">
        <v>0</v>
      </c>
      <c r="J12" s="77">
        <v>0.46860000000000002</v>
      </c>
      <c r="K12" s="77">
        <v>8.1600000000000006E-2</v>
      </c>
      <c r="L12" s="77">
        <v>0.12279999999999999</v>
      </c>
      <c r="M12" s="77">
        <v>0.2056</v>
      </c>
      <c r="N12" s="77">
        <v>0.16559999999999997</v>
      </c>
      <c r="O12" s="77">
        <v>3.5799999999999998E-2</v>
      </c>
      <c r="P12" s="77">
        <v>3.9E-2</v>
      </c>
      <c r="Q12" s="77">
        <v>2.2408000000000001</v>
      </c>
      <c r="R12" s="77">
        <v>0.48919999999999997</v>
      </c>
      <c r="S12" s="77">
        <v>0</v>
      </c>
      <c r="T12" s="77">
        <v>0.62280000000000002</v>
      </c>
      <c r="U12" s="77">
        <v>5.1400000000000001E-2</v>
      </c>
      <c r="V12" s="77">
        <v>2.12E-2</v>
      </c>
      <c r="W12" s="77">
        <v>0.63260000000000005</v>
      </c>
      <c r="X12" s="77">
        <v>2.9599999999999998E-2</v>
      </c>
      <c r="Y12" s="77">
        <v>0</v>
      </c>
      <c r="Z12" s="77">
        <v>32.372799999999998</v>
      </c>
      <c r="AA12" s="77">
        <v>8.9999999999999993E-3</v>
      </c>
      <c r="AB12" s="77">
        <v>32.388400000000004</v>
      </c>
      <c r="AC12" s="77">
        <v>32.381799999999998</v>
      </c>
      <c r="AD12" s="77">
        <v>14.282</v>
      </c>
      <c r="AE12" s="77">
        <v>36.005600000000001</v>
      </c>
      <c r="AF12" s="77">
        <v>14.273</v>
      </c>
      <c r="AG12" s="77">
        <v>0.60460000000000003</v>
      </c>
      <c r="AH12" s="77">
        <v>0.28320000000000001</v>
      </c>
      <c r="AI12" s="77">
        <v>15.683199999999999</v>
      </c>
      <c r="AJ12" s="85">
        <v>102.93299999999999</v>
      </c>
    </row>
    <row r="13" spans="1:36" x14ac:dyDescent="0.35">
      <c r="A13" s="259">
        <v>1.1400000000000001</v>
      </c>
      <c r="B13" s="291" t="s">
        <v>187</v>
      </c>
      <c r="C13" s="292"/>
      <c r="E13" s="122">
        <v>156.5436</v>
      </c>
      <c r="F13" s="92">
        <v>9.1048000000000009</v>
      </c>
      <c r="G13" s="92">
        <v>4.0254000000000003</v>
      </c>
      <c r="H13" s="92">
        <v>1.2667999999999999</v>
      </c>
      <c r="I13" s="92">
        <v>0</v>
      </c>
      <c r="J13" s="92">
        <v>8.8863000000000003</v>
      </c>
      <c r="K13" s="92">
        <v>1.3934</v>
      </c>
      <c r="L13" s="92">
        <v>2.1266000000000003</v>
      </c>
      <c r="M13" s="92">
        <v>4.4791000000000007</v>
      </c>
      <c r="N13" s="92">
        <v>3.9632000000000001</v>
      </c>
      <c r="O13" s="92">
        <v>0.51130000000000009</v>
      </c>
      <c r="P13" s="92">
        <v>1.8170000000000002</v>
      </c>
      <c r="Q13" s="92">
        <v>12.913600000000001</v>
      </c>
      <c r="R13" s="92">
        <v>4.08</v>
      </c>
      <c r="S13" s="92">
        <v>6.8999999999999999E-3</v>
      </c>
      <c r="T13" s="92">
        <v>6.3952</v>
      </c>
      <c r="U13" s="92">
        <v>0.16640000000000002</v>
      </c>
      <c r="V13" s="92">
        <v>0.12530000000000002</v>
      </c>
      <c r="W13" s="92">
        <v>3.6843000000000004</v>
      </c>
      <c r="X13" s="92">
        <v>9.8000000000000004E-2</v>
      </c>
      <c r="Y13" s="92">
        <v>1.1500000000000002E-2</v>
      </c>
      <c r="Z13" s="92">
        <v>68.536799999999999</v>
      </c>
      <c r="AA13" s="92">
        <v>0.54279999999999995</v>
      </c>
      <c r="AB13" s="92">
        <v>69.459099999999992</v>
      </c>
      <c r="AC13" s="92">
        <v>69.079599999999999</v>
      </c>
      <c r="AD13" s="92">
        <v>176.08240000000001</v>
      </c>
      <c r="AE13" s="92">
        <v>178.58179999999999</v>
      </c>
      <c r="AF13" s="92">
        <v>58.015799999999999</v>
      </c>
      <c r="AG13" s="92">
        <v>2.8715000000000002</v>
      </c>
      <c r="AH13" s="92">
        <v>1.1406000000000001</v>
      </c>
      <c r="AI13" s="92">
        <v>29.998100000000001</v>
      </c>
      <c r="AJ13" s="123">
        <v>399.51480000000004</v>
      </c>
    </row>
    <row r="14" spans="1:36" s="111" customFormat="1" x14ac:dyDescent="0.35">
      <c r="A14" s="260">
        <v>1.42</v>
      </c>
      <c r="B14" s="342" t="s">
        <v>9</v>
      </c>
      <c r="C14" s="343"/>
      <c r="E14" s="84">
        <v>308.74459999999999</v>
      </c>
      <c r="F14" s="77">
        <v>11.87</v>
      </c>
      <c r="G14" s="77">
        <v>4.5999999999999996</v>
      </c>
      <c r="H14" s="77">
        <v>1.8313999999999999</v>
      </c>
      <c r="I14" s="77">
        <v>4.5000000000000005E-2</v>
      </c>
      <c r="J14" s="77">
        <v>27.0032</v>
      </c>
      <c r="K14" s="77">
        <v>3.3859999999999997</v>
      </c>
      <c r="L14" s="77">
        <v>12.4748</v>
      </c>
      <c r="M14" s="77">
        <v>9.583400000000001</v>
      </c>
      <c r="N14" s="77">
        <v>8.5063999999999993</v>
      </c>
      <c r="O14" s="77">
        <v>1.0569999999999999</v>
      </c>
      <c r="P14" s="77">
        <v>0</v>
      </c>
      <c r="Q14" s="77">
        <v>9.7373999999999992</v>
      </c>
      <c r="R14" s="77">
        <v>1.8463999999999998</v>
      </c>
      <c r="S14" s="77">
        <v>0</v>
      </c>
      <c r="T14" s="77">
        <v>1.1299999999999999</v>
      </c>
      <c r="U14" s="77">
        <v>0.27859999999999996</v>
      </c>
      <c r="V14" s="77">
        <v>0.1704</v>
      </c>
      <c r="W14" s="77">
        <v>4.3994</v>
      </c>
      <c r="X14" s="77">
        <v>0.22999999999999998</v>
      </c>
      <c r="Y14" s="77">
        <v>0</v>
      </c>
      <c r="Z14" s="77">
        <v>40.576799999999999</v>
      </c>
      <c r="AA14" s="77">
        <v>0</v>
      </c>
      <c r="AB14" s="77">
        <v>40.576799999999999</v>
      </c>
      <c r="AC14" s="77">
        <v>40.576799999999999</v>
      </c>
      <c r="AD14" s="77">
        <v>72.893599999999992</v>
      </c>
      <c r="AE14" s="77">
        <v>292.2432</v>
      </c>
      <c r="AF14" s="77">
        <v>132.19219999999999</v>
      </c>
      <c r="AG14" s="77">
        <v>2.4662000000000002</v>
      </c>
      <c r="AH14" s="77">
        <v>2.2523999999999997</v>
      </c>
      <c r="AI14" s="77">
        <v>52.268000000000001</v>
      </c>
      <c r="AJ14" s="85">
        <v>346.99419999999998</v>
      </c>
    </row>
    <row r="15" spans="1:36" x14ac:dyDescent="0.35">
      <c r="A15" s="132">
        <v>1.56</v>
      </c>
      <c r="B15" s="297" t="s">
        <v>10</v>
      </c>
      <c r="C15" s="298"/>
      <c r="E15" s="119"/>
      <c r="F15" s="151"/>
      <c r="G15" s="151"/>
      <c r="H15" s="151"/>
      <c r="I15" s="151"/>
      <c r="J15" s="151"/>
      <c r="K15" s="151"/>
      <c r="L15" s="151"/>
      <c r="M15" s="151"/>
      <c r="N15" s="151"/>
      <c r="O15" s="151"/>
      <c r="P15" s="151"/>
      <c r="Q15" s="151"/>
      <c r="R15" s="151"/>
      <c r="S15" s="151"/>
      <c r="T15" s="151"/>
      <c r="U15" s="151"/>
      <c r="V15" s="151"/>
      <c r="W15" s="151"/>
      <c r="X15" s="151"/>
      <c r="Y15" s="151"/>
      <c r="Z15" s="151"/>
      <c r="AA15" s="151"/>
      <c r="AB15" s="151"/>
      <c r="AC15" s="151"/>
      <c r="AD15" s="151"/>
      <c r="AE15" s="151"/>
      <c r="AF15" s="151"/>
      <c r="AG15" s="151"/>
      <c r="AH15" s="151"/>
      <c r="AI15" s="151"/>
      <c r="AJ15" s="185"/>
    </row>
    <row r="16" spans="1:36" x14ac:dyDescent="0.35">
      <c r="A16" s="96">
        <v>0.56000000000000005</v>
      </c>
      <c r="B16" s="291" t="s">
        <v>191</v>
      </c>
      <c r="C16" s="292"/>
      <c r="E16" s="84">
        <v>88.287199999999999</v>
      </c>
      <c r="F16" s="77">
        <v>0.74040000000000006</v>
      </c>
      <c r="G16" s="77">
        <v>0</v>
      </c>
      <c r="H16" s="77">
        <v>0.41170000000000001</v>
      </c>
      <c r="I16" s="77">
        <v>0</v>
      </c>
      <c r="J16" s="77">
        <v>6.5113999999999992</v>
      </c>
      <c r="K16" s="77">
        <v>1.9664000000000001</v>
      </c>
      <c r="L16" s="77">
        <v>2.7392000000000003</v>
      </c>
      <c r="M16" s="77">
        <v>0.94329999999999992</v>
      </c>
      <c r="N16" s="77">
        <v>0.66130000000000011</v>
      </c>
      <c r="O16" s="77">
        <v>4.3799999999999999E-2</v>
      </c>
      <c r="P16" s="77">
        <v>279.13720000000001</v>
      </c>
      <c r="Q16" s="77">
        <v>6.5991</v>
      </c>
      <c r="R16" s="77">
        <v>116.08650000000002</v>
      </c>
      <c r="S16" s="77">
        <v>0.88860000000000006</v>
      </c>
      <c r="T16" s="77">
        <v>1.8700000000000001E-2</v>
      </c>
      <c r="U16" s="77">
        <v>5.1600000000000007E-2</v>
      </c>
      <c r="V16" s="77">
        <v>0.27140000000000003</v>
      </c>
      <c r="W16" s="77">
        <v>1.8220000000000003</v>
      </c>
      <c r="X16" s="77">
        <v>6.2799999999999995E-2</v>
      </c>
      <c r="Y16" s="77">
        <v>1.2503000000000002</v>
      </c>
      <c r="Z16" s="77">
        <v>39.845199999999998</v>
      </c>
      <c r="AA16" s="77">
        <v>0</v>
      </c>
      <c r="AB16" s="77">
        <v>39.845199999999998</v>
      </c>
      <c r="AC16" s="77">
        <v>39.845199999999998</v>
      </c>
      <c r="AD16" s="77">
        <v>31.846700000000002</v>
      </c>
      <c r="AE16" s="77">
        <v>89.819000000000003</v>
      </c>
      <c r="AF16" s="77">
        <v>5.4925999999999995</v>
      </c>
      <c r="AG16" s="77">
        <v>1.1669</v>
      </c>
      <c r="AH16" s="77">
        <v>0.73039999999999994</v>
      </c>
      <c r="AI16" s="77">
        <v>72.511300000000006</v>
      </c>
      <c r="AJ16" s="85">
        <v>70.451599999999999</v>
      </c>
    </row>
    <row r="17" spans="1:36" ht="15" thickBot="1" x14ac:dyDescent="0.4">
      <c r="A17" s="263">
        <v>1</v>
      </c>
      <c r="B17" s="344" t="s">
        <v>247</v>
      </c>
      <c r="C17" s="345"/>
      <c r="E17" s="119">
        <v>78.236000000000004</v>
      </c>
      <c r="F17" s="151">
        <v>7.354000000000001</v>
      </c>
      <c r="G17" s="151">
        <v>5.7999999999999996E-2</v>
      </c>
      <c r="H17" s="151">
        <v>6.7140000000000004</v>
      </c>
      <c r="I17" s="151">
        <v>0.69800000000000006</v>
      </c>
      <c r="J17" s="151">
        <v>1.0859999999999999</v>
      </c>
      <c r="K17" s="151">
        <v>0.71200000000000008</v>
      </c>
      <c r="L17" s="151">
        <v>0.27</v>
      </c>
      <c r="M17" s="151">
        <v>3.4000000000000002E-2</v>
      </c>
      <c r="N17" s="151">
        <v>0.02</v>
      </c>
      <c r="O17" s="151">
        <v>0</v>
      </c>
      <c r="P17" s="151">
        <v>8.9480000000000004</v>
      </c>
      <c r="Q17" s="151">
        <v>9.548</v>
      </c>
      <c r="R17" s="151">
        <v>28.916000000000004</v>
      </c>
      <c r="S17" s="151">
        <v>0.53600000000000003</v>
      </c>
      <c r="T17" s="151">
        <v>1.1499999999999999</v>
      </c>
      <c r="U17" s="151">
        <v>5.000000000000001E-2</v>
      </c>
      <c r="V17" s="151">
        <v>0.29399999999999998</v>
      </c>
      <c r="W17" s="151">
        <v>1.6340000000000003</v>
      </c>
      <c r="X17" s="151">
        <v>0.06</v>
      </c>
      <c r="Y17" s="151">
        <v>0.41400000000000003</v>
      </c>
      <c r="Z17" s="151">
        <v>10.474</v>
      </c>
      <c r="AA17" s="151">
        <v>0</v>
      </c>
      <c r="AB17" s="151">
        <v>10.474</v>
      </c>
      <c r="AC17" s="151">
        <v>10.474</v>
      </c>
      <c r="AD17" s="151">
        <v>222.57</v>
      </c>
      <c r="AE17" s="151">
        <v>193.77600000000001</v>
      </c>
      <c r="AF17" s="151">
        <v>18.78</v>
      </c>
      <c r="AG17" s="151">
        <v>0.17799999999999999</v>
      </c>
      <c r="AH17" s="151">
        <v>0.76200000000000012</v>
      </c>
      <c r="AI17" s="151">
        <v>74.006</v>
      </c>
      <c r="AJ17" s="185">
        <v>278.83200000000005</v>
      </c>
    </row>
    <row r="18" spans="1:36" x14ac:dyDescent="0.35">
      <c r="A18" s="133">
        <v>1</v>
      </c>
      <c r="B18" s="301" t="s">
        <v>192</v>
      </c>
      <c r="C18" s="302"/>
      <c r="E18" s="122">
        <v>81.779166666666669</v>
      </c>
      <c r="F18" s="92">
        <v>7.8583333333333334</v>
      </c>
      <c r="G18" s="92">
        <v>0.70416666666666661</v>
      </c>
      <c r="H18" s="92">
        <v>4.1833333333333327</v>
      </c>
      <c r="I18" s="92">
        <v>0.25</v>
      </c>
      <c r="J18" s="92">
        <v>2.7250000000000001</v>
      </c>
      <c r="K18" s="92">
        <v>0.44375000000000003</v>
      </c>
      <c r="L18" s="92">
        <v>0.6</v>
      </c>
      <c r="M18" s="92">
        <v>1.3</v>
      </c>
      <c r="N18" s="92">
        <v>0</v>
      </c>
      <c r="O18" s="92">
        <v>0</v>
      </c>
      <c r="P18" s="92">
        <v>1.7666666666666666</v>
      </c>
      <c r="Q18" s="92">
        <v>6.5458333333333334</v>
      </c>
      <c r="R18" s="92">
        <v>110.28333333333335</v>
      </c>
      <c r="S18" s="92">
        <v>3.1416666666666671</v>
      </c>
      <c r="T18" s="92">
        <v>1.0999999999999999</v>
      </c>
      <c r="U18" s="92">
        <v>0.1</v>
      </c>
      <c r="V18" s="92">
        <v>0.38437500000000008</v>
      </c>
      <c r="W18" s="92">
        <v>3</v>
      </c>
      <c r="X18" s="92">
        <v>0.1</v>
      </c>
      <c r="Y18" s="92">
        <v>1.0583333333333333</v>
      </c>
      <c r="Z18" s="92">
        <v>19.399999999999999</v>
      </c>
      <c r="AA18" s="92">
        <v>7.45</v>
      </c>
      <c r="AB18" s="92">
        <v>30.25</v>
      </c>
      <c r="AC18" s="92">
        <v>26.85</v>
      </c>
      <c r="AD18" s="92">
        <v>328.65000000000003</v>
      </c>
      <c r="AE18" s="92">
        <v>249.6</v>
      </c>
      <c r="AF18" s="92">
        <v>30.65</v>
      </c>
      <c r="AG18" s="92">
        <v>0.61479166666666674</v>
      </c>
      <c r="AH18" s="92">
        <v>1.0687499999999999</v>
      </c>
      <c r="AI18" s="92">
        <v>114.93333333333334</v>
      </c>
      <c r="AJ18" s="123">
        <v>272.42083333333335</v>
      </c>
    </row>
    <row r="19" spans="1:36" ht="15" thickBot="1" x14ac:dyDescent="0.4">
      <c r="A19" s="134">
        <v>1</v>
      </c>
      <c r="B19" s="293" t="s">
        <v>248</v>
      </c>
      <c r="C19" s="294"/>
      <c r="E19" s="124">
        <v>71.182000000000002</v>
      </c>
      <c r="F19" s="186">
        <v>1.3940000000000001</v>
      </c>
      <c r="G19" s="186">
        <v>2.8000000000000004E-2</v>
      </c>
      <c r="H19" s="186">
        <v>0.9840000000000001</v>
      </c>
      <c r="I19" s="186">
        <v>0.96399999999999997</v>
      </c>
      <c r="J19" s="186">
        <v>7.3540000000000001</v>
      </c>
      <c r="K19" s="186">
        <v>1.004</v>
      </c>
      <c r="L19" s="186">
        <v>2.7959999999999998</v>
      </c>
      <c r="M19" s="186">
        <v>2.9640000000000004</v>
      </c>
      <c r="N19" s="186">
        <v>2.4900000000000002</v>
      </c>
      <c r="O19" s="186">
        <v>0.46400000000000002</v>
      </c>
      <c r="P19" s="186">
        <v>1.6300000000000001</v>
      </c>
      <c r="Q19" s="186">
        <v>0.16600000000000004</v>
      </c>
      <c r="R19" s="186">
        <v>28.881999999999998</v>
      </c>
      <c r="S19" s="186">
        <v>0.39800000000000002</v>
      </c>
      <c r="T19" s="186">
        <v>3.4000000000000002E-2</v>
      </c>
      <c r="U19" s="186">
        <v>1.0000000000000002E-2</v>
      </c>
      <c r="V19" s="186">
        <v>2E-3</v>
      </c>
      <c r="W19" s="186">
        <v>3.6000000000000004E-2</v>
      </c>
      <c r="X19" s="186">
        <v>0</v>
      </c>
      <c r="Y19" s="186">
        <v>6.0000000000000001E-3</v>
      </c>
      <c r="Z19" s="186">
        <v>0.43400000000000005</v>
      </c>
      <c r="AA19" s="186">
        <v>4.0000000000000008E-2</v>
      </c>
      <c r="AB19" s="186">
        <v>0.50200000000000011</v>
      </c>
      <c r="AC19" s="186">
        <v>0.47399999999999998</v>
      </c>
      <c r="AD19" s="186">
        <v>2.6280000000000001</v>
      </c>
      <c r="AE19" s="186">
        <v>2.98</v>
      </c>
      <c r="AF19" s="186">
        <v>0.65400000000000003</v>
      </c>
      <c r="AG19" s="186">
        <v>0.04</v>
      </c>
      <c r="AH19" s="186">
        <v>3.8000000000000006E-2</v>
      </c>
      <c r="AI19" s="186">
        <v>91.117999999999995</v>
      </c>
      <c r="AJ19" s="187">
        <v>7.1779999999999999</v>
      </c>
    </row>
    <row r="20" spans="1:36" ht="15" thickBot="1" x14ac:dyDescent="0.4">
      <c r="A20" s="1"/>
      <c r="E20" s="112">
        <v>1867.7687666666668</v>
      </c>
      <c r="F20" s="113">
        <v>254.48133333333334</v>
      </c>
      <c r="G20" s="113">
        <v>43.916066666666673</v>
      </c>
      <c r="H20" s="113">
        <v>58.03513333333332</v>
      </c>
      <c r="I20" s="113">
        <v>6.0490000000000004</v>
      </c>
      <c r="J20" s="113">
        <v>68.798500000000018</v>
      </c>
      <c r="K20" s="113">
        <v>11.593349999999999</v>
      </c>
      <c r="L20" s="114"/>
      <c r="M20" s="114"/>
      <c r="N20" s="114"/>
      <c r="O20" s="114"/>
      <c r="P20" s="114"/>
      <c r="Q20" s="113">
        <v>82.961733333333342</v>
      </c>
      <c r="R20" s="113">
        <v>1180.5950333333333</v>
      </c>
      <c r="S20" s="113">
        <v>5.1321666666666674</v>
      </c>
      <c r="T20" s="113">
        <v>190.64499999999998</v>
      </c>
      <c r="U20" s="113">
        <v>2.0587</v>
      </c>
      <c r="V20" s="113">
        <v>2.2373750000000001</v>
      </c>
      <c r="W20" s="113">
        <v>33.578699999999998</v>
      </c>
      <c r="X20" s="113">
        <v>1.8900000000000003</v>
      </c>
      <c r="Y20" s="113">
        <v>2.7741333333333338</v>
      </c>
      <c r="Z20" s="114"/>
      <c r="AA20" s="114"/>
      <c r="AB20" s="113">
        <v>566.2553999999999</v>
      </c>
      <c r="AC20" s="114"/>
      <c r="AD20" s="113">
        <v>1325.6080000000002</v>
      </c>
      <c r="AE20" s="113">
        <v>1912.8311999999996</v>
      </c>
      <c r="AF20" s="113">
        <v>665.40269999999998</v>
      </c>
      <c r="AG20" s="113">
        <v>21.73599166666666</v>
      </c>
      <c r="AH20" s="113">
        <v>13.593749999999996</v>
      </c>
      <c r="AI20" s="113">
        <v>992.2309333333335</v>
      </c>
      <c r="AJ20" s="115">
        <v>3931.3982333333333</v>
      </c>
    </row>
    <row r="21" spans="1:36" ht="15.5" thickTop="1" thickBot="1" x14ac:dyDescent="0.4">
      <c r="C21" s="42"/>
      <c r="E21" s="44"/>
      <c r="F21" s="44"/>
      <c r="G21" s="44"/>
      <c r="H21" s="44"/>
      <c r="I21" s="44"/>
      <c r="J21" s="44"/>
      <c r="K21" s="44"/>
      <c r="L21" s="44"/>
      <c r="M21" s="44"/>
      <c r="N21" s="44"/>
      <c r="O21" s="44"/>
      <c r="P21" s="44"/>
      <c r="Q21" s="44"/>
      <c r="R21" s="44"/>
      <c r="S21" s="44"/>
      <c r="T21" s="44"/>
      <c r="U21" s="44"/>
      <c r="V21" s="44"/>
      <c r="W21" s="44"/>
      <c r="X21" s="63"/>
      <c r="Y21" s="44"/>
      <c r="Z21" s="44"/>
      <c r="AA21" s="44"/>
      <c r="AB21" s="44"/>
      <c r="AC21" s="44"/>
      <c r="AD21" s="44"/>
      <c r="AE21" s="44"/>
      <c r="AF21" s="44"/>
      <c r="AG21" s="44"/>
      <c r="AH21" s="44"/>
      <c r="AI21" s="44"/>
      <c r="AJ21" s="44"/>
    </row>
    <row r="22" spans="1:36" ht="15" thickTop="1" x14ac:dyDescent="0.35">
      <c r="B22" s="289" t="s">
        <v>92</v>
      </c>
      <c r="C22" s="290"/>
      <c r="D22" s="101"/>
      <c r="E22" s="12">
        <v>1600</v>
      </c>
      <c r="F22" s="13">
        <f>(0.45*E20)/4</f>
        <v>210.12398625000003</v>
      </c>
      <c r="G22" s="13">
        <f>14*E20/1000</f>
        <v>26.148762733333335</v>
      </c>
      <c r="H22" s="14"/>
      <c r="I22" s="14"/>
      <c r="J22" s="13">
        <f>(0.25*E20)/9</f>
        <v>51.882465740740741</v>
      </c>
      <c r="K22" s="14"/>
      <c r="L22" s="14"/>
      <c r="M22" s="14"/>
      <c r="N22" s="14"/>
      <c r="O22" s="14"/>
      <c r="P22" s="14"/>
      <c r="Q22" s="13">
        <f>(0.1*E20)/4</f>
        <v>46.69421916666667</v>
      </c>
      <c r="R22" s="14">
        <v>600</v>
      </c>
      <c r="S22" s="14">
        <v>15</v>
      </c>
      <c r="T22" s="14">
        <v>45</v>
      </c>
      <c r="U22" s="14">
        <v>0.9</v>
      </c>
      <c r="V22" s="14">
        <v>0.9</v>
      </c>
      <c r="W22" s="14">
        <v>12</v>
      </c>
      <c r="X22" s="15">
        <v>1</v>
      </c>
      <c r="Y22" s="14">
        <v>1.8</v>
      </c>
      <c r="Z22" s="16"/>
      <c r="AA22" s="16"/>
      <c r="AB22" s="14">
        <v>300</v>
      </c>
      <c r="AC22" s="16"/>
      <c r="AD22" s="14">
        <v>1300</v>
      </c>
      <c r="AE22" s="14">
        <v>1250</v>
      </c>
      <c r="AF22" s="14">
        <v>240</v>
      </c>
      <c r="AG22" s="14">
        <v>14.4</v>
      </c>
      <c r="AH22" s="14">
        <v>12</v>
      </c>
      <c r="AI22" s="14">
        <v>1200</v>
      </c>
      <c r="AJ22" s="17">
        <v>2500</v>
      </c>
    </row>
    <row r="23" spans="1:36" ht="15" thickBot="1" x14ac:dyDescent="0.4">
      <c r="B23" s="303" t="s">
        <v>93</v>
      </c>
      <c r="C23" s="304"/>
      <c r="D23" s="101"/>
      <c r="E23" s="18">
        <v>2100</v>
      </c>
      <c r="F23" s="19">
        <f>(0.65*E20)/4</f>
        <v>303.51242458333337</v>
      </c>
      <c r="G23" s="20"/>
      <c r="H23" s="20"/>
      <c r="I23" s="19">
        <f>(0.1*E20)/4</f>
        <v>46.69421916666667</v>
      </c>
      <c r="J23" s="19">
        <f>(0.35*E20)/9</f>
        <v>72.635452037037041</v>
      </c>
      <c r="K23" s="19">
        <f>(0.1*E20)/9</f>
        <v>20.752986296296299</v>
      </c>
      <c r="L23" s="20"/>
      <c r="M23" s="20"/>
      <c r="N23" s="20"/>
      <c r="O23" s="20"/>
      <c r="P23" s="20"/>
      <c r="Q23" s="19">
        <f>(0.3*E20)/4</f>
        <v>140.08265750000001</v>
      </c>
      <c r="R23" s="20"/>
      <c r="S23" s="20">
        <v>100</v>
      </c>
      <c r="T23" s="20">
        <v>1200</v>
      </c>
      <c r="U23" s="20"/>
      <c r="V23" s="20"/>
      <c r="W23" s="20"/>
      <c r="X23" s="20">
        <v>60</v>
      </c>
      <c r="Y23" s="20"/>
      <c r="Z23" s="21"/>
      <c r="AA23" s="21"/>
      <c r="AB23" s="20"/>
      <c r="AC23" s="21"/>
      <c r="AD23" s="20">
        <v>3000</v>
      </c>
      <c r="AE23" s="20">
        <v>4000</v>
      </c>
      <c r="AF23" s="20"/>
      <c r="AG23" s="20">
        <v>40</v>
      </c>
      <c r="AH23" s="20">
        <v>23</v>
      </c>
      <c r="AI23" s="20">
        <v>1800</v>
      </c>
      <c r="AJ23" s="22"/>
    </row>
    <row r="24" spans="1:36" ht="15.5" thickTop="1" thickBot="1" x14ac:dyDescent="0.4">
      <c r="A24" s="1"/>
      <c r="C24" s="1"/>
      <c r="F24" s="23"/>
      <c r="G24" s="23"/>
      <c r="H24" s="23"/>
      <c r="I24" s="23"/>
      <c r="J24" s="23"/>
      <c r="K24" s="23"/>
      <c r="L24" s="23"/>
      <c r="M24" s="23"/>
      <c r="N24" s="23"/>
      <c r="O24" s="23"/>
      <c r="P24" s="23"/>
      <c r="Q24" s="23"/>
    </row>
    <row r="25" spans="1:36" ht="15" thickTop="1" x14ac:dyDescent="0.35">
      <c r="A25" s="1"/>
      <c r="B25" s="289" t="s">
        <v>94</v>
      </c>
      <c r="C25" s="290"/>
      <c r="F25" s="24">
        <f>(0.45*AVERAGE(E22:E23))/4</f>
        <v>208.125</v>
      </c>
      <c r="G25" s="25">
        <f>14*AVERAGE(E22:E23)/1000</f>
        <v>25.9</v>
      </c>
      <c r="H25" s="23"/>
      <c r="I25" s="26"/>
      <c r="J25" s="27">
        <f>(0.25*AVERAGE(E22:E23))/9</f>
        <v>51.388888888888886</v>
      </c>
      <c r="K25" s="28"/>
      <c r="L25" s="28"/>
      <c r="M25" s="28"/>
      <c r="N25" s="28"/>
      <c r="O25" s="28"/>
      <c r="P25" s="28"/>
      <c r="Q25" s="25">
        <f>(0.1*AVERAGE(E22:E23))/4</f>
        <v>46.25</v>
      </c>
      <c r="AF25" s="144"/>
      <c r="AG25" s="144"/>
      <c r="AH25" s="144"/>
    </row>
    <row r="26" spans="1:36" ht="15" thickBot="1" x14ac:dyDescent="0.4">
      <c r="A26" s="1"/>
      <c r="B26" s="303" t="s">
        <v>95</v>
      </c>
      <c r="C26" s="304"/>
      <c r="F26" s="29">
        <f>(0.65*AVERAGE(E22:E23))/4</f>
        <v>300.625</v>
      </c>
      <c r="G26" s="30"/>
      <c r="H26" s="23"/>
      <c r="I26" s="29">
        <f>(0.1*AVERAGE(E22:E23))/4</f>
        <v>46.25</v>
      </c>
      <c r="J26" s="31">
        <f>(0.35*AVERAGE(E22:E23))/9</f>
        <v>71.944444444444443</v>
      </c>
      <c r="K26" s="31">
        <f>(0.1*AVERAGE(E22:E23))/9</f>
        <v>20.555555555555557</v>
      </c>
      <c r="L26" s="32"/>
      <c r="M26" s="32"/>
      <c r="N26" s="32"/>
      <c r="O26" s="32"/>
      <c r="P26" s="32"/>
      <c r="Q26" s="33">
        <f>(0.3*AVERAGE(E22:E23))/4</f>
        <v>138.75</v>
      </c>
      <c r="AF26" s="140"/>
      <c r="AG26" s="140"/>
      <c r="AH26" s="140"/>
    </row>
    <row r="27" spans="1:36" ht="15" thickTop="1" x14ac:dyDescent="0.35">
      <c r="D27" s="34"/>
      <c r="E27" s="64"/>
    </row>
  </sheetData>
  <mergeCells count="54">
    <mergeCell ref="A2:A3"/>
    <mergeCell ref="B2:C3"/>
    <mergeCell ref="B13:C13"/>
    <mergeCell ref="E2:E3"/>
    <mergeCell ref="F2:F3"/>
    <mergeCell ref="B5:C5"/>
    <mergeCell ref="B9:C9"/>
    <mergeCell ref="B10:C10"/>
    <mergeCell ref="B11:C11"/>
    <mergeCell ref="B12:C12"/>
    <mergeCell ref="B6:C6"/>
    <mergeCell ref="B7:C7"/>
    <mergeCell ref="B8:C8"/>
    <mergeCell ref="AJ2:AJ3"/>
    <mergeCell ref="B4:C4"/>
    <mergeCell ref="AB2:AB3"/>
    <mergeCell ref="AC2:AC3"/>
    <mergeCell ref="AD2:AD3"/>
    <mergeCell ref="AE2:AE3"/>
    <mergeCell ref="AF2:AF3"/>
    <mergeCell ref="AG2:AG3"/>
    <mergeCell ref="V2:V3"/>
    <mergeCell ref="W2:W3"/>
    <mergeCell ref="X2:X3"/>
    <mergeCell ref="Y2:Y3"/>
    <mergeCell ref="Z2:Z3"/>
    <mergeCell ref="P2:P3"/>
    <mergeCell ref="J2:J3"/>
    <mergeCell ref="K2:K3"/>
    <mergeCell ref="L2:L3"/>
    <mergeCell ref="M2:M3"/>
    <mergeCell ref="N2:N3"/>
    <mergeCell ref="O2:O3"/>
    <mergeCell ref="G2:G3"/>
    <mergeCell ref="H2:H3"/>
    <mergeCell ref="I2:I3"/>
    <mergeCell ref="AH2:AH3"/>
    <mergeCell ref="AI2:AI3"/>
    <mergeCell ref="Q2:Q3"/>
    <mergeCell ref="R2:R3"/>
    <mergeCell ref="S2:S3"/>
    <mergeCell ref="T2:T3"/>
    <mergeCell ref="U2:U3"/>
    <mergeCell ref="AA2:AA3"/>
    <mergeCell ref="B14:C14"/>
    <mergeCell ref="B15:C15"/>
    <mergeCell ref="B16:C16"/>
    <mergeCell ref="B17:C17"/>
    <mergeCell ref="B18:C18"/>
    <mergeCell ref="B19:C19"/>
    <mergeCell ref="B22:C22"/>
    <mergeCell ref="B23:C23"/>
    <mergeCell ref="B25:C25"/>
    <mergeCell ref="B26:C26"/>
  </mergeCells>
  <conditionalFormatting sqref="E20">
    <cfRule type="cellIs" dxfId="941" priority="65" operator="lessThan">
      <formula>$E$22</formula>
    </cfRule>
    <cfRule type="cellIs" dxfId="940" priority="66" operator="greaterThan">
      <formula>$E$23</formula>
    </cfRule>
    <cfRule type="cellIs" dxfId="939" priority="67" operator="between">
      <formula>$E$22</formula>
      <formula>$E$23</formula>
    </cfRule>
  </conditionalFormatting>
  <conditionalFormatting sqref="F20">
    <cfRule type="cellIs" dxfId="938" priority="62" operator="between">
      <formula>$F$22</formula>
      <formula>$F$23</formula>
    </cfRule>
    <cfRule type="cellIs" dxfId="937" priority="63" operator="lessThan">
      <formula>$F$22</formula>
    </cfRule>
    <cfRule type="cellIs" dxfId="936" priority="64" operator="greaterThan">
      <formula>$F$23</formula>
    </cfRule>
  </conditionalFormatting>
  <conditionalFormatting sqref="G20">
    <cfRule type="cellIs" dxfId="935" priority="60" operator="lessThan">
      <formula>$G$22</formula>
    </cfRule>
    <cfRule type="cellIs" dxfId="934" priority="61" operator="greaterThan">
      <formula>$G$22</formula>
    </cfRule>
  </conditionalFormatting>
  <conditionalFormatting sqref="I20">
    <cfRule type="cellIs" dxfId="933" priority="58" operator="lessThan">
      <formula>$I$23</formula>
    </cfRule>
    <cfRule type="cellIs" dxfId="932" priority="59" operator="greaterThan">
      <formula>$I$23</formula>
    </cfRule>
  </conditionalFormatting>
  <conditionalFormatting sqref="J20">
    <cfRule type="cellIs" dxfId="931" priority="55" operator="between">
      <formula>$J$22</formula>
      <formula>$J$23</formula>
    </cfRule>
    <cfRule type="cellIs" dxfId="930" priority="56" operator="lessThan">
      <formula>$J$22</formula>
    </cfRule>
    <cfRule type="cellIs" dxfId="929" priority="57" operator="greaterThan">
      <formula>$J$23</formula>
    </cfRule>
  </conditionalFormatting>
  <conditionalFormatting sqref="K20">
    <cfRule type="cellIs" dxfId="928" priority="53" operator="lessThan">
      <formula>$K$23</formula>
    </cfRule>
    <cfRule type="cellIs" dxfId="927" priority="54" operator="greaterThan">
      <formula>$K$23</formula>
    </cfRule>
  </conditionalFormatting>
  <conditionalFormatting sqref="Q20">
    <cfRule type="cellIs" dxfId="926" priority="50" operator="between">
      <formula>$Q$22</formula>
      <formula>$Q$23</formula>
    </cfRule>
    <cfRule type="cellIs" dxfId="925" priority="51" operator="lessThan">
      <formula>$Q$22</formula>
    </cfRule>
    <cfRule type="cellIs" dxfId="924" priority="52" operator="greaterThan">
      <formula>$Q$23</formula>
    </cfRule>
  </conditionalFormatting>
  <conditionalFormatting sqref="R20">
    <cfRule type="cellIs" dxfId="923" priority="48" operator="lessThan">
      <formula>$R$22</formula>
    </cfRule>
    <cfRule type="cellIs" dxfId="922" priority="49" operator="greaterThan">
      <formula>$R$22</formula>
    </cfRule>
  </conditionalFormatting>
  <conditionalFormatting sqref="S20">
    <cfRule type="cellIs" dxfId="921" priority="45" operator="between">
      <formula>$S$22</formula>
      <formula>$S$23</formula>
    </cfRule>
    <cfRule type="cellIs" dxfId="920" priority="46" operator="lessThan">
      <formula>$S$22</formula>
    </cfRule>
    <cfRule type="cellIs" dxfId="919" priority="47" operator="greaterThan">
      <formula>$S$23</formula>
    </cfRule>
  </conditionalFormatting>
  <conditionalFormatting sqref="T20">
    <cfRule type="cellIs" dxfId="918" priority="42" operator="between">
      <formula>$T$22</formula>
      <formula>$T$23</formula>
    </cfRule>
    <cfRule type="cellIs" dxfId="917" priority="43" operator="lessThan">
      <formula>$T$22</formula>
    </cfRule>
    <cfRule type="cellIs" dxfId="916" priority="44" operator="greaterThan">
      <formula>$T$23</formula>
    </cfRule>
  </conditionalFormatting>
  <conditionalFormatting sqref="U20">
    <cfRule type="cellIs" dxfId="915" priority="40" operator="lessThan">
      <formula>$U$22</formula>
    </cfRule>
    <cfRule type="cellIs" dxfId="914" priority="41" operator="greaterThan">
      <formula>$U$22</formula>
    </cfRule>
  </conditionalFormatting>
  <conditionalFormatting sqref="V20">
    <cfRule type="cellIs" dxfId="913" priority="38" operator="lessThan">
      <formula>$V$22</formula>
    </cfRule>
    <cfRule type="cellIs" dxfId="912" priority="39" operator="greaterThan">
      <formula>$V$22</formula>
    </cfRule>
  </conditionalFormatting>
  <conditionalFormatting sqref="W20">
    <cfRule type="cellIs" dxfId="911" priority="36" operator="lessThan">
      <formula>$W$22</formula>
    </cfRule>
    <cfRule type="cellIs" dxfId="910" priority="37" operator="greaterThan">
      <formula>$W$22</formula>
    </cfRule>
  </conditionalFormatting>
  <conditionalFormatting sqref="X20">
    <cfRule type="cellIs" dxfId="909" priority="33" operator="between">
      <formula>$X$22</formula>
      <formula>$X$23</formula>
    </cfRule>
    <cfRule type="cellIs" dxfId="908" priority="34" operator="lessThan">
      <formula>$X$22</formula>
    </cfRule>
    <cfRule type="cellIs" dxfId="907" priority="35" operator="greaterThan">
      <formula>$X$23</formula>
    </cfRule>
  </conditionalFormatting>
  <conditionalFormatting sqref="Y20">
    <cfRule type="cellIs" dxfId="906" priority="31" operator="lessThan">
      <formula>$Y$22</formula>
    </cfRule>
    <cfRule type="cellIs" dxfId="905" priority="32" operator="greaterThan">
      <formula>$Y$22</formula>
    </cfRule>
  </conditionalFormatting>
  <conditionalFormatting sqref="AB20">
    <cfRule type="cellIs" dxfId="904" priority="29" operator="lessThan">
      <formula>$AB$22</formula>
    </cfRule>
    <cfRule type="cellIs" dxfId="903" priority="30" operator="greaterThan">
      <formula>$AB$22</formula>
    </cfRule>
  </conditionalFormatting>
  <conditionalFormatting sqref="AD20">
    <cfRule type="cellIs" dxfId="902" priority="26" operator="between">
      <formula>$AD$22</formula>
      <formula>$AD$23</formula>
    </cfRule>
    <cfRule type="cellIs" dxfId="901" priority="27" operator="lessThan">
      <formula>$AD$22</formula>
    </cfRule>
    <cfRule type="cellIs" dxfId="900" priority="28" operator="greaterThan">
      <formula>$AD$23</formula>
    </cfRule>
  </conditionalFormatting>
  <conditionalFormatting sqref="AE20">
    <cfRule type="cellIs" dxfId="899" priority="23" operator="between">
      <formula>$AE$22</formula>
      <formula>$AE$23</formula>
    </cfRule>
    <cfRule type="cellIs" dxfId="898" priority="24" operator="lessThan">
      <formula>$AE$22</formula>
    </cfRule>
    <cfRule type="cellIs" dxfId="897" priority="25" operator="greaterThan">
      <formula>$AE$23</formula>
    </cfRule>
  </conditionalFormatting>
  <conditionalFormatting sqref="AF20">
    <cfRule type="cellIs" dxfId="896" priority="21" operator="lessThan">
      <formula>$AF$22</formula>
    </cfRule>
    <cfRule type="cellIs" dxfId="895" priority="22" operator="greaterThan">
      <formula>$AF$22</formula>
    </cfRule>
  </conditionalFormatting>
  <conditionalFormatting sqref="AG20">
    <cfRule type="cellIs" dxfId="894" priority="18" operator="between">
      <formula>$AG$22</formula>
      <formula>$AG$23</formula>
    </cfRule>
    <cfRule type="cellIs" dxfId="893" priority="19" operator="lessThan">
      <formula>$AG$22</formula>
    </cfRule>
    <cfRule type="cellIs" dxfId="892" priority="20" operator="greaterThan">
      <formula>$AG$23</formula>
    </cfRule>
  </conditionalFormatting>
  <conditionalFormatting sqref="AH20">
    <cfRule type="cellIs" dxfId="891" priority="15" operator="between">
      <formula>$AH$22</formula>
      <formula>$AH$23</formula>
    </cfRule>
    <cfRule type="cellIs" dxfId="890" priority="16" operator="lessThan">
      <formula>$AH$22</formula>
    </cfRule>
    <cfRule type="cellIs" dxfId="889" priority="17" operator="greaterThan">
      <formula>$AH$23</formula>
    </cfRule>
  </conditionalFormatting>
  <conditionalFormatting sqref="AI20">
    <cfRule type="cellIs" dxfId="888" priority="12" operator="between">
      <formula>$AI$22</formula>
      <formula>$AI$23</formula>
    </cfRule>
    <cfRule type="cellIs" dxfId="887" priority="13" operator="lessThan">
      <formula>$AI$22</formula>
    </cfRule>
    <cfRule type="cellIs" dxfId="886" priority="14" operator="greaterThan">
      <formula>$AI$23</formula>
    </cfRule>
  </conditionalFormatting>
  <conditionalFormatting sqref="AJ20">
    <cfRule type="cellIs" dxfId="885" priority="10" operator="lessThan">
      <formula>$AJ$22</formula>
    </cfRule>
    <cfRule type="cellIs" dxfId="884" priority="11" operator="greaterThan">
      <formula>$AJ$22</formula>
    </cfRule>
  </conditionalFormatting>
  <pageMargins left="0.7" right="0.7" top="0.75" bottom="0.75" header="0.3" footer="0.3"/>
  <pageSetup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4">
    <tabColor rgb="FF0070C0"/>
  </sheetPr>
  <dimension ref="A1:AJ29"/>
  <sheetViews>
    <sheetView zoomScale="60" zoomScaleNormal="60" workbookViewId="0">
      <pane xSplit="3" ySplit="3" topLeftCell="L4" activePane="bottomRight" state="frozen"/>
      <selection pane="topRight" activeCell="D1" sqref="D1"/>
      <selection pane="bottomLeft" activeCell="A4" sqref="A4"/>
      <selection pane="bottomRight" activeCell="K20" sqref="K20"/>
    </sheetView>
  </sheetViews>
  <sheetFormatPr defaultRowHeight="14.5" x14ac:dyDescent="0.35"/>
  <cols>
    <col min="2" max="3" width="26.6328125" customWidth="1"/>
    <col min="4" max="4" width="3.7265625" customWidth="1"/>
    <col min="5" max="36" width="8.6328125" customWidth="1"/>
  </cols>
  <sheetData>
    <row r="1" spans="1:36" ht="117.5" customHeight="1" thickBot="1" x14ac:dyDescent="0.4">
      <c r="A1" s="2"/>
      <c r="B1" s="1"/>
      <c r="C1" s="2"/>
      <c r="D1" s="1"/>
      <c r="E1" s="5" t="s">
        <v>12</v>
      </c>
      <c r="F1" s="5" t="s">
        <v>13</v>
      </c>
      <c r="G1" s="5" t="s">
        <v>14</v>
      </c>
      <c r="H1" s="5" t="s">
        <v>15</v>
      </c>
      <c r="I1" s="5" t="s">
        <v>16</v>
      </c>
      <c r="J1" s="5" t="s">
        <v>17</v>
      </c>
      <c r="K1" s="5" t="s">
        <v>18</v>
      </c>
      <c r="L1" s="5" t="s">
        <v>19</v>
      </c>
      <c r="M1" s="5" t="s">
        <v>20</v>
      </c>
      <c r="N1" s="5" t="s">
        <v>21</v>
      </c>
      <c r="O1" s="5" t="s">
        <v>22</v>
      </c>
      <c r="P1" s="5" t="s">
        <v>23</v>
      </c>
      <c r="Q1" s="5" t="s">
        <v>24</v>
      </c>
      <c r="R1" s="5" t="s">
        <v>25</v>
      </c>
      <c r="S1" s="5" t="s">
        <v>26</v>
      </c>
      <c r="T1" s="5" t="s">
        <v>27</v>
      </c>
      <c r="U1" s="5" t="s">
        <v>28</v>
      </c>
      <c r="V1" s="5" t="s">
        <v>29</v>
      </c>
      <c r="W1" s="5" t="s">
        <v>30</v>
      </c>
      <c r="X1" s="5" t="s">
        <v>31</v>
      </c>
      <c r="Y1" s="5" t="s">
        <v>32</v>
      </c>
      <c r="Z1" s="5" t="s">
        <v>33</v>
      </c>
      <c r="AA1" s="5" t="s">
        <v>34</v>
      </c>
      <c r="AB1" s="5" t="s">
        <v>35</v>
      </c>
      <c r="AC1" s="5" t="s">
        <v>36</v>
      </c>
      <c r="AD1" s="5" t="s">
        <v>37</v>
      </c>
      <c r="AE1" s="5" t="s">
        <v>38</v>
      </c>
      <c r="AF1" s="5" t="s">
        <v>39</v>
      </c>
      <c r="AG1" s="5" t="s">
        <v>40</v>
      </c>
      <c r="AH1" s="5" t="s">
        <v>41</v>
      </c>
      <c r="AI1" s="5" t="s">
        <v>42</v>
      </c>
      <c r="AJ1" s="5" t="s">
        <v>43</v>
      </c>
    </row>
    <row r="2" spans="1:36" ht="15" thickTop="1" x14ac:dyDescent="0.35">
      <c r="A2" s="311" t="s">
        <v>1</v>
      </c>
      <c r="B2" s="313" t="s">
        <v>0</v>
      </c>
      <c r="C2" s="314"/>
      <c r="D2" s="1"/>
      <c r="E2" s="335" t="s">
        <v>44</v>
      </c>
      <c r="F2" s="337" t="s">
        <v>45</v>
      </c>
      <c r="G2" s="337" t="s">
        <v>46</v>
      </c>
      <c r="H2" s="337" t="s">
        <v>47</v>
      </c>
      <c r="I2" s="325" t="s">
        <v>48</v>
      </c>
      <c r="J2" s="337" t="s">
        <v>49</v>
      </c>
      <c r="K2" s="337" t="s">
        <v>50</v>
      </c>
      <c r="L2" s="325" t="s">
        <v>51</v>
      </c>
      <c r="M2" s="325" t="s">
        <v>52</v>
      </c>
      <c r="N2" s="325" t="s">
        <v>53</v>
      </c>
      <c r="O2" s="325" t="s">
        <v>54</v>
      </c>
      <c r="P2" s="325" t="s">
        <v>55</v>
      </c>
      <c r="Q2" s="325" t="s">
        <v>56</v>
      </c>
      <c r="R2" s="325" t="s">
        <v>57</v>
      </c>
      <c r="S2" s="325" t="s">
        <v>58</v>
      </c>
      <c r="T2" s="325" t="s">
        <v>59</v>
      </c>
      <c r="U2" s="325" t="s">
        <v>60</v>
      </c>
      <c r="V2" s="325" t="s">
        <v>61</v>
      </c>
      <c r="W2" s="325" t="s">
        <v>62</v>
      </c>
      <c r="X2" s="325" t="s">
        <v>63</v>
      </c>
      <c r="Y2" s="325" t="s">
        <v>64</v>
      </c>
      <c r="Z2" s="325" t="s">
        <v>65</v>
      </c>
      <c r="AA2" s="325" t="s">
        <v>66</v>
      </c>
      <c r="AB2" s="325" t="s">
        <v>67</v>
      </c>
      <c r="AC2" s="325" t="s">
        <v>68</v>
      </c>
      <c r="AD2" s="325" t="s">
        <v>69</v>
      </c>
      <c r="AE2" s="325" t="s">
        <v>70</v>
      </c>
      <c r="AF2" s="325" t="s">
        <v>71</v>
      </c>
      <c r="AG2" s="325" t="s">
        <v>72</v>
      </c>
      <c r="AH2" s="325" t="s">
        <v>73</v>
      </c>
      <c r="AI2" s="325" t="s">
        <v>74</v>
      </c>
      <c r="AJ2" s="327" t="s">
        <v>75</v>
      </c>
    </row>
    <row r="3" spans="1:36" ht="15" thickBot="1" x14ac:dyDescent="0.4">
      <c r="A3" s="312"/>
      <c r="B3" s="315"/>
      <c r="C3" s="316"/>
      <c r="D3" s="1"/>
      <c r="E3" s="341"/>
      <c r="F3" s="306"/>
      <c r="G3" s="306"/>
      <c r="H3" s="306"/>
      <c r="I3" s="306"/>
      <c r="J3" s="306"/>
      <c r="K3" s="306"/>
      <c r="L3" s="306"/>
      <c r="M3" s="306"/>
      <c r="N3" s="306"/>
      <c r="O3" s="306"/>
      <c r="P3" s="306"/>
      <c r="Q3" s="306"/>
      <c r="R3" s="306"/>
      <c r="S3" s="306"/>
      <c r="T3" s="306"/>
      <c r="U3" s="306"/>
      <c r="V3" s="306"/>
      <c r="W3" s="306"/>
      <c r="X3" s="306"/>
      <c r="Y3" s="306"/>
      <c r="Z3" s="306"/>
      <c r="AA3" s="306"/>
      <c r="AB3" s="306"/>
      <c r="AC3" s="306"/>
      <c r="AD3" s="306"/>
      <c r="AE3" s="306"/>
      <c r="AF3" s="306"/>
      <c r="AG3" s="306"/>
      <c r="AH3" s="306"/>
      <c r="AI3" s="306"/>
      <c r="AJ3" s="340"/>
    </row>
    <row r="4" spans="1:36" ht="16" thickTop="1" x14ac:dyDescent="0.35">
      <c r="A4" s="133">
        <v>8.57</v>
      </c>
      <c r="B4" s="299" t="s">
        <v>2</v>
      </c>
      <c r="C4" s="300"/>
      <c r="E4" s="108"/>
      <c r="F4" s="108"/>
      <c r="G4" s="108"/>
      <c r="H4" s="108"/>
      <c r="I4" s="108"/>
      <c r="J4" s="108"/>
      <c r="K4" s="108"/>
      <c r="L4" s="108"/>
      <c r="M4" s="108"/>
      <c r="N4" s="108"/>
      <c r="O4" s="108"/>
      <c r="P4" s="108"/>
      <c r="Q4" s="108"/>
      <c r="R4" s="108"/>
      <c r="S4" s="108"/>
      <c r="T4" s="108"/>
      <c r="U4" s="108"/>
      <c r="V4" s="108"/>
      <c r="W4" s="108"/>
      <c r="X4" s="108"/>
      <c r="Y4" s="108"/>
      <c r="Z4" s="108"/>
      <c r="AA4" s="108"/>
      <c r="AB4" s="108"/>
      <c r="AC4" s="108"/>
      <c r="AD4" s="108"/>
      <c r="AE4" s="108"/>
      <c r="AF4" s="108"/>
      <c r="AG4" s="108"/>
      <c r="AH4" s="108"/>
      <c r="AI4" s="108"/>
      <c r="AJ4" s="108"/>
    </row>
    <row r="5" spans="1:36" s="67" customFormat="1" x14ac:dyDescent="0.35">
      <c r="A5" s="260">
        <v>1</v>
      </c>
      <c r="B5" s="346" t="s">
        <v>3</v>
      </c>
      <c r="C5" s="347"/>
      <c r="E5" s="107">
        <v>36.82</v>
      </c>
      <c r="F5" s="107">
        <v>6.3400000000000007</v>
      </c>
      <c r="G5" s="107">
        <v>2.3000000000000003</v>
      </c>
      <c r="H5" s="107">
        <v>1.4000000000000001</v>
      </c>
      <c r="I5" s="107">
        <v>4.0000000000000008E-2</v>
      </c>
      <c r="J5" s="107">
        <v>0.72000000000000008</v>
      </c>
      <c r="K5" s="107">
        <v>0.2</v>
      </c>
      <c r="L5" s="107">
        <v>0.16000000000000003</v>
      </c>
      <c r="M5" s="107">
        <v>0.24000000000000005</v>
      </c>
      <c r="N5" s="107">
        <v>0.14000000000000001</v>
      </c>
      <c r="O5" s="107">
        <v>0.10000000000000002</v>
      </c>
      <c r="P5" s="107">
        <v>0.30000000000000004</v>
      </c>
      <c r="Q5" s="107">
        <v>2.54</v>
      </c>
      <c r="R5" s="107">
        <v>204.24000000000004</v>
      </c>
      <c r="S5" s="107">
        <v>0.10000000000000002</v>
      </c>
      <c r="T5" s="107">
        <v>21.160000000000004</v>
      </c>
      <c r="U5" s="107">
        <v>0.10000000000000002</v>
      </c>
      <c r="V5" s="107">
        <v>0.10000000000000002</v>
      </c>
      <c r="W5" s="107">
        <v>1.2</v>
      </c>
      <c r="X5" s="107">
        <v>0.10000000000000002</v>
      </c>
      <c r="Y5" s="107">
        <v>0</v>
      </c>
      <c r="Z5" s="107">
        <v>47.160000000000004</v>
      </c>
      <c r="AA5" s="107">
        <v>0.54</v>
      </c>
      <c r="AB5" s="107">
        <v>48.160000000000004</v>
      </c>
      <c r="AC5" s="107">
        <v>47.780000000000008</v>
      </c>
      <c r="AD5" s="107">
        <v>78.260000000000019</v>
      </c>
      <c r="AE5" s="107">
        <v>46.260000000000005</v>
      </c>
      <c r="AF5" s="107">
        <v>30.72</v>
      </c>
      <c r="AG5" s="107">
        <v>1.28</v>
      </c>
      <c r="AH5" s="107">
        <v>0.40000000000000008</v>
      </c>
      <c r="AI5" s="107">
        <v>78.06</v>
      </c>
      <c r="AJ5" s="107">
        <v>229.12</v>
      </c>
    </row>
    <row r="6" spans="1:36" s="67" customFormat="1" x14ac:dyDescent="0.35">
      <c r="A6" s="261">
        <v>2</v>
      </c>
      <c r="B6" s="346" t="s">
        <v>188</v>
      </c>
      <c r="C6" s="347"/>
      <c r="E6" s="94">
        <v>67.2</v>
      </c>
      <c r="F6" s="107">
        <v>11.4</v>
      </c>
      <c r="G6" s="107">
        <v>3.2</v>
      </c>
      <c r="H6" s="107">
        <v>2.2000000000000002</v>
      </c>
      <c r="I6" s="107">
        <v>0</v>
      </c>
      <c r="J6" s="107">
        <v>1.6</v>
      </c>
      <c r="K6" s="107">
        <v>0.2</v>
      </c>
      <c r="L6" s="107">
        <v>0.4</v>
      </c>
      <c r="M6" s="107">
        <v>0.4</v>
      </c>
      <c r="N6" s="107">
        <v>0.2</v>
      </c>
      <c r="O6" s="107">
        <v>0.2</v>
      </c>
      <c r="P6" s="107">
        <v>1</v>
      </c>
      <c r="Q6" s="107">
        <v>4.8</v>
      </c>
      <c r="R6" s="107">
        <v>421.2</v>
      </c>
      <c r="S6" s="107">
        <v>0</v>
      </c>
      <c r="T6" s="107">
        <v>60.6</v>
      </c>
      <c r="U6" s="107">
        <v>0.2</v>
      </c>
      <c r="V6" s="107">
        <v>0.2</v>
      </c>
      <c r="W6" s="107">
        <v>2.2000000000000002</v>
      </c>
      <c r="X6" s="107">
        <v>0.2</v>
      </c>
      <c r="Y6" s="107">
        <v>0</v>
      </c>
      <c r="Z6" s="107">
        <v>115.4</v>
      </c>
      <c r="AA6" s="107">
        <v>0.6</v>
      </c>
      <c r="AB6" s="107">
        <v>116.4</v>
      </c>
      <c r="AC6" s="107">
        <v>116</v>
      </c>
      <c r="AD6" s="107">
        <v>223.2</v>
      </c>
      <c r="AE6" s="107">
        <v>100.4</v>
      </c>
      <c r="AF6" s="107">
        <v>73.2</v>
      </c>
      <c r="AG6" s="107">
        <v>2.8</v>
      </c>
      <c r="AH6" s="107">
        <v>1</v>
      </c>
      <c r="AI6" s="107">
        <v>97.8</v>
      </c>
      <c r="AJ6" s="107">
        <v>535.6</v>
      </c>
    </row>
    <row r="7" spans="1:36" x14ac:dyDescent="0.35">
      <c r="A7" s="96">
        <v>0.43000000000000005</v>
      </c>
      <c r="B7" s="291" t="s">
        <v>4</v>
      </c>
      <c r="C7" s="292"/>
      <c r="E7" s="107">
        <v>16.023000000000003</v>
      </c>
      <c r="F7" s="107">
        <v>2.9290000000000003</v>
      </c>
      <c r="G7" s="107">
        <v>0.81699999999999995</v>
      </c>
      <c r="H7" s="107">
        <v>1.0980000000000001</v>
      </c>
      <c r="I7" s="107">
        <v>0</v>
      </c>
      <c r="J7" s="107">
        <v>0.39200000000000007</v>
      </c>
      <c r="K7" s="107">
        <v>3.4000000000000002E-2</v>
      </c>
      <c r="L7" s="107">
        <v>6.8000000000000005E-2</v>
      </c>
      <c r="M7" s="107">
        <v>0.17900000000000002</v>
      </c>
      <c r="N7" s="107">
        <v>0.14500000000000002</v>
      </c>
      <c r="O7" s="107">
        <v>3.4000000000000002E-2</v>
      </c>
      <c r="P7" s="107">
        <v>0</v>
      </c>
      <c r="Q7" s="107">
        <v>0.5</v>
      </c>
      <c r="R7" s="107">
        <v>158.32400000000001</v>
      </c>
      <c r="S7" s="107">
        <v>0</v>
      </c>
      <c r="T7" s="107">
        <v>7.734</v>
      </c>
      <c r="U7" s="107">
        <v>0</v>
      </c>
      <c r="V7" s="107">
        <v>0</v>
      </c>
      <c r="W7" s="107">
        <v>0.36900000000000005</v>
      </c>
      <c r="X7" s="107">
        <v>4.3000000000000003E-2</v>
      </c>
      <c r="Y7" s="107">
        <v>0</v>
      </c>
      <c r="Z7" s="107">
        <v>5.5259999999999998</v>
      </c>
      <c r="AA7" s="107">
        <v>0</v>
      </c>
      <c r="AB7" s="107">
        <v>5.5259999999999998</v>
      </c>
      <c r="AC7" s="107">
        <v>5.5259999999999998</v>
      </c>
      <c r="AD7" s="107">
        <v>8.6490000000000009</v>
      </c>
      <c r="AE7" s="107">
        <v>11.501000000000001</v>
      </c>
      <c r="AF7" s="107">
        <v>5.32</v>
      </c>
      <c r="AG7" s="107">
        <v>0.26700000000000002</v>
      </c>
      <c r="AH7" s="107">
        <v>9.5000000000000001E-2</v>
      </c>
      <c r="AI7" s="107">
        <v>24.344999999999999</v>
      </c>
      <c r="AJ7" s="107">
        <v>76.545000000000002</v>
      </c>
    </row>
    <row r="8" spans="1:36" x14ac:dyDescent="0.35">
      <c r="A8" s="96">
        <v>5.1400000000000006</v>
      </c>
      <c r="B8" s="291" t="s">
        <v>190</v>
      </c>
      <c r="C8" s="292"/>
      <c r="E8" s="107">
        <v>331.84700000000004</v>
      </c>
      <c r="F8" s="107">
        <v>73.191000000000003</v>
      </c>
      <c r="G8" s="107">
        <v>12.541</v>
      </c>
      <c r="H8" s="107">
        <v>35.571000000000005</v>
      </c>
      <c r="I8" s="107">
        <v>1.647</v>
      </c>
      <c r="J8" s="107">
        <v>4.6280000000000001</v>
      </c>
      <c r="K8" s="107">
        <v>0.72</v>
      </c>
      <c r="L8" s="107">
        <v>2.0570000000000004</v>
      </c>
      <c r="M8" s="107">
        <v>1.3370000000000002</v>
      </c>
      <c r="N8" s="107">
        <v>0.82300000000000006</v>
      </c>
      <c r="O8" s="107">
        <v>0.10300000000000001</v>
      </c>
      <c r="P8" s="107">
        <v>1.9540000000000002</v>
      </c>
      <c r="Q8" s="107">
        <v>7.0930000000000009</v>
      </c>
      <c r="R8" s="107">
        <v>237.68300000000002</v>
      </c>
      <c r="S8" s="107">
        <v>0</v>
      </c>
      <c r="T8" s="107">
        <v>119.93800000000002</v>
      </c>
      <c r="U8" s="107">
        <v>0.51400000000000001</v>
      </c>
      <c r="V8" s="107">
        <v>0.41100000000000003</v>
      </c>
      <c r="W8" s="107">
        <v>4.5230000000000006</v>
      </c>
      <c r="X8" s="107">
        <v>0.51400000000000001</v>
      </c>
      <c r="Y8" s="107">
        <v>0</v>
      </c>
      <c r="Z8" s="107">
        <v>112.85400000000001</v>
      </c>
      <c r="AA8" s="107">
        <v>0.82300000000000006</v>
      </c>
      <c r="AB8" s="107">
        <v>114.39700000000001</v>
      </c>
      <c r="AC8" s="107">
        <v>113.67700000000002</v>
      </c>
      <c r="AD8" s="107">
        <v>132.07900000000001</v>
      </c>
      <c r="AE8" s="107">
        <v>178.24</v>
      </c>
      <c r="AF8" s="107">
        <v>96.628000000000014</v>
      </c>
      <c r="AG8" s="107">
        <v>3.5980000000000003</v>
      </c>
      <c r="AH8" s="107">
        <v>1.542</v>
      </c>
      <c r="AI8" s="107">
        <v>156.93600000000001</v>
      </c>
      <c r="AJ8" s="107">
        <v>1326.2810000000002</v>
      </c>
    </row>
    <row r="9" spans="1:36" ht="15.5" x14ac:dyDescent="0.35">
      <c r="A9" s="133">
        <v>3.5</v>
      </c>
      <c r="B9" s="299" t="s">
        <v>189</v>
      </c>
      <c r="C9" s="300"/>
      <c r="E9" s="104">
        <v>559.37</v>
      </c>
      <c r="F9" s="104">
        <v>110.80999999999999</v>
      </c>
      <c r="G9" s="104">
        <v>14.209999999999999</v>
      </c>
      <c r="H9" s="104">
        <v>5.18</v>
      </c>
      <c r="I9" s="104">
        <v>2.17</v>
      </c>
      <c r="J9" s="104">
        <v>6.7899999999999991</v>
      </c>
      <c r="K9" s="104">
        <v>1.4</v>
      </c>
      <c r="L9" s="104">
        <v>2.0299999999999998</v>
      </c>
      <c r="M9" s="104">
        <v>2.52</v>
      </c>
      <c r="N9" s="104">
        <v>2.0999999999999996</v>
      </c>
      <c r="O9" s="104">
        <v>6.9999999999999993E-2</v>
      </c>
      <c r="P9" s="104">
        <v>2.6599999999999997</v>
      </c>
      <c r="Q9" s="104">
        <v>19.25</v>
      </c>
      <c r="R9" s="104">
        <v>7.7699999999999987</v>
      </c>
      <c r="S9" s="104">
        <v>0.13999999999999999</v>
      </c>
      <c r="T9" s="104">
        <v>0.35</v>
      </c>
      <c r="U9" s="104">
        <v>0.41999999999999993</v>
      </c>
      <c r="V9" s="104">
        <v>0.35</v>
      </c>
      <c r="W9" s="104">
        <v>9.8699999999999992</v>
      </c>
      <c r="X9" s="104">
        <v>0.35</v>
      </c>
      <c r="Y9" s="104">
        <v>0</v>
      </c>
      <c r="Z9" s="104">
        <v>69.579999999999984</v>
      </c>
      <c r="AA9" s="104">
        <v>6.93</v>
      </c>
      <c r="AB9" s="104">
        <v>81.69</v>
      </c>
      <c r="AC9" s="104">
        <v>76.509999999999991</v>
      </c>
      <c r="AD9" s="104">
        <v>81.97</v>
      </c>
      <c r="AE9" s="104">
        <v>500.21999999999991</v>
      </c>
      <c r="AF9" s="104">
        <v>202.51</v>
      </c>
      <c r="AG9" s="104">
        <v>5.9499999999999993</v>
      </c>
      <c r="AH9" s="104">
        <v>3.9899999999999998</v>
      </c>
      <c r="AI9" s="104">
        <v>140.48999999999998</v>
      </c>
      <c r="AJ9" s="104">
        <v>505.95999999999992</v>
      </c>
    </row>
    <row r="10" spans="1:36" ht="15.5" x14ac:dyDescent="0.35">
      <c r="A10" s="133">
        <v>4.42</v>
      </c>
      <c r="B10" s="299" t="s">
        <v>6</v>
      </c>
      <c r="C10" s="300"/>
      <c r="E10" s="44"/>
      <c r="F10" s="44"/>
      <c r="G10" s="44"/>
      <c r="H10" s="44"/>
      <c r="I10" s="44"/>
      <c r="J10" s="44"/>
      <c r="K10" s="44"/>
      <c r="L10" s="44"/>
      <c r="M10" s="44"/>
      <c r="N10" s="44"/>
      <c r="O10" s="44"/>
      <c r="P10" s="44"/>
      <c r="Q10" s="44"/>
      <c r="R10" s="44"/>
      <c r="S10" s="44"/>
      <c r="T10" s="44"/>
      <c r="U10" s="44"/>
      <c r="V10" s="44"/>
      <c r="W10" s="44"/>
      <c r="X10" s="44"/>
      <c r="Y10" s="44"/>
      <c r="Z10" s="44"/>
      <c r="AA10" s="44"/>
      <c r="AB10" s="44"/>
      <c r="AC10" s="44"/>
      <c r="AD10" s="44"/>
      <c r="AE10" s="44"/>
      <c r="AF10" s="44"/>
      <c r="AG10" s="44"/>
      <c r="AH10" s="44"/>
      <c r="AI10" s="44"/>
      <c r="AJ10" s="44"/>
    </row>
    <row r="11" spans="1:36" x14ac:dyDescent="0.35">
      <c r="A11" s="130">
        <v>2.56</v>
      </c>
      <c r="B11" s="297" t="s">
        <v>7</v>
      </c>
      <c r="C11" s="298"/>
      <c r="E11" s="44"/>
      <c r="F11" s="44"/>
      <c r="G11" s="44"/>
      <c r="H11" s="44"/>
      <c r="I11" s="44"/>
      <c r="J11" s="44"/>
      <c r="K11" s="44"/>
      <c r="L11" s="44"/>
      <c r="M11" s="44"/>
      <c r="N11" s="44"/>
      <c r="O11" s="44"/>
      <c r="P11" s="44"/>
      <c r="Q11" s="44"/>
      <c r="R11" s="44"/>
      <c r="S11" s="44"/>
      <c r="T11" s="44"/>
      <c r="U11" s="44"/>
      <c r="V11" s="44"/>
      <c r="W11" s="44"/>
      <c r="X11" s="44"/>
      <c r="Y11" s="44"/>
      <c r="Z11" s="44"/>
      <c r="AA11" s="44"/>
      <c r="AB11" s="44"/>
      <c r="AC11" s="44"/>
      <c r="AD11" s="44"/>
      <c r="AE11" s="44"/>
      <c r="AF11" s="44"/>
      <c r="AG11" s="44"/>
      <c r="AH11" s="44"/>
      <c r="AI11" s="44"/>
      <c r="AJ11" s="44"/>
    </row>
    <row r="12" spans="1:36" x14ac:dyDescent="0.35">
      <c r="A12" s="96">
        <v>0.28000000000000003</v>
      </c>
      <c r="B12" s="291" t="s">
        <v>8</v>
      </c>
      <c r="C12" s="292"/>
      <c r="E12" s="104">
        <v>33.405000000000001</v>
      </c>
      <c r="F12" s="104">
        <v>5.3250000000000002</v>
      </c>
      <c r="G12" s="104">
        <v>1.4330000000000001</v>
      </c>
      <c r="H12" s="104">
        <v>0.40200000000000002</v>
      </c>
      <c r="I12" s="104">
        <v>0</v>
      </c>
      <c r="J12" s="104">
        <v>0.46500000000000002</v>
      </c>
      <c r="K12" s="104">
        <v>8.900000000000001E-2</v>
      </c>
      <c r="L12" s="104">
        <v>0.11400000000000002</v>
      </c>
      <c r="M12" s="104">
        <v>0.20600000000000002</v>
      </c>
      <c r="N12" s="104">
        <v>0.17300000000000001</v>
      </c>
      <c r="O12" s="104">
        <v>2.8000000000000004E-2</v>
      </c>
      <c r="P12" s="104">
        <v>3.4999999999999996E-2</v>
      </c>
      <c r="Q12" s="104">
        <v>2.2480000000000002</v>
      </c>
      <c r="R12" s="104">
        <v>0.49099999999999999</v>
      </c>
      <c r="S12" s="104">
        <v>0</v>
      </c>
      <c r="T12" s="104">
        <v>0.64300000000000013</v>
      </c>
      <c r="U12" s="104">
        <v>5.6000000000000008E-2</v>
      </c>
      <c r="V12" s="104">
        <v>2.8000000000000004E-2</v>
      </c>
      <c r="W12" s="104">
        <v>0.63400000000000001</v>
      </c>
      <c r="X12" s="104">
        <v>2.8000000000000004E-2</v>
      </c>
      <c r="Y12" s="104">
        <v>0</v>
      </c>
      <c r="Z12" s="104">
        <v>32.632000000000005</v>
      </c>
      <c r="AA12" s="104">
        <v>5.000000000000001E-3</v>
      </c>
      <c r="AB12" s="104">
        <v>32.647000000000006</v>
      </c>
      <c r="AC12" s="104">
        <v>32.642000000000003</v>
      </c>
      <c r="AD12" s="104">
        <v>14.258000000000003</v>
      </c>
      <c r="AE12" s="104">
        <v>36.103000000000002</v>
      </c>
      <c r="AF12" s="104">
        <v>14.374000000000001</v>
      </c>
      <c r="AG12" s="104">
        <v>0.6110000000000001</v>
      </c>
      <c r="AH12" s="104">
        <v>0.28000000000000003</v>
      </c>
      <c r="AI12" s="104">
        <v>13.515000000000001</v>
      </c>
      <c r="AJ12" s="104">
        <v>103.71199999999999</v>
      </c>
    </row>
    <row r="13" spans="1:36" x14ac:dyDescent="0.35">
      <c r="A13" s="259">
        <v>1</v>
      </c>
      <c r="B13" s="291" t="s">
        <v>187</v>
      </c>
      <c r="C13" s="292"/>
      <c r="E13" s="6">
        <v>137.24</v>
      </c>
      <c r="F13" s="6">
        <v>7.98</v>
      </c>
      <c r="G13" s="6">
        <v>3.56</v>
      </c>
      <c r="H13" s="6">
        <v>1.1400000000000001</v>
      </c>
      <c r="I13" s="6">
        <v>0</v>
      </c>
      <c r="J13" s="6">
        <v>7.7600000000000007</v>
      </c>
      <c r="K13" s="6">
        <v>1.26</v>
      </c>
      <c r="L13" s="6">
        <v>1.8800000000000003</v>
      </c>
      <c r="M13" s="6">
        <v>3.9600000000000004</v>
      </c>
      <c r="N13" s="6">
        <v>3.5000000000000004</v>
      </c>
      <c r="O13" s="6">
        <v>0.46000000000000008</v>
      </c>
      <c r="P13" s="6">
        <v>1.58</v>
      </c>
      <c r="Q13" s="6">
        <v>11.360000000000001</v>
      </c>
      <c r="R13" s="6">
        <v>3.5400000000000005</v>
      </c>
      <c r="S13" s="6">
        <v>0</v>
      </c>
      <c r="T13" s="6">
        <v>5.62</v>
      </c>
      <c r="U13" s="6">
        <v>0.10000000000000002</v>
      </c>
      <c r="V13" s="6">
        <v>0.10000000000000002</v>
      </c>
      <c r="W13" s="6">
        <v>3.2000000000000006</v>
      </c>
      <c r="X13" s="6">
        <v>0.10000000000000002</v>
      </c>
      <c r="Y13" s="6">
        <v>2.0000000000000004E-2</v>
      </c>
      <c r="Z13" s="6">
        <v>60.180000000000007</v>
      </c>
      <c r="AA13" s="6">
        <v>0.48</v>
      </c>
      <c r="AB13" s="6">
        <v>60.980000000000004</v>
      </c>
      <c r="AC13" s="6">
        <v>60.64</v>
      </c>
      <c r="AD13" s="6">
        <v>154.22000000000003</v>
      </c>
      <c r="AE13" s="6">
        <v>156.6</v>
      </c>
      <c r="AF13" s="6">
        <v>50.92</v>
      </c>
      <c r="AG13" s="6">
        <v>2.5</v>
      </c>
      <c r="AH13" s="6">
        <v>0.96000000000000008</v>
      </c>
      <c r="AI13" s="6">
        <v>26.240000000000002</v>
      </c>
      <c r="AJ13" s="6">
        <v>350.92</v>
      </c>
    </row>
    <row r="14" spans="1:36" s="109" customFormat="1" x14ac:dyDescent="0.35">
      <c r="A14" s="260">
        <v>1.28</v>
      </c>
      <c r="B14" s="342" t="s">
        <v>9</v>
      </c>
      <c r="C14" s="343"/>
      <c r="E14" s="104">
        <v>278.45999999999998</v>
      </c>
      <c r="F14" s="104">
        <v>10.755999999999998</v>
      </c>
      <c r="G14" s="104">
        <v>4.1480000000000006</v>
      </c>
      <c r="H14" s="104">
        <v>1.6160000000000001</v>
      </c>
      <c r="I14" s="104">
        <v>2.6000000000000002E-2</v>
      </c>
      <c r="J14" s="104">
        <v>24.328000000000003</v>
      </c>
      <c r="K14" s="104">
        <v>3.0739999999999998</v>
      </c>
      <c r="L14" s="104">
        <v>11.254000000000001</v>
      </c>
      <c r="M14" s="104">
        <v>8.5920000000000005</v>
      </c>
      <c r="N14" s="104">
        <v>7.6480000000000006</v>
      </c>
      <c r="O14" s="104">
        <v>0.94400000000000006</v>
      </c>
      <c r="P14" s="104">
        <v>0</v>
      </c>
      <c r="Q14" s="104">
        <v>8.7560000000000002</v>
      </c>
      <c r="R14" s="104">
        <v>1.6919999999999999</v>
      </c>
      <c r="S14" s="104">
        <v>0</v>
      </c>
      <c r="T14" s="104">
        <v>0.996</v>
      </c>
      <c r="U14" s="104">
        <v>0.23</v>
      </c>
      <c r="V14" s="104">
        <v>0.128</v>
      </c>
      <c r="W14" s="104">
        <v>3.996</v>
      </c>
      <c r="X14" s="104">
        <v>0.25600000000000001</v>
      </c>
      <c r="Y14" s="104">
        <v>0</v>
      </c>
      <c r="Z14" s="104">
        <v>36.592000000000006</v>
      </c>
      <c r="AA14" s="104">
        <v>0</v>
      </c>
      <c r="AB14" s="104">
        <v>36.592000000000006</v>
      </c>
      <c r="AC14" s="104">
        <v>36.592000000000006</v>
      </c>
      <c r="AD14" s="104">
        <v>65.554000000000002</v>
      </c>
      <c r="AE14" s="104">
        <v>263.33999999999997</v>
      </c>
      <c r="AF14" s="104">
        <v>119.05000000000001</v>
      </c>
      <c r="AG14" s="104">
        <v>2.226</v>
      </c>
      <c r="AH14" s="104">
        <v>2.0220000000000002</v>
      </c>
      <c r="AI14" s="104">
        <v>48.314</v>
      </c>
      <c r="AJ14" s="104">
        <v>312.83199999999999</v>
      </c>
    </row>
    <row r="15" spans="1:36" x14ac:dyDescent="0.35">
      <c r="A15" s="132">
        <v>1.8599999999999999</v>
      </c>
      <c r="B15" s="297" t="s">
        <v>10</v>
      </c>
      <c r="C15" s="298"/>
      <c r="E15" s="44"/>
      <c r="F15" s="44"/>
      <c r="G15" s="44"/>
      <c r="H15" s="44"/>
      <c r="I15" s="44"/>
      <c r="J15" s="44"/>
      <c r="K15" s="44"/>
      <c r="L15" s="44"/>
      <c r="M15" s="44"/>
      <c r="N15" s="44"/>
      <c r="O15" s="44"/>
      <c r="P15" s="44"/>
      <c r="Q15" s="44"/>
      <c r="R15" s="44"/>
      <c r="S15" s="44"/>
      <c r="T15" s="44"/>
      <c r="U15" s="44"/>
      <c r="V15" s="44"/>
      <c r="W15" s="44"/>
      <c r="X15" s="44"/>
      <c r="Y15" s="44"/>
      <c r="Z15" s="44"/>
      <c r="AA15" s="44"/>
      <c r="AB15" s="44"/>
      <c r="AC15" s="44"/>
      <c r="AD15" s="44"/>
      <c r="AE15" s="44"/>
      <c r="AF15" s="44"/>
      <c r="AG15" s="44"/>
      <c r="AH15" s="44"/>
      <c r="AI15" s="44"/>
      <c r="AJ15" s="44"/>
    </row>
    <row r="16" spans="1:36" x14ac:dyDescent="0.35">
      <c r="A16" s="96">
        <v>0.86</v>
      </c>
      <c r="B16" s="291" t="s">
        <v>191</v>
      </c>
      <c r="C16" s="292"/>
      <c r="E16" s="104">
        <v>135.505</v>
      </c>
      <c r="F16" s="104">
        <v>1.1179999999999999</v>
      </c>
      <c r="G16" s="104">
        <v>0</v>
      </c>
      <c r="H16" s="104">
        <v>0.6359999999999999</v>
      </c>
      <c r="I16" s="104">
        <v>0</v>
      </c>
      <c r="J16" s="104">
        <v>10.010999999999999</v>
      </c>
      <c r="K16" s="104">
        <v>2.9979999999999998</v>
      </c>
      <c r="L16" s="104">
        <v>4.1869999999999994</v>
      </c>
      <c r="M16" s="104">
        <v>1.43</v>
      </c>
      <c r="N16" s="104">
        <v>0.98199999999999987</v>
      </c>
      <c r="O16" s="104">
        <v>6.8999999999999992E-2</v>
      </c>
      <c r="P16" s="104">
        <v>428.25999999999993</v>
      </c>
      <c r="Q16" s="104">
        <v>10.155999999999999</v>
      </c>
      <c r="R16" s="104">
        <v>178.10900000000001</v>
      </c>
      <c r="S16" s="104">
        <v>1.3959999999999999</v>
      </c>
      <c r="T16" s="104">
        <v>3.4000000000000002E-2</v>
      </c>
      <c r="U16" s="104">
        <v>8.5999999999999993E-2</v>
      </c>
      <c r="V16" s="104">
        <v>0.39599999999999996</v>
      </c>
      <c r="W16" s="104">
        <v>2.84</v>
      </c>
      <c r="X16" s="104">
        <v>8.5999999999999993E-2</v>
      </c>
      <c r="Y16" s="104">
        <v>1.9129999999999998</v>
      </c>
      <c r="Z16" s="104">
        <v>61.154999999999994</v>
      </c>
      <c r="AA16" s="104">
        <v>0</v>
      </c>
      <c r="AB16" s="104">
        <v>61.154999999999994</v>
      </c>
      <c r="AC16" s="104">
        <v>61.154999999999994</v>
      </c>
      <c r="AD16" s="104">
        <v>48.926000000000002</v>
      </c>
      <c r="AE16" s="104">
        <v>137.80699999999999</v>
      </c>
      <c r="AF16" s="104">
        <v>8.4130000000000003</v>
      </c>
      <c r="AG16" s="104">
        <v>1.7909999999999997</v>
      </c>
      <c r="AH16" s="104">
        <v>1.1019999999999999</v>
      </c>
      <c r="AI16" s="104">
        <v>111.39099999999999</v>
      </c>
      <c r="AJ16" s="104">
        <v>108.226</v>
      </c>
    </row>
    <row r="17" spans="1:36" ht="15" thickBot="1" x14ac:dyDescent="0.4">
      <c r="A17" s="262">
        <v>1</v>
      </c>
      <c r="B17" s="344" t="s">
        <v>247</v>
      </c>
      <c r="C17" s="345"/>
      <c r="E17" s="104">
        <v>77.140000000000015</v>
      </c>
      <c r="F17" s="104">
        <v>7.120000000000001</v>
      </c>
      <c r="G17" s="104">
        <v>0.06</v>
      </c>
      <c r="H17" s="104">
        <v>6.52</v>
      </c>
      <c r="I17" s="104">
        <v>0.48</v>
      </c>
      <c r="J17" s="104">
        <v>1.02</v>
      </c>
      <c r="K17" s="104">
        <v>0.70000000000000007</v>
      </c>
      <c r="L17" s="104">
        <v>0.28000000000000003</v>
      </c>
      <c r="M17" s="104">
        <v>2.0000000000000004E-2</v>
      </c>
      <c r="N17" s="104">
        <v>0</v>
      </c>
      <c r="O17" s="104">
        <v>0</v>
      </c>
      <c r="P17" s="104">
        <v>8.84</v>
      </c>
      <c r="Q17" s="104">
        <v>9.5400000000000009</v>
      </c>
      <c r="R17" s="104">
        <v>29</v>
      </c>
      <c r="S17" s="104">
        <v>0.52</v>
      </c>
      <c r="T17" s="104">
        <v>1.1399999999999999</v>
      </c>
      <c r="U17" s="104">
        <v>2.0000000000000004E-2</v>
      </c>
      <c r="V17" s="104">
        <v>0.3</v>
      </c>
      <c r="W17" s="104">
        <v>1.6000000000000003</v>
      </c>
      <c r="X17" s="104">
        <v>0.10000000000000002</v>
      </c>
      <c r="Y17" s="104">
        <v>0.42000000000000004</v>
      </c>
      <c r="Z17" s="104">
        <v>10.420000000000002</v>
      </c>
      <c r="AA17" s="104">
        <v>0</v>
      </c>
      <c r="AB17" s="104">
        <v>10.420000000000002</v>
      </c>
      <c r="AC17" s="104">
        <v>10.420000000000002</v>
      </c>
      <c r="AD17" s="104">
        <v>223.20000000000002</v>
      </c>
      <c r="AE17" s="104">
        <v>193.78</v>
      </c>
      <c r="AF17" s="104">
        <v>18.8</v>
      </c>
      <c r="AG17" s="104">
        <v>0.20000000000000004</v>
      </c>
      <c r="AH17" s="104">
        <v>0.76000000000000012</v>
      </c>
      <c r="AI17" s="104">
        <v>73.680000000000007</v>
      </c>
      <c r="AJ17" s="104">
        <v>276.89999999999998</v>
      </c>
    </row>
    <row r="18" spans="1:36" s="1" customFormat="1" x14ac:dyDescent="0.35">
      <c r="A18" s="133">
        <v>1</v>
      </c>
      <c r="B18" s="301" t="s">
        <v>192</v>
      </c>
      <c r="C18" s="302"/>
      <c r="E18" s="92">
        <v>81.779166666666669</v>
      </c>
      <c r="F18" s="92">
        <v>7.8583333333333334</v>
      </c>
      <c r="G18" s="92">
        <v>0.70416666666666661</v>
      </c>
      <c r="H18" s="92">
        <v>4.1833333333333327</v>
      </c>
      <c r="I18" s="92">
        <v>0.25</v>
      </c>
      <c r="J18" s="92">
        <v>2.7250000000000001</v>
      </c>
      <c r="K18" s="92">
        <v>0.44375000000000003</v>
      </c>
      <c r="L18" s="92">
        <v>0.6</v>
      </c>
      <c r="M18" s="92">
        <v>1.3</v>
      </c>
      <c r="N18" s="92">
        <v>0</v>
      </c>
      <c r="O18" s="92">
        <v>0</v>
      </c>
      <c r="P18" s="92">
        <v>1.7666666666666666</v>
      </c>
      <c r="Q18" s="92">
        <v>6.5458333333333334</v>
      </c>
      <c r="R18" s="92">
        <v>110.28333333333335</v>
      </c>
      <c r="S18" s="92">
        <v>3.1416666666666671</v>
      </c>
      <c r="T18" s="92">
        <v>1.0999999999999999</v>
      </c>
      <c r="U18" s="92">
        <v>0.1</v>
      </c>
      <c r="V18" s="92">
        <v>0.38437500000000008</v>
      </c>
      <c r="W18" s="92">
        <v>3</v>
      </c>
      <c r="X18" s="92">
        <v>0.1</v>
      </c>
      <c r="Y18" s="92">
        <v>1.0583333333333333</v>
      </c>
      <c r="Z18" s="92">
        <v>19.399999999999999</v>
      </c>
      <c r="AA18" s="92">
        <v>7.45</v>
      </c>
      <c r="AB18" s="92">
        <v>30.25</v>
      </c>
      <c r="AC18" s="92">
        <v>26.85</v>
      </c>
      <c r="AD18" s="92">
        <v>328.65000000000003</v>
      </c>
      <c r="AE18" s="92">
        <v>249.6</v>
      </c>
      <c r="AF18" s="92">
        <v>30.65</v>
      </c>
      <c r="AG18" s="92">
        <v>0.61479166666666674</v>
      </c>
      <c r="AH18" s="92">
        <v>1.0687499999999999</v>
      </c>
      <c r="AI18" s="92">
        <v>114.93333333333334</v>
      </c>
      <c r="AJ18" s="92">
        <v>272.42083333333335</v>
      </c>
    </row>
    <row r="19" spans="1:36" ht="15" thickBot="1" x14ac:dyDescent="0.4">
      <c r="A19" s="134">
        <v>1</v>
      </c>
      <c r="B19" s="293" t="s">
        <v>248</v>
      </c>
      <c r="C19" s="294"/>
      <c r="E19" s="104">
        <v>71.180000000000007</v>
      </c>
      <c r="F19" s="104">
        <v>1.3800000000000001</v>
      </c>
      <c r="G19" s="104">
        <v>2.0000000000000004E-2</v>
      </c>
      <c r="H19" s="104">
        <v>1</v>
      </c>
      <c r="I19" s="104">
        <v>0.98</v>
      </c>
      <c r="J19" s="104">
        <v>7.32</v>
      </c>
      <c r="K19" s="104">
        <v>1.02</v>
      </c>
      <c r="L19" s="104">
        <v>2.7800000000000002</v>
      </c>
      <c r="M19" s="104">
        <v>2.98</v>
      </c>
      <c r="N19" s="104">
        <v>2.5</v>
      </c>
      <c r="O19" s="104">
        <v>0.48000000000000004</v>
      </c>
      <c r="P19" s="104">
        <v>1.62</v>
      </c>
      <c r="Q19" s="104">
        <v>0.18000000000000002</v>
      </c>
      <c r="R19" s="104">
        <v>28.86</v>
      </c>
      <c r="S19" s="104">
        <v>0.42000000000000004</v>
      </c>
      <c r="T19" s="104">
        <v>4.0000000000000008E-2</v>
      </c>
      <c r="U19" s="104">
        <v>0</v>
      </c>
      <c r="V19" s="104">
        <v>0</v>
      </c>
      <c r="W19" s="104">
        <v>2.0000000000000004E-2</v>
      </c>
      <c r="X19" s="104">
        <v>0</v>
      </c>
      <c r="Y19" s="104">
        <v>0</v>
      </c>
      <c r="Z19" s="104">
        <v>0.42000000000000004</v>
      </c>
      <c r="AA19" s="104">
        <v>4.0000000000000008E-2</v>
      </c>
      <c r="AB19" s="104">
        <v>0.48000000000000009</v>
      </c>
      <c r="AC19" s="104">
        <v>0.46000000000000008</v>
      </c>
      <c r="AD19" s="104">
        <v>2.6399999999999997</v>
      </c>
      <c r="AE19" s="104">
        <v>3.0200000000000005</v>
      </c>
      <c r="AF19" s="104">
        <v>0.67999999999999994</v>
      </c>
      <c r="AG19" s="104">
        <v>4.0000000000000008E-2</v>
      </c>
      <c r="AH19" s="104">
        <v>2.0000000000000004E-2</v>
      </c>
      <c r="AI19" s="104">
        <v>91.100000000000009</v>
      </c>
      <c r="AJ19" s="104">
        <v>7.1400000000000006</v>
      </c>
    </row>
    <row r="20" spans="1:36" ht="15.5" thickTop="1" thickBot="1" x14ac:dyDescent="0.4">
      <c r="A20" s="1"/>
      <c r="B20" s="1"/>
      <c r="C20" s="2"/>
      <c r="E20" s="258">
        <v>1825.9691666666668</v>
      </c>
      <c r="F20" s="8">
        <v>246.20733333333331</v>
      </c>
      <c r="G20" s="8">
        <v>42.993166666666674</v>
      </c>
      <c r="H20" s="8">
        <v>60.946333333333335</v>
      </c>
      <c r="I20" s="8">
        <v>5.593</v>
      </c>
      <c r="J20" s="8">
        <v>67.759000000000015</v>
      </c>
      <c r="K20" s="8">
        <v>12.138749999999998</v>
      </c>
      <c r="L20" s="9"/>
      <c r="M20" s="9"/>
      <c r="N20" s="9"/>
      <c r="O20" s="9"/>
      <c r="P20" s="9"/>
      <c r="Q20" s="8">
        <v>82.96883333333335</v>
      </c>
      <c r="R20" s="8">
        <v>1381.1923333333332</v>
      </c>
      <c r="S20" s="8">
        <v>5.7176666666666662</v>
      </c>
      <c r="T20" s="8">
        <v>219.35499999999999</v>
      </c>
      <c r="U20" s="8">
        <v>1.8260000000000003</v>
      </c>
      <c r="V20" s="8">
        <v>2.3973749999999998</v>
      </c>
      <c r="W20" s="8">
        <v>33.452000000000005</v>
      </c>
      <c r="X20" s="8">
        <v>1.8770000000000002</v>
      </c>
      <c r="Y20" s="8">
        <v>3.4113333333333333</v>
      </c>
      <c r="Z20" s="9"/>
      <c r="AA20" s="9"/>
      <c r="AB20" s="8">
        <v>598.697</v>
      </c>
      <c r="AC20" s="9"/>
      <c r="AD20" s="8">
        <v>1361.6060000000002</v>
      </c>
      <c r="AE20" s="8">
        <v>1876.8709999999996</v>
      </c>
      <c r="AF20" s="8">
        <v>651.26499999999999</v>
      </c>
      <c r="AG20" s="8">
        <v>21.877791666666663</v>
      </c>
      <c r="AH20" s="226">
        <v>13.239749999999999</v>
      </c>
      <c r="AI20" s="8">
        <v>976.80433333333337</v>
      </c>
      <c r="AJ20" s="10">
        <v>4105.6568333333344</v>
      </c>
    </row>
    <row r="21" spans="1:36" ht="15.5" thickTop="1" thickBot="1" x14ac:dyDescent="0.4">
      <c r="A21" s="2"/>
      <c r="B21" s="1"/>
      <c r="C21" s="42"/>
    </row>
    <row r="22" spans="1:36" ht="15" thickTop="1" x14ac:dyDescent="0.35">
      <c r="A22" s="2"/>
      <c r="B22" s="289" t="s">
        <v>96</v>
      </c>
      <c r="C22" s="290"/>
      <c r="D22" s="101"/>
      <c r="E22" s="12">
        <v>1700</v>
      </c>
      <c r="F22" s="13">
        <v>205.42153125000002</v>
      </c>
      <c r="G22" s="13">
        <v>25.563568333333336</v>
      </c>
      <c r="H22" s="14"/>
      <c r="I22" s="14"/>
      <c r="J22" s="13">
        <v>50.721365740740744</v>
      </c>
      <c r="K22" s="14"/>
      <c r="L22" s="14"/>
      <c r="M22" s="14"/>
      <c r="N22" s="14"/>
      <c r="O22" s="14"/>
      <c r="P22" s="14"/>
      <c r="Q22" s="13">
        <v>45.649229166666672</v>
      </c>
      <c r="R22" s="14">
        <v>700</v>
      </c>
      <c r="S22" s="14">
        <v>15</v>
      </c>
      <c r="T22" s="14">
        <v>65</v>
      </c>
      <c r="U22" s="14">
        <v>1</v>
      </c>
      <c r="V22" s="14">
        <v>1</v>
      </c>
      <c r="W22" s="14">
        <v>14</v>
      </c>
      <c r="X22" s="15">
        <v>1.2</v>
      </c>
      <c r="Y22" s="14">
        <v>2.4</v>
      </c>
      <c r="Z22" s="16"/>
      <c r="AA22" s="16"/>
      <c r="AB22" s="14">
        <v>400</v>
      </c>
      <c r="AC22" s="16"/>
      <c r="AD22" s="14">
        <v>1300</v>
      </c>
      <c r="AE22" s="14">
        <v>1250</v>
      </c>
      <c r="AF22" s="14">
        <v>360</v>
      </c>
      <c r="AG22" s="14">
        <v>27</v>
      </c>
      <c r="AH22" s="14">
        <v>13.5</v>
      </c>
      <c r="AI22" s="14">
        <v>1500</v>
      </c>
      <c r="AJ22" s="17">
        <v>2300</v>
      </c>
    </row>
    <row r="23" spans="1:36" ht="15" thickBot="1" x14ac:dyDescent="0.4">
      <c r="A23" s="2"/>
      <c r="B23" s="303" t="s">
        <v>97</v>
      </c>
      <c r="C23" s="304"/>
      <c r="D23" s="101"/>
      <c r="E23" s="18">
        <v>1800</v>
      </c>
      <c r="F23" s="19">
        <v>296.71998958333336</v>
      </c>
      <c r="G23" s="20"/>
      <c r="H23" s="20"/>
      <c r="I23" s="19">
        <v>45.649229166666672</v>
      </c>
      <c r="J23" s="19">
        <v>71.00991203703704</v>
      </c>
      <c r="K23" s="19">
        <v>20.2885462962963</v>
      </c>
      <c r="L23" s="20"/>
      <c r="M23" s="20"/>
      <c r="N23" s="20"/>
      <c r="O23" s="20"/>
      <c r="P23" s="20"/>
      <c r="Q23" s="19">
        <v>136.9476875</v>
      </c>
      <c r="R23" s="20"/>
      <c r="S23" s="20">
        <v>100</v>
      </c>
      <c r="T23" s="20">
        <v>1800</v>
      </c>
      <c r="U23" s="20"/>
      <c r="V23" s="20"/>
      <c r="W23" s="20"/>
      <c r="X23" s="20">
        <v>80</v>
      </c>
      <c r="Y23" s="20"/>
      <c r="Z23" s="21"/>
      <c r="AA23" s="21"/>
      <c r="AB23" s="20"/>
      <c r="AC23" s="21"/>
      <c r="AD23" s="20">
        <v>3000</v>
      </c>
      <c r="AE23" s="20">
        <v>4000</v>
      </c>
      <c r="AF23" s="20"/>
      <c r="AG23" s="20">
        <v>45</v>
      </c>
      <c r="AH23" s="20">
        <v>34</v>
      </c>
      <c r="AI23" s="20">
        <v>2300</v>
      </c>
      <c r="AJ23" s="22"/>
    </row>
    <row r="24" spans="1:36" ht="15.5" thickTop="1" thickBot="1" x14ac:dyDescent="0.4">
      <c r="A24" s="1"/>
      <c r="B24" s="1"/>
      <c r="C24" s="1"/>
      <c r="D24" s="1"/>
      <c r="E24" s="23"/>
      <c r="F24" s="23"/>
      <c r="G24" s="23"/>
      <c r="H24" s="23"/>
      <c r="I24" s="23"/>
      <c r="J24" s="23"/>
      <c r="K24" s="23"/>
      <c r="L24" s="23"/>
      <c r="M24" s="23"/>
      <c r="N24" s="23"/>
      <c r="O24" s="23"/>
      <c r="P24" s="23"/>
      <c r="Q24" s="23"/>
      <c r="R24" s="23"/>
      <c r="S24" s="23"/>
      <c r="T24" s="23"/>
      <c r="U24" s="23"/>
      <c r="V24" s="23"/>
      <c r="W24" s="23"/>
      <c r="X24" s="23"/>
      <c r="Y24" s="23"/>
      <c r="Z24" s="23"/>
      <c r="AA24" s="23"/>
      <c r="AB24" s="23"/>
      <c r="AC24" s="23"/>
      <c r="AD24" s="23"/>
      <c r="AE24" s="23"/>
      <c r="AF24" s="23"/>
      <c r="AG24" s="23"/>
      <c r="AH24" s="23"/>
      <c r="AI24" s="23"/>
      <c r="AJ24" s="23"/>
    </row>
    <row r="25" spans="1:36" ht="15" thickTop="1" x14ac:dyDescent="0.35">
      <c r="A25" s="1"/>
      <c r="B25" s="289" t="s">
        <v>98</v>
      </c>
      <c r="C25" s="290"/>
      <c r="D25" s="1"/>
      <c r="E25" s="23"/>
      <c r="F25" s="24">
        <v>196.875</v>
      </c>
      <c r="G25" s="25">
        <v>24.5</v>
      </c>
      <c r="H25" s="23"/>
      <c r="I25" s="26"/>
      <c r="J25" s="27">
        <v>48.611111111111114</v>
      </c>
      <c r="K25" s="28"/>
      <c r="L25" s="28"/>
      <c r="M25" s="28"/>
      <c r="N25" s="28"/>
      <c r="O25" s="28"/>
      <c r="P25" s="28"/>
      <c r="Q25" s="25">
        <v>43.75</v>
      </c>
      <c r="R25" s="23"/>
      <c r="S25" s="23"/>
      <c r="T25" s="23"/>
      <c r="U25" s="23"/>
      <c r="V25" s="23"/>
      <c r="W25" s="23"/>
      <c r="X25" s="23"/>
      <c r="Y25" s="23"/>
      <c r="Z25" s="23"/>
      <c r="AA25" s="23"/>
      <c r="AB25" s="23"/>
      <c r="AC25" s="23"/>
      <c r="AD25" s="23"/>
      <c r="AE25" s="23"/>
      <c r="AF25" s="144"/>
      <c r="AG25" s="144"/>
      <c r="AH25" s="144"/>
      <c r="AI25" s="23"/>
      <c r="AJ25" s="23"/>
    </row>
    <row r="26" spans="1:36" ht="15" thickBot="1" x14ac:dyDescent="0.4">
      <c r="A26" s="1"/>
      <c r="B26" s="303" t="s">
        <v>99</v>
      </c>
      <c r="C26" s="304"/>
      <c r="D26" s="1"/>
      <c r="E26" s="23"/>
      <c r="F26" s="29">
        <v>284.375</v>
      </c>
      <c r="G26" s="30"/>
      <c r="H26" s="23"/>
      <c r="I26" s="29">
        <v>43.75</v>
      </c>
      <c r="J26" s="31">
        <v>68.055555555555557</v>
      </c>
      <c r="K26" s="31">
        <v>19.444444444444443</v>
      </c>
      <c r="L26" s="32"/>
      <c r="M26" s="32"/>
      <c r="N26" s="32"/>
      <c r="O26" s="32"/>
      <c r="P26" s="32"/>
      <c r="Q26" s="33">
        <v>131.25</v>
      </c>
      <c r="R26" s="23"/>
      <c r="S26" s="23"/>
      <c r="T26" s="23"/>
      <c r="U26" s="23"/>
      <c r="V26" s="23"/>
      <c r="W26" s="23"/>
      <c r="X26" s="23"/>
      <c r="Y26" s="23"/>
      <c r="Z26" s="23"/>
      <c r="AA26" s="23"/>
      <c r="AB26" s="23"/>
      <c r="AC26" s="23"/>
      <c r="AD26" s="23"/>
      <c r="AE26" s="23"/>
      <c r="AF26" s="140"/>
      <c r="AG26" s="140"/>
      <c r="AH26" s="140"/>
      <c r="AI26" s="23"/>
      <c r="AJ26" s="23"/>
    </row>
    <row r="27" spans="1:36" ht="15" thickTop="1" x14ac:dyDescent="0.35">
      <c r="A27" s="2"/>
      <c r="B27" s="1"/>
      <c r="C27" s="2"/>
      <c r="AB27" s="215"/>
      <c r="AC27" s="216"/>
      <c r="AD27" s="216"/>
      <c r="AE27" s="216"/>
      <c r="AF27" s="217"/>
      <c r="AG27" s="218"/>
      <c r="AH27" s="220"/>
      <c r="AI27" s="221"/>
      <c r="AJ27" s="209"/>
    </row>
    <row r="28" spans="1:36" x14ac:dyDescent="0.35">
      <c r="AB28" s="207" t="s">
        <v>258</v>
      </c>
      <c r="AC28" s="207"/>
      <c r="AD28" s="208"/>
      <c r="AE28" s="209"/>
      <c r="AF28" s="34"/>
      <c r="AG28" s="219">
        <v>20.2</v>
      </c>
      <c r="AH28" s="148"/>
      <c r="AJ28" s="209"/>
    </row>
    <row r="29" spans="1:36" ht="15" thickBot="1" x14ac:dyDescent="0.4">
      <c r="AB29" s="213" t="s">
        <v>250</v>
      </c>
      <c r="AC29" s="210"/>
      <c r="AD29" s="211"/>
      <c r="AE29" s="211"/>
      <c r="AF29" s="211"/>
      <c r="AG29" s="212"/>
      <c r="AH29" s="214"/>
      <c r="AI29" s="209"/>
      <c r="AJ29" s="209"/>
    </row>
  </sheetData>
  <mergeCells count="54">
    <mergeCell ref="H2:H3"/>
    <mergeCell ref="A2:A3"/>
    <mergeCell ref="B2:C3"/>
    <mergeCell ref="E2:E3"/>
    <mergeCell ref="F2:F3"/>
    <mergeCell ref="G2:G3"/>
    <mergeCell ref="AJ2:AJ3"/>
    <mergeCell ref="B4:C4"/>
    <mergeCell ref="B5:C5"/>
    <mergeCell ref="AA2:AA3"/>
    <mergeCell ref="AB2:AB3"/>
    <mergeCell ref="AC2:AC3"/>
    <mergeCell ref="AD2:AD3"/>
    <mergeCell ref="AE2:AE3"/>
    <mergeCell ref="AF2:AF3"/>
    <mergeCell ref="U2:U3"/>
    <mergeCell ref="V2:V3"/>
    <mergeCell ref="W2:W3"/>
    <mergeCell ref="X2:X3"/>
    <mergeCell ref="Y2:Y3"/>
    <mergeCell ref="Z2:Z3"/>
    <mergeCell ref="O2:O3"/>
    <mergeCell ref="B6:C6"/>
    <mergeCell ref="B7:C7"/>
    <mergeCell ref="AG2:AG3"/>
    <mergeCell ref="AH2:AH3"/>
    <mergeCell ref="AI2:AI3"/>
    <mergeCell ref="P2:P3"/>
    <mergeCell ref="Q2:Q3"/>
    <mergeCell ref="R2:R3"/>
    <mergeCell ref="S2:S3"/>
    <mergeCell ref="T2:T3"/>
    <mergeCell ref="I2:I3"/>
    <mergeCell ref="J2:J3"/>
    <mergeCell ref="K2:K3"/>
    <mergeCell ref="L2:L3"/>
    <mergeCell ref="M2:M3"/>
    <mergeCell ref="N2:N3"/>
    <mergeCell ref="B12:C12"/>
    <mergeCell ref="B14:C14"/>
    <mergeCell ref="B8:C8"/>
    <mergeCell ref="B9:C9"/>
    <mergeCell ref="B10:C10"/>
    <mergeCell ref="B11:C11"/>
    <mergeCell ref="B23:C23"/>
    <mergeCell ref="B25:C25"/>
    <mergeCell ref="B26:C26"/>
    <mergeCell ref="B13:C13"/>
    <mergeCell ref="B18:C18"/>
    <mergeCell ref="B19:C19"/>
    <mergeCell ref="B22:C22"/>
    <mergeCell ref="B17:C17"/>
    <mergeCell ref="B16:C16"/>
    <mergeCell ref="B15:C15"/>
  </mergeCells>
  <conditionalFormatting sqref="G20">
    <cfRule type="cellIs" dxfId="883" priority="63" operator="lessThan">
      <formula>G$22</formula>
    </cfRule>
    <cfRule type="cellIs" dxfId="882" priority="66" operator="greaterThan">
      <formula>G$22</formula>
    </cfRule>
  </conditionalFormatting>
  <conditionalFormatting sqref="F20">
    <cfRule type="cellIs" dxfId="881" priority="60" operator="lessThan">
      <formula>F$22</formula>
    </cfRule>
    <cfRule type="cellIs" dxfId="880" priority="61" operator="greaterThan">
      <formula>F$23</formula>
    </cfRule>
    <cfRule type="cellIs" dxfId="879" priority="62" operator="between">
      <formula>F$22</formula>
      <formula>F$23</formula>
    </cfRule>
  </conditionalFormatting>
  <conditionalFormatting sqref="I20">
    <cfRule type="cellIs" dxfId="878" priority="58" operator="greaterThan">
      <formula>I$23</formula>
    </cfRule>
    <cfRule type="cellIs" dxfId="877" priority="59" operator="lessThan">
      <formula>I$23</formula>
    </cfRule>
  </conditionalFormatting>
  <conditionalFormatting sqref="J20">
    <cfRule type="cellIs" dxfId="876" priority="55" operator="lessThan">
      <formula>J$22</formula>
    </cfRule>
    <cfRule type="cellIs" dxfId="875" priority="56" operator="greaterThan">
      <formula>J$23</formula>
    </cfRule>
    <cfRule type="cellIs" dxfId="874" priority="57" operator="between">
      <formula>J$22</formula>
      <formula>J$23</formula>
    </cfRule>
  </conditionalFormatting>
  <conditionalFormatting sqref="Q20">
    <cfRule type="cellIs" dxfId="873" priority="52" operator="lessThan">
      <formula>Q$22</formula>
    </cfRule>
    <cfRule type="cellIs" dxfId="872" priority="53" operator="greaterThan">
      <formula>Q$23</formula>
    </cfRule>
    <cfRule type="cellIs" dxfId="871" priority="54" operator="between">
      <formula>Q$22</formula>
      <formula>Q$23</formula>
    </cfRule>
  </conditionalFormatting>
  <conditionalFormatting sqref="T20">
    <cfRule type="cellIs" dxfId="870" priority="49" operator="lessThan">
      <formula>T$22</formula>
    </cfRule>
    <cfRule type="cellIs" dxfId="869" priority="50" operator="greaterThan">
      <formula>T$23</formula>
    </cfRule>
    <cfRule type="cellIs" dxfId="868" priority="51" operator="between">
      <formula>T$22</formula>
      <formula>T$23</formula>
    </cfRule>
  </conditionalFormatting>
  <conditionalFormatting sqref="S20">
    <cfRule type="cellIs" dxfId="867" priority="46" operator="lessThan">
      <formula>S$22</formula>
    </cfRule>
    <cfRule type="cellIs" dxfId="866" priority="47" operator="greaterThan">
      <formula>S$23</formula>
    </cfRule>
    <cfRule type="cellIs" dxfId="865" priority="48" operator="between">
      <formula>S$22</formula>
      <formula>S$23</formula>
    </cfRule>
  </conditionalFormatting>
  <conditionalFormatting sqref="X20">
    <cfRule type="cellIs" dxfId="864" priority="43" operator="lessThan">
      <formula>X$22</formula>
    </cfRule>
    <cfRule type="cellIs" dxfId="863" priority="44" operator="greaterThan">
      <formula>X$23</formula>
    </cfRule>
    <cfRule type="cellIs" dxfId="862" priority="45" operator="between">
      <formula>X$22</formula>
      <formula>X$23</formula>
    </cfRule>
  </conditionalFormatting>
  <conditionalFormatting sqref="AD20">
    <cfRule type="cellIs" dxfId="861" priority="40" operator="lessThan">
      <formula>AD$22</formula>
    </cfRule>
    <cfRule type="cellIs" dxfId="860" priority="41" operator="greaterThan">
      <formula>AD$23</formula>
    </cfRule>
    <cfRule type="cellIs" dxfId="859" priority="42" operator="between">
      <formula>AD$22</formula>
      <formula>AD$23</formula>
    </cfRule>
  </conditionalFormatting>
  <conditionalFormatting sqref="AE20">
    <cfRule type="cellIs" dxfId="858" priority="37" operator="lessThan">
      <formula>AE$22</formula>
    </cfRule>
    <cfRule type="cellIs" dxfId="857" priority="38" operator="greaterThan">
      <formula>AE$23</formula>
    </cfRule>
    <cfRule type="cellIs" dxfId="856" priority="39" operator="between">
      <formula>AE$22</formula>
      <formula>AE$23</formula>
    </cfRule>
  </conditionalFormatting>
  <conditionalFormatting sqref="AG20">
    <cfRule type="cellIs" dxfId="855" priority="34" operator="lessThan">
      <formula>AG$22</formula>
    </cfRule>
    <cfRule type="cellIs" dxfId="854" priority="35" operator="greaterThan">
      <formula>AG$23</formula>
    </cfRule>
    <cfRule type="cellIs" dxfId="853" priority="36" operator="between">
      <formula>AG$22</formula>
      <formula>AG$23</formula>
    </cfRule>
  </conditionalFormatting>
  <conditionalFormatting sqref="AI20">
    <cfRule type="cellIs" dxfId="852" priority="28" operator="lessThan">
      <formula>AI$22</formula>
    </cfRule>
    <cfRule type="cellIs" dxfId="851" priority="29" operator="greaterThan">
      <formula>AI$23</formula>
    </cfRule>
    <cfRule type="cellIs" dxfId="850" priority="30" operator="between">
      <formula>AI$22</formula>
      <formula>AI$23</formula>
    </cfRule>
  </conditionalFormatting>
  <conditionalFormatting sqref="R20">
    <cfRule type="cellIs" dxfId="849" priority="26" operator="lessThan">
      <formula>R$22</formula>
    </cfRule>
    <cfRule type="cellIs" dxfId="848" priority="27" operator="greaterThan">
      <formula>R$22</formula>
    </cfRule>
  </conditionalFormatting>
  <conditionalFormatting sqref="U20">
    <cfRule type="cellIs" dxfId="847" priority="24" operator="lessThan">
      <formula>U$22</formula>
    </cfRule>
    <cfRule type="cellIs" dxfId="846" priority="25" operator="greaterThan">
      <formula>U$22</formula>
    </cfRule>
  </conditionalFormatting>
  <conditionalFormatting sqref="V20">
    <cfRule type="cellIs" dxfId="845" priority="22" operator="lessThan">
      <formula>V$22</formula>
    </cfRule>
    <cfRule type="cellIs" dxfId="844" priority="23" operator="greaterThan">
      <formula>V$22</formula>
    </cfRule>
  </conditionalFormatting>
  <conditionalFormatting sqref="W20">
    <cfRule type="cellIs" dxfId="843" priority="20" operator="lessThan">
      <formula>W$22</formula>
    </cfRule>
    <cfRule type="cellIs" dxfId="842" priority="21" operator="greaterThan">
      <formula>W$22</formula>
    </cfRule>
  </conditionalFormatting>
  <conditionalFormatting sqref="Y20">
    <cfRule type="cellIs" dxfId="841" priority="18" operator="lessThan">
      <formula>Y$22</formula>
    </cfRule>
    <cfRule type="cellIs" dxfId="840" priority="19" operator="greaterThan">
      <formula>Y$22</formula>
    </cfRule>
  </conditionalFormatting>
  <conditionalFormatting sqref="AB20">
    <cfRule type="cellIs" dxfId="839" priority="16" operator="lessThan">
      <formula>AB$22</formula>
    </cfRule>
    <cfRule type="cellIs" dxfId="838" priority="17" operator="greaterThan">
      <formula>AB$22</formula>
    </cfRule>
  </conditionalFormatting>
  <conditionalFormatting sqref="AF20">
    <cfRule type="cellIs" dxfId="837" priority="14" operator="lessThan">
      <formula>AF$22</formula>
    </cfRule>
    <cfRule type="cellIs" dxfId="836" priority="15" operator="greaterThan">
      <formula>AF$22</formula>
    </cfRule>
  </conditionalFormatting>
  <conditionalFormatting sqref="AJ20">
    <cfRule type="cellIs" dxfId="835" priority="12" operator="lessThan">
      <formula>AJ$22</formula>
    </cfRule>
    <cfRule type="cellIs" dxfId="834" priority="13" operator="greaterThan">
      <formula>AJ$22</formula>
    </cfRule>
  </conditionalFormatting>
  <conditionalFormatting sqref="K20">
    <cfRule type="cellIs" dxfId="833" priority="10" operator="greaterThan">
      <formula>K$23</formula>
    </cfRule>
    <cfRule type="cellIs" dxfId="832" priority="11" operator="lessThan">
      <formula>K$23</formula>
    </cfRule>
  </conditionalFormatting>
  <pageMargins left="0.7" right="0.7" top="0.75" bottom="0.75" header="0.3" footer="0.3"/>
  <pageSetup orientation="portrait" horizontalDpi="300"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9">
    <tabColor rgb="FF0070C0"/>
  </sheetPr>
  <dimension ref="A1:AJ27"/>
  <sheetViews>
    <sheetView zoomScale="90" zoomScaleNormal="90" workbookViewId="0">
      <pane xSplit="3" ySplit="3" topLeftCell="D4" activePane="bottomRight" state="frozen"/>
      <selection pane="topRight" activeCell="D1" sqref="D1"/>
      <selection pane="bottomLeft" activeCell="A4" sqref="A4"/>
      <selection pane="bottomRight"/>
    </sheetView>
  </sheetViews>
  <sheetFormatPr defaultColWidth="38.1796875" defaultRowHeight="14.5" x14ac:dyDescent="0.35"/>
  <cols>
    <col min="1" max="1" width="5.453125" style="2" bestFit="1" customWidth="1"/>
    <col min="2" max="2" width="26.6328125" style="1" customWidth="1"/>
    <col min="3" max="3" width="26.6328125" style="2" customWidth="1"/>
    <col min="4" max="4" width="1.81640625" style="1" customWidth="1"/>
    <col min="5" max="36" width="8.6328125" style="1" customWidth="1"/>
    <col min="37" max="37" width="9.1796875" style="1" customWidth="1"/>
    <col min="38" max="16384" width="38.1796875" style="1"/>
  </cols>
  <sheetData>
    <row r="1" spans="1:36" ht="94" customHeight="1" thickBot="1" x14ac:dyDescent="0.4">
      <c r="E1" s="5" t="s">
        <v>12</v>
      </c>
      <c r="F1" s="5" t="s">
        <v>13</v>
      </c>
      <c r="G1" s="5" t="s">
        <v>14</v>
      </c>
      <c r="H1" s="5" t="s">
        <v>15</v>
      </c>
      <c r="I1" s="5" t="s">
        <v>16</v>
      </c>
      <c r="J1" s="5" t="s">
        <v>17</v>
      </c>
      <c r="K1" s="5" t="s">
        <v>18</v>
      </c>
      <c r="L1" s="5" t="s">
        <v>19</v>
      </c>
      <c r="M1" s="5" t="s">
        <v>20</v>
      </c>
      <c r="N1" s="5" t="s">
        <v>21</v>
      </c>
      <c r="O1" s="5" t="s">
        <v>22</v>
      </c>
      <c r="P1" s="5" t="s">
        <v>23</v>
      </c>
      <c r="Q1" s="5" t="s">
        <v>24</v>
      </c>
      <c r="R1" s="5" t="s">
        <v>25</v>
      </c>
      <c r="S1" s="5" t="s">
        <v>26</v>
      </c>
      <c r="T1" s="5" t="s">
        <v>27</v>
      </c>
      <c r="U1" s="5" t="s">
        <v>28</v>
      </c>
      <c r="V1" s="5" t="s">
        <v>29</v>
      </c>
      <c r="W1" s="5" t="s">
        <v>30</v>
      </c>
      <c r="X1" s="5" t="s">
        <v>31</v>
      </c>
      <c r="Y1" s="5" t="s">
        <v>32</v>
      </c>
      <c r="Z1" s="5" t="s">
        <v>33</v>
      </c>
      <c r="AA1" s="5" t="s">
        <v>34</v>
      </c>
      <c r="AB1" s="5" t="s">
        <v>35</v>
      </c>
      <c r="AC1" s="5" t="s">
        <v>36</v>
      </c>
      <c r="AD1" s="5" t="s">
        <v>37</v>
      </c>
      <c r="AE1" s="5" t="s">
        <v>38</v>
      </c>
      <c r="AF1" s="5" t="s">
        <v>39</v>
      </c>
      <c r="AG1" s="5" t="s">
        <v>40</v>
      </c>
      <c r="AH1" s="5" t="s">
        <v>41</v>
      </c>
      <c r="AI1" s="5" t="s">
        <v>42</v>
      </c>
      <c r="AJ1" s="5" t="s">
        <v>43</v>
      </c>
    </row>
    <row r="2" spans="1:36" ht="15" thickTop="1" x14ac:dyDescent="0.35">
      <c r="A2" s="311" t="s">
        <v>1</v>
      </c>
      <c r="B2" s="313" t="s">
        <v>0</v>
      </c>
      <c r="C2" s="314"/>
      <c r="E2" s="335" t="s">
        <v>44</v>
      </c>
      <c r="F2" s="337" t="s">
        <v>45</v>
      </c>
      <c r="G2" s="337" t="s">
        <v>46</v>
      </c>
      <c r="H2" s="337" t="s">
        <v>47</v>
      </c>
      <c r="I2" s="325" t="s">
        <v>48</v>
      </c>
      <c r="J2" s="337" t="s">
        <v>49</v>
      </c>
      <c r="K2" s="337" t="s">
        <v>50</v>
      </c>
      <c r="L2" s="325" t="s">
        <v>51</v>
      </c>
      <c r="M2" s="325" t="s">
        <v>52</v>
      </c>
      <c r="N2" s="325" t="s">
        <v>53</v>
      </c>
      <c r="O2" s="325" t="s">
        <v>54</v>
      </c>
      <c r="P2" s="325" t="s">
        <v>55</v>
      </c>
      <c r="Q2" s="325" t="s">
        <v>56</v>
      </c>
      <c r="R2" s="325" t="s">
        <v>57</v>
      </c>
      <c r="S2" s="325" t="s">
        <v>58</v>
      </c>
      <c r="T2" s="325" t="s">
        <v>59</v>
      </c>
      <c r="U2" s="325" t="s">
        <v>60</v>
      </c>
      <c r="V2" s="325" t="s">
        <v>61</v>
      </c>
      <c r="W2" s="325" t="s">
        <v>62</v>
      </c>
      <c r="X2" s="325" t="s">
        <v>63</v>
      </c>
      <c r="Y2" s="325" t="s">
        <v>64</v>
      </c>
      <c r="Z2" s="325" t="s">
        <v>65</v>
      </c>
      <c r="AA2" s="325" t="s">
        <v>66</v>
      </c>
      <c r="AB2" s="325" t="s">
        <v>67</v>
      </c>
      <c r="AC2" s="325" t="s">
        <v>68</v>
      </c>
      <c r="AD2" s="325" t="s">
        <v>69</v>
      </c>
      <c r="AE2" s="325" t="s">
        <v>70</v>
      </c>
      <c r="AF2" s="325" t="s">
        <v>71</v>
      </c>
      <c r="AG2" s="325" t="s">
        <v>72</v>
      </c>
      <c r="AH2" s="325" t="s">
        <v>73</v>
      </c>
      <c r="AI2" s="325" t="s">
        <v>74</v>
      </c>
      <c r="AJ2" s="327" t="s">
        <v>75</v>
      </c>
    </row>
    <row r="3" spans="1:36" ht="15" thickBot="1" x14ac:dyDescent="0.4">
      <c r="A3" s="312"/>
      <c r="B3" s="315"/>
      <c r="C3" s="316"/>
      <c r="E3" s="336"/>
      <c r="F3" s="326"/>
      <c r="G3" s="326"/>
      <c r="H3" s="326"/>
      <c r="I3" s="326"/>
      <c r="J3" s="326"/>
      <c r="K3" s="326"/>
      <c r="L3" s="326"/>
      <c r="M3" s="326"/>
      <c r="N3" s="326"/>
      <c r="O3" s="326"/>
      <c r="P3" s="326"/>
      <c r="Q3" s="326"/>
      <c r="R3" s="326"/>
      <c r="S3" s="326"/>
      <c r="T3" s="326"/>
      <c r="U3" s="326"/>
      <c r="V3" s="326"/>
      <c r="W3" s="326"/>
      <c r="X3" s="326"/>
      <c r="Y3" s="326"/>
      <c r="Z3" s="326"/>
      <c r="AA3" s="326"/>
      <c r="AB3" s="326"/>
      <c r="AC3" s="326"/>
      <c r="AD3" s="326"/>
      <c r="AE3" s="326"/>
      <c r="AF3" s="326"/>
      <c r="AG3" s="326"/>
      <c r="AH3" s="326"/>
      <c r="AI3" s="326"/>
      <c r="AJ3" s="328"/>
    </row>
    <row r="4" spans="1:36" ht="15.5" x14ac:dyDescent="0.35">
      <c r="A4" s="133">
        <v>9.5</v>
      </c>
      <c r="B4" s="299" t="s">
        <v>2</v>
      </c>
      <c r="C4" s="300"/>
      <c r="E4" s="116"/>
      <c r="F4" s="117"/>
      <c r="G4" s="117"/>
      <c r="H4" s="117"/>
      <c r="I4" s="117"/>
      <c r="J4" s="117"/>
      <c r="K4" s="117"/>
      <c r="L4" s="117"/>
      <c r="M4" s="117"/>
      <c r="N4" s="117"/>
      <c r="O4" s="117"/>
      <c r="P4" s="117"/>
      <c r="Q4" s="117"/>
      <c r="R4" s="117"/>
      <c r="S4" s="117"/>
      <c r="T4" s="117"/>
      <c r="U4" s="117"/>
      <c r="V4" s="117"/>
      <c r="W4" s="117"/>
      <c r="X4" s="117"/>
      <c r="Y4" s="117"/>
      <c r="Z4" s="117"/>
      <c r="AA4" s="117"/>
      <c r="AB4" s="117"/>
      <c r="AC4" s="117"/>
      <c r="AD4" s="117"/>
      <c r="AE4" s="117"/>
      <c r="AF4" s="117"/>
      <c r="AG4" s="117"/>
      <c r="AH4" s="117"/>
      <c r="AI4" s="117"/>
      <c r="AJ4" s="118"/>
    </row>
    <row r="5" spans="1:36" s="106" customFormat="1" x14ac:dyDescent="0.35">
      <c r="A5" s="260">
        <v>0.5</v>
      </c>
      <c r="B5" s="346" t="s">
        <v>3</v>
      </c>
      <c r="C5" s="347"/>
      <c r="E5" s="84">
        <v>27.27</v>
      </c>
      <c r="F5" s="77">
        <v>3.8450000000000002</v>
      </c>
      <c r="G5" s="77">
        <v>1.35</v>
      </c>
      <c r="H5" s="77">
        <v>0.89</v>
      </c>
      <c r="I5" s="77">
        <v>8.5000000000000006E-2</v>
      </c>
      <c r="J5" s="77">
        <v>0.79</v>
      </c>
      <c r="K5" s="77">
        <v>0.28499999999999998</v>
      </c>
      <c r="L5" s="77">
        <v>0.18</v>
      </c>
      <c r="M5" s="77">
        <v>0.22500000000000001</v>
      </c>
      <c r="N5" s="77">
        <v>0.16500000000000001</v>
      </c>
      <c r="O5" s="77">
        <v>5.5E-2</v>
      </c>
      <c r="P5" s="77">
        <v>0.56999999999999995</v>
      </c>
      <c r="Q5" s="77">
        <v>1.5349999999999999</v>
      </c>
      <c r="R5" s="77">
        <v>87</v>
      </c>
      <c r="S5" s="77">
        <v>2.5000000000000001E-2</v>
      </c>
      <c r="T5" s="77">
        <v>3.12</v>
      </c>
      <c r="U5" s="77">
        <v>3.5000000000000003E-2</v>
      </c>
      <c r="V5" s="77">
        <v>0.03</v>
      </c>
      <c r="W5" s="77">
        <v>0.57999999999999996</v>
      </c>
      <c r="X5" s="77">
        <v>2.5000000000000001E-2</v>
      </c>
      <c r="Y5" s="77">
        <v>0.01</v>
      </c>
      <c r="Z5" s="77">
        <v>22.1</v>
      </c>
      <c r="AA5" s="77">
        <v>1.365</v>
      </c>
      <c r="AB5" s="77">
        <v>24.425000000000001</v>
      </c>
      <c r="AC5" s="77">
        <v>23.465</v>
      </c>
      <c r="AD5" s="77">
        <v>31.875</v>
      </c>
      <c r="AE5" s="77">
        <v>25.445</v>
      </c>
      <c r="AF5" s="77">
        <v>8.19</v>
      </c>
      <c r="AG5" s="77">
        <v>0.57999999999999996</v>
      </c>
      <c r="AH5" s="77">
        <v>0.215</v>
      </c>
      <c r="AI5" s="77">
        <v>117.37</v>
      </c>
      <c r="AJ5" s="85">
        <v>65.599999999999994</v>
      </c>
    </row>
    <row r="6" spans="1:36" s="66" customFormat="1" x14ac:dyDescent="0.35">
      <c r="A6" s="261">
        <v>2</v>
      </c>
      <c r="B6" s="346" t="s">
        <v>188</v>
      </c>
      <c r="C6" s="347"/>
      <c r="E6" s="93">
        <v>67.260000000000005</v>
      </c>
      <c r="F6" s="94">
        <v>11.42</v>
      </c>
      <c r="G6" s="94">
        <v>3.28</v>
      </c>
      <c r="H6" s="94">
        <v>2.2400000000000002</v>
      </c>
      <c r="I6" s="94">
        <v>0</v>
      </c>
      <c r="J6" s="94">
        <v>1.6</v>
      </c>
      <c r="K6" s="94">
        <v>0.18</v>
      </c>
      <c r="L6" s="94">
        <v>0.44</v>
      </c>
      <c r="M6" s="94">
        <v>0.42</v>
      </c>
      <c r="N6" s="94">
        <v>0.26</v>
      </c>
      <c r="O6" s="94">
        <v>0.14000000000000001</v>
      </c>
      <c r="P6" s="94">
        <v>0.96</v>
      </c>
      <c r="Q6" s="94">
        <v>4.78</v>
      </c>
      <c r="R6" s="94">
        <v>421.2</v>
      </c>
      <c r="S6" s="94">
        <v>0</v>
      </c>
      <c r="T6" s="94">
        <v>60.64</v>
      </c>
      <c r="U6" s="94">
        <v>0.16</v>
      </c>
      <c r="V6" s="94">
        <v>0.26</v>
      </c>
      <c r="W6" s="94">
        <v>2.12</v>
      </c>
      <c r="X6" s="94">
        <v>0.24</v>
      </c>
      <c r="Y6" s="94">
        <v>0</v>
      </c>
      <c r="Z6" s="94">
        <v>115.44</v>
      </c>
      <c r="AA6" s="94">
        <v>0.52</v>
      </c>
      <c r="AB6" s="94">
        <v>116.34</v>
      </c>
      <c r="AC6" s="94">
        <v>115.98</v>
      </c>
      <c r="AD6" s="94">
        <v>223.24</v>
      </c>
      <c r="AE6" s="94">
        <v>100.36</v>
      </c>
      <c r="AF6" s="94">
        <v>73.22</v>
      </c>
      <c r="AG6" s="94">
        <v>2.86</v>
      </c>
      <c r="AH6" s="94">
        <v>1.04</v>
      </c>
      <c r="AI6" s="94">
        <v>97.78</v>
      </c>
      <c r="AJ6" s="95">
        <v>535.52</v>
      </c>
    </row>
    <row r="7" spans="1:36" x14ac:dyDescent="0.35">
      <c r="A7" s="96">
        <v>0.43000000000000005</v>
      </c>
      <c r="B7" s="291" t="s">
        <v>4</v>
      </c>
      <c r="C7" s="292"/>
      <c r="E7" s="84">
        <v>16.0198</v>
      </c>
      <c r="F7" s="77">
        <v>2.9375999999999998</v>
      </c>
      <c r="G7" s="77">
        <v>0.81269999999999998</v>
      </c>
      <c r="H7" s="77">
        <v>1.0903</v>
      </c>
      <c r="I7" s="77">
        <v>0</v>
      </c>
      <c r="J7" s="77">
        <v>0.38000000000000006</v>
      </c>
      <c r="K7" s="77">
        <v>5.1200000000000009E-2</v>
      </c>
      <c r="L7" s="77">
        <v>5.8700000000000009E-2</v>
      </c>
      <c r="M7" s="77">
        <v>0.17130000000000001</v>
      </c>
      <c r="N7" s="77">
        <v>0.1457</v>
      </c>
      <c r="O7" s="77">
        <v>2.5600000000000005E-2</v>
      </c>
      <c r="P7" s="77">
        <v>0</v>
      </c>
      <c r="Q7" s="77">
        <v>0.49300000000000005</v>
      </c>
      <c r="R7" s="77">
        <v>158.31059999999999</v>
      </c>
      <c r="S7" s="77">
        <v>0</v>
      </c>
      <c r="T7" s="77">
        <v>7.7263000000000002</v>
      </c>
      <c r="U7" s="77">
        <v>1.9700000000000002E-2</v>
      </c>
      <c r="V7" s="77">
        <v>1.9700000000000002E-2</v>
      </c>
      <c r="W7" s="77">
        <v>0.35539999999999999</v>
      </c>
      <c r="X7" s="77">
        <v>4.4600000000000001E-2</v>
      </c>
      <c r="Y7" s="77">
        <v>0</v>
      </c>
      <c r="Z7" s="77">
        <v>5.5438999999999998</v>
      </c>
      <c r="AA7" s="77">
        <v>0</v>
      </c>
      <c r="AB7" s="77">
        <v>5.5438999999999998</v>
      </c>
      <c r="AC7" s="77">
        <v>5.5438999999999998</v>
      </c>
      <c r="AD7" s="77">
        <v>8.6632999999999996</v>
      </c>
      <c r="AE7" s="77">
        <v>11.5046</v>
      </c>
      <c r="AF7" s="77">
        <v>5.3071000000000002</v>
      </c>
      <c r="AG7" s="77">
        <v>0.25</v>
      </c>
      <c r="AH7" s="77">
        <v>0.10340000000000001</v>
      </c>
      <c r="AI7" s="77">
        <v>24.332999999999998</v>
      </c>
      <c r="AJ7" s="85">
        <v>76.558799999999991</v>
      </c>
    </row>
    <row r="8" spans="1:36" customFormat="1" x14ac:dyDescent="0.35">
      <c r="A8" s="96">
        <v>6.57</v>
      </c>
      <c r="B8" s="291" t="s">
        <v>190</v>
      </c>
      <c r="C8" s="292"/>
      <c r="E8" s="86">
        <v>424.142</v>
      </c>
      <c r="F8" s="87">
        <v>93.561999999999998</v>
      </c>
      <c r="G8" s="87">
        <v>16.032</v>
      </c>
      <c r="H8" s="87">
        <v>45.459999999999994</v>
      </c>
      <c r="I8" s="87">
        <v>2.0979999999999999</v>
      </c>
      <c r="J8" s="87">
        <v>5.9089999999999989</v>
      </c>
      <c r="K8" s="87">
        <v>0.91900000000000004</v>
      </c>
      <c r="L8" s="87">
        <v>2.6259999999999999</v>
      </c>
      <c r="M8" s="87">
        <v>1.7070000000000001</v>
      </c>
      <c r="N8" s="87">
        <v>1.05</v>
      </c>
      <c r="O8" s="87">
        <v>0.13100000000000001</v>
      </c>
      <c r="P8" s="87">
        <v>2.4949999999999997</v>
      </c>
      <c r="Q8" s="87">
        <v>9.0669999999999984</v>
      </c>
      <c r="R8" s="87">
        <v>303.44099999999997</v>
      </c>
      <c r="S8" s="87">
        <v>0</v>
      </c>
      <c r="T8" s="87">
        <v>153.40299999999999</v>
      </c>
      <c r="U8" s="87">
        <v>0.65700000000000003</v>
      </c>
      <c r="V8" s="87">
        <v>0.52600000000000002</v>
      </c>
      <c r="W8" s="87">
        <v>5.782</v>
      </c>
      <c r="X8" s="87">
        <v>0.65700000000000003</v>
      </c>
      <c r="Y8" s="87">
        <v>0</v>
      </c>
      <c r="Z8" s="87">
        <v>144.31799999999998</v>
      </c>
      <c r="AA8" s="87">
        <v>1.05</v>
      </c>
      <c r="AB8" s="87">
        <v>146.28699999999998</v>
      </c>
      <c r="AC8" s="87">
        <v>145.36799999999999</v>
      </c>
      <c r="AD8" s="87">
        <v>168.887</v>
      </c>
      <c r="AE8" s="87">
        <v>227.87800000000001</v>
      </c>
      <c r="AF8" s="87">
        <v>123.52399999999999</v>
      </c>
      <c r="AG8" s="87">
        <v>4.5989999999999993</v>
      </c>
      <c r="AH8" s="87">
        <v>1.9709999999999999</v>
      </c>
      <c r="AI8" s="87">
        <v>200.053</v>
      </c>
      <c r="AJ8" s="88">
        <v>1695.7490000000003</v>
      </c>
    </row>
    <row r="9" spans="1:36" ht="15.5" x14ac:dyDescent="0.35">
      <c r="A9" s="133">
        <v>5</v>
      </c>
      <c r="B9" s="299" t="s">
        <v>189</v>
      </c>
      <c r="C9" s="300"/>
      <c r="E9" s="119">
        <v>799.25</v>
      </c>
      <c r="F9" s="151">
        <v>158.19</v>
      </c>
      <c r="G9" s="151">
        <v>20.380000000000003</v>
      </c>
      <c r="H9" s="151">
        <v>7.39</v>
      </c>
      <c r="I9" s="151">
        <v>3.15</v>
      </c>
      <c r="J9" s="151">
        <v>9.77</v>
      </c>
      <c r="K9" s="151">
        <v>1.8</v>
      </c>
      <c r="L9" s="151">
        <v>2.69</v>
      </c>
      <c r="M9" s="151">
        <v>3.75</v>
      </c>
      <c r="N9" s="151">
        <v>3.22</v>
      </c>
      <c r="O9" s="151">
        <v>0.24</v>
      </c>
      <c r="P9" s="151">
        <v>3.82</v>
      </c>
      <c r="Q9" s="151">
        <v>27.5</v>
      </c>
      <c r="R9" s="151">
        <v>11.16</v>
      </c>
      <c r="S9" s="151">
        <v>0.17</v>
      </c>
      <c r="T9" s="151">
        <v>0.55000000000000004</v>
      </c>
      <c r="U9" s="151">
        <v>0.84</v>
      </c>
      <c r="V9" s="151">
        <v>0.36000000000000004</v>
      </c>
      <c r="W9" s="151">
        <v>14.04</v>
      </c>
      <c r="X9" s="151">
        <v>0.67</v>
      </c>
      <c r="Y9" s="151">
        <v>0.03</v>
      </c>
      <c r="Z9" s="151">
        <v>99.490000000000009</v>
      </c>
      <c r="AA9" s="151">
        <v>10.049999999999999</v>
      </c>
      <c r="AB9" s="151">
        <v>116.47999999999999</v>
      </c>
      <c r="AC9" s="151">
        <v>109.35</v>
      </c>
      <c r="AD9" s="151">
        <v>117.06</v>
      </c>
      <c r="AE9" s="151">
        <v>714.52</v>
      </c>
      <c r="AF9" s="151">
        <v>289.25</v>
      </c>
      <c r="AG9" s="151">
        <v>8.57</v>
      </c>
      <c r="AH9" s="151">
        <v>5.71</v>
      </c>
      <c r="AI9" s="151">
        <v>200.68</v>
      </c>
      <c r="AJ9" s="185">
        <v>722.68000000000006</v>
      </c>
    </row>
    <row r="10" spans="1:36" ht="15.5" x14ac:dyDescent="0.35">
      <c r="A10" s="133">
        <v>5.35</v>
      </c>
      <c r="B10" s="299" t="s">
        <v>6</v>
      </c>
      <c r="C10" s="300"/>
      <c r="E10" s="119"/>
      <c r="F10" s="151"/>
      <c r="G10" s="151"/>
      <c r="H10" s="151"/>
      <c r="I10" s="151"/>
      <c r="J10" s="151"/>
      <c r="K10" s="151"/>
      <c r="L10" s="151"/>
      <c r="M10" s="151"/>
      <c r="N10" s="151"/>
      <c r="O10" s="151"/>
      <c r="P10" s="151"/>
      <c r="Q10" s="151"/>
      <c r="R10" s="151"/>
      <c r="S10" s="151"/>
      <c r="T10" s="151"/>
      <c r="U10" s="151"/>
      <c r="V10" s="151"/>
      <c r="W10" s="151"/>
      <c r="X10" s="151"/>
      <c r="Y10" s="151"/>
      <c r="Z10" s="151"/>
      <c r="AA10" s="151"/>
      <c r="AB10" s="151"/>
      <c r="AC10" s="151"/>
      <c r="AD10" s="151"/>
      <c r="AE10" s="151"/>
      <c r="AF10" s="151"/>
      <c r="AG10" s="151"/>
      <c r="AH10" s="151"/>
      <c r="AI10" s="151"/>
      <c r="AJ10" s="185"/>
    </row>
    <row r="11" spans="1:36" x14ac:dyDescent="0.35">
      <c r="A11" s="130">
        <v>3.46</v>
      </c>
      <c r="B11" s="297" t="s">
        <v>7</v>
      </c>
      <c r="C11" s="298"/>
      <c r="E11" s="119"/>
      <c r="F11" s="151"/>
      <c r="G11" s="151"/>
      <c r="H11" s="151"/>
      <c r="I11" s="151"/>
      <c r="J11" s="151"/>
      <c r="K11" s="151"/>
      <c r="L11" s="151"/>
      <c r="M11" s="151"/>
      <c r="N11" s="151"/>
      <c r="O11" s="151"/>
      <c r="P11" s="151"/>
      <c r="Q11" s="151"/>
      <c r="R11" s="151"/>
      <c r="S11" s="151"/>
      <c r="T11" s="151"/>
      <c r="U11" s="151"/>
      <c r="V11" s="151"/>
      <c r="W11" s="151"/>
      <c r="X11" s="151"/>
      <c r="Y11" s="151"/>
      <c r="Z11" s="151"/>
      <c r="AA11" s="151"/>
      <c r="AB11" s="151"/>
      <c r="AC11" s="151"/>
      <c r="AD11" s="151"/>
      <c r="AE11" s="151"/>
      <c r="AF11" s="151"/>
      <c r="AG11" s="151"/>
      <c r="AH11" s="151"/>
      <c r="AI11" s="151"/>
      <c r="AJ11" s="185"/>
    </row>
    <row r="12" spans="1:36" x14ac:dyDescent="0.35">
      <c r="A12" s="96">
        <v>0.57000000000000006</v>
      </c>
      <c r="B12" s="291" t="s">
        <v>8</v>
      </c>
      <c r="C12" s="292"/>
      <c r="E12" s="84">
        <v>68.138999999999996</v>
      </c>
      <c r="F12" s="77">
        <v>10.858799999999999</v>
      </c>
      <c r="G12" s="77">
        <v>2.9165999999999999</v>
      </c>
      <c r="H12" s="77">
        <v>0.81509999999999994</v>
      </c>
      <c r="I12" s="77">
        <v>0</v>
      </c>
      <c r="J12" s="77">
        <v>0.95189999999999997</v>
      </c>
      <c r="K12" s="77">
        <v>0.16589999999999999</v>
      </c>
      <c r="L12" s="77">
        <v>0.24870000000000003</v>
      </c>
      <c r="M12" s="77">
        <v>0.41820000000000002</v>
      </c>
      <c r="N12" s="77">
        <v>0.33689999999999998</v>
      </c>
      <c r="O12" s="77">
        <v>7.2900000000000006E-2</v>
      </c>
      <c r="P12" s="77">
        <v>7.8E-2</v>
      </c>
      <c r="Q12" s="77">
        <v>4.5624000000000002</v>
      </c>
      <c r="R12" s="77">
        <v>0.99509999999999987</v>
      </c>
      <c r="S12" s="77">
        <v>0</v>
      </c>
      <c r="T12" s="77">
        <v>1.2714000000000001</v>
      </c>
      <c r="U12" s="77">
        <v>0.1047</v>
      </c>
      <c r="V12" s="77">
        <v>4.3200000000000002E-2</v>
      </c>
      <c r="W12" s="77">
        <v>1.2881999999999998</v>
      </c>
      <c r="X12" s="77">
        <v>6.0299999999999999E-2</v>
      </c>
      <c r="Y12" s="77">
        <v>0</v>
      </c>
      <c r="Z12" s="77">
        <v>65.960100000000011</v>
      </c>
      <c r="AA12" s="77">
        <v>1.7999999999999999E-2</v>
      </c>
      <c r="AB12" s="77">
        <v>65.991299999999995</v>
      </c>
      <c r="AC12" s="77">
        <v>65.978099999999998</v>
      </c>
      <c r="AD12" s="77">
        <v>29.0703</v>
      </c>
      <c r="AE12" s="77">
        <v>73.317000000000007</v>
      </c>
      <c r="AF12" s="77">
        <v>29.0793</v>
      </c>
      <c r="AG12" s="77">
        <v>1.2309000000000001</v>
      </c>
      <c r="AH12" s="77">
        <v>0.5766</v>
      </c>
      <c r="AI12" s="77">
        <v>31.461300000000001</v>
      </c>
      <c r="AJ12" s="85">
        <v>209.71019999999999</v>
      </c>
    </row>
    <row r="13" spans="1:36" x14ac:dyDescent="0.35">
      <c r="A13" s="259">
        <v>1</v>
      </c>
      <c r="B13" s="291" t="s">
        <v>187</v>
      </c>
      <c r="C13" s="292"/>
      <c r="E13" s="122">
        <v>137.22200000000001</v>
      </c>
      <c r="F13" s="92">
        <v>7.9860000000000007</v>
      </c>
      <c r="G13" s="92">
        <v>3.5340000000000003</v>
      </c>
      <c r="H13" s="92">
        <v>1.1100000000000001</v>
      </c>
      <c r="I13" s="92">
        <v>0</v>
      </c>
      <c r="J13" s="92">
        <v>7.7840000000000007</v>
      </c>
      <c r="K13" s="92">
        <v>1.22</v>
      </c>
      <c r="L13" s="92">
        <v>1.8620000000000001</v>
      </c>
      <c r="M13" s="92">
        <v>3.9240000000000004</v>
      </c>
      <c r="N13" s="92">
        <v>3.4719999999999995</v>
      </c>
      <c r="O13" s="92">
        <v>0.44800000000000006</v>
      </c>
      <c r="P13" s="92">
        <v>1.58</v>
      </c>
      <c r="Q13" s="92">
        <v>11.327999999999999</v>
      </c>
      <c r="R13" s="92">
        <v>3.5760000000000005</v>
      </c>
      <c r="S13" s="92">
        <v>6.0000000000000001E-3</v>
      </c>
      <c r="T13" s="92">
        <v>5.6220000000000008</v>
      </c>
      <c r="U13" s="92">
        <v>0.14599999999999999</v>
      </c>
      <c r="V13" s="92">
        <v>0.11</v>
      </c>
      <c r="W13" s="92">
        <v>3.2320000000000002</v>
      </c>
      <c r="X13" s="92">
        <v>8.5999999999999993E-2</v>
      </c>
      <c r="Y13" s="92">
        <v>1.0000000000000002E-2</v>
      </c>
      <c r="Z13" s="92">
        <v>60.207999999999998</v>
      </c>
      <c r="AA13" s="92">
        <v>0.47199999999999998</v>
      </c>
      <c r="AB13" s="92">
        <v>61.01</v>
      </c>
      <c r="AC13" s="92">
        <v>60.68</v>
      </c>
      <c r="AD13" s="92">
        <v>154.26599999999999</v>
      </c>
      <c r="AE13" s="92">
        <v>156.60599999999999</v>
      </c>
      <c r="AF13" s="92">
        <v>50.911999999999999</v>
      </c>
      <c r="AG13" s="92">
        <v>2.5179999999999998</v>
      </c>
      <c r="AH13" s="92">
        <v>1</v>
      </c>
      <c r="AI13" s="92">
        <v>26.270000000000003</v>
      </c>
      <c r="AJ13" s="123">
        <v>350.94000000000005</v>
      </c>
    </row>
    <row r="14" spans="1:36" s="111" customFormat="1" x14ac:dyDescent="0.35">
      <c r="A14" s="260">
        <v>1.8900000000000001</v>
      </c>
      <c r="B14" s="342" t="s">
        <v>9</v>
      </c>
      <c r="C14" s="343"/>
      <c r="E14" s="84">
        <v>411.09130000000005</v>
      </c>
      <c r="F14" s="77">
        <v>15.8062</v>
      </c>
      <c r="G14" s="77">
        <v>6.1240000000000006</v>
      </c>
      <c r="H14" s="77">
        <v>2.4434999999999998</v>
      </c>
      <c r="I14" s="77">
        <v>6.0700000000000004E-2</v>
      </c>
      <c r="J14" s="77">
        <v>35.955600000000004</v>
      </c>
      <c r="K14" s="77">
        <v>4.5106000000000002</v>
      </c>
      <c r="L14" s="77">
        <v>16.632199999999997</v>
      </c>
      <c r="M14" s="77">
        <v>12.737500000000001</v>
      </c>
      <c r="N14" s="77">
        <v>11.3104</v>
      </c>
      <c r="O14" s="77">
        <v>1.4007000000000001</v>
      </c>
      <c r="P14" s="77">
        <v>0</v>
      </c>
      <c r="Q14" s="77">
        <v>12.9621</v>
      </c>
      <c r="R14" s="77">
        <v>2.4619999999999997</v>
      </c>
      <c r="S14" s="77">
        <v>0</v>
      </c>
      <c r="T14" s="77">
        <v>1.4994000000000001</v>
      </c>
      <c r="U14" s="77">
        <v>0.37030000000000002</v>
      </c>
      <c r="V14" s="77">
        <v>0.2268</v>
      </c>
      <c r="W14" s="77">
        <v>5.8603000000000005</v>
      </c>
      <c r="X14" s="77">
        <v>0.30620000000000003</v>
      </c>
      <c r="Y14" s="77">
        <v>0</v>
      </c>
      <c r="Z14" s="77">
        <v>54.024800000000006</v>
      </c>
      <c r="AA14" s="77">
        <v>0</v>
      </c>
      <c r="AB14" s="77">
        <v>54.024800000000006</v>
      </c>
      <c r="AC14" s="77">
        <v>54.024800000000006</v>
      </c>
      <c r="AD14" s="77">
        <v>96.912400000000005</v>
      </c>
      <c r="AE14" s="77">
        <v>388.8648</v>
      </c>
      <c r="AF14" s="77">
        <v>175.8235</v>
      </c>
      <c r="AG14" s="77">
        <v>3.2805</v>
      </c>
      <c r="AH14" s="77">
        <v>2.9974000000000003</v>
      </c>
      <c r="AI14" s="77">
        <v>70.70559999999999</v>
      </c>
      <c r="AJ14" s="85">
        <v>461.93769999999995</v>
      </c>
    </row>
    <row r="15" spans="1:36" x14ac:dyDescent="0.35">
      <c r="A15" s="132">
        <v>1.89</v>
      </c>
      <c r="B15" s="297" t="s">
        <v>10</v>
      </c>
      <c r="C15" s="298"/>
      <c r="E15" s="119"/>
      <c r="F15" s="151"/>
      <c r="G15" s="151"/>
      <c r="H15" s="151"/>
      <c r="I15" s="151"/>
      <c r="J15" s="151"/>
      <c r="K15" s="151"/>
      <c r="L15" s="151"/>
      <c r="M15" s="151"/>
      <c r="N15" s="151"/>
      <c r="O15" s="151"/>
      <c r="P15" s="151"/>
      <c r="Q15" s="151"/>
      <c r="R15" s="151"/>
      <c r="S15" s="151"/>
      <c r="T15" s="151"/>
      <c r="U15" s="151"/>
      <c r="V15" s="151"/>
      <c r="W15" s="151"/>
      <c r="X15" s="151"/>
      <c r="Y15" s="151"/>
      <c r="Z15" s="151"/>
      <c r="AA15" s="151"/>
      <c r="AB15" s="151"/>
      <c r="AC15" s="151"/>
      <c r="AD15" s="151"/>
      <c r="AE15" s="151"/>
      <c r="AF15" s="151"/>
      <c r="AG15" s="151"/>
      <c r="AH15" s="151"/>
      <c r="AI15" s="151"/>
      <c r="AJ15" s="185"/>
    </row>
    <row r="16" spans="1:36" x14ac:dyDescent="0.35">
      <c r="A16" s="96">
        <v>1</v>
      </c>
      <c r="B16" s="291" t="s">
        <v>191</v>
      </c>
      <c r="C16" s="292"/>
      <c r="E16" s="84">
        <v>157.31200000000001</v>
      </c>
      <c r="F16" s="77">
        <v>1.3220000000000001</v>
      </c>
      <c r="G16" s="77">
        <v>0</v>
      </c>
      <c r="H16" s="77">
        <v>0.73599999999999999</v>
      </c>
      <c r="I16" s="77">
        <v>0</v>
      </c>
      <c r="J16" s="77">
        <v>11.596</v>
      </c>
      <c r="K16" s="77">
        <v>3.5020000000000002</v>
      </c>
      <c r="L16" s="77">
        <v>4.8780000000000001</v>
      </c>
      <c r="M16" s="77">
        <v>1.6800000000000002</v>
      </c>
      <c r="N16" s="77">
        <v>1.1780000000000002</v>
      </c>
      <c r="O16" s="77">
        <v>7.8E-2</v>
      </c>
      <c r="P16" s="77">
        <v>496.99</v>
      </c>
      <c r="Q16" s="77">
        <v>11.770000000000001</v>
      </c>
      <c r="R16" s="77">
        <v>206.67800000000003</v>
      </c>
      <c r="S16" s="77">
        <v>1.5820000000000003</v>
      </c>
      <c r="T16" s="77">
        <v>3.4000000000000002E-2</v>
      </c>
      <c r="U16" s="77">
        <v>9.2000000000000012E-2</v>
      </c>
      <c r="V16" s="77">
        <v>0.48400000000000004</v>
      </c>
      <c r="W16" s="77">
        <v>3.2500000000000004</v>
      </c>
      <c r="X16" s="77">
        <v>0.112</v>
      </c>
      <c r="Y16" s="77">
        <v>2.226</v>
      </c>
      <c r="Z16" s="77">
        <v>70.951999999999998</v>
      </c>
      <c r="AA16" s="77">
        <v>0</v>
      </c>
      <c r="AB16" s="77">
        <v>70.951999999999998</v>
      </c>
      <c r="AC16" s="77">
        <v>70.951999999999998</v>
      </c>
      <c r="AD16" s="77">
        <v>56.822000000000003</v>
      </c>
      <c r="AE16" s="77">
        <v>160.05199999999999</v>
      </c>
      <c r="AF16" s="77">
        <v>9.8040000000000003</v>
      </c>
      <c r="AG16" s="77">
        <v>2.08</v>
      </c>
      <c r="AH16" s="77">
        <v>1.302</v>
      </c>
      <c r="AI16" s="77">
        <v>129.66200000000001</v>
      </c>
      <c r="AJ16" s="85">
        <v>125.8</v>
      </c>
    </row>
    <row r="17" spans="1:36" ht="15" thickBot="1" x14ac:dyDescent="0.4">
      <c r="A17" s="262">
        <v>0.8899999999999999</v>
      </c>
      <c r="B17" s="344" t="s">
        <v>247</v>
      </c>
      <c r="C17" s="345"/>
      <c r="E17" s="119">
        <v>69.683199999999999</v>
      </c>
      <c r="F17" s="151">
        <v>6.5542999999999996</v>
      </c>
      <c r="G17" s="151">
        <v>5.2199999999999996E-2</v>
      </c>
      <c r="H17" s="151">
        <v>5.9819999999999993</v>
      </c>
      <c r="I17" s="151">
        <v>0.62819999999999998</v>
      </c>
      <c r="J17" s="151">
        <v>0.97009999999999996</v>
      </c>
      <c r="K17" s="151">
        <v>0.63589999999999991</v>
      </c>
      <c r="L17" s="151">
        <v>0.2412</v>
      </c>
      <c r="M17" s="151">
        <v>3.0399999999999996E-2</v>
      </c>
      <c r="N17" s="151">
        <v>1.7899999999999999E-2</v>
      </c>
      <c r="O17" s="151">
        <v>0</v>
      </c>
      <c r="P17" s="151">
        <v>7.9717000000000002</v>
      </c>
      <c r="Q17" s="151">
        <v>8.4952000000000005</v>
      </c>
      <c r="R17" s="151">
        <v>25.790299999999998</v>
      </c>
      <c r="S17" s="151">
        <v>0.47899999999999998</v>
      </c>
      <c r="T17" s="151">
        <v>1.0229999999999999</v>
      </c>
      <c r="U17" s="151">
        <v>4.4499999999999998E-2</v>
      </c>
      <c r="V17" s="151">
        <v>0.2616</v>
      </c>
      <c r="W17" s="151">
        <v>1.4544999999999999</v>
      </c>
      <c r="X17" s="151">
        <v>5.3399999999999996E-2</v>
      </c>
      <c r="Y17" s="151">
        <v>0.36869999999999997</v>
      </c>
      <c r="Z17" s="151">
        <v>9.3084999999999987</v>
      </c>
      <c r="AA17" s="151">
        <v>0</v>
      </c>
      <c r="AB17" s="151">
        <v>9.3084999999999987</v>
      </c>
      <c r="AC17" s="151">
        <v>9.3084999999999987</v>
      </c>
      <c r="AD17" s="151">
        <v>198.1798</v>
      </c>
      <c r="AE17" s="151">
        <v>172.4093</v>
      </c>
      <c r="AF17" s="151">
        <v>16.714200000000002</v>
      </c>
      <c r="AG17" s="151">
        <v>0.15839999999999999</v>
      </c>
      <c r="AH17" s="151">
        <v>0.67779999999999996</v>
      </c>
      <c r="AI17" s="151">
        <v>65.888299999999987</v>
      </c>
      <c r="AJ17" s="185">
        <v>248.14530000000002</v>
      </c>
    </row>
    <row r="18" spans="1:36" x14ac:dyDescent="0.35">
      <c r="A18" s="133">
        <v>1</v>
      </c>
      <c r="B18" s="301" t="s">
        <v>192</v>
      </c>
      <c r="C18" s="302"/>
      <c r="E18" s="122">
        <v>81.779166666666669</v>
      </c>
      <c r="F18" s="92">
        <v>7.8583333333333334</v>
      </c>
      <c r="G18" s="92">
        <v>0.70416666666666661</v>
      </c>
      <c r="H18" s="92">
        <v>4.1833333333333327</v>
      </c>
      <c r="I18" s="92">
        <v>0.25</v>
      </c>
      <c r="J18" s="92">
        <v>2.7250000000000001</v>
      </c>
      <c r="K18" s="92">
        <v>0.44375000000000003</v>
      </c>
      <c r="L18" s="92">
        <v>0.6</v>
      </c>
      <c r="M18" s="92">
        <v>1.3</v>
      </c>
      <c r="N18" s="92">
        <v>0</v>
      </c>
      <c r="O18" s="92">
        <v>0</v>
      </c>
      <c r="P18" s="92">
        <v>1.7666666666666666</v>
      </c>
      <c r="Q18" s="92">
        <v>6.5458333333333334</v>
      </c>
      <c r="R18" s="92">
        <v>110.28333333333335</v>
      </c>
      <c r="S18" s="92">
        <v>3.1416666666666671</v>
      </c>
      <c r="T18" s="92">
        <v>1.0999999999999999</v>
      </c>
      <c r="U18" s="92">
        <v>0.1</v>
      </c>
      <c r="V18" s="92">
        <v>0.38437500000000008</v>
      </c>
      <c r="W18" s="92">
        <v>3</v>
      </c>
      <c r="X18" s="92">
        <v>0.1</v>
      </c>
      <c r="Y18" s="92">
        <v>1.0583333333333333</v>
      </c>
      <c r="Z18" s="92">
        <v>19.399999999999999</v>
      </c>
      <c r="AA18" s="92">
        <v>7.45</v>
      </c>
      <c r="AB18" s="92">
        <v>30.25</v>
      </c>
      <c r="AC18" s="92">
        <v>26.85</v>
      </c>
      <c r="AD18" s="92">
        <v>328.65000000000003</v>
      </c>
      <c r="AE18" s="92">
        <v>249.6</v>
      </c>
      <c r="AF18" s="92">
        <v>30.65</v>
      </c>
      <c r="AG18" s="92">
        <v>0.61479166666666674</v>
      </c>
      <c r="AH18" s="92">
        <v>1.0687499999999999</v>
      </c>
      <c r="AI18" s="92">
        <v>114.93333333333334</v>
      </c>
      <c r="AJ18" s="123">
        <v>272.42083333333335</v>
      </c>
    </row>
    <row r="19" spans="1:36" ht="15" thickBot="1" x14ac:dyDescent="0.4">
      <c r="A19" s="134">
        <v>1</v>
      </c>
      <c r="B19" s="293" t="s">
        <v>248</v>
      </c>
      <c r="C19" s="294"/>
      <c r="E19" s="124">
        <v>71.182000000000002</v>
      </c>
      <c r="F19" s="186">
        <v>1.3940000000000001</v>
      </c>
      <c r="G19" s="186">
        <v>2.8000000000000004E-2</v>
      </c>
      <c r="H19" s="186">
        <v>0.9840000000000001</v>
      </c>
      <c r="I19" s="186">
        <v>0.96399999999999997</v>
      </c>
      <c r="J19" s="186">
        <v>7.3540000000000001</v>
      </c>
      <c r="K19" s="186">
        <v>1.004</v>
      </c>
      <c r="L19" s="186">
        <v>2.7959999999999998</v>
      </c>
      <c r="M19" s="186">
        <v>2.9640000000000004</v>
      </c>
      <c r="N19" s="186">
        <v>2.4900000000000002</v>
      </c>
      <c r="O19" s="186">
        <v>0.46400000000000002</v>
      </c>
      <c r="P19" s="186">
        <v>1.6300000000000001</v>
      </c>
      <c r="Q19" s="186">
        <v>0.16600000000000004</v>
      </c>
      <c r="R19" s="186">
        <v>28.881999999999998</v>
      </c>
      <c r="S19" s="186">
        <v>0.39800000000000002</v>
      </c>
      <c r="T19" s="186">
        <v>3.4000000000000002E-2</v>
      </c>
      <c r="U19" s="186">
        <v>1.0000000000000002E-2</v>
      </c>
      <c r="V19" s="186">
        <v>2E-3</v>
      </c>
      <c r="W19" s="186">
        <v>3.6000000000000004E-2</v>
      </c>
      <c r="X19" s="186">
        <v>0</v>
      </c>
      <c r="Y19" s="186">
        <v>6.0000000000000001E-3</v>
      </c>
      <c r="Z19" s="186">
        <v>0.43400000000000005</v>
      </c>
      <c r="AA19" s="186">
        <v>4.0000000000000008E-2</v>
      </c>
      <c r="AB19" s="186">
        <v>0.50200000000000011</v>
      </c>
      <c r="AC19" s="186">
        <v>0.47399999999999998</v>
      </c>
      <c r="AD19" s="186">
        <v>2.6280000000000001</v>
      </c>
      <c r="AE19" s="186">
        <v>2.98</v>
      </c>
      <c r="AF19" s="186">
        <v>0.65400000000000003</v>
      </c>
      <c r="AG19" s="186">
        <v>0.04</v>
      </c>
      <c r="AH19" s="186">
        <v>3.8000000000000006E-2</v>
      </c>
      <c r="AI19" s="186">
        <v>91.117999999999995</v>
      </c>
      <c r="AJ19" s="187">
        <v>7.1779999999999999</v>
      </c>
    </row>
    <row r="20" spans="1:36" ht="15" thickBot="1" x14ac:dyDescent="0.4">
      <c r="A20" s="1"/>
      <c r="E20" s="112">
        <v>2330.3504666666668</v>
      </c>
      <c r="F20" s="113">
        <v>321.73423333333329</v>
      </c>
      <c r="G20" s="113">
        <v>55.213666666666676</v>
      </c>
      <c r="H20" s="113">
        <v>73.324233333333353</v>
      </c>
      <c r="I20" s="113">
        <v>7.2359000000000009</v>
      </c>
      <c r="J20" s="113">
        <v>85.785600000000002</v>
      </c>
      <c r="K20" s="113">
        <v>14.71735</v>
      </c>
      <c r="L20" s="114"/>
      <c r="M20" s="114"/>
      <c r="N20" s="114"/>
      <c r="O20" s="114"/>
      <c r="P20" s="114"/>
      <c r="Q20" s="113">
        <v>99.204533333333345</v>
      </c>
      <c r="R20" s="113">
        <v>1359.7783333333332</v>
      </c>
      <c r="S20" s="113">
        <v>5.8016666666666685</v>
      </c>
      <c r="T20" s="113">
        <v>236.02309999999994</v>
      </c>
      <c r="U20" s="113">
        <v>2.5791999999999997</v>
      </c>
      <c r="V20" s="113">
        <v>2.7076750000000005</v>
      </c>
      <c r="W20" s="113">
        <v>40.998399999999997</v>
      </c>
      <c r="X20" s="113">
        <v>2.3545000000000007</v>
      </c>
      <c r="Y20" s="113">
        <v>3.7090333333333327</v>
      </c>
      <c r="Z20" s="114"/>
      <c r="AA20" s="114"/>
      <c r="AB20" s="113">
        <v>701.11449999999991</v>
      </c>
      <c r="AC20" s="114"/>
      <c r="AD20" s="113">
        <v>1416.2538</v>
      </c>
      <c r="AE20" s="113">
        <v>2283.5367000000001</v>
      </c>
      <c r="AF20" s="113">
        <v>813.12810000000002</v>
      </c>
      <c r="AG20" s="113">
        <v>26.781591666666671</v>
      </c>
      <c r="AH20" s="113">
        <v>16.699950000000001</v>
      </c>
      <c r="AI20" s="113">
        <v>1170.254533333333</v>
      </c>
      <c r="AJ20" s="115">
        <v>4772.2398333333331</v>
      </c>
    </row>
    <row r="21" spans="1:36" ht="15.5" thickTop="1" thickBot="1" x14ac:dyDescent="0.4">
      <c r="C21" s="42"/>
      <c r="E21" s="44"/>
      <c r="F21" s="44"/>
      <c r="G21" s="44"/>
      <c r="H21" s="44"/>
      <c r="I21" s="44"/>
      <c r="J21" s="44"/>
      <c r="K21" s="44"/>
      <c r="L21" s="44"/>
      <c r="M21" s="44"/>
      <c r="N21" s="44"/>
      <c r="O21" s="44"/>
      <c r="P21" s="44"/>
      <c r="Q21" s="44"/>
      <c r="R21" s="44"/>
      <c r="S21" s="44"/>
      <c r="T21" s="44"/>
      <c r="U21" s="44"/>
      <c r="V21" s="44"/>
      <c r="W21" s="44"/>
      <c r="X21" s="63"/>
      <c r="Y21" s="44"/>
      <c r="Z21" s="44"/>
      <c r="AA21" s="44"/>
      <c r="AB21" s="44"/>
      <c r="AC21" s="44"/>
      <c r="AD21" s="44"/>
      <c r="AE21" s="44"/>
      <c r="AF21" s="44"/>
      <c r="AG21" s="44"/>
      <c r="AH21" s="44"/>
      <c r="AI21" s="44"/>
      <c r="AJ21" s="44"/>
    </row>
    <row r="22" spans="1:36" ht="15" thickTop="1" x14ac:dyDescent="0.35">
      <c r="B22" s="289" t="s">
        <v>100</v>
      </c>
      <c r="C22" s="290"/>
      <c r="D22" s="99"/>
      <c r="E22" s="12">
        <v>2300</v>
      </c>
      <c r="F22" s="13">
        <v>262.16442750000004</v>
      </c>
      <c r="G22" s="13">
        <v>32.624906533333338</v>
      </c>
      <c r="H22" s="14"/>
      <c r="I22" s="14"/>
      <c r="J22" s="13">
        <v>64.731957407407407</v>
      </c>
      <c r="K22" s="14"/>
      <c r="L22" s="14"/>
      <c r="M22" s="14"/>
      <c r="N22" s="14"/>
      <c r="O22" s="14"/>
      <c r="P22" s="14"/>
      <c r="Q22" s="13">
        <v>58.258761666666672</v>
      </c>
      <c r="R22" s="14">
        <v>900</v>
      </c>
      <c r="S22" s="14">
        <v>15</v>
      </c>
      <c r="T22" s="14">
        <v>75</v>
      </c>
      <c r="U22" s="14">
        <v>1.2</v>
      </c>
      <c r="V22" s="14">
        <v>1.3</v>
      </c>
      <c r="W22" s="14">
        <v>16</v>
      </c>
      <c r="X22" s="15">
        <v>1.3</v>
      </c>
      <c r="Y22" s="14">
        <v>2.4</v>
      </c>
      <c r="Z22" s="16"/>
      <c r="AA22" s="16"/>
      <c r="AB22" s="14">
        <v>400</v>
      </c>
      <c r="AC22" s="16"/>
      <c r="AD22" s="14">
        <v>1300</v>
      </c>
      <c r="AE22" s="14">
        <v>1250</v>
      </c>
      <c r="AF22" s="14">
        <v>410</v>
      </c>
      <c r="AG22" s="14">
        <v>19.8</v>
      </c>
      <c r="AH22" s="14">
        <v>16.5</v>
      </c>
      <c r="AI22" s="14">
        <v>1500</v>
      </c>
      <c r="AJ22" s="17">
        <v>3000</v>
      </c>
    </row>
    <row r="23" spans="1:36" ht="15" thickBot="1" x14ac:dyDescent="0.4">
      <c r="B23" s="303" t="s">
        <v>101</v>
      </c>
      <c r="C23" s="304"/>
      <c r="D23" s="99"/>
      <c r="E23" s="18">
        <v>2550</v>
      </c>
      <c r="F23" s="19">
        <v>378.68195083333336</v>
      </c>
      <c r="G23" s="20"/>
      <c r="H23" s="20"/>
      <c r="I23" s="19">
        <v>58.258761666666672</v>
      </c>
      <c r="J23" s="19">
        <v>90.624740370370375</v>
      </c>
      <c r="K23" s="19">
        <v>25.892782962962965</v>
      </c>
      <c r="L23" s="20"/>
      <c r="M23" s="20"/>
      <c r="N23" s="20"/>
      <c r="O23" s="20"/>
      <c r="P23" s="20"/>
      <c r="Q23" s="19">
        <v>174.776285</v>
      </c>
      <c r="R23" s="20"/>
      <c r="S23" s="20">
        <v>100</v>
      </c>
      <c r="T23" s="20">
        <v>1800</v>
      </c>
      <c r="U23" s="20"/>
      <c r="V23" s="20"/>
      <c r="W23" s="20"/>
      <c r="X23" s="20">
        <v>80</v>
      </c>
      <c r="Y23" s="20"/>
      <c r="Z23" s="21"/>
      <c r="AA23" s="21"/>
      <c r="AB23" s="20"/>
      <c r="AC23" s="21"/>
      <c r="AD23" s="20">
        <v>3000</v>
      </c>
      <c r="AE23" s="20">
        <v>4000</v>
      </c>
      <c r="AF23" s="20"/>
      <c r="AG23" s="20">
        <v>45</v>
      </c>
      <c r="AH23" s="20">
        <v>34</v>
      </c>
      <c r="AI23" s="20">
        <v>2300</v>
      </c>
      <c r="AJ23" s="22"/>
    </row>
    <row r="24" spans="1:36" ht="15.5" thickTop="1" thickBot="1" x14ac:dyDescent="0.4">
      <c r="A24" s="1"/>
      <c r="C24" s="1"/>
      <c r="E24" s="23"/>
      <c r="F24" s="23"/>
      <c r="G24" s="23"/>
      <c r="H24" s="23"/>
      <c r="I24" s="23"/>
      <c r="J24" s="23"/>
      <c r="K24" s="23"/>
      <c r="L24" s="23"/>
      <c r="M24" s="23"/>
      <c r="N24" s="23"/>
      <c r="O24" s="23"/>
      <c r="P24" s="23"/>
      <c r="Q24" s="23"/>
    </row>
    <row r="25" spans="1:36" ht="15" thickTop="1" x14ac:dyDescent="0.35">
      <c r="A25" s="1"/>
      <c r="B25" s="289" t="s">
        <v>102</v>
      </c>
      <c r="C25" s="290"/>
      <c r="E25" s="23"/>
      <c r="F25" s="24">
        <v>272.8125</v>
      </c>
      <c r="G25" s="25">
        <v>33.950000000000003</v>
      </c>
      <c r="H25" s="23"/>
      <c r="I25" s="26"/>
      <c r="J25" s="27">
        <v>67.361111111111114</v>
      </c>
      <c r="K25" s="28"/>
      <c r="L25" s="28"/>
      <c r="M25" s="28"/>
      <c r="N25" s="28"/>
      <c r="O25" s="28"/>
      <c r="P25" s="28"/>
      <c r="Q25" s="25">
        <v>60.625</v>
      </c>
      <c r="AF25" s="69"/>
      <c r="AG25" s="69"/>
      <c r="AH25" s="69"/>
    </row>
    <row r="26" spans="1:36" ht="15" thickBot="1" x14ac:dyDescent="0.4">
      <c r="A26" s="1"/>
      <c r="B26" s="303" t="s">
        <v>103</v>
      </c>
      <c r="C26" s="304"/>
      <c r="E26" s="23"/>
      <c r="F26" s="29">
        <v>394.0625</v>
      </c>
      <c r="G26" s="30"/>
      <c r="H26" s="23"/>
      <c r="I26" s="29">
        <v>60.625</v>
      </c>
      <c r="J26" s="31">
        <v>94.305555555555557</v>
      </c>
      <c r="K26" s="31">
        <v>26.944444444444443</v>
      </c>
      <c r="L26" s="32"/>
      <c r="M26" s="32"/>
      <c r="N26" s="32"/>
      <c r="O26" s="32"/>
      <c r="P26" s="32"/>
      <c r="Q26" s="33">
        <v>181.875</v>
      </c>
      <c r="AF26" s="23"/>
      <c r="AG26" s="140"/>
      <c r="AH26" s="140"/>
    </row>
    <row r="27" spans="1:36" ht="15" thickTop="1" x14ac:dyDescent="0.35">
      <c r="D27" s="34"/>
      <c r="E27" s="64"/>
    </row>
  </sheetData>
  <mergeCells count="54">
    <mergeCell ref="B13:C13"/>
    <mergeCell ref="B22:C22"/>
    <mergeCell ref="B23:C23"/>
    <mergeCell ref="B25:C25"/>
    <mergeCell ref="B26:C26"/>
    <mergeCell ref="B17:C17"/>
    <mergeCell ref="B15:C15"/>
    <mergeCell ref="B16:C16"/>
    <mergeCell ref="B14:C14"/>
    <mergeCell ref="B18:C18"/>
    <mergeCell ref="B19:C19"/>
    <mergeCell ref="B10:C10"/>
    <mergeCell ref="B11:C11"/>
    <mergeCell ref="B12:C12"/>
    <mergeCell ref="AA2:AA3"/>
    <mergeCell ref="P2:P3"/>
    <mergeCell ref="Q2:Q3"/>
    <mergeCell ref="R2:R3"/>
    <mergeCell ref="S2:S3"/>
    <mergeCell ref="T2:T3"/>
    <mergeCell ref="U2:U3"/>
    <mergeCell ref="K2:K3"/>
    <mergeCell ref="L2:L3"/>
    <mergeCell ref="M2:M3"/>
    <mergeCell ref="N2:N3"/>
    <mergeCell ref="O2:O3"/>
    <mergeCell ref="B8:C8"/>
    <mergeCell ref="AH2:AH3"/>
    <mergeCell ref="AI2:AI3"/>
    <mergeCell ref="AJ2:AJ3"/>
    <mergeCell ref="B4:C4"/>
    <mergeCell ref="B5:C5"/>
    <mergeCell ref="AB2:AB3"/>
    <mergeCell ref="AC2:AC3"/>
    <mergeCell ref="AD2:AD3"/>
    <mergeCell ref="AE2:AE3"/>
    <mergeCell ref="AF2:AF3"/>
    <mergeCell ref="AG2:AG3"/>
    <mergeCell ref="V2:V3"/>
    <mergeCell ref="W2:W3"/>
    <mergeCell ref="X2:X3"/>
    <mergeCell ref="Y2:Y3"/>
    <mergeCell ref="Z2:Z3"/>
    <mergeCell ref="J2:J3"/>
    <mergeCell ref="E2:E3"/>
    <mergeCell ref="F2:F3"/>
    <mergeCell ref="G2:G3"/>
    <mergeCell ref="H2:H3"/>
    <mergeCell ref="I2:I3"/>
    <mergeCell ref="B9:C9"/>
    <mergeCell ref="B6:C6"/>
    <mergeCell ref="B7:C7"/>
    <mergeCell ref="A2:A3"/>
    <mergeCell ref="B2:C3"/>
  </mergeCells>
  <conditionalFormatting sqref="E20">
    <cfRule type="cellIs" dxfId="831" priority="65" operator="lessThan">
      <formula>$E$22</formula>
    </cfRule>
    <cfRule type="cellIs" dxfId="830" priority="66" operator="greaterThan">
      <formula>$E$23</formula>
    </cfRule>
    <cfRule type="cellIs" dxfId="829" priority="67" operator="between">
      <formula>$E$22</formula>
      <formula>$E$23</formula>
    </cfRule>
  </conditionalFormatting>
  <conditionalFormatting sqref="F20">
    <cfRule type="cellIs" dxfId="828" priority="62" operator="between">
      <formula>$F$22</formula>
      <formula>$F$23</formula>
    </cfRule>
    <cfRule type="cellIs" dxfId="827" priority="63" operator="lessThan">
      <formula>$F$22</formula>
    </cfRule>
    <cfRule type="cellIs" dxfId="826" priority="64" operator="greaterThan">
      <formula>$F$23</formula>
    </cfRule>
  </conditionalFormatting>
  <conditionalFormatting sqref="G20">
    <cfRule type="cellIs" dxfId="825" priority="60" operator="lessThan">
      <formula>$G$22</formula>
    </cfRule>
    <cfRule type="cellIs" dxfId="824" priority="61" operator="greaterThan">
      <formula>$G$22</formula>
    </cfRule>
  </conditionalFormatting>
  <conditionalFormatting sqref="I20">
    <cfRule type="cellIs" dxfId="823" priority="58" operator="lessThan">
      <formula>$I$23</formula>
    </cfRule>
    <cfRule type="cellIs" dxfId="822" priority="59" operator="greaterThan">
      <formula>$I$23</formula>
    </cfRule>
  </conditionalFormatting>
  <conditionalFormatting sqref="J20">
    <cfRule type="cellIs" dxfId="821" priority="55" operator="between">
      <formula>$J$22</formula>
      <formula>$J$23</formula>
    </cfRule>
    <cfRule type="cellIs" dxfId="820" priority="56" operator="lessThan">
      <formula>$J$22</formula>
    </cfRule>
    <cfRule type="cellIs" dxfId="819" priority="57" operator="greaterThan">
      <formula>$J$23</formula>
    </cfRule>
  </conditionalFormatting>
  <conditionalFormatting sqref="K20">
    <cfRule type="cellIs" dxfId="818" priority="53" operator="lessThan">
      <formula>$K$23</formula>
    </cfRule>
    <cfRule type="cellIs" dxfId="817" priority="54" operator="greaterThan">
      <formula>$K$23</formula>
    </cfRule>
  </conditionalFormatting>
  <conditionalFormatting sqref="Q20">
    <cfRule type="cellIs" dxfId="816" priority="50" operator="between">
      <formula>$Q$22</formula>
      <formula>$Q$23</formula>
    </cfRule>
    <cfRule type="cellIs" dxfId="815" priority="51" operator="lessThan">
      <formula>$Q$22</formula>
    </cfRule>
    <cfRule type="cellIs" dxfId="814" priority="52" operator="greaterThan">
      <formula>$Q$23</formula>
    </cfRule>
  </conditionalFormatting>
  <conditionalFormatting sqref="R20">
    <cfRule type="cellIs" dxfId="813" priority="48" operator="lessThan">
      <formula>$R$22</formula>
    </cfRule>
    <cfRule type="cellIs" dxfId="812" priority="49" operator="greaterThan">
      <formula>$R$22</formula>
    </cfRule>
  </conditionalFormatting>
  <conditionalFormatting sqref="S20">
    <cfRule type="cellIs" dxfId="811" priority="45" operator="between">
      <formula>$S$22</formula>
      <formula>$S$23</formula>
    </cfRule>
    <cfRule type="cellIs" dxfId="810" priority="46" operator="lessThan">
      <formula>$S$22</formula>
    </cfRule>
    <cfRule type="cellIs" dxfId="809" priority="47" operator="greaterThan">
      <formula>$S$23</formula>
    </cfRule>
  </conditionalFormatting>
  <conditionalFormatting sqref="T20">
    <cfRule type="cellIs" dxfId="808" priority="42" operator="between">
      <formula>$T$22</formula>
      <formula>$T$23</formula>
    </cfRule>
    <cfRule type="cellIs" dxfId="807" priority="43" operator="lessThan">
      <formula>$T$22</formula>
    </cfRule>
    <cfRule type="cellIs" dxfId="806" priority="44" operator="greaterThan">
      <formula>$T$23</formula>
    </cfRule>
  </conditionalFormatting>
  <conditionalFormatting sqref="U20">
    <cfRule type="cellIs" dxfId="805" priority="40" operator="lessThan">
      <formula>$U$22</formula>
    </cfRule>
    <cfRule type="cellIs" dxfId="804" priority="41" operator="greaterThan">
      <formula>$U$22</formula>
    </cfRule>
  </conditionalFormatting>
  <conditionalFormatting sqref="V20">
    <cfRule type="cellIs" dxfId="803" priority="38" operator="lessThan">
      <formula>$V$22</formula>
    </cfRule>
    <cfRule type="cellIs" dxfId="802" priority="39" operator="greaterThan">
      <formula>$V$22</formula>
    </cfRule>
  </conditionalFormatting>
  <conditionalFormatting sqref="W20">
    <cfRule type="cellIs" dxfId="801" priority="36" operator="lessThan">
      <formula>$W$22</formula>
    </cfRule>
    <cfRule type="cellIs" dxfId="800" priority="37" operator="greaterThan">
      <formula>$W$22</formula>
    </cfRule>
  </conditionalFormatting>
  <conditionalFormatting sqref="X20">
    <cfRule type="cellIs" dxfId="799" priority="33" operator="between">
      <formula>$X$22</formula>
      <formula>$X$23</formula>
    </cfRule>
    <cfRule type="cellIs" dxfId="798" priority="34" operator="lessThan">
      <formula>$X$22</formula>
    </cfRule>
    <cfRule type="cellIs" dxfId="797" priority="35" operator="greaterThan">
      <formula>$X$23</formula>
    </cfRule>
  </conditionalFormatting>
  <conditionalFormatting sqref="Y20">
    <cfRule type="cellIs" dxfId="796" priority="31" operator="lessThan">
      <formula>$Y$22</formula>
    </cfRule>
    <cfRule type="cellIs" dxfId="795" priority="32" operator="greaterThan">
      <formula>$Y$22</formula>
    </cfRule>
  </conditionalFormatting>
  <conditionalFormatting sqref="AB20">
    <cfRule type="cellIs" dxfId="794" priority="29" operator="lessThan">
      <formula>$AB$22</formula>
    </cfRule>
    <cfRule type="cellIs" dxfId="793" priority="30" operator="greaterThan">
      <formula>$AB$22</formula>
    </cfRule>
  </conditionalFormatting>
  <conditionalFormatting sqref="AD20">
    <cfRule type="cellIs" dxfId="792" priority="26" operator="between">
      <formula>$AD$22</formula>
      <formula>$AD$23</formula>
    </cfRule>
    <cfRule type="cellIs" dxfId="791" priority="27" operator="lessThan">
      <formula>$AD$22</formula>
    </cfRule>
    <cfRule type="cellIs" dxfId="790" priority="28" operator="greaterThan">
      <formula>$AD$23</formula>
    </cfRule>
  </conditionalFormatting>
  <conditionalFormatting sqref="AE20">
    <cfRule type="cellIs" dxfId="789" priority="23" operator="between">
      <formula>$AE$22</formula>
      <formula>$AE$23</formula>
    </cfRule>
    <cfRule type="cellIs" dxfId="788" priority="24" operator="lessThan">
      <formula>$AE$22</formula>
    </cfRule>
    <cfRule type="cellIs" dxfId="787" priority="25" operator="greaterThan">
      <formula>$AE$23</formula>
    </cfRule>
  </conditionalFormatting>
  <conditionalFormatting sqref="AF20">
    <cfRule type="cellIs" dxfId="786" priority="21" operator="lessThan">
      <formula>$AF$22</formula>
    </cfRule>
    <cfRule type="cellIs" dxfId="785" priority="22" operator="greaterThan">
      <formula>$AF$22</formula>
    </cfRule>
  </conditionalFormatting>
  <conditionalFormatting sqref="AG20">
    <cfRule type="cellIs" dxfId="784" priority="18" operator="between">
      <formula>$AG$22</formula>
      <formula>$AG$23</formula>
    </cfRule>
    <cfRule type="cellIs" dxfId="783" priority="19" operator="lessThan">
      <formula>$AG$22</formula>
    </cfRule>
    <cfRule type="cellIs" dxfId="782" priority="20" operator="greaterThan">
      <formula>$AG$23</formula>
    </cfRule>
  </conditionalFormatting>
  <conditionalFormatting sqref="AH20">
    <cfRule type="cellIs" dxfId="781" priority="15" operator="between">
      <formula>$AH$22</formula>
      <formula>$AH$23</formula>
    </cfRule>
    <cfRule type="cellIs" dxfId="780" priority="16" operator="lessThan">
      <formula>$AH$22</formula>
    </cfRule>
    <cfRule type="cellIs" dxfId="779" priority="17" operator="greaterThan">
      <formula>$AH$23</formula>
    </cfRule>
  </conditionalFormatting>
  <conditionalFormatting sqref="AI20">
    <cfRule type="cellIs" dxfId="778" priority="12" operator="between">
      <formula>$AI$22</formula>
      <formula>$AI$23</formula>
    </cfRule>
    <cfRule type="cellIs" dxfId="777" priority="13" operator="lessThan">
      <formula>$AI$22</formula>
    </cfRule>
    <cfRule type="cellIs" dxfId="776" priority="14" operator="greaterThan">
      <formula>$AI$23</formula>
    </cfRule>
  </conditionalFormatting>
  <conditionalFormatting sqref="AJ20">
    <cfRule type="cellIs" dxfId="775" priority="10" operator="lessThan">
      <formula>$AJ$22</formula>
    </cfRule>
    <cfRule type="cellIs" dxfId="774" priority="11" operator="greaterThan">
      <formula>$AJ$22</formula>
    </cfRule>
  </conditionalFormatting>
  <pageMargins left="0.7" right="0.7" top="0.75" bottom="0.75" header="0.3" footer="0.3"/>
  <pageSetup orientation="portrait"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0070C0"/>
  </sheetPr>
  <dimension ref="A1:AK41"/>
  <sheetViews>
    <sheetView zoomScale="90" zoomScaleNormal="90" workbookViewId="0">
      <pane xSplit="3" ySplit="3" topLeftCell="X4" activePane="bottomRight" state="frozen"/>
      <selection pane="topRight" activeCell="D1" sqref="D1"/>
      <selection pane="bottomLeft" activeCell="A4" sqref="A4"/>
      <selection pane="bottomRight"/>
    </sheetView>
  </sheetViews>
  <sheetFormatPr defaultColWidth="38.1796875" defaultRowHeight="14.5" x14ac:dyDescent="0.35"/>
  <cols>
    <col min="1" max="1" width="7.36328125" style="2" bestFit="1" customWidth="1"/>
    <col min="2" max="2" width="26.6328125" style="1" customWidth="1"/>
    <col min="3" max="3" width="26.6328125" style="2" customWidth="1"/>
    <col min="4" max="4" width="1.81640625" style="1" customWidth="1"/>
    <col min="5" max="36" width="8.6328125" style="1" customWidth="1"/>
    <col min="37" max="37" width="2.1796875" style="1" customWidth="1"/>
    <col min="38" max="38" width="3.26953125" style="1" customWidth="1"/>
    <col min="39" max="16384" width="38.1796875" style="1"/>
  </cols>
  <sheetData>
    <row r="1" spans="1:37" ht="96" customHeight="1" thickBot="1" x14ac:dyDescent="0.4">
      <c r="E1" s="5" t="s">
        <v>12</v>
      </c>
      <c r="F1" s="5" t="s">
        <v>13</v>
      </c>
      <c r="G1" s="5" t="s">
        <v>14</v>
      </c>
      <c r="H1" s="5" t="s">
        <v>15</v>
      </c>
      <c r="I1" s="5" t="s">
        <v>16</v>
      </c>
      <c r="J1" s="5" t="s">
        <v>17</v>
      </c>
      <c r="K1" s="5" t="s">
        <v>18</v>
      </c>
      <c r="L1" s="5" t="s">
        <v>19</v>
      </c>
      <c r="M1" s="5" t="s">
        <v>20</v>
      </c>
      <c r="N1" s="5" t="s">
        <v>21</v>
      </c>
      <c r="O1" s="5" t="s">
        <v>22</v>
      </c>
      <c r="P1" s="5" t="s">
        <v>23</v>
      </c>
      <c r="Q1" s="5" t="s">
        <v>24</v>
      </c>
      <c r="R1" s="5" t="s">
        <v>25</v>
      </c>
      <c r="S1" s="5" t="s">
        <v>26</v>
      </c>
      <c r="T1" s="5" t="s">
        <v>27</v>
      </c>
      <c r="U1" s="5" t="s">
        <v>28</v>
      </c>
      <c r="V1" s="5" t="s">
        <v>29</v>
      </c>
      <c r="W1" s="5" t="s">
        <v>30</v>
      </c>
      <c r="X1" s="5" t="s">
        <v>31</v>
      </c>
      <c r="Y1" s="5" t="s">
        <v>32</v>
      </c>
      <c r="Z1" s="5" t="s">
        <v>33</v>
      </c>
      <c r="AA1" s="5" t="s">
        <v>34</v>
      </c>
      <c r="AB1" s="5" t="s">
        <v>35</v>
      </c>
      <c r="AC1" s="5" t="s">
        <v>36</v>
      </c>
      <c r="AD1" s="5" t="s">
        <v>37</v>
      </c>
      <c r="AE1" s="5" t="s">
        <v>38</v>
      </c>
      <c r="AF1" s="5" t="s">
        <v>39</v>
      </c>
      <c r="AG1" s="5" t="s">
        <v>40</v>
      </c>
      <c r="AH1" s="5" t="s">
        <v>41</v>
      </c>
      <c r="AI1" s="5" t="s">
        <v>42</v>
      </c>
      <c r="AJ1" s="5" t="s">
        <v>43</v>
      </c>
    </row>
    <row r="2" spans="1:37" ht="15" thickTop="1" x14ac:dyDescent="0.35">
      <c r="A2" s="311" t="s">
        <v>1</v>
      </c>
      <c r="B2" s="313" t="s">
        <v>0</v>
      </c>
      <c r="C2" s="314"/>
      <c r="E2" s="335" t="s">
        <v>44</v>
      </c>
      <c r="F2" s="337" t="s">
        <v>45</v>
      </c>
      <c r="G2" s="337" t="s">
        <v>46</v>
      </c>
      <c r="H2" s="337" t="s">
        <v>47</v>
      </c>
      <c r="I2" s="325" t="s">
        <v>48</v>
      </c>
      <c r="J2" s="337" t="s">
        <v>49</v>
      </c>
      <c r="K2" s="337" t="s">
        <v>50</v>
      </c>
      <c r="L2" s="325" t="s">
        <v>51</v>
      </c>
      <c r="M2" s="325" t="s">
        <v>52</v>
      </c>
      <c r="N2" s="325" t="s">
        <v>53</v>
      </c>
      <c r="O2" s="325" t="s">
        <v>54</v>
      </c>
      <c r="P2" s="325" t="s">
        <v>55</v>
      </c>
      <c r="Q2" s="325" t="s">
        <v>56</v>
      </c>
      <c r="R2" s="325" t="s">
        <v>57</v>
      </c>
      <c r="S2" s="325" t="s">
        <v>58</v>
      </c>
      <c r="T2" s="325" t="s">
        <v>59</v>
      </c>
      <c r="U2" s="325" t="s">
        <v>60</v>
      </c>
      <c r="V2" s="325" t="s">
        <v>61</v>
      </c>
      <c r="W2" s="325" t="s">
        <v>62</v>
      </c>
      <c r="X2" s="325" t="s">
        <v>63</v>
      </c>
      <c r="Y2" s="325" t="s">
        <v>64</v>
      </c>
      <c r="Z2" s="325" t="s">
        <v>65</v>
      </c>
      <c r="AA2" s="325" t="s">
        <v>66</v>
      </c>
      <c r="AB2" s="325" t="s">
        <v>67</v>
      </c>
      <c r="AC2" s="325" t="s">
        <v>68</v>
      </c>
      <c r="AD2" s="325" t="s">
        <v>69</v>
      </c>
      <c r="AE2" s="325" t="s">
        <v>70</v>
      </c>
      <c r="AF2" s="325" t="s">
        <v>71</v>
      </c>
      <c r="AG2" s="325" t="s">
        <v>72</v>
      </c>
      <c r="AH2" s="325" t="s">
        <v>73</v>
      </c>
      <c r="AI2" s="325" t="s">
        <v>74</v>
      </c>
      <c r="AJ2" s="327" t="s">
        <v>75</v>
      </c>
    </row>
    <row r="3" spans="1:37" ht="15" thickBot="1" x14ac:dyDescent="0.4">
      <c r="A3" s="312"/>
      <c r="B3" s="315"/>
      <c r="C3" s="316"/>
      <c r="E3" s="341"/>
      <c r="F3" s="306"/>
      <c r="G3" s="306"/>
      <c r="H3" s="306"/>
      <c r="I3" s="306"/>
      <c r="J3" s="306"/>
      <c r="K3" s="306"/>
      <c r="L3" s="306"/>
      <c r="M3" s="306"/>
      <c r="N3" s="306"/>
      <c r="O3" s="306"/>
      <c r="P3" s="306"/>
      <c r="Q3" s="306"/>
      <c r="R3" s="306"/>
      <c r="S3" s="306"/>
      <c r="T3" s="306"/>
      <c r="U3" s="306"/>
      <c r="V3" s="306"/>
      <c r="W3" s="306"/>
      <c r="X3" s="306"/>
      <c r="Y3" s="306"/>
      <c r="Z3" s="306"/>
      <c r="AA3" s="306"/>
      <c r="AB3" s="306"/>
      <c r="AC3" s="306"/>
      <c r="AD3" s="306"/>
      <c r="AE3" s="306"/>
      <c r="AF3" s="306"/>
      <c r="AG3" s="306"/>
      <c r="AH3" s="306"/>
      <c r="AI3" s="306"/>
      <c r="AJ3" s="340"/>
    </row>
    <row r="4" spans="1:37" ht="16" thickTop="1" x14ac:dyDescent="0.35">
      <c r="A4" s="242">
        <v>9.7100000000000009</v>
      </c>
      <c r="B4" s="299" t="s">
        <v>186</v>
      </c>
      <c r="C4" s="300"/>
      <c r="E4" s="153"/>
      <c r="F4" s="79"/>
      <c r="G4" s="79"/>
      <c r="H4" s="79"/>
      <c r="I4" s="79"/>
      <c r="J4" s="79"/>
      <c r="K4" s="79"/>
      <c r="L4" s="79"/>
      <c r="M4" s="79"/>
      <c r="N4" s="79"/>
      <c r="O4" s="79"/>
      <c r="P4" s="79"/>
      <c r="Q4" s="79"/>
      <c r="R4" s="79"/>
      <c r="S4" s="79"/>
      <c r="T4" s="79"/>
      <c r="U4" s="79"/>
      <c r="V4" s="79"/>
      <c r="W4" s="79"/>
      <c r="X4" s="79"/>
      <c r="Y4" s="79"/>
      <c r="Z4" s="79"/>
      <c r="AA4" s="79"/>
      <c r="AB4" s="79"/>
      <c r="AC4" s="79"/>
      <c r="AD4" s="79"/>
      <c r="AE4" s="79"/>
      <c r="AF4" s="79"/>
      <c r="AG4" s="79"/>
      <c r="AH4" s="79"/>
      <c r="AI4" s="79"/>
      <c r="AJ4" s="154"/>
      <c r="AK4" s="76"/>
    </row>
    <row r="5" spans="1:37" s="23" customFormat="1" x14ac:dyDescent="0.35">
      <c r="A5" s="202">
        <v>2</v>
      </c>
      <c r="B5" s="348" t="s">
        <v>3</v>
      </c>
      <c r="C5" s="349"/>
      <c r="E5" s="147">
        <v>73.624000000000009</v>
      </c>
      <c r="F5" s="151">
        <v>12.612</v>
      </c>
      <c r="G5" s="151">
        <v>4.6640000000000006</v>
      </c>
      <c r="H5" s="151">
        <v>2.7760000000000002</v>
      </c>
      <c r="I5" s="151">
        <v>6.8000000000000005E-2</v>
      </c>
      <c r="J5" s="151">
        <v>1.4480000000000002</v>
      </c>
      <c r="K5" s="151">
        <v>0.33999999999999997</v>
      </c>
      <c r="L5" s="151">
        <v>0.25600000000000001</v>
      </c>
      <c r="M5" s="151">
        <v>0.46799999999999997</v>
      </c>
      <c r="N5" s="151">
        <v>0.30800000000000005</v>
      </c>
      <c r="O5" s="151">
        <v>0.15600000000000003</v>
      </c>
      <c r="P5" s="151">
        <v>0.56799999999999995</v>
      </c>
      <c r="Q5" s="151">
        <v>5.1319999999999997</v>
      </c>
      <c r="R5" s="151">
        <v>408.48000000000008</v>
      </c>
      <c r="S5" s="151">
        <v>0.11600000000000001</v>
      </c>
      <c r="T5" s="151">
        <v>42.352000000000004</v>
      </c>
      <c r="U5" s="151">
        <v>0.156</v>
      </c>
      <c r="V5" s="151">
        <v>0.23200000000000001</v>
      </c>
      <c r="W5" s="151">
        <v>2.4159999999999999</v>
      </c>
      <c r="X5" s="151">
        <v>0.24400000000000005</v>
      </c>
      <c r="Y5" s="151">
        <v>8.0000000000000002E-3</v>
      </c>
      <c r="Z5" s="151">
        <v>94.384</v>
      </c>
      <c r="AA5" s="151">
        <v>1.1400000000000001</v>
      </c>
      <c r="AB5" s="151">
        <v>96.324000000000012</v>
      </c>
      <c r="AC5" s="151">
        <v>95.524000000000015</v>
      </c>
      <c r="AD5" s="151">
        <v>156.58800000000002</v>
      </c>
      <c r="AE5" s="151">
        <v>92.51600000000002</v>
      </c>
      <c r="AF5" s="151">
        <v>61.384000000000007</v>
      </c>
      <c r="AG5" s="151">
        <v>2.528</v>
      </c>
      <c r="AH5" s="151">
        <v>0.84400000000000008</v>
      </c>
      <c r="AI5" s="151">
        <v>156.05600000000001</v>
      </c>
      <c r="AJ5" s="152">
        <v>458.19200000000001</v>
      </c>
      <c r="AK5" s="140"/>
    </row>
    <row r="6" spans="1:37" s="23" customFormat="1" x14ac:dyDescent="0.35">
      <c r="A6" s="203">
        <v>0.57000000000000006</v>
      </c>
      <c r="B6" s="348" t="s">
        <v>4</v>
      </c>
      <c r="C6" s="349"/>
      <c r="E6" s="147">
        <v>21.312199999999997</v>
      </c>
      <c r="F6" s="151">
        <v>3.9024000000000001</v>
      </c>
      <c r="G6" s="151">
        <v>1.0772999999999999</v>
      </c>
      <c r="H6" s="151">
        <v>1.4517000000000002</v>
      </c>
      <c r="I6" s="151">
        <v>0</v>
      </c>
      <c r="J6" s="151">
        <v>0.51200000000000001</v>
      </c>
      <c r="K6" s="151">
        <v>6.8800000000000014E-2</v>
      </c>
      <c r="L6" s="151">
        <v>7.9300000000000009E-2</v>
      </c>
      <c r="M6" s="151">
        <v>0.23069999999999999</v>
      </c>
      <c r="N6" s="151">
        <v>0.1963</v>
      </c>
      <c r="O6" s="151">
        <v>3.4400000000000007E-2</v>
      </c>
      <c r="P6" s="151">
        <v>0</v>
      </c>
      <c r="Q6" s="151">
        <v>0.65100000000000002</v>
      </c>
      <c r="R6" s="151">
        <v>208.69740000000002</v>
      </c>
      <c r="S6" s="151">
        <v>0</v>
      </c>
      <c r="T6" s="151">
        <v>10.415699999999999</v>
      </c>
      <c r="U6" s="151">
        <v>2.6300000000000004E-2</v>
      </c>
      <c r="V6" s="151">
        <v>2.6300000000000004E-2</v>
      </c>
      <c r="W6" s="151">
        <v>0.47260000000000002</v>
      </c>
      <c r="X6" s="151">
        <v>5.9400000000000001E-2</v>
      </c>
      <c r="Y6" s="151">
        <v>0</v>
      </c>
      <c r="Z6" s="151">
        <v>7.3381000000000007</v>
      </c>
      <c r="AA6" s="151">
        <v>0</v>
      </c>
      <c r="AB6" s="151">
        <v>7.3381000000000007</v>
      </c>
      <c r="AC6" s="151">
        <v>7.3381000000000007</v>
      </c>
      <c r="AD6" s="151">
        <v>11.470700000000001</v>
      </c>
      <c r="AE6" s="151">
        <v>15.243400000000001</v>
      </c>
      <c r="AF6" s="151">
        <v>7.0629000000000008</v>
      </c>
      <c r="AG6" s="151">
        <v>0.33000000000000007</v>
      </c>
      <c r="AH6" s="151">
        <v>0.1366</v>
      </c>
      <c r="AI6" s="151">
        <v>30.738999999999997</v>
      </c>
      <c r="AJ6" s="152">
        <v>101.29320000000001</v>
      </c>
      <c r="AK6" s="140"/>
    </row>
    <row r="7" spans="1:37" customFormat="1" x14ac:dyDescent="0.35">
      <c r="A7" s="80">
        <v>7.14</v>
      </c>
      <c r="B7" s="295" t="s">
        <v>190</v>
      </c>
      <c r="C7" s="296"/>
      <c r="E7" s="155">
        <v>460.92399999999998</v>
      </c>
      <c r="F7" s="92">
        <v>101.684</v>
      </c>
      <c r="G7" s="92">
        <v>17.423999999999999</v>
      </c>
      <c r="H7" s="92">
        <v>49.4</v>
      </c>
      <c r="I7" s="92">
        <v>2.2759999999999998</v>
      </c>
      <c r="J7" s="92">
        <v>6.4179999999999993</v>
      </c>
      <c r="K7" s="92">
        <v>0.998</v>
      </c>
      <c r="L7" s="92">
        <v>2.8519999999999999</v>
      </c>
      <c r="M7" s="92">
        <v>1.8539999999999999</v>
      </c>
      <c r="N7" s="92">
        <v>1.1399999999999999</v>
      </c>
      <c r="O7" s="92">
        <v>0.14199999999999999</v>
      </c>
      <c r="P7" s="92">
        <v>2.71</v>
      </c>
      <c r="Q7" s="92">
        <v>9.8539999999999992</v>
      </c>
      <c r="R7" s="92">
        <v>329.56200000000001</v>
      </c>
      <c r="S7" s="92">
        <v>0</v>
      </c>
      <c r="T7" s="92">
        <v>166.76600000000002</v>
      </c>
      <c r="U7" s="92">
        <v>0.71399999999999997</v>
      </c>
      <c r="V7" s="92">
        <v>0.57199999999999995</v>
      </c>
      <c r="W7" s="92">
        <v>6.2839999999999998</v>
      </c>
      <c r="X7" s="92">
        <v>0.71399999999999997</v>
      </c>
      <c r="Y7" s="92">
        <v>0</v>
      </c>
      <c r="Z7" s="92">
        <v>156.876</v>
      </c>
      <c r="AA7" s="92">
        <v>1.1399999999999999</v>
      </c>
      <c r="AB7" s="92">
        <v>159.01399999999998</v>
      </c>
      <c r="AC7" s="92">
        <v>158.01599999999999</v>
      </c>
      <c r="AD7" s="92">
        <v>183.57400000000001</v>
      </c>
      <c r="AE7" s="92">
        <v>247.67600000000002</v>
      </c>
      <c r="AF7" s="92">
        <v>134.24799999999999</v>
      </c>
      <c r="AG7" s="92">
        <v>4.9979999999999993</v>
      </c>
      <c r="AH7" s="92">
        <v>2.1419999999999999</v>
      </c>
      <c r="AI7" s="92">
        <v>217.10599999999999</v>
      </c>
      <c r="AJ7" s="156">
        <v>1843.1379999999999</v>
      </c>
      <c r="AK7" s="78"/>
    </row>
    <row r="8" spans="1:37" s="23" customFormat="1" ht="15.5" x14ac:dyDescent="0.35">
      <c r="A8" s="235">
        <v>4.43</v>
      </c>
      <c r="B8" s="299" t="s">
        <v>189</v>
      </c>
      <c r="C8" s="300"/>
      <c r="E8" s="147">
        <v>708.09569999999997</v>
      </c>
      <c r="F8" s="151">
        <v>140.1277</v>
      </c>
      <c r="G8" s="151">
        <v>18.053600000000003</v>
      </c>
      <c r="H8" s="151">
        <v>6.5630999999999995</v>
      </c>
      <c r="I8" s="151">
        <v>2.8035000000000001</v>
      </c>
      <c r="J8" s="151">
        <v>8.6648999999999994</v>
      </c>
      <c r="K8" s="151">
        <v>1.5968</v>
      </c>
      <c r="L8" s="151">
        <v>2.3868999999999998</v>
      </c>
      <c r="M8" s="151">
        <v>3.3247</v>
      </c>
      <c r="N8" s="151">
        <v>2.8548000000000004</v>
      </c>
      <c r="O8" s="151">
        <v>0.21299999999999999</v>
      </c>
      <c r="P8" s="151">
        <v>3.3996</v>
      </c>
      <c r="Q8" s="151">
        <v>24.361200000000004</v>
      </c>
      <c r="R8" s="151">
        <v>9.92</v>
      </c>
      <c r="S8" s="151">
        <v>0.15130000000000002</v>
      </c>
      <c r="T8" s="151">
        <v>0.48710000000000003</v>
      </c>
      <c r="U8" s="151">
        <v>0.74460000000000004</v>
      </c>
      <c r="V8" s="151">
        <v>0.31900000000000001</v>
      </c>
      <c r="W8" s="151">
        <v>12.437999999999999</v>
      </c>
      <c r="X8" s="151">
        <v>0.59350000000000003</v>
      </c>
      <c r="Y8" s="151">
        <v>2.6699999999999998E-2</v>
      </c>
      <c r="Z8" s="151">
        <v>88.111500000000007</v>
      </c>
      <c r="AA8" s="151">
        <v>8.9419000000000004</v>
      </c>
      <c r="AB8" s="151">
        <v>103.2282</v>
      </c>
      <c r="AC8" s="151">
        <v>96.887100000000004</v>
      </c>
      <c r="AD8" s="151">
        <v>103.8494</v>
      </c>
      <c r="AE8" s="151">
        <v>632.95939999999996</v>
      </c>
      <c r="AF8" s="151">
        <v>256.1687</v>
      </c>
      <c r="AG8" s="151">
        <v>7.5949000000000009</v>
      </c>
      <c r="AH8" s="151">
        <v>5.0579000000000001</v>
      </c>
      <c r="AI8" s="151">
        <v>178.4752</v>
      </c>
      <c r="AJ8" s="152">
        <v>640.2016000000001</v>
      </c>
      <c r="AK8" s="140"/>
    </row>
    <row r="9" spans="1:37" ht="15.5" x14ac:dyDescent="0.35">
      <c r="A9" s="133">
        <v>4</v>
      </c>
      <c r="B9" s="299" t="s">
        <v>6</v>
      </c>
      <c r="C9" s="300"/>
      <c r="E9" s="147"/>
      <c r="F9" s="151"/>
      <c r="G9" s="151"/>
      <c r="H9" s="151"/>
      <c r="I9" s="151"/>
      <c r="J9" s="151"/>
      <c r="K9" s="151"/>
      <c r="L9" s="151"/>
      <c r="M9" s="151"/>
      <c r="N9" s="151"/>
      <c r="O9" s="151"/>
      <c r="P9" s="151"/>
      <c r="Q9" s="151"/>
      <c r="R9" s="151"/>
      <c r="S9" s="151"/>
      <c r="T9" s="151"/>
      <c r="U9" s="151"/>
      <c r="V9" s="151"/>
      <c r="W9" s="151"/>
      <c r="X9" s="151"/>
      <c r="Y9" s="151"/>
      <c r="Z9" s="151"/>
      <c r="AA9" s="151"/>
      <c r="AB9" s="151"/>
      <c r="AC9" s="151"/>
      <c r="AD9" s="151"/>
      <c r="AE9" s="151"/>
      <c r="AF9" s="151"/>
      <c r="AG9" s="151"/>
      <c r="AH9" s="151"/>
      <c r="AI9" s="151"/>
      <c r="AJ9" s="152"/>
      <c r="AK9" s="76"/>
    </row>
    <row r="10" spans="1:37" x14ac:dyDescent="0.35">
      <c r="A10" s="204">
        <v>2.7199999999999998</v>
      </c>
      <c r="B10" s="350" t="s">
        <v>7</v>
      </c>
      <c r="C10" s="351"/>
      <c r="E10" s="147"/>
      <c r="F10" s="151"/>
      <c r="G10" s="151"/>
      <c r="H10" s="151"/>
      <c r="I10" s="151"/>
      <c r="J10" s="151"/>
      <c r="K10" s="151"/>
      <c r="L10" s="151"/>
      <c r="M10" s="151"/>
      <c r="N10" s="151"/>
      <c r="O10" s="151"/>
      <c r="P10" s="151"/>
      <c r="Q10" s="151"/>
      <c r="R10" s="151"/>
      <c r="S10" s="151"/>
      <c r="T10" s="151"/>
      <c r="U10" s="151"/>
      <c r="V10" s="151"/>
      <c r="W10" s="151"/>
      <c r="X10" s="151"/>
      <c r="Y10" s="151"/>
      <c r="Z10" s="151"/>
      <c r="AA10" s="151"/>
      <c r="AB10" s="151"/>
      <c r="AC10" s="151"/>
      <c r="AD10" s="151"/>
      <c r="AE10" s="151"/>
      <c r="AF10" s="151"/>
      <c r="AG10" s="151"/>
      <c r="AH10" s="151"/>
      <c r="AI10" s="151"/>
      <c r="AJ10" s="152"/>
      <c r="AK10" s="76"/>
    </row>
    <row r="11" spans="1:37" s="23" customFormat="1" x14ac:dyDescent="0.35">
      <c r="A11" s="203">
        <v>1.46</v>
      </c>
      <c r="B11" s="348" t="s">
        <v>8</v>
      </c>
      <c r="C11" s="349"/>
      <c r="E11" s="147">
        <v>174.40589999999997</v>
      </c>
      <c r="F11" s="151">
        <v>27.812899999999999</v>
      </c>
      <c r="G11" s="151">
        <v>7.469199999999999</v>
      </c>
      <c r="H11" s="151">
        <v>2.0844999999999998</v>
      </c>
      <c r="I11" s="151">
        <v>0</v>
      </c>
      <c r="J11" s="151">
        <v>2.4216999999999995</v>
      </c>
      <c r="K11" s="151">
        <v>0.42320000000000002</v>
      </c>
      <c r="L11" s="151">
        <v>0.62659999999999993</v>
      </c>
      <c r="M11" s="151">
        <v>1.0684</v>
      </c>
      <c r="N11" s="151">
        <v>0.86119999999999997</v>
      </c>
      <c r="O11" s="151">
        <v>0.18689999999999998</v>
      </c>
      <c r="P11" s="151">
        <v>0.1885</v>
      </c>
      <c r="Q11" s="151">
        <v>11.692399999999999</v>
      </c>
      <c r="R11" s="151">
        <v>2.5425999999999997</v>
      </c>
      <c r="S11" s="151">
        <v>0</v>
      </c>
      <c r="T11" s="151">
        <v>3.2853999999999997</v>
      </c>
      <c r="U11" s="151">
        <v>0.26869999999999999</v>
      </c>
      <c r="V11" s="151">
        <v>0.111</v>
      </c>
      <c r="W11" s="151">
        <v>3.3028999999999997</v>
      </c>
      <c r="X11" s="151">
        <v>0.15479999999999999</v>
      </c>
      <c r="Y11" s="151">
        <v>0</v>
      </c>
      <c r="Z11" s="151">
        <v>169.42319999999998</v>
      </c>
      <c r="AA11" s="151">
        <v>4.3499999999999997E-2</v>
      </c>
      <c r="AB11" s="151">
        <v>169.49859999999998</v>
      </c>
      <c r="AC11" s="151">
        <v>169.4667</v>
      </c>
      <c r="AD11" s="151">
        <v>74.430199999999999</v>
      </c>
      <c r="AE11" s="151">
        <v>187.9556</v>
      </c>
      <c r="AF11" s="151">
        <v>74.674700000000001</v>
      </c>
      <c r="AG11" s="151">
        <v>3.1536999999999997</v>
      </c>
      <c r="AH11" s="151">
        <v>1.4776</v>
      </c>
      <c r="AI11" s="151">
        <v>76.814400000000006</v>
      </c>
      <c r="AJ11" s="152">
        <v>538.51429999999993</v>
      </c>
      <c r="AK11" s="140"/>
    </row>
    <row r="12" spans="1:37" s="23" customFormat="1" x14ac:dyDescent="0.35">
      <c r="A12" s="203">
        <v>1.26</v>
      </c>
      <c r="B12" s="348" t="s">
        <v>9</v>
      </c>
      <c r="C12" s="349"/>
      <c r="E12" s="147">
        <v>273.9896</v>
      </c>
      <c r="F12" s="151">
        <v>10.5341</v>
      </c>
      <c r="G12" s="151">
        <v>4.0819999999999999</v>
      </c>
      <c r="H12" s="151">
        <v>1.6263000000000001</v>
      </c>
      <c r="I12" s="151">
        <v>4.0099999999999997E-2</v>
      </c>
      <c r="J12" s="151">
        <v>23.963699999999999</v>
      </c>
      <c r="K12" s="151">
        <v>3.0053000000000001</v>
      </c>
      <c r="L12" s="151">
        <v>11.075199999999999</v>
      </c>
      <c r="M12" s="151">
        <v>8.4998000000000005</v>
      </c>
      <c r="N12" s="151">
        <v>7.5454999999999997</v>
      </c>
      <c r="O12" s="151">
        <v>0.93659999999999999</v>
      </c>
      <c r="P12" s="151">
        <v>0</v>
      </c>
      <c r="Q12" s="151">
        <v>8.6405999999999992</v>
      </c>
      <c r="R12" s="151">
        <v>1.6393</v>
      </c>
      <c r="S12" s="151">
        <v>0</v>
      </c>
      <c r="T12" s="151">
        <v>1.0017</v>
      </c>
      <c r="U12" s="151">
        <v>0.24709999999999999</v>
      </c>
      <c r="V12" s="151">
        <v>0.1512</v>
      </c>
      <c r="W12" s="151">
        <v>3.9047000000000001</v>
      </c>
      <c r="X12" s="151">
        <v>0.2041</v>
      </c>
      <c r="Y12" s="151">
        <v>0</v>
      </c>
      <c r="Z12" s="151">
        <v>36.008499999999998</v>
      </c>
      <c r="AA12" s="151">
        <v>0</v>
      </c>
      <c r="AB12" s="151">
        <v>36.008499999999998</v>
      </c>
      <c r="AC12" s="151">
        <v>36.008499999999998</v>
      </c>
      <c r="AD12" s="151">
        <v>64.657399999999996</v>
      </c>
      <c r="AE12" s="151">
        <v>259.29180000000002</v>
      </c>
      <c r="AF12" s="151">
        <v>117.2714</v>
      </c>
      <c r="AG12" s="151">
        <v>2.1879</v>
      </c>
      <c r="AH12" s="151">
        <v>1.9985000000000002</v>
      </c>
      <c r="AI12" s="151">
        <v>46.619299999999996</v>
      </c>
      <c r="AJ12" s="152">
        <v>307.916</v>
      </c>
      <c r="AK12" s="140"/>
    </row>
    <row r="13" spans="1:37" x14ac:dyDescent="0.35">
      <c r="A13" s="205">
        <v>1.28</v>
      </c>
      <c r="B13" s="350" t="s">
        <v>10</v>
      </c>
      <c r="C13" s="351"/>
      <c r="E13" s="147"/>
      <c r="F13" s="151"/>
      <c r="G13" s="151"/>
      <c r="H13" s="151"/>
      <c r="I13" s="151"/>
      <c r="J13" s="151"/>
      <c r="K13" s="151"/>
      <c r="L13" s="151"/>
      <c r="M13" s="151"/>
      <c r="N13" s="151"/>
      <c r="O13" s="151"/>
      <c r="P13" s="151"/>
      <c r="Q13" s="151"/>
      <c r="R13" s="151"/>
      <c r="S13" s="151"/>
      <c r="T13" s="151"/>
      <c r="U13" s="151"/>
      <c r="V13" s="151"/>
      <c r="W13" s="151"/>
      <c r="X13" s="151"/>
      <c r="Y13" s="151"/>
      <c r="Z13" s="151"/>
      <c r="AA13" s="151"/>
      <c r="AB13" s="151"/>
      <c r="AC13" s="151"/>
      <c r="AD13" s="151"/>
      <c r="AE13" s="151"/>
      <c r="AF13" s="151"/>
      <c r="AG13" s="151"/>
      <c r="AH13" s="151"/>
      <c r="AI13" s="151"/>
      <c r="AJ13" s="152"/>
      <c r="AK13" s="76"/>
    </row>
    <row r="14" spans="1:37" s="23" customFormat="1" x14ac:dyDescent="0.35">
      <c r="A14" s="203">
        <v>0.71</v>
      </c>
      <c r="B14" s="348" t="s">
        <v>191</v>
      </c>
      <c r="C14" s="349"/>
      <c r="E14" s="147">
        <v>111.88399999999999</v>
      </c>
      <c r="F14" s="151">
        <v>0.93869999999999998</v>
      </c>
      <c r="G14" s="151">
        <v>0</v>
      </c>
      <c r="H14" s="151">
        <v>0.52210000000000001</v>
      </c>
      <c r="I14" s="151">
        <v>0</v>
      </c>
      <c r="J14" s="151">
        <v>8.2507999999999981</v>
      </c>
      <c r="K14" s="151">
        <v>2.4916999999999998</v>
      </c>
      <c r="L14" s="151">
        <v>3.4708999999999999</v>
      </c>
      <c r="M14" s="151">
        <v>1.1952999999999998</v>
      </c>
      <c r="N14" s="151">
        <v>0.83800000000000008</v>
      </c>
      <c r="O14" s="151">
        <v>5.5499999999999994E-2</v>
      </c>
      <c r="P14" s="151">
        <v>353.68569999999994</v>
      </c>
      <c r="Q14" s="151">
        <v>8.3645999999999994</v>
      </c>
      <c r="R14" s="151">
        <v>147.0882</v>
      </c>
      <c r="S14" s="151">
        <v>1.1258999999999999</v>
      </c>
      <c r="T14" s="151">
        <v>2.3800000000000005E-2</v>
      </c>
      <c r="U14" s="151">
        <v>6.54E-2</v>
      </c>
      <c r="V14" s="151">
        <v>0.34400000000000003</v>
      </c>
      <c r="W14" s="151">
        <v>2.3094999999999999</v>
      </c>
      <c r="X14" s="151">
        <v>7.959999999999999E-2</v>
      </c>
      <c r="Y14" s="151">
        <v>1.5842000000000001</v>
      </c>
      <c r="Z14" s="151">
        <v>50.488</v>
      </c>
      <c r="AA14" s="151">
        <v>0</v>
      </c>
      <c r="AB14" s="151">
        <v>50.488</v>
      </c>
      <c r="AC14" s="151">
        <v>50.488</v>
      </c>
      <c r="AD14" s="151">
        <v>40.369999999999997</v>
      </c>
      <c r="AE14" s="151">
        <v>113.82679999999999</v>
      </c>
      <c r="AF14" s="151">
        <v>6.9631999999999996</v>
      </c>
      <c r="AG14" s="151">
        <v>1.4788999999999999</v>
      </c>
      <c r="AH14" s="151">
        <v>0.92569999999999997</v>
      </c>
      <c r="AI14" s="151">
        <v>91.960599999999999</v>
      </c>
      <c r="AJ14" s="152">
        <v>89.321599999999989</v>
      </c>
      <c r="AK14" s="140"/>
    </row>
    <row r="15" spans="1:37" s="23" customFormat="1" x14ac:dyDescent="0.35">
      <c r="A15" s="203">
        <v>0.57000000000000006</v>
      </c>
      <c r="B15" s="295" t="s">
        <v>247</v>
      </c>
      <c r="C15" s="296"/>
      <c r="E15" s="147">
        <v>44.488199999999999</v>
      </c>
      <c r="F15" s="151">
        <v>4.1733000000000002</v>
      </c>
      <c r="G15" s="151">
        <v>3.1899999999999998E-2</v>
      </c>
      <c r="H15" s="151">
        <v>3.8138999999999998</v>
      </c>
      <c r="I15" s="151">
        <v>0.38390000000000002</v>
      </c>
      <c r="J15" s="151">
        <v>0.61189999999999989</v>
      </c>
      <c r="K15" s="151">
        <v>0.40140000000000003</v>
      </c>
      <c r="L15" s="151">
        <v>0.15210000000000001</v>
      </c>
      <c r="M15" s="151">
        <v>1.9099999999999999E-2</v>
      </c>
      <c r="N15" s="151">
        <v>1.12E-2</v>
      </c>
      <c r="O15" s="151">
        <v>0</v>
      </c>
      <c r="P15" s="151">
        <v>5.0844000000000005</v>
      </c>
      <c r="Q15" s="151">
        <v>5.4474000000000009</v>
      </c>
      <c r="R15" s="151">
        <v>16.372</v>
      </c>
      <c r="S15" s="151">
        <v>0.30159999999999998</v>
      </c>
      <c r="T15" s="151">
        <v>0.65650000000000008</v>
      </c>
      <c r="U15" s="151">
        <v>2.8500000000000004E-2</v>
      </c>
      <c r="V15" s="151">
        <v>0.16770000000000002</v>
      </c>
      <c r="W15" s="151">
        <v>0.93090000000000006</v>
      </c>
      <c r="X15" s="151">
        <v>3.4200000000000001E-2</v>
      </c>
      <c r="Y15" s="151">
        <v>0.23550000000000001</v>
      </c>
      <c r="Z15" s="151">
        <v>5.996900000000001</v>
      </c>
      <c r="AA15" s="151">
        <v>0</v>
      </c>
      <c r="AB15" s="151">
        <v>5.996900000000001</v>
      </c>
      <c r="AC15" s="151">
        <v>5.996900000000001</v>
      </c>
      <c r="AD15" s="151">
        <v>126.6799</v>
      </c>
      <c r="AE15" s="151">
        <v>110.55499999999999</v>
      </c>
      <c r="AF15" s="151">
        <v>10.704600000000003</v>
      </c>
      <c r="AG15" s="151">
        <v>0.10150000000000001</v>
      </c>
      <c r="AH15" s="151">
        <v>0.43510000000000004</v>
      </c>
      <c r="AI15" s="151">
        <v>42.137499999999996</v>
      </c>
      <c r="AJ15" s="152">
        <v>158.96460000000002</v>
      </c>
      <c r="AK15" s="140"/>
    </row>
    <row r="16" spans="1:37" s="23" customFormat="1" x14ac:dyDescent="0.35">
      <c r="A16" s="243">
        <v>1</v>
      </c>
      <c r="B16" s="301" t="s">
        <v>192</v>
      </c>
      <c r="C16" s="302"/>
      <c r="E16" s="147">
        <v>81.779166666666669</v>
      </c>
      <c r="F16" s="151">
        <v>7.8583333333333334</v>
      </c>
      <c r="G16" s="151">
        <v>0.70416666666666661</v>
      </c>
      <c r="H16" s="151">
        <v>4.1833333333333327</v>
      </c>
      <c r="I16" s="151">
        <v>0.25</v>
      </c>
      <c r="J16" s="151">
        <v>2.7250000000000001</v>
      </c>
      <c r="K16" s="151">
        <v>0.44375000000000003</v>
      </c>
      <c r="L16" s="151">
        <v>0.6</v>
      </c>
      <c r="M16" s="151">
        <v>1.3</v>
      </c>
      <c r="N16" s="151">
        <v>0</v>
      </c>
      <c r="O16" s="151">
        <v>0</v>
      </c>
      <c r="P16" s="151">
        <v>1.7666666666666666</v>
      </c>
      <c r="Q16" s="151">
        <v>6.5458333333333334</v>
      </c>
      <c r="R16" s="151">
        <v>110.28333333333335</v>
      </c>
      <c r="S16" s="151">
        <v>3.1416666666666671</v>
      </c>
      <c r="T16" s="151">
        <v>1.0999999999999999</v>
      </c>
      <c r="U16" s="151">
        <v>0.1</v>
      </c>
      <c r="V16" s="151">
        <v>0.38437500000000008</v>
      </c>
      <c r="W16" s="151">
        <v>3</v>
      </c>
      <c r="X16" s="151">
        <v>0.1</v>
      </c>
      <c r="Y16" s="151">
        <v>1.0583333333333333</v>
      </c>
      <c r="Z16" s="151">
        <v>19.399999999999999</v>
      </c>
      <c r="AA16" s="151">
        <v>7.45</v>
      </c>
      <c r="AB16" s="151">
        <v>30.25</v>
      </c>
      <c r="AC16" s="151">
        <v>26.85</v>
      </c>
      <c r="AD16" s="151">
        <v>328.65000000000003</v>
      </c>
      <c r="AE16" s="151">
        <v>249.6</v>
      </c>
      <c r="AF16" s="151">
        <v>30.65</v>
      </c>
      <c r="AG16" s="151">
        <v>0.61479166666666674</v>
      </c>
      <c r="AH16" s="151">
        <v>1.0687499999999999</v>
      </c>
      <c r="AI16" s="151">
        <v>114.93333333333334</v>
      </c>
      <c r="AJ16" s="152">
        <v>272.42083333333335</v>
      </c>
      <c r="AK16" s="140"/>
    </row>
    <row r="17" spans="1:37" ht="15" thickBot="1" x14ac:dyDescent="0.4">
      <c r="A17" s="134">
        <v>1</v>
      </c>
      <c r="B17" s="293" t="s">
        <v>248</v>
      </c>
      <c r="C17" s="294"/>
      <c r="E17" s="147">
        <v>71.182000000000002</v>
      </c>
      <c r="F17" s="151">
        <v>1.3940000000000001</v>
      </c>
      <c r="G17" s="151">
        <v>2.8000000000000004E-2</v>
      </c>
      <c r="H17" s="151">
        <v>0.9840000000000001</v>
      </c>
      <c r="I17" s="151">
        <v>0.96399999999999997</v>
      </c>
      <c r="J17" s="151">
        <v>7.3540000000000001</v>
      </c>
      <c r="K17" s="151">
        <v>1.004</v>
      </c>
      <c r="L17" s="151">
        <v>2.7959999999999998</v>
      </c>
      <c r="M17" s="151">
        <v>2.9640000000000004</v>
      </c>
      <c r="N17" s="151">
        <v>2.4900000000000002</v>
      </c>
      <c r="O17" s="151">
        <v>0.46400000000000002</v>
      </c>
      <c r="P17" s="151">
        <v>1.6300000000000001</v>
      </c>
      <c r="Q17" s="151">
        <v>0.16600000000000004</v>
      </c>
      <c r="R17" s="151">
        <v>28.881999999999998</v>
      </c>
      <c r="S17" s="151">
        <v>0.39800000000000002</v>
      </c>
      <c r="T17" s="151">
        <v>3.4000000000000002E-2</v>
      </c>
      <c r="U17" s="151">
        <v>1.0000000000000002E-2</v>
      </c>
      <c r="V17" s="151">
        <v>2E-3</v>
      </c>
      <c r="W17" s="151">
        <v>3.6000000000000004E-2</v>
      </c>
      <c r="X17" s="151">
        <v>0</v>
      </c>
      <c r="Y17" s="151">
        <v>6.0000000000000001E-3</v>
      </c>
      <c r="Z17" s="151">
        <v>0.43400000000000005</v>
      </c>
      <c r="AA17" s="151">
        <v>4.0000000000000008E-2</v>
      </c>
      <c r="AB17" s="151">
        <v>0.50200000000000011</v>
      </c>
      <c r="AC17" s="151">
        <v>0.47399999999999998</v>
      </c>
      <c r="AD17" s="151">
        <v>2.6280000000000001</v>
      </c>
      <c r="AE17" s="151">
        <v>2.98</v>
      </c>
      <c r="AF17" s="151">
        <v>0.65400000000000003</v>
      </c>
      <c r="AG17" s="151">
        <v>0.04</v>
      </c>
      <c r="AH17" s="151">
        <v>3.8000000000000006E-2</v>
      </c>
      <c r="AI17" s="151">
        <v>91.117999999999995</v>
      </c>
      <c r="AJ17" s="152">
        <v>7.1779999999999999</v>
      </c>
      <c r="AK17" s="76"/>
    </row>
    <row r="18" spans="1:37" ht="15.5" thickTop="1" thickBot="1" x14ac:dyDescent="0.4">
      <c r="A18" s="1"/>
      <c r="E18" s="258">
        <f>SUM(E5:E17)</f>
        <v>2021.6847666666667</v>
      </c>
      <c r="F18" s="8">
        <v>311.03743333333335</v>
      </c>
      <c r="G18" s="8">
        <v>53.534166666666671</v>
      </c>
      <c r="H18" s="8">
        <v>73.404933333333332</v>
      </c>
      <c r="I18" s="8">
        <v>6.785499999999999</v>
      </c>
      <c r="J18" s="8">
        <v>62.36999999999999</v>
      </c>
      <c r="K18" s="8">
        <v>10.77295</v>
      </c>
      <c r="L18" s="9"/>
      <c r="M18" s="9"/>
      <c r="N18" s="9"/>
      <c r="O18" s="9"/>
      <c r="P18" s="9"/>
      <c r="Q18" s="8">
        <v>80.855033333333338</v>
      </c>
      <c r="R18" s="8">
        <v>1263.4668333333334</v>
      </c>
      <c r="S18" s="8">
        <v>5.2344666666666662</v>
      </c>
      <c r="T18" s="8">
        <v>226.12219999999999</v>
      </c>
      <c r="U18" s="8">
        <v>2.3605999999999998</v>
      </c>
      <c r="V18" s="8">
        <v>2.3095749999999997</v>
      </c>
      <c r="W18" s="8">
        <v>35.0946</v>
      </c>
      <c r="X18" s="8">
        <v>2.1835999999999998</v>
      </c>
      <c r="Y18" s="145">
        <v>2.9187333333333334</v>
      </c>
      <c r="Z18" s="9"/>
      <c r="AA18" s="9"/>
      <c r="AB18" s="8">
        <v>658.64829999999995</v>
      </c>
      <c r="AC18" s="9"/>
      <c r="AD18" s="8">
        <v>1092.8976</v>
      </c>
      <c r="AE18" s="8">
        <v>1912.604</v>
      </c>
      <c r="AF18" s="8">
        <v>699.78150000000005</v>
      </c>
      <c r="AG18" s="8">
        <v>23.027691666666666</v>
      </c>
      <c r="AH18" s="8">
        <v>14.12415</v>
      </c>
      <c r="AI18" s="8">
        <v>1045.9593333333332</v>
      </c>
      <c r="AJ18" s="10">
        <v>4417.1401333333342</v>
      </c>
    </row>
    <row r="19" spans="1:37" ht="15.5" thickTop="1" thickBot="1" x14ac:dyDescent="0.4">
      <c r="C19" s="42"/>
      <c r="E19" s="23"/>
      <c r="F19" s="23"/>
      <c r="G19" s="23"/>
      <c r="H19" s="23"/>
      <c r="I19" s="23"/>
      <c r="J19" s="23"/>
      <c r="K19" s="23"/>
      <c r="L19" s="23"/>
      <c r="M19" s="23"/>
      <c r="N19" s="23"/>
      <c r="O19" s="23"/>
      <c r="P19" s="23"/>
      <c r="Q19" s="23"/>
      <c r="R19" s="23"/>
      <c r="S19" s="23"/>
      <c r="T19" s="23"/>
      <c r="U19" s="23"/>
      <c r="V19" s="23"/>
      <c r="W19" s="23"/>
      <c r="X19" s="23"/>
      <c r="Y19" s="23"/>
      <c r="Z19" s="23"/>
      <c r="AA19" s="23"/>
      <c r="AB19" s="23"/>
      <c r="AC19" s="23"/>
      <c r="AD19" s="23"/>
      <c r="AE19" s="23"/>
      <c r="AF19" s="23"/>
      <c r="AG19" s="23"/>
      <c r="AH19" s="23"/>
      <c r="AI19" s="23"/>
      <c r="AJ19" s="23"/>
    </row>
    <row r="20" spans="1:37" ht="15" thickTop="1" x14ac:dyDescent="0.35">
      <c r="B20" s="289" t="s">
        <v>104</v>
      </c>
      <c r="C20" s="290"/>
      <c r="D20" s="139"/>
      <c r="E20" s="12">
        <v>1900</v>
      </c>
      <c r="F20" s="13">
        <f>(0.45*E18)/4</f>
        <v>227.43953625</v>
      </c>
      <c r="G20" s="13">
        <f>14*E18/1000</f>
        <v>28.303586733333333</v>
      </c>
      <c r="H20" s="14"/>
      <c r="I20" s="14"/>
      <c r="J20" s="13">
        <f>(0.2*E18)/9</f>
        <v>44.926328148148151</v>
      </c>
      <c r="K20" s="14"/>
      <c r="L20" s="14"/>
      <c r="M20" s="14"/>
      <c r="N20" s="14"/>
      <c r="O20" s="14"/>
      <c r="P20" s="14"/>
      <c r="Q20" s="13">
        <f>(0.1*E18)/4</f>
        <v>50.542119166666673</v>
      </c>
      <c r="R20" s="14">
        <v>700</v>
      </c>
      <c r="S20" s="14">
        <v>15</v>
      </c>
      <c r="T20" s="14">
        <v>75</v>
      </c>
      <c r="U20" s="14">
        <v>1.1000000000000001</v>
      </c>
      <c r="V20" s="14">
        <v>1.1000000000000001</v>
      </c>
      <c r="W20" s="14">
        <v>14</v>
      </c>
      <c r="X20" s="45">
        <v>1.3</v>
      </c>
      <c r="Y20" s="14">
        <v>2.4</v>
      </c>
      <c r="Z20" s="16"/>
      <c r="AA20" s="16"/>
      <c r="AB20" s="14">
        <v>400</v>
      </c>
      <c r="AC20" s="16"/>
      <c r="AD20" s="14">
        <v>1000</v>
      </c>
      <c r="AE20" s="14">
        <v>700</v>
      </c>
      <c r="AF20" s="14">
        <v>310</v>
      </c>
      <c r="AG20" s="14">
        <v>32.4</v>
      </c>
      <c r="AH20" s="14">
        <v>12</v>
      </c>
      <c r="AI20" s="14">
        <v>1500</v>
      </c>
      <c r="AJ20" s="17">
        <v>2600</v>
      </c>
    </row>
    <row r="21" spans="1:37" ht="15" thickBot="1" x14ac:dyDescent="0.4">
      <c r="B21" s="303" t="s">
        <v>105</v>
      </c>
      <c r="C21" s="304"/>
      <c r="D21" s="139"/>
      <c r="E21" s="18">
        <v>2000</v>
      </c>
      <c r="F21" s="19">
        <f>(0.65*E18)/4</f>
        <v>328.52377458333336</v>
      </c>
      <c r="G21" s="20"/>
      <c r="H21" s="20"/>
      <c r="I21" s="19">
        <f>(0.1*E18)/4</f>
        <v>50.542119166666673</v>
      </c>
      <c r="J21" s="19">
        <f>(0.35*E18)/9</f>
        <v>78.62107425925926</v>
      </c>
      <c r="K21" s="19">
        <f>(0.1*E18)/9</f>
        <v>22.463164074074076</v>
      </c>
      <c r="L21" s="20"/>
      <c r="M21" s="20"/>
      <c r="N21" s="20"/>
      <c r="O21" s="20"/>
      <c r="P21" s="20"/>
      <c r="Q21" s="19">
        <f>(0.35*E18)/4</f>
        <v>176.89741708333332</v>
      </c>
      <c r="R21" s="20"/>
      <c r="S21" s="20">
        <v>100</v>
      </c>
      <c r="T21" s="20">
        <v>2000</v>
      </c>
      <c r="U21" s="20"/>
      <c r="V21" s="20"/>
      <c r="W21" s="20"/>
      <c r="X21" s="20">
        <v>100</v>
      </c>
      <c r="Y21" s="20"/>
      <c r="Z21" s="21"/>
      <c r="AA21" s="21"/>
      <c r="AB21" s="20"/>
      <c r="AC21" s="21"/>
      <c r="AD21" s="20">
        <v>2500</v>
      </c>
      <c r="AE21" s="20">
        <v>4000</v>
      </c>
      <c r="AF21" s="20"/>
      <c r="AG21" s="20">
        <v>45</v>
      </c>
      <c r="AH21" s="20">
        <v>40</v>
      </c>
      <c r="AI21" s="20">
        <v>2300</v>
      </c>
      <c r="AJ21" s="22"/>
    </row>
    <row r="22" spans="1:37" ht="15.5" thickTop="1" thickBot="1" x14ac:dyDescent="0.4">
      <c r="A22" s="1"/>
      <c r="C22" s="1"/>
      <c r="F22" s="23"/>
      <c r="G22" s="23"/>
      <c r="H22" s="23"/>
      <c r="I22" s="23"/>
      <c r="J22" s="23"/>
      <c r="K22" s="23"/>
      <c r="L22" s="23"/>
      <c r="M22" s="23"/>
      <c r="N22" s="23"/>
      <c r="O22" s="23"/>
      <c r="P22" s="23"/>
      <c r="Q22" s="23"/>
    </row>
    <row r="23" spans="1:37" ht="15.5" thickTop="1" thickBot="1" x14ac:dyDescent="0.4">
      <c r="A23" s="1"/>
      <c r="B23" s="289" t="s">
        <v>106</v>
      </c>
      <c r="C23" s="290"/>
      <c r="F23" s="24">
        <f>(0.45*AVERAGE(E20:E21))/4</f>
        <v>219.375</v>
      </c>
      <c r="G23" s="25">
        <f>14*AVERAGE(E20:E21)/1000</f>
        <v>27.3</v>
      </c>
      <c r="H23" s="23"/>
      <c r="I23" s="26"/>
      <c r="J23" s="27">
        <f>(0.2*AVERAGE(E20,E21)/9)</f>
        <v>43.333333333333336</v>
      </c>
      <c r="K23" s="28"/>
      <c r="L23" s="28"/>
      <c r="M23" s="28"/>
      <c r="N23" s="28"/>
      <c r="O23" s="28"/>
      <c r="P23" s="28"/>
      <c r="Q23" s="25">
        <f>(0.1*AVERAGE(E20:E21))/4</f>
        <v>48.75</v>
      </c>
      <c r="Y23" s="76"/>
      <c r="Z23" s="76"/>
      <c r="AA23" s="76"/>
      <c r="AB23" s="76"/>
      <c r="AC23" s="76"/>
      <c r="AD23" s="76"/>
      <c r="AE23" s="76"/>
      <c r="AF23" s="144"/>
      <c r="AG23" s="144"/>
      <c r="AH23" s="144"/>
      <c r="AI23" s="76"/>
    </row>
    <row r="24" spans="1:37" ht="15" thickBot="1" x14ac:dyDescent="0.4">
      <c r="A24" s="1"/>
      <c r="B24" s="303" t="s">
        <v>107</v>
      </c>
      <c r="C24" s="304"/>
      <c r="F24" s="29">
        <f>(0.65*AVERAGE(E20:E21))/4</f>
        <v>316.875</v>
      </c>
      <c r="G24" s="30"/>
      <c r="H24" s="23"/>
      <c r="I24" s="29">
        <f>(0.1*AVERAGE(E20:E21))/4</f>
        <v>48.75</v>
      </c>
      <c r="J24" s="31">
        <f>(0.35*AVERAGE(E20:E21))/9</f>
        <v>75.833333333333329</v>
      </c>
      <c r="K24" s="31">
        <f>(0.1*AVERAGE(E20:E21))/9</f>
        <v>21.666666666666668</v>
      </c>
      <c r="L24" s="32"/>
      <c r="M24" s="32"/>
      <c r="N24" s="32"/>
      <c r="O24" s="32"/>
      <c r="P24" s="32"/>
      <c r="Q24" s="33">
        <f>(0.35*AVERAGE(E20:E21))/4</f>
        <v>170.625</v>
      </c>
      <c r="Y24" s="76"/>
      <c r="Z24" s="76"/>
      <c r="AA24" s="76"/>
      <c r="AB24" s="215"/>
      <c r="AC24" s="216"/>
      <c r="AD24" s="216"/>
      <c r="AE24" s="216"/>
      <c r="AF24" s="217"/>
      <c r="AG24" s="218"/>
      <c r="AH24" s="140"/>
      <c r="AI24" s="76"/>
    </row>
    <row r="25" spans="1:37" ht="15" thickTop="1" x14ac:dyDescent="0.35">
      <c r="D25" s="34"/>
      <c r="E25" s="64"/>
      <c r="Y25" s="192"/>
      <c r="Z25" s="76"/>
      <c r="AA25" s="76"/>
      <c r="AB25" s="207" t="s">
        <v>258</v>
      </c>
      <c r="AC25" s="207"/>
      <c r="AD25" s="208"/>
      <c r="AE25" s="209"/>
      <c r="AF25" s="34"/>
      <c r="AG25" s="219">
        <v>22.5</v>
      </c>
      <c r="AH25" s="76"/>
      <c r="AI25" s="76"/>
    </row>
    <row r="26" spans="1:37" ht="15" thickBot="1" x14ac:dyDescent="0.4">
      <c r="A26" s="158"/>
      <c r="B26" s="161"/>
      <c r="C26" s="162"/>
      <c r="D26" s="72"/>
      <c r="E26" s="72"/>
      <c r="F26" s="72"/>
      <c r="G26" s="72"/>
      <c r="H26" s="72"/>
      <c r="I26" s="72"/>
      <c r="J26" s="72"/>
      <c r="K26" s="72"/>
      <c r="Y26" s="192"/>
      <c r="Z26" s="76"/>
      <c r="AA26" s="76"/>
      <c r="AB26" s="213" t="s">
        <v>250</v>
      </c>
      <c r="AC26" s="210"/>
      <c r="AD26" s="211"/>
      <c r="AE26" s="211"/>
      <c r="AF26" s="211"/>
      <c r="AG26" s="212"/>
      <c r="AH26" s="76"/>
      <c r="AI26" s="76"/>
    </row>
    <row r="27" spans="1:37" x14ac:dyDescent="0.35">
      <c r="A27" s="158"/>
      <c r="B27" s="157"/>
      <c r="C27" s="163"/>
      <c r="D27" s="72"/>
      <c r="E27" s="72"/>
      <c r="F27" s="72"/>
      <c r="G27" s="72"/>
      <c r="H27" s="72"/>
      <c r="I27" s="72"/>
      <c r="J27" s="72"/>
      <c r="K27" s="72"/>
    </row>
    <row r="28" spans="1:37" x14ac:dyDescent="0.35">
      <c r="A28" s="158"/>
      <c r="B28" s="157"/>
      <c r="C28" s="163"/>
      <c r="D28" s="72"/>
      <c r="E28" s="72"/>
      <c r="F28" s="164"/>
      <c r="G28" s="164"/>
      <c r="H28" s="72"/>
      <c r="I28" s="72"/>
      <c r="J28" s="72"/>
      <c r="K28" s="72"/>
    </row>
    <row r="29" spans="1:37" x14ac:dyDescent="0.35">
      <c r="A29" s="158"/>
      <c r="B29" s="157"/>
      <c r="C29" s="163"/>
      <c r="D29" s="72"/>
      <c r="E29" s="72"/>
      <c r="F29" s="72"/>
      <c r="G29" s="165"/>
      <c r="H29" s="72"/>
      <c r="I29" s="72"/>
      <c r="J29" s="72"/>
      <c r="K29" s="72"/>
      <c r="AB29" s="72"/>
      <c r="AC29" s="72"/>
      <c r="AD29" s="72"/>
      <c r="AE29" s="72"/>
      <c r="AF29" s="72"/>
      <c r="AG29" s="72"/>
      <c r="AH29" s="72"/>
      <c r="AI29" s="72"/>
    </row>
    <row r="30" spans="1:37" x14ac:dyDescent="0.35">
      <c r="A30" s="158"/>
      <c r="B30" s="159"/>
      <c r="C30" s="160"/>
      <c r="D30" s="72"/>
      <c r="E30" s="72"/>
      <c r="F30" s="72"/>
      <c r="G30" s="165"/>
      <c r="H30" s="72"/>
      <c r="I30" s="72"/>
      <c r="J30" s="72"/>
      <c r="K30" s="72"/>
      <c r="AB30" s="72"/>
      <c r="AC30" s="72"/>
      <c r="AD30" s="72"/>
      <c r="AE30" s="72"/>
      <c r="AF30" s="72"/>
      <c r="AG30" s="72"/>
      <c r="AH30" s="72"/>
      <c r="AI30" s="72"/>
    </row>
    <row r="31" spans="1:37" x14ac:dyDescent="0.35">
      <c r="A31" s="158"/>
      <c r="B31" s="161"/>
      <c r="C31" s="162"/>
      <c r="D31" s="72"/>
      <c r="E31" s="72"/>
      <c r="F31" s="72"/>
      <c r="G31" s="165"/>
      <c r="H31" s="72"/>
      <c r="I31" s="72"/>
      <c r="J31" s="72"/>
      <c r="K31" s="72"/>
      <c r="AB31" s="72"/>
      <c r="AC31" s="72"/>
      <c r="AD31" s="72"/>
      <c r="AE31" s="72"/>
      <c r="AF31" s="72"/>
      <c r="AG31" s="72"/>
      <c r="AH31" s="72"/>
      <c r="AI31" s="72"/>
    </row>
    <row r="32" spans="1:37" x14ac:dyDescent="0.35">
      <c r="A32" s="158"/>
      <c r="B32" s="157"/>
      <c r="C32" s="163"/>
      <c r="D32" s="72"/>
      <c r="E32" s="72"/>
      <c r="F32" s="72"/>
      <c r="G32" s="72"/>
      <c r="H32" s="72"/>
      <c r="I32" s="72"/>
      <c r="J32" s="72"/>
      <c r="K32" s="72"/>
      <c r="AB32" s="72"/>
      <c r="AC32" s="72"/>
      <c r="AD32" s="72"/>
      <c r="AE32" s="72"/>
      <c r="AF32" s="72"/>
      <c r="AG32" s="72"/>
      <c r="AH32" s="72"/>
      <c r="AI32" s="72"/>
    </row>
    <row r="33" spans="1:35" x14ac:dyDescent="0.35">
      <c r="A33" s="158"/>
      <c r="B33" s="157"/>
      <c r="C33" s="163"/>
      <c r="D33" s="72"/>
      <c r="E33" s="72"/>
      <c r="F33" s="72"/>
      <c r="G33" s="72"/>
      <c r="H33" s="72"/>
      <c r="I33" s="72"/>
      <c r="J33" s="72"/>
      <c r="K33" s="72"/>
      <c r="AB33" s="72"/>
      <c r="AC33" s="72"/>
      <c r="AD33" s="72"/>
      <c r="AE33" s="72"/>
      <c r="AF33" s="72"/>
      <c r="AG33" s="72"/>
      <c r="AH33" s="72"/>
      <c r="AI33" s="72"/>
    </row>
    <row r="34" spans="1:35" x14ac:dyDescent="0.35">
      <c r="A34" s="166"/>
      <c r="B34" s="72"/>
      <c r="C34" s="166"/>
      <c r="D34" s="72"/>
      <c r="E34" s="72"/>
      <c r="F34" s="72"/>
      <c r="G34" s="72"/>
      <c r="H34" s="72"/>
      <c r="I34" s="72"/>
      <c r="J34" s="72"/>
      <c r="K34" s="72"/>
    </row>
    <row r="35" spans="1:35" x14ac:dyDescent="0.35">
      <c r="A35" s="167"/>
      <c r="B35" s="161"/>
      <c r="C35" s="166"/>
      <c r="D35" s="72"/>
      <c r="E35" s="72"/>
      <c r="F35" s="168"/>
      <c r="G35" s="168"/>
      <c r="H35" s="72"/>
      <c r="I35" s="72"/>
      <c r="J35" s="72"/>
      <c r="K35" s="72"/>
    </row>
    <row r="36" spans="1:35" x14ac:dyDescent="0.35">
      <c r="A36" s="72"/>
      <c r="B36" s="72"/>
      <c r="C36" s="166"/>
      <c r="D36" s="72"/>
      <c r="E36" s="72"/>
      <c r="F36" s="72"/>
      <c r="G36" s="72"/>
      <c r="H36" s="72"/>
      <c r="I36" s="72"/>
      <c r="J36" s="72"/>
      <c r="K36" s="72"/>
    </row>
    <row r="37" spans="1:35" x14ac:dyDescent="0.35">
      <c r="A37" s="167"/>
      <c r="B37" s="161"/>
      <c r="C37" s="166"/>
      <c r="D37" s="72"/>
      <c r="E37" s="72"/>
      <c r="F37" s="72"/>
      <c r="G37" s="165"/>
      <c r="H37" s="72"/>
      <c r="I37" s="169"/>
      <c r="J37" s="169"/>
      <c r="K37" s="72"/>
    </row>
    <row r="38" spans="1:35" x14ac:dyDescent="0.35">
      <c r="A38" s="166"/>
      <c r="B38" s="72"/>
      <c r="C38" s="166"/>
      <c r="D38" s="72"/>
      <c r="E38" s="72"/>
      <c r="F38" s="72"/>
      <c r="G38" s="165"/>
      <c r="H38" s="72"/>
      <c r="I38" s="169"/>
      <c r="J38" s="169"/>
      <c r="K38" s="72"/>
    </row>
    <row r="39" spans="1:35" x14ac:dyDescent="0.35">
      <c r="A39" s="170"/>
      <c r="B39" s="171"/>
      <c r="C39" s="162"/>
      <c r="D39" s="72"/>
      <c r="E39" s="72"/>
      <c r="F39" s="72"/>
      <c r="G39" s="165"/>
      <c r="H39" s="72"/>
      <c r="I39" s="169"/>
      <c r="J39" s="169"/>
      <c r="K39" s="72"/>
    </row>
    <row r="40" spans="1:35" x14ac:dyDescent="0.35">
      <c r="A40" s="170"/>
      <c r="B40" s="157"/>
      <c r="C40" s="163"/>
      <c r="D40" s="72"/>
      <c r="E40" s="72"/>
      <c r="F40" s="72"/>
      <c r="G40" s="165"/>
      <c r="H40" s="72"/>
      <c r="I40" s="169"/>
      <c r="J40" s="169"/>
      <c r="K40" s="72"/>
    </row>
    <row r="41" spans="1:35" x14ac:dyDescent="0.35">
      <c r="A41" s="170"/>
      <c r="B41" s="157"/>
      <c r="C41" s="163"/>
      <c r="D41" s="72"/>
      <c r="E41" s="72"/>
      <c r="F41" s="72"/>
      <c r="G41" s="72"/>
      <c r="H41" s="72"/>
      <c r="I41" s="72"/>
      <c r="J41" s="72"/>
      <c r="K41" s="72"/>
    </row>
  </sheetData>
  <mergeCells count="52">
    <mergeCell ref="A2:A3"/>
    <mergeCell ref="B2:C3"/>
    <mergeCell ref="O2:O3"/>
    <mergeCell ref="E2:E3"/>
    <mergeCell ref="F2:F3"/>
    <mergeCell ref="G2:G3"/>
    <mergeCell ref="H2:H3"/>
    <mergeCell ref="I2:I3"/>
    <mergeCell ref="J2:J3"/>
    <mergeCell ref="K2:K3"/>
    <mergeCell ref="L2:L3"/>
    <mergeCell ref="M2:M3"/>
    <mergeCell ref="N2:N3"/>
    <mergeCell ref="Z2:Z3"/>
    <mergeCell ref="AA2:AA3"/>
    <mergeCell ref="P2:P3"/>
    <mergeCell ref="Q2:Q3"/>
    <mergeCell ref="R2:R3"/>
    <mergeCell ref="S2:S3"/>
    <mergeCell ref="T2:T3"/>
    <mergeCell ref="U2:U3"/>
    <mergeCell ref="B6:C6"/>
    <mergeCell ref="AH2:AH3"/>
    <mergeCell ref="AI2:AI3"/>
    <mergeCell ref="AJ2:AJ3"/>
    <mergeCell ref="B4:C4"/>
    <mergeCell ref="B5:C5"/>
    <mergeCell ref="AB2:AB3"/>
    <mergeCell ref="AC2:AC3"/>
    <mergeCell ref="AD2:AD3"/>
    <mergeCell ref="AE2:AE3"/>
    <mergeCell ref="AF2:AF3"/>
    <mergeCell ref="AG2:AG3"/>
    <mergeCell ref="V2:V3"/>
    <mergeCell ref="W2:W3"/>
    <mergeCell ref="X2:X3"/>
    <mergeCell ref="Y2:Y3"/>
    <mergeCell ref="B20:C20"/>
    <mergeCell ref="B21:C21"/>
    <mergeCell ref="B23:C23"/>
    <mergeCell ref="B24:C24"/>
    <mergeCell ref="B7:C7"/>
    <mergeCell ref="B17:C17"/>
    <mergeCell ref="B15:C15"/>
    <mergeCell ref="B16:C16"/>
    <mergeCell ref="B14:C14"/>
    <mergeCell ref="B13:C13"/>
    <mergeCell ref="B12:C12"/>
    <mergeCell ref="B8:C8"/>
    <mergeCell ref="B9:C9"/>
    <mergeCell ref="B10:C10"/>
    <mergeCell ref="B11:C11"/>
  </mergeCells>
  <conditionalFormatting sqref="G18">
    <cfRule type="cellIs" dxfId="773" priority="69" operator="lessThan">
      <formula>G$20</formula>
    </cfRule>
    <cfRule type="cellIs" dxfId="772" priority="72" operator="greaterThan">
      <formula>G$20</formula>
    </cfRule>
  </conditionalFormatting>
  <conditionalFormatting sqref="F18">
    <cfRule type="cellIs" dxfId="771" priority="66" operator="lessThan">
      <formula>F$20</formula>
    </cfRule>
    <cfRule type="cellIs" dxfId="770" priority="67" operator="greaterThan">
      <formula>F$21</formula>
    </cfRule>
    <cfRule type="cellIs" dxfId="769" priority="68" operator="between">
      <formula>F$20</formula>
      <formula>F$21</formula>
    </cfRule>
  </conditionalFormatting>
  <conditionalFormatting sqref="I18">
    <cfRule type="cellIs" dxfId="768" priority="64" operator="greaterThan">
      <formula>I$21</formula>
    </cfRule>
    <cfRule type="cellIs" dxfId="767" priority="65" operator="lessThan">
      <formula>I$21</formula>
    </cfRule>
  </conditionalFormatting>
  <conditionalFormatting sqref="J18">
    <cfRule type="cellIs" dxfId="766" priority="61" operator="lessThan">
      <formula>J$20</formula>
    </cfRule>
    <cfRule type="cellIs" dxfId="765" priority="62" operator="greaterThan">
      <formula>J$21</formula>
    </cfRule>
    <cfRule type="cellIs" dxfId="764" priority="63" operator="between">
      <formula>J$20</formula>
      <formula>J$21</formula>
    </cfRule>
  </conditionalFormatting>
  <conditionalFormatting sqref="Q18">
    <cfRule type="cellIs" dxfId="763" priority="58" operator="lessThan">
      <formula>Q$20</formula>
    </cfRule>
    <cfRule type="cellIs" dxfId="762" priority="59" operator="greaterThan">
      <formula>Q$21</formula>
    </cfRule>
    <cfRule type="cellIs" dxfId="761" priority="60" operator="between">
      <formula>Q$20</formula>
      <formula>Q$21</formula>
    </cfRule>
  </conditionalFormatting>
  <conditionalFormatting sqref="T18">
    <cfRule type="cellIs" dxfId="760" priority="55" operator="lessThan">
      <formula>T$20</formula>
    </cfRule>
    <cfRule type="cellIs" dxfId="759" priority="56" operator="greaterThan">
      <formula>T$21</formula>
    </cfRule>
    <cfRule type="cellIs" dxfId="758" priority="57" operator="between">
      <formula>T$20</formula>
      <formula>T$21</formula>
    </cfRule>
  </conditionalFormatting>
  <conditionalFormatting sqref="S18">
    <cfRule type="cellIs" dxfId="757" priority="52" operator="lessThan">
      <formula>S$20</formula>
    </cfRule>
    <cfRule type="cellIs" dxfId="756" priority="53" operator="greaterThan">
      <formula>S$21</formula>
    </cfRule>
    <cfRule type="cellIs" dxfId="755" priority="54" operator="between">
      <formula>S$20</formula>
      <formula>S$21</formula>
    </cfRule>
  </conditionalFormatting>
  <conditionalFormatting sqref="X18">
    <cfRule type="cellIs" dxfId="754" priority="49" operator="lessThan">
      <formula>X$20</formula>
    </cfRule>
    <cfRule type="cellIs" dxfId="753" priority="50" operator="greaterThan">
      <formula>X$21</formula>
    </cfRule>
    <cfRule type="cellIs" dxfId="752" priority="51" operator="between">
      <formula>X$20</formula>
      <formula>X$21</formula>
    </cfRule>
  </conditionalFormatting>
  <conditionalFormatting sqref="AD18">
    <cfRule type="cellIs" dxfId="751" priority="46" operator="lessThan">
      <formula>AD$20</formula>
    </cfRule>
    <cfRule type="cellIs" dxfId="750" priority="47" operator="greaterThan">
      <formula>AD$21</formula>
    </cfRule>
    <cfRule type="cellIs" dxfId="749" priority="48" operator="between">
      <formula>AD$20</formula>
      <formula>AD$21</formula>
    </cfRule>
  </conditionalFormatting>
  <conditionalFormatting sqref="AE18">
    <cfRule type="cellIs" dxfId="748" priority="43" operator="lessThan">
      <formula>AE$20</formula>
    </cfRule>
    <cfRule type="cellIs" dxfId="747" priority="44" operator="greaterThan">
      <formula>AE$21</formula>
    </cfRule>
    <cfRule type="cellIs" dxfId="746" priority="45" operator="between">
      <formula>AE$20</formula>
      <formula>AE$21</formula>
    </cfRule>
  </conditionalFormatting>
  <conditionalFormatting sqref="AG18">
    <cfRule type="cellIs" dxfId="745" priority="40" operator="lessThan">
      <formula>AG$20</formula>
    </cfRule>
    <cfRule type="cellIs" dxfId="744" priority="41" operator="greaterThan">
      <formula>AG$21</formula>
    </cfRule>
    <cfRule type="cellIs" dxfId="743" priority="42" operator="between">
      <formula>AG$20</formula>
      <formula>AG$21</formula>
    </cfRule>
  </conditionalFormatting>
  <conditionalFormatting sqref="AH18">
    <cfRule type="cellIs" dxfId="742" priority="37" operator="lessThan">
      <formula>AH$20</formula>
    </cfRule>
    <cfRule type="cellIs" dxfId="741" priority="38" operator="greaterThan">
      <formula>AH$21</formula>
    </cfRule>
    <cfRule type="cellIs" dxfId="740" priority="39" operator="between">
      <formula>AH$20</formula>
      <formula>AH$21</formula>
    </cfRule>
  </conditionalFormatting>
  <conditionalFormatting sqref="AI18">
    <cfRule type="cellIs" dxfId="739" priority="34" operator="lessThan">
      <formula>AI$20</formula>
    </cfRule>
    <cfRule type="cellIs" dxfId="738" priority="35" operator="greaterThan">
      <formula>AI$21</formula>
    </cfRule>
    <cfRule type="cellIs" dxfId="737" priority="36" operator="between">
      <formula>AI$20</formula>
      <formula>AI$21</formula>
    </cfRule>
  </conditionalFormatting>
  <conditionalFormatting sqref="R18">
    <cfRule type="cellIs" dxfId="736" priority="32" operator="lessThan">
      <formula>R$20</formula>
    </cfRule>
    <cfRule type="cellIs" dxfId="735" priority="33" operator="greaterThan">
      <formula>R$20</formula>
    </cfRule>
  </conditionalFormatting>
  <conditionalFormatting sqref="U18">
    <cfRule type="cellIs" dxfId="734" priority="30" operator="lessThan">
      <formula>U$20</formula>
    </cfRule>
    <cfRule type="cellIs" dxfId="733" priority="31" operator="greaterThan">
      <formula>U$20</formula>
    </cfRule>
  </conditionalFormatting>
  <conditionalFormatting sqref="V18">
    <cfRule type="cellIs" dxfId="732" priority="28" operator="lessThan">
      <formula>V$20</formula>
    </cfRule>
    <cfRule type="cellIs" dxfId="731" priority="29" operator="greaterThan">
      <formula>V$20</formula>
    </cfRule>
  </conditionalFormatting>
  <conditionalFormatting sqref="W18">
    <cfRule type="cellIs" dxfId="730" priority="26" operator="lessThan">
      <formula>W$20</formula>
    </cfRule>
    <cfRule type="cellIs" dxfId="729" priority="27" operator="greaterThan">
      <formula>W$20</formula>
    </cfRule>
  </conditionalFormatting>
  <conditionalFormatting sqref="Y18">
    <cfRule type="cellIs" dxfId="728" priority="24" operator="lessThan">
      <formula>Y$20</formula>
    </cfRule>
    <cfRule type="cellIs" dxfId="727" priority="25" operator="greaterThan">
      <formula>Y$20</formula>
    </cfRule>
  </conditionalFormatting>
  <conditionalFormatting sqref="AB18">
    <cfRule type="cellIs" dxfId="726" priority="22" operator="lessThan">
      <formula>AB$20</formula>
    </cfRule>
    <cfRule type="cellIs" dxfId="725" priority="23" operator="greaterThan">
      <formula>AB$20</formula>
    </cfRule>
  </conditionalFormatting>
  <conditionalFormatting sqref="AF18">
    <cfRule type="cellIs" dxfId="724" priority="20" operator="lessThan">
      <formula>AF$20</formula>
    </cfRule>
    <cfRule type="cellIs" dxfId="723" priority="21" operator="greaterThan">
      <formula>AF$20</formula>
    </cfRule>
  </conditionalFormatting>
  <conditionalFormatting sqref="AJ18">
    <cfRule type="cellIs" dxfId="722" priority="18" operator="lessThan">
      <formula>AJ$20</formula>
    </cfRule>
    <cfRule type="cellIs" dxfId="721" priority="19" operator="greaterThan">
      <formula>AJ$20</formula>
    </cfRule>
  </conditionalFormatting>
  <conditionalFormatting sqref="K18">
    <cfRule type="cellIs" dxfId="720" priority="16" operator="greaterThan">
      <formula>K$21</formula>
    </cfRule>
    <cfRule type="cellIs" dxfId="719" priority="17" operator="lessThan">
      <formula>K$21</formula>
    </cfRule>
  </conditionalFormatting>
  <pageMargins left="0.7" right="0.7" top="0.75" bottom="0.75" header="0.3" footer="0.3"/>
  <pageSetup orientation="portrait" verticalDpi="3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BCF50380F26F9C4AB4316B881F1E0074" ma:contentTypeVersion="13" ma:contentTypeDescription="Create a new document." ma:contentTypeScope="" ma:versionID="230194e8d3c132e809e1d475277c3a72">
  <xsd:schema xmlns:xsd="http://www.w3.org/2001/XMLSchema" xmlns:xs="http://www.w3.org/2001/XMLSchema" xmlns:p="http://schemas.microsoft.com/office/2006/metadata/properties" xmlns:ns3="a1c7653d-d0a9-4a9e-8039-9f6c7086724e" xmlns:ns4="5a23a45f-f767-4528-886f-1c9bae1748ed" targetNamespace="http://schemas.microsoft.com/office/2006/metadata/properties" ma:root="true" ma:fieldsID="85c939656d9cb9bd4edd72cba7699e8c" ns3:_="" ns4:_="">
    <xsd:import namespace="a1c7653d-d0a9-4a9e-8039-9f6c7086724e"/>
    <xsd:import namespace="5a23a45f-f767-4528-886f-1c9bae1748ed"/>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KeyPoints" minOccurs="0"/>
                <xsd:element ref="ns4:MediaServiceKeyPoints" minOccurs="0"/>
                <xsd:element ref="ns4:MediaServiceAutoTags" minOccurs="0"/>
                <xsd:element ref="ns4:MediaServiceGenerationTime" minOccurs="0"/>
                <xsd:element ref="ns4:MediaServiceEventHashCode" minOccurs="0"/>
                <xsd:element ref="ns4:MediaServiceDateTaken" minOccurs="0"/>
                <xsd:element ref="ns4:MediaServiceOCR" minOccurs="0"/>
                <xsd:element ref="ns4: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1c7653d-d0a9-4a9e-8039-9f6c7086724e"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SharingHintHash" ma:index="10" nillable="true" ma:displayName="Sharing Hint Hash"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a23a45f-f767-4528-886f-1c9bae1748ed"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element name="MediaServiceAutoTags" ma:index="15" nillable="true" ma:displayName="Tags" ma:internalName="MediaServiceAutoTags"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ServiceOCR" ma:index="19" nillable="true" ma:displayName="Extracted Text" ma:internalName="MediaServiceOCR" ma:readOnly="true">
      <xsd:simpleType>
        <xsd:restriction base="dms:Note">
          <xsd:maxLength value="255"/>
        </xsd:restriction>
      </xsd:simpleType>
    </xsd:element>
    <xsd:element name="MediaServiceLocation" ma:index="20" nillable="true" ma:displayName="Location" ma:internalName="MediaServiceLocatio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EC58CF41-0726-42C0-84C7-3F7CF5A82A9F}">
  <ds:schemaRefs>
    <ds:schemaRef ds:uri="http://schemas.microsoft.com/sharepoint/v3/contenttype/forms"/>
  </ds:schemaRefs>
</ds:datastoreItem>
</file>

<file path=customXml/itemProps2.xml><?xml version="1.0" encoding="utf-8"?>
<ds:datastoreItem xmlns:ds="http://schemas.openxmlformats.org/officeDocument/2006/customXml" ds:itemID="{5D74FC41-AD7A-4254-8F76-CF4F339190F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1c7653d-d0a9-4a9e-8039-9f6c7086724e"/>
    <ds:schemaRef ds:uri="5a23a45f-f767-4528-886f-1c9bae1748e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1E60057-2AB4-47CB-906E-9CC6C8228D69}">
  <ds:schemaRefs>
    <ds:schemaRef ds:uri="http://purl.org/dc/terms/"/>
    <ds:schemaRef ds:uri="http://schemas.microsoft.com/office/2006/documentManagement/types"/>
    <ds:schemaRef ds:uri="5a23a45f-f767-4528-886f-1c9bae1748ed"/>
    <ds:schemaRef ds:uri="http://purl.org/dc/dcmitype/"/>
    <ds:schemaRef ds:uri="http://schemas.microsoft.com/office/infopath/2007/PartnerControls"/>
    <ds:schemaRef ds:uri="a1c7653d-d0a9-4a9e-8039-9f6c7086724e"/>
    <ds:schemaRef ds:uri="http://purl.org/dc/elements/1.1/"/>
    <ds:schemaRef ds:uri="http://schemas.microsoft.com/office/2006/metadata/properties"/>
    <ds:schemaRef ds:uri="http://schemas.openxmlformats.org/package/2006/metadata/core-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README</vt:lpstr>
      <vt:lpstr>F &amp; M 2-3 VEG </vt:lpstr>
      <vt:lpstr>F 4-8 VEG</vt:lpstr>
      <vt:lpstr>M 4-8 VEG</vt:lpstr>
      <vt:lpstr>F 9-13 VEG</vt:lpstr>
      <vt:lpstr>M 9-13 VEG</vt:lpstr>
      <vt:lpstr>F 14-18 VEG</vt:lpstr>
      <vt:lpstr>M 14-18 VEG </vt:lpstr>
      <vt:lpstr>F 19-30 VEG </vt:lpstr>
      <vt:lpstr>M 19-30 VEG</vt:lpstr>
      <vt:lpstr>F 31-50 VEG</vt:lpstr>
      <vt:lpstr>M 31-50 VEG </vt:lpstr>
      <vt:lpstr>F 51-70 VEG </vt:lpstr>
      <vt:lpstr>M 51 - 70 VEG</vt:lpstr>
      <vt:lpstr>F 70 + VEG</vt:lpstr>
      <vt:lpstr>M 70 + VEG</vt:lpstr>
      <vt:lpstr>Pregnant &lt;19 VEG</vt:lpstr>
      <vt:lpstr>Lactating &lt;19 VEG</vt:lpstr>
      <vt:lpstr>Pregnant 19 - 30 VEG</vt:lpstr>
      <vt:lpstr>Lactating 19 - 30 VEG</vt:lpstr>
      <vt:lpstr>Pregnant 31-50 VEG</vt:lpstr>
      <vt:lpstr>Lactating 31-50 VEG</vt:lpstr>
    </vt:vector>
  </TitlesOfParts>
  <Company>Health Canada - Santé Canada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Erik Bourdon</dc:creator>
  <cp:lastModifiedBy>Baker, Stephanie (HC/SC)</cp:lastModifiedBy>
  <dcterms:created xsi:type="dcterms:W3CDTF">2021-02-04T19:29:52Z</dcterms:created>
  <dcterms:modified xsi:type="dcterms:W3CDTF">2022-10-06T19:22:56Z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0x010100BCF50380F26F9C4AB4316B881F1E0074</vt:lpwstr>
  </property>
</Properties>
</file>