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age CELOS\Casave Drogestof Proef\Data\"/>
    </mc:Choice>
  </mc:AlternateContent>
  <xr:revisionPtr revIDLastSave="0" documentId="13_ncr:1_{8789890D-B09F-411A-86C3-71E341D5C567}" xr6:coauthVersionLast="45" xr6:coauthVersionMax="45" xr10:uidLastSave="{00000000-0000-0000-0000-000000000000}"/>
  <bookViews>
    <workbookView xWindow="22932" yWindow="-4416" windowWidth="23256" windowHeight="12576" activeTab="8" xr2:uid="{00000000-000D-0000-FFFF-FFFF00000000}"/>
  </bookViews>
  <sheets>
    <sheet name="O1 H1" sheetId="1" r:id="rId1"/>
    <sheet name="O1 H2" sheetId="2" r:id="rId2"/>
    <sheet name="O1 H3" sheetId="3" r:id="rId3"/>
    <sheet name="O2 H1" sheetId="4" r:id="rId4"/>
    <sheet name="O2 H2" sheetId="5" r:id="rId5"/>
    <sheet name="O2 H3" sheetId="6" r:id="rId6"/>
    <sheet name="O3 H1" sheetId="7" r:id="rId7"/>
    <sheet name="O3 H2" sheetId="9" r:id="rId8"/>
    <sheet name="O3 H3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8" l="1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AT208" i="8"/>
  <c r="AT209" i="8"/>
  <c r="AT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" i="8"/>
  <c r="X37" i="8" l="1"/>
  <c r="X32" i="8"/>
  <c r="X29" i="8"/>
  <c r="X23" i="8"/>
  <c r="I32" i="8"/>
  <c r="I29" i="8"/>
  <c r="X154" i="8"/>
  <c r="X152" i="8"/>
  <c r="X150" i="8"/>
  <c r="X142" i="8"/>
  <c r="I154" i="8"/>
  <c r="I152" i="8"/>
  <c r="X35" i="9"/>
  <c r="X32" i="9"/>
  <c r="I32" i="9"/>
  <c r="X37" i="7" l="1"/>
  <c r="X152" i="7"/>
  <c r="X110" i="6"/>
  <c r="X23" i="6" l="1"/>
  <c r="X199" i="5" l="1"/>
  <c r="X195" i="5"/>
  <c r="X192" i="5"/>
  <c r="X190" i="5"/>
  <c r="X185" i="5"/>
  <c r="X182" i="5"/>
  <c r="I35" i="5"/>
  <c r="I31" i="5"/>
  <c r="X156" i="5"/>
  <c r="X154" i="5"/>
  <c r="X152" i="5"/>
  <c r="X150" i="5"/>
  <c r="X143" i="5"/>
  <c r="I154" i="5"/>
  <c r="I152" i="5"/>
  <c r="I150" i="5"/>
  <c r="X24" i="2" l="1"/>
  <c r="X34" i="2"/>
  <c r="X28" i="2"/>
  <c r="X23" i="2"/>
  <c r="X189" i="2"/>
  <c r="X86" i="6" l="1"/>
  <c r="L167" i="3" l="1"/>
  <c r="X9" i="3"/>
  <c r="X7" i="3"/>
  <c r="I14" i="3"/>
  <c r="I10" i="3"/>
  <c r="I9" i="3"/>
  <c r="I7" i="3"/>
  <c r="L57" i="2"/>
  <c r="L53" i="2"/>
  <c r="L50" i="2"/>
  <c r="M18" i="3" l="1"/>
  <c r="L123" i="3"/>
  <c r="L178" i="3" l="1"/>
</calcChain>
</file>

<file path=xl/sharedStrings.xml><?xml version="1.0" encoding="utf-8"?>
<sst xmlns="http://schemas.openxmlformats.org/spreadsheetml/2006/main" count="6193" uniqueCount="76">
  <si>
    <t>plant</t>
  </si>
  <si>
    <t>Datum</t>
  </si>
  <si>
    <t>Bed</t>
  </si>
  <si>
    <t>Plot</t>
  </si>
  <si>
    <t>Acc</t>
  </si>
  <si>
    <t>29/07/2015</t>
  </si>
  <si>
    <t>28/08/15</t>
  </si>
  <si>
    <t>26.08/15</t>
  </si>
  <si>
    <t>13/10/15</t>
  </si>
  <si>
    <t>20/10/15</t>
  </si>
  <si>
    <t>145 jr 1</t>
  </si>
  <si>
    <t>145 jr 2</t>
  </si>
  <si>
    <t>Col jr 1</t>
  </si>
  <si>
    <t>28 jr 1</t>
  </si>
  <si>
    <t>15 jr 1</t>
  </si>
  <si>
    <t>Col jr 2</t>
  </si>
  <si>
    <t>18 jr 2</t>
  </si>
  <si>
    <t>15 jr 2</t>
  </si>
  <si>
    <t>28 jr 2</t>
  </si>
  <si>
    <t>18 jr 1</t>
  </si>
  <si>
    <t>col jr 2</t>
  </si>
  <si>
    <t>10r</t>
  </si>
  <si>
    <t>19/12/16</t>
  </si>
  <si>
    <t>25/01/17</t>
  </si>
  <si>
    <t>11a</t>
  </si>
  <si>
    <t>2..05</t>
  </si>
  <si>
    <t>col jr 1</t>
  </si>
  <si>
    <t>15/03/2017</t>
  </si>
  <si>
    <t>rsdper</t>
  </si>
  <si>
    <t>rsdpal</t>
  </si>
  <si>
    <t>rsdep</t>
  </si>
  <si>
    <t>gwahr</t>
  </si>
  <si>
    <t>nrcfsd</t>
  </si>
  <si>
    <t>gnhrpp</t>
  </si>
  <si>
    <t>nhrr</t>
  </si>
  <si>
    <t>nhrc</t>
  </si>
  <si>
    <t>nnhrpp</t>
  </si>
  <si>
    <t>nhnrf1</t>
  </si>
  <si>
    <t>nhnrf2</t>
  </si>
  <si>
    <t>nhnrf3</t>
  </si>
  <si>
    <t>nhnrf4</t>
  </si>
  <si>
    <t>nhnrf5</t>
  </si>
  <si>
    <t>llhnr</t>
  </si>
  <si>
    <t>dlhnr</t>
  </si>
  <si>
    <t>lshnr</t>
  </si>
  <si>
    <t>dshnr</t>
  </si>
  <si>
    <t>nwhr</t>
  </si>
  <si>
    <t>cclr</t>
  </si>
  <si>
    <t>ccsr</t>
  </si>
  <si>
    <t>fwlrsp</t>
  </si>
  <si>
    <t>dwlrsp</t>
  </si>
  <si>
    <t>fwlrsm</t>
  </si>
  <si>
    <t>dwlrsm</t>
  </si>
  <si>
    <t>fwlrst</t>
  </si>
  <si>
    <t>dwlrst</t>
  </si>
  <si>
    <t>fwsrsp</t>
  </si>
  <si>
    <t>dwsrsp</t>
  </si>
  <si>
    <t>fwsrsm</t>
  </si>
  <si>
    <t>dwsrsm</t>
  </si>
  <si>
    <t>fwsrst</t>
  </si>
  <si>
    <t>dwsrst</t>
  </si>
  <si>
    <t>wruws1</t>
  </si>
  <si>
    <t>wrias1</t>
  </si>
  <si>
    <t>wrias2</t>
  </si>
  <si>
    <t>wruws2</t>
  </si>
  <si>
    <t>wrias3</t>
  </si>
  <si>
    <t>wruws3</t>
  </si>
  <si>
    <t>Accession</t>
  </si>
  <si>
    <t>Year</t>
  </si>
  <si>
    <t>col</t>
  </si>
  <si>
    <t>1</t>
  </si>
  <si>
    <t>2</t>
  </si>
  <si>
    <t xml:space="preserve">28 </t>
  </si>
  <si>
    <t>145</t>
  </si>
  <si>
    <t xml:space="preserve">15 </t>
  </si>
  <si>
    <t xml:space="preserve">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</si>
</sst>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wrapText="1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2" borderId="0" xfId="0" applyFill="1"/>
    <xf numFmtId="2" fontId="0" fillId="0" borderId="0" xfId="0" applyNumberFormat="1"/>
    <xf numFmtId="4" fontId="0" fillId="0" borderId="0" xfId="0" applyNumberFormat="1"/>
    <xf numFmtId="167" fontId="0" fillId="0" borderId="0" xfId="0" applyNumberFormat="1"/>
    <xf numFmtId="164" fontId="0" fillId="0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09"/>
  <sheetViews>
    <sheetView zoomScale="70" zoomScaleNormal="70" workbookViewId="0">
      <pane xSplit="5" ySplit="1" topLeftCell="AF93" activePane="bottomRight" state="frozen"/>
      <selection activeCell="AW15" sqref="AW15"/>
      <selection pane="topRight" activeCell="AW15" sqref="AW15"/>
      <selection pane="bottomLeft" activeCell="AW15" sqref="AW15"/>
      <selection pane="bottomRight" activeCell="AG109" sqref="AG109"/>
    </sheetView>
  </sheetViews>
  <sheetFormatPr defaultRowHeight="14.5" x14ac:dyDescent="0.35"/>
  <cols>
    <col min="1" max="1" width="13.1796875" style="1" customWidth="1"/>
    <col min="6" max="6" width="6.453125" customWidth="1"/>
    <col min="7" max="7" width="7.1796875" customWidth="1"/>
    <col min="8" max="8" width="6.81640625" customWidth="1"/>
    <col min="9" max="9" width="6.7265625" style="11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25" max="44" width="8.7265625" customWidth="1"/>
    <col min="45" max="45" width="11.26953125" customWidth="1"/>
    <col min="46" max="46" width="8.7265625" customWidth="1"/>
    <col min="47" max="47" width="2.1796875" customWidth="1"/>
    <col min="50" max="50" width="15.453125" style="1" customWidth="1"/>
  </cols>
  <sheetData>
    <row r="1" spans="1:46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s="1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46" x14ac:dyDescent="0.35">
      <c r="A2" s="1" t="s">
        <v>5</v>
      </c>
      <c r="B2">
        <v>1</v>
      </c>
      <c r="C2">
        <v>1</v>
      </c>
      <c r="D2">
        <v>1</v>
      </c>
      <c r="E2">
        <v>1</v>
      </c>
      <c r="I2" s="11">
        <v>5.63</v>
      </c>
      <c r="J2">
        <v>0</v>
      </c>
      <c r="T2" s="7"/>
      <c r="U2" s="7"/>
      <c r="V2" s="7"/>
      <c r="W2" s="7"/>
      <c r="X2" s="11">
        <v>5.45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3000.4</v>
      </c>
      <c r="AN2" s="7">
        <v>365.9</v>
      </c>
      <c r="AO2" s="7">
        <v>3000.7</v>
      </c>
      <c r="AP2" s="7">
        <v>372.1</v>
      </c>
      <c r="AQ2" s="7">
        <v>3000.9</v>
      </c>
      <c r="AR2" s="8">
        <v>353</v>
      </c>
      <c r="AS2" s="3" t="s">
        <v>69</v>
      </c>
      <c r="AT2" s="3" t="s">
        <v>70</v>
      </c>
    </row>
    <row r="3" spans="1:46" x14ac:dyDescent="0.35">
      <c r="A3" s="1" t="s">
        <v>5</v>
      </c>
      <c r="B3">
        <v>1</v>
      </c>
      <c r="C3">
        <v>1</v>
      </c>
      <c r="D3">
        <v>1</v>
      </c>
      <c r="E3">
        <v>2</v>
      </c>
      <c r="I3" s="11">
        <v>5.8</v>
      </c>
      <c r="J3">
        <v>0</v>
      </c>
      <c r="T3" s="7"/>
      <c r="U3" s="7"/>
      <c r="V3" s="7"/>
      <c r="W3" s="7"/>
      <c r="X3" s="11">
        <v>5.7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</row>
    <row r="4" spans="1:46" x14ac:dyDescent="0.35">
      <c r="A4" s="1" t="s">
        <v>5</v>
      </c>
      <c r="B4">
        <v>1</v>
      </c>
      <c r="C4">
        <v>1</v>
      </c>
      <c r="D4">
        <v>1</v>
      </c>
      <c r="E4">
        <v>3</v>
      </c>
      <c r="F4">
        <v>78</v>
      </c>
      <c r="G4">
        <v>70</v>
      </c>
      <c r="H4">
        <v>25</v>
      </c>
      <c r="I4" s="11">
        <v>3.9</v>
      </c>
      <c r="J4">
        <v>0</v>
      </c>
      <c r="K4">
        <v>14</v>
      </c>
      <c r="L4">
        <v>1</v>
      </c>
      <c r="M4">
        <v>0</v>
      </c>
      <c r="N4">
        <v>14</v>
      </c>
      <c r="O4">
        <v>0</v>
      </c>
      <c r="P4">
        <v>13</v>
      </c>
      <c r="Q4">
        <v>0</v>
      </c>
      <c r="R4">
        <v>0</v>
      </c>
      <c r="S4">
        <v>1</v>
      </c>
      <c r="T4" s="7">
        <v>34.5</v>
      </c>
      <c r="U4" s="7">
        <v>4.5999999999999996</v>
      </c>
      <c r="V4" s="7">
        <v>10</v>
      </c>
      <c r="W4" s="7">
        <v>2.8</v>
      </c>
      <c r="X4" s="11">
        <v>3.9</v>
      </c>
      <c r="Y4">
        <v>10</v>
      </c>
      <c r="Z4">
        <v>10</v>
      </c>
      <c r="AA4" s="3">
        <v>10.0151</v>
      </c>
      <c r="AB4" s="3">
        <v>4.3981000000000003</v>
      </c>
      <c r="AC4" s="3">
        <v>10.080399999999999</v>
      </c>
      <c r="AD4" s="3">
        <v>4.1188000000000002</v>
      </c>
      <c r="AE4" s="3">
        <v>10.0814</v>
      </c>
      <c r="AF4" s="3">
        <v>3.9807999999999999</v>
      </c>
      <c r="AG4" s="3">
        <v>8.6679999999999993</v>
      </c>
      <c r="AH4" s="3">
        <v>2.2974999999999999</v>
      </c>
      <c r="AI4" s="3">
        <v>10.019399999999999</v>
      </c>
      <c r="AJ4" s="3">
        <v>2.6974</v>
      </c>
      <c r="AK4" s="3">
        <v>7.4813999999999998</v>
      </c>
      <c r="AL4" s="3">
        <v>2.0367999999999999</v>
      </c>
      <c r="AS4" t="s">
        <v>69</v>
      </c>
      <c r="AT4" t="s">
        <v>70</v>
      </c>
    </row>
    <row r="5" spans="1:46" x14ac:dyDescent="0.35">
      <c r="A5" s="1" t="s">
        <v>5</v>
      </c>
      <c r="B5">
        <v>1</v>
      </c>
      <c r="C5">
        <v>1</v>
      </c>
      <c r="D5">
        <v>1</v>
      </c>
      <c r="E5">
        <v>4</v>
      </c>
      <c r="F5">
        <v>27</v>
      </c>
      <c r="G5">
        <v>39</v>
      </c>
      <c r="H5">
        <v>18</v>
      </c>
      <c r="I5" s="11">
        <v>2.7</v>
      </c>
      <c r="J5">
        <v>0</v>
      </c>
      <c r="K5">
        <v>15</v>
      </c>
      <c r="L5">
        <v>0</v>
      </c>
      <c r="M5">
        <v>0</v>
      </c>
      <c r="N5">
        <v>15</v>
      </c>
      <c r="O5">
        <v>0</v>
      </c>
      <c r="P5">
        <v>9</v>
      </c>
      <c r="Q5">
        <v>1</v>
      </c>
      <c r="R5">
        <v>0</v>
      </c>
      <c r="S5">
        <v>5</v>
      </c>
      <c r="T5" s="7">
        <v>27.5</v>
      </c>
      <c r="U5" s="7">
        <v>6.6</v>
      </c>
      <c r="V5" s="7">
        <v>2</v>
      </c>
      <c r="W5" s="7">
        <v>4.3</v>
      </c>
      <c r="X5" s="11">
        <v>2.5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t="s">
        <v>69</v>
      </c>
      <c r="AT5" t="s">
        <v>70</v>
      </c>
    </row>
    <row r="6" spans="1:46" x14ac:dyDescent="0.35">
      <c r="A6" s="1" t="s">
        <v>5</v>
      </c>
      <c r="B6">
        <v>1</v>
      </c>
      <c r="C6">
        <v>1</v>
      </c>
      <c r="D6">
        <v>1</v>
      </c>
      <c r="E6">
        <v>5</v>
      </c>
      <c r="I6" s="11">
        <v>8.52</v>
      </c>
      <c r="J6">
        <v>0</v>
      </c>
      <c r="T6" s="7"/>
      <c r="U6" s="7"/>
      <c r="V6" s="7"/>
      <c r="W6" s="7"/>
      <c r="X6" s="11">
        <v>8.49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</row>
    <row r="7" spans="1:46" x14ac:dyDescent="0.35">
      <c r="A7" s="1" t="s">
        <v>5</v>
      </c>
      <c r="B7">
        <v>1</v>
      </c>
      <c r="C7">
        <v>1</v>
      </c>
      <c r="D7">
        <v>1</v>
      </c>
      <c r="E7">
        <v>6</v>
      </c>
      <c r="I7" s="11">
        <v>5.28</v>
      </c>
      <c r="J7">
        <v>0</v>
      </c>
      <c r="T7" s="7"/>
      <c r="U7" s="7"/>
      <c r="V7" s="7"/>
      <c r="W7" s="7"/>
      <c r="X7" s="11">
        <v>5.15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</row>
    <row r="8" spans="1:46" x14ac:dyDescent="0.35">
      <c r="A8" s="1" t="s">
        <v>5</v>
      </c>
      <c r="B8">
        <v>1</v>
      </c>
      <c r="C8">
        <v>1</v>
      </c>
      <c r="D8">
        <v>1</v>
      </c>
      <c r="E8">
        <v>7</v>
      </c>
      <c r="F8">
        <v>104</v>
      </c>
      <c r="G8">
        <v>77</v>
      </c>
      <c r="H8">
        <v>37</v>
      </c>
      <c r="I8" s="11">
        <v>8.8000000000000007</v>
      </c>
      <c r="J8">
        <v>0</v>
      </c>
      <c r="K8">
        <v>24</v>
      </c>
      <c r="L8">
        <v>1</v>
      </c>
      <c r="M8">
        <v>0</v>
      </c>
      <c r="N8">
        <v>24</v>
      </c>
      <c r="O8">
        <v>0</v>
      </c>
      <c r="P8">
        <v>19</v>
      </c>
      <c r="Q8">
        <v>0</v>
      </c>
      <c r="R8">
        <v>0</v>
      </c>
      <c r="S8">
        <v>5</v>
      </c>
      <c r="T8" s="7">
        <v>53</v>
      </c>
      <c r="U8" s="7">
        <v>7.5</v>
      </c>
      <c r="V8" s="7">
        <v>10</v>
      </c>
      <c r="W8" s="7">
        <v>4.0999999999999996</v>
      </c>
      <c r="X8" s="11">
        <v>8.6999999999999993</v>
      </c>
      <c r="Y8">
        <v>20</v>
      </c>
      <c r="Z8">
        <v>10</v>
      </c>
      <c r="AA8" s="3">
        <v>10.0654</v>
      </c>
      <c r="AB8" s="3">
        <v>4.2026000000000003</v>
      </c>
      <c r="AC8" s="3">
        <v>10.048999999999999</v>
      </c>
      <c r="AD8" s="3">
        <v>3.8018999999999998</v>
      </c>
      <c r="AE8" s="3">
        <v>10.0372</v>
      </c>
      <c r="AF8" s="3">
        <v>3.3782999999999999</v>
      </c>
      <c r="AG8" s="3">
        <v>10.166399999999999</v>
      </c>
      <c r="AH8" s="3">
        <v>4.6828000000000003</v>
      </c>
      <c r="AI8" s="3">
        <v>10.0389</v>
      </c>
      <c r="AJ8" s="3">
        <v>4.1886999999999999</v>
      </c>
      <c r="AK8" s="3">
        <v>10.0402</v>
      </c>
      <c r="AL8" s="3">
        <v>4.0534999999999997</v>
      </c>
      <c r="AS8" t="s">
        <v>69</v>
      </c>
      <c r="AT8" t="s">
        <v>70</v>
      </c>
    </row>
    <row r="9" spans="1:46" x14ac:dyDescent="0.35">
      <c r="A9" s="1" t="s">
        <v>5</v>
      </c>
      <c r="B9">
        <v>1</v>
      </c>
      <c r="C9">
        <v>1</v>
      </c>
      <c r="D9">
        <v>1</v>
      </c>
      <c r="E9">
        <v>8</v>
      </c>
      <c r="F9">
        <v>81</v>
      </c>
      <c r="G9">
        <v>86</v>
      </c>
      <c r="H9">
        <v>33</v>
      </c>
      <c r="I9" s="11">
        <v>6.8</v>
      </c>
      <c r="J9">
        <v>2</v>
      </c>
      <c r="K9">
        <v>17</v>
      </c>
      <c r="L9">
        <v>0</v>
      </c>
      <c r="M9">
        <v>0</v>
      </c>
      <c r="N9">
        <v>17</v>
      </c>
      <c r="O9">
        <v>1</v>
      </c>
      <c r="P9">
        <v>12</v>
      </c>
      <c r="Q9">
        <v>2</v>
      </c>
      <c r="R9">
        <v>0</v>
      </c>
      <c r="S9">
        <v>2</v>
      </c>
      <c r="T9" s="7">
        <v>49</v>
      </c>
      <c r="U9" s="7">
        <v>6.1</v>
      </c>
      <c r="V9" s="7">
        <v>14</v>
      </c>
      <c r="W9" s="7">
        <v>5.5</v>
      </c>
      <c r="X9" s="11">
        <v>6.5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</row>
    <row r="10" spans="1:46" x14ac:dyDescent="0.35">
      <c r="A10" s="1" t="s">
        <v>5</v>
      </c>
      <c r="B10">
        <v>1</v>
      </c>
      <c r="C10">
        <v>1</v>
      </c>
      <c r="D10">
        <v>1</v>
      </c>
      <c r="E10">
        <v>9</v>
      </c>
      <c r="I10" s="11">
        <v>5.05</v>
      </c>
      <c r="J10">
        <v>0</v>
      </c>
      <c r="T10" s="7"/>
      <c r="U10" s="7"/>
      <c r="V10" s="7"/>
      <c r="W10" s="7"/>
      <c r="X10" s="11">
        <v>4.88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</row>
    <row r="11" spans="1:46" x14ac:dyDescent="0.35">
      <c r="A11" s="1" t="s">
        <v>5</v>
      </c>
      <c r="B11">
        <v>1</v>
      </c>
      <c r="C11">
        <v>1</v>
      </c>
      <c r="D11">
        <v>1</v>
      </c>
      <c r="E11">
        <v>10</v>
      </c>
      <c r="F11">
        <v>63</v>
      </c>
      <c r="G11">
        <v>85</v>
      </c>
      <c r="H11">
        <v>28</v>
      </c>
      <c r="I11" s="11">
        <v>4.5999999999999996</v>
      </c>
      <c r="J11">
        <v>0</v>
      </c>
      <c r="K11">
        <v>16</v>
      </c>
      <c r="L11">
        <v>0</v>
      </c>
      <c r="M11">
        <v>0</v>
      </c>
      <c r="N11">
        <v>16</v>
      </c>
      <c r="O11">
        <v>2</v>
      </c>
      <c r="P11">
        <v>6</v>
      </c>
      <c r="Q11">
        <v>1</v>
      </c>
      <c r="R11">
        <v>0</v>
      </c>
      <c r="S11">
        <v>7</v>
      </c>
      <c r="T11" s="7">
        <v>40</v>
      </c>
      <c r="U11" s="7">
        <v>6.5</v>
      </c>
      <c r="V11" s="7">
        <v>10</v>
      </c>
      <c r="W11" s="7">
        <v>3.1</v>
      </c>
      <c r="X11" s="11">
        <v>4.5</v>
      </c>
      <c r="Y11">
        <v>30</v>
      </c>
      <c r="Z11">
        <v>20</v>
      </c>
      <c r="AA11" s="3">
        <v>10.112299999999999</v>
      </c>
      <c r="AB11" s="3">
        <v>4.3600000000000003</v>
      </c>
      <c r="AC11" s="3">
        <v>10.055</v>
      </c>
      <c r="AD11" s="3">
        <v>3.8852000000000002</v>
      </c>
      <c r="AE11" s="3">
        <v>10.1053</v>
      </c>
      <c r="AF11" s="3">
        <v>3.6147999999999998</v>
      </c>
      <c r="AG11" s="3">
        <v>10.1318</v>
      </c>
      <c r="AH11" s="3">
        <v>4.7706</v>
      </c>
      <c r="AI11" s="3">
        <v>10.004300000000001</v>
      </c>
      <c r="AJ11" s="3">
        <v>4.6226000000000003</v>
      </c>
      <c r="AK11" s="3">
        <v>10.0921</v>
      </c>
      <c r="AL11" s="3">
        <v>4.6900000000000004</v>
      </c>
      <c r="AS11" t="s">
        <v>69</v>
      </c>
      <c r="AT11" t="s">
        <v>70</v>
      </c>
    </row>
    <row r="12" spans="1:46" x14ac:dyDescent="0.35">
      <c r="A12" s="1" t="s">
        <v>5</v>
      </c>
      <c r="B12">
        <v>1</v>
      </c>
      <c r="C12">
        <v>1</v>
      </c>
      <c r="D12">
        <v>1</v>
      </c>
      <c r="E12">
        <v>11</v>
      </c>
      <c r="I12" s="11">
        <v>7.85</v>
      </c>
      <c r="J12">
        <v>0</v>
      </c>
      <c r="T12" s="7"/>
      <c r="U12" s="7"/>
      <c r="V12" s="7"/>
      <c r="W12" s="7"/>
      <c r="X12" s="11">
        <v>7.5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</row>
    <row r="13" spans="1:46" x14ac:dyDescent="0.35">
      <c r="A13" s="1" t="s">
        <v>5</v>
      </c>
      <c r="B13">
        <v>1</v>
      </c>
      <c r="C13">
        <v>1</v>
      </c>
      <c r="D13">
        <v>1</v>
      </c>
      <c r="E13">
        <v>12</v>
      </c>
      <c r="F13">
        <v>58</v>
      </c>
      <c r="G13">
        <v>80</v>
      </c>
      <c r="H13">
        <v>22</v>
      </c>
      <c r="I13" s="11">
        <v>8.3000000000000007</v>
      </c>
      <c r="J13">
        <v>0</v>
      </c>
      <c r="K13">
        <v>28</v>
      </c>
      <c r="L13">
        <v>0</v>
      </c>
      <c r="M13">
        <v>0</v>
      </c>
      <c r="N13">
        <v>28</v>
      </c>
      <c r="O13">
        <v>9</v>
      </c>
      <c r="P13">
        <v>11</v>
      </c>
      <c r="Q13">
        <v>8</v>
      </c>
      <c r="R13">
        <v>0</v>
      </c>
      <c r="S13">
        <v>0</v>
      </c>
      <c r="T13" s="7">
        <v>39</v>
      </c>
      <c r="U13" s="7">
        <v>5.4</v>
      </c>
      <c r="V13" s="7">
        <v>14</v>
      </c>
      <c r="W13" s="7">
        <v>6.1</v>
      </c>
      <c r="X13" s="11">
        <v>8.1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S13" t="s">
        <v>69</v>
      </c>
      <c r="AT13" t="s">
        <v>70</v>
      </c>
    </row>
    <row r="14" spans="1:46" x14ac:dyDescent="0.35">
      <c r="A14" s="1" t="s">
        <v>5</v>
      </c>
      <c r="B14">
        <v>1</v>
      </c>
      <c r="C14">
        <v>1</v>
      </c>
      <c r="D14">
        <v>1</v>
      </c>
      <c r="E14">
        <v>13</v>
      </c>
      <c r="F14">
        <v>88</v>
      </c>
      <c r="G14">
        <v>90</v>
      </c>
      <c r="H14">
        <v>30</v>
      </c>
      <c r="I14" s="11">
        <v>9.5</v>
      </c>
      <c r="J14">
        <v>1</v>
      </c>
      <c r="K14">
        <v>20</v>
      </c>
      <c r="L14">
        <v>0</v>
      </c>
      <c r="M14">
        <v>0</v>
      </c>
      <c r="N14">
        <v>20</v>
      </c>
      <c r="O14">
        <v>4</v>
      </c>
      <c r="P14">
        <v>10</v>
      </c>
      <c r="Q14">
        <v>6</v>
      </c>
      <c r="R14">
        <v>0</v>
      </c>
      <c r="S14">
        <v>0</v>
      </c>
      <c r="T14" s="7">
        <v>42</v>
      </c>
      <c r="U14" s="7">
        <v>5.4</v>
      </c>
      <c r="V14" s="7">
        <v>13</v>
      </c>
      <c r="W14" s="7">
        <v>3.6</v>
      </c>
      <c r="X14" s="11">
        <v>9.35</v>
      </c>
      <c r="Y14">
        <v>10</v>
      </c>
      <c r="Z14">
        <v>20</v>
      </c>
      <c r="AA14" s="3">
        <v>10.0747</v>
      </c>
      <c r="AB14" s="3">
        <v>4.0568999999999997</v>
      </c>
      <c r="AC14" s="3">
        <v>10.116300000000001</v>
      </c>
      <c r="AD14" s="3">
        <v>3.8302999999999998</v>
      </c>
      <c r="AE14" s="3">
        <v>10.024800000000001</v>
      </c>
      <c r="AF14" s="3">
        <v>3.8144999999999998</v>
      </c>
      <c r="AG14" s="3">
        <v>10.055300000000001</v>
      </c>
      <c r="AH14" s="3">
        <v>4.6618000000000004</v>
      </c>
      <c r="AI14" s="3">
        <v>10.059699999999999</v>
      </c>
      <c r="AJ14" s="3">
        <v>4.4156000000000004</v>
      </c>
      <c r="AK14" s="3">
        <v>10.1412</v>
      </c>
      <c r="AL14" s="3">
        <v>4.5365000000000002</v>
      </c>
      <c r="AS14" t="s">
        <v>69</v>
      </c>
      <c r="AT14" t="s">
        <v>70</v>
      </c>
    </row>
    <row r="15" spans="1:46" x14ac:dyDescent="0.35">
      <c r="A15" s="1" t="s">
        <v>5</v>
      </c>
      <c r="B15">
        <v>1</v>
      </c>
      <c r="C15">
        <v>1</v>
      </c>
      <c r="D15">
        <v>1</v>
      </c>
      <c r="E15">
        <v>14</v>
      </c>
      <c r="I15" s="11">
        <v>4.8899999999999997</v>
      </c>
      <c r="J15">
        <v>0</v>
      </c>
      <c r="T15" s="7"/>
      <c r="U15" s="7"/>
      <c r="V15" s="7"/>
      <c r="W15" s="7"/>
      <c r="X15" s="11">
        <v>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</row>
    <row r="16" spans="1:46" x14ac:dyDescent="0.35">
      <c r="A16" s="1" t="s">
        <v>5</v>
      </c>
      <c r="B16">
        <v>1</v>
      </c>
      <c r="C16">
        <v>1</v>
      </c>
      <c r="D16">
        <v>1</v>
      </c>
      <c r="E16">
        <v>15</v>
      </c>
      <c r="I16" s="11">
        <v>3.3</v>
      </c>
      <c r="J16">
        <v>0</v>
      </c>
      <c r="T16" s="7"/>
      <c r="U16" s="7"/>
      <c r="V16" s="7"/>
      <c r="W16" s="7"/>
      <c r="X16" s="11">
        <v>3.25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</row>
    <row r="17" spans="1:46" x14ac:dyDescent="0.35">
      <c r="A17" s="1" t="s">
        <v>5</v>
      </c>
      <c r="B17">
        <v>1</v>
      </c>
      <c r="C17">
        <v>1</v>
      </c>
      <c r="D17">
        <v>1</v>
      </c>
      <c r="E17">
        <v>16</v>
      </c>
      <c r="I17" s="11">
        <v>0.5</v>
      </c>
      <c r="J17">
        <v>0</v>
      </c>
      <c r="T17" s="7"/>
      <c r="U17" s="7"/>
      <c r="V17" s="7"/>
      <c r="W17" s="7"/>
      <c r="X17" s="11">
        <v>0.45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t="s">
        <v>69</v>
      </c>
      <c r="AT17" t="s">
        <v>70</v>
      </c>
    </row>
    <row r="18" spans="1:46" x14ac:dyDescent="0.35">
      <c r="A18" s="1" t="s">
        <v>5</v>
      </c>
      <c r="B18">
        <v>1</v>
      </c>
      <c r="C18">
        <v>1</v>
      </c>
      <c r="D18">
        <v>1</v>
      </c>
      <c r="E18">
        <v>17</v>
      </c>
      <c r="F18">
        <v>77</v>
      </c>
      <c r="G18">
        <v>85</v>
      </c>
      <c r="H18">
        <v>22</v>
      </c>
      <c r="I18" s="11">
        <v>6.6</v>
      </c>
      <c r="J18">
        <v>0</v>
      </c>
      <c r="K18">
        <v>17</v>
      </c>
      <c r="L18">
        <v>1</v>
      </c>
      <c r="M18">
        <v>0</v>
      </c>
      <c r="N18">
        <v>17</v>
      </c>
      <c r="O18">
        <v>1</v>
      </c>
      <c r="P18">
        <v>8</v>
      </c>
      <c r="Q18">
        <v>6</v>
      </c>
      <c r="R18">
        <v>0</v>
      </c>
      <c r="S18">
        <v>2</v>
      </c>
      <c r="T18" s="7">
        <v>40</v>
      </c>
      <c r="U18" s="7">
        <v>5.4</v>
      </c>
      <c r="V18" s="7">
        <v>10</v>
      </c>
      <c r="W18" s="7">
        <v>5.0999999999999996</v>
      </c>
      <c r="X18" s="11">
        <v>5.95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</row>
    <row r="19" spans="1:46" x14ac:dyDescent="0.35">
      <c r="A19" s="1" t="s">
        <v>5</v>
      </c>
      <c r="B19">
        <v>1</v>
      </c>
      <c r="C19">
        <v>1</v>
      </c>
      <c r="D19">
        <v>1</v>
      </c>
      <c r="E19">
        <v>18</v>
      </c>
      <c r="I19" s="11">
        <v>0.5</v>
      </c>
      <c r="J19">
        <v>0</v>
      </c>
      <c r="T19" s="7"/>
      <c r="U19" s="7"/>
      <c r="V19" s="7"/>
      <c r="W19" s="7"/>
      <c r="X19" s="11">
        <v>0.5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</row>
    <row r="20" spans="1:46" x14ac:dyDescent="0.35">
      <c r="A20" s="1" t="s">
        <v>5</v>
      </c>
      <c r="B20">
        <v>1</v>
      </c>
      <c r="C20">
        <v>1</v>
      </c>
      <c r="D20">
        <v>1</v>
      </c>
      <c r="E20">
        <v>19</v>
      </c>
      <c r="F20">
        <v>56</v>
      </c>
      <c r="G20">
        <v>99</v>
      </c>
      <c r="H20">
        <v>21</v>
      </c>
      <c r="I20" s="11">
        <v>8</v>
      </c>
      <c r="J20">
        <v>0</v>
      </c>
      <c r="K20" s="9">
        <v>29</v>
      </c>
      <c r="L20">
        <v>0</v>
      </c>
      <c r="M20">
        <v>0</v>
      </c>
      <c r="N20">
        <v>27</v>
      </c>
      <c r="O20">
        <v>3</v>
      </c>
      <c r="P20">
        <v>17</v>
      </c>
      <c r="Q20">
        <v>0</v>
      </c>
      <c r="R20">
        <v>0</v>
      </c>
      <c r="S20">
        <v>7</v>
      </c>
      <c r="T20" s="7">
        <v>48</v>
      </c>
      <c r="U20" s="7">
        <v>7.1</v>
      </c>
      <c r="V20" s="7">
        <v>8</v>
      </c>
      <c r="W20" s="7">
        <v>2.8</v>
      </c>
      <c r="X20" s="11">
        <v>7.7</v>
      </c>
      <c r="Y20">
        <v>20</v>
      </c>
      <c r="Z20">
        <v>20</v>
      </c>
      <c r="AA20" s="3">
        <v>10.196400000000001</v>
      </c>
      <c r="AB20" s="3">
        <v>4.3992000000000004</v>
      </c>
      <c r="AC20" s="3">
        <v>10.0685</v>
      </c>
      <c r="AD20" s="3">
        <v>4.0488</v>
      </c>
      <c r="AE20" s="3">
        <v>10.1586</v>
      </c>
      <c r="AF20" s="3">
        <v>3.8523999999999998</v>
      </c>
      <c r="AG20" s="3">
        <v>5.6950000000000003</v>
      </c>
      <c r="AH20" s="3">
        <v>2.5482</v>
      </c>
      <c r="AI20" s="3">
        <v>10.1313</v>
      </c>
      <c r="AJ20" s="3">
        <v>4.4410999999999996</v>
      </c>
      <c r="AK20" s="3">
        <v>8.3047000000000004</v>
      </c>
      <c r="AL20" s="3">
        <v>3.7860999999999998</v>
      </c>
      <c r="AS20" t="s">
        <v>69</v>
      </c>
      <c r="AT20" t="s">
        <v>70</v>
      </c>
    </row>
    <row r="21" spans="1:46" x14ac:dyDescent="0.35">
      <c r="A21" s="1" t="s">
        <v>5</v>
      </c>
      <c r="B21">
        <v>1</v>
      </c>
      <c r="C21">
        <v>1</v>
      </c>
      <c r="D21">
        <v>1</v>
      </c>
      <c r="E21">
        <v>20</v>
      </c>
      <c r="F21">
        <v>74</v>
      </c>
      <c r="G21">
        <v>95</v>
      </c>
      <c r="H21">
        <v>21</v>
      </c>
      <c r="I21" s="11">
        <v>11.4</v>
      </c>
      <c r="J21">
        <v>1</v>
      </c>
      <c r="K21" s="9">
        <v>17</v>
      </c>
      <c r="L21">
        <v>2</v>
      </c>
      <c r="M21">
        <v>0</v>
      </c>
      <c r="N21">
        <v>14</v>
      </c>
      <c r="O21">
        <v>0</v>
      </c>
      <c r="P21">
        <v>12</v>
      </c>
      <c r="Q21">
        <v>2</v>
      </c>
      <c r="R21">
        <v>0</v>
      </c>
      <c r="S21">
        <v>0</v>
      </c>
      <c r="T21" s="7">
        <v>47</v>
      </c>
      <c r="U21" s="7">
        <v>4.7</v>
      </c>
      <c r="V21" s="7">
        <v>18</v>
      </c>
      <c r="W21" s="7">
        <v>4.5999999999999996</v>
      </c>
      <c r="X21" s="11">
        <v>11.3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</row>
    <row r="22" spans="1:46" x14ac:dyDescent="0.35">
      <c r="A22" s="1">
        <v>42533</v>
      </c>
      <c r="B22">
        <v>1</v>
      </c>
      <c r="C22">
        <v>1</v>
      </c>
      <c r="D22">
        <v>1</v>
      </c>
      <c r="E22">
        <v>1</v>
      </c>
      <c r="T22" s="7"/>
      <c r="U22" s="7"/>
      <c r="V22" s="7"/>
      <c r="W22" s="7"/>
      <c r="X22" s="1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>
        <v>3000.9</v>
      </c>
      <c r="AN22">
        <v>219.9</v>
      </c>
      <c r="AO22">
        <v>3000.1</v>
      </c>
      <c r="AP22">
        <v>207.6</v>
      </c>
      <c r="AQ22">
        <v>3000.6</v>
      </c>
      <c r="AR22">
        <v>186.9</v>
      </c>
      <c r="AS22" s="3" t="s">
        <v>69</v>
      </c>
      <c r="AT22" s="3" t="s">
        <v>71</v>
      </c>
    </row>
    <row r="23" spans="1:46" x14ac:dyDescent="0.35">
      <c r="A23" s="1">
        <v>42533</v>
      </c>
      <c r="B23">
        <v>1</v>
      </c>
      <c r="C23">
        <v>1</v>
      </c>
      <c r="D23">
        <v>1</v>
      </c>
      <c r="E23">
        <v>2</v>
      </c>
      <c r="F23">
        <v>68</v>
      </c>
      <c r="G23">
        <v>66</v>
      </c>
      <c r="H23">
        <v>5</v>
      </c>
      <c r="I23" s="11">
        <v>1.1000000000000001</v>
      </c>
      <c r="J23">
        <v>0</v>
      </c>
      <c r="K23" s="9">
        <v>4</v>
      </c>
      <c r="L23">
        <v>1</v>
      </c>
      <c r="M23">
        <v>0</v>
      </c>
      <c r="N23">
        <v>4</v>
      </c>
      <c r="O23">
        <v>1</v>
      </c>
      <c r="P23">
        <v>1</v>
      </c>
      <c r="Q23">
        <v>0</v>
      </c>
      <c r="R23">
        <v>2</v>
      </c>
      <c r="S23">
        <v>0</v>
      </c>
      <c r="T23" s="7">
        <v>38</v>
      </c>
      <c r="U23" s="7">
        <v>4.3</v>
      </c>
      <c r="V23" s="7">
        <v>11</v>
      </c>
      <c r="W23" s="7">
        <v>3.1</v>
      </c>
      <c r="X23" s="11">
        <v>1.8</v>
      </c>
      <c r="Y23">
        <v>15</v>
      </c>
      <c r="Z23">
        <v>5</v>
      </c>
      <c r="AA23" s="3">
        <v>10</v>
      </c>
      <c r="AB23" s="3">
        <v>3.4</v>
      </c>
      <c r="AC23" s="3">
        <v>10</v>
      </c>
      <c r="AD23" s="3">
        <v>3.4</v>
      </c>
      <c r="AE23" s="3">
        <v>10</v>
      </c>
      <c r="AF23" s="3">
        <v>3.4</v>
      </c>
      <c r="AG23" s="3">
        <v>10.1</v>
      </c>
      <c r="AH23" s="3">
        <v>4.5</v>
      </c>
      <c r="AI23" s="3">
        <v>10</v>
      </c>
      <c r="AJ23" s="3">
        <v>4.3</v>
      </c>
      <c r="AK23" s="3">
        <v>10</v>
      </c>
      <c r="AL23" s="3">
        <v>4</v>
      </c>
      <c r="AS23" t="s">
        <v>69</v>
      </c>
      <c r="AT23" t="s">
        <v>71</v>
      </c>
    </row>
    <row r="24" spans="1:46" x14ac:dyDescent="0.35">
      <c r="A24" s="1">
        <v>42533</v>
      </c>
      <c r="B24">
        <v>1</v>
      </c>
      <c r="C24">
        <v>1</v>
      </c>
      <c r="D24">
        <v>1</v>
      </c>
      <c r="E24">
        <v>3</v>
      </c>
      <c r="K24" s="9"/>
      <c r="T24" s="7"/>
      <c r="U24" s="7"/>
      <c r="V24" s="7"/>
      <c r="W24" s="7"/>
      <c r="X24" s="1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S24" t="s">
        <v>69</v>
      </c>
      <c r="AT24" t="s">
        <v>71</v>
      </c>
    </row>
    <row r="25" spans="1:46" x14ac:dyDescent="0.35">
      <c r="A25" s="1">
        <v>42533</v>
      </c>
      <c r="B25">
        <v>1</v>
      </c>
      <c r="C25">
        <v>1</v>
      </c>
      <c r="D25">
        <v>1</v>
      </c>
      <c r="E25">
        <v>4</v>
      </c>
      <c r="F25">
        <v>80</v>
      </c>
      <c r="G25">
        <v>130</v>
      </c>
      <c r="H25">
        <v>14</v>
      </c>
      <c r="I25" s="11">
        <v>4.5</v>
      </c>
      <c r="J25">
        <v>3</v>
      </c>
      <c r="K25" s="9">
        <v>4</v>
      </c>
      <c r="L25">
        <v>0</v>
      </c>
      <c r="M25">
        <v>0</v>
      </c>
      <c r="N25">
        <v>4</v>
      </c>
      <c r="O25">
        <v>1</v>
      </c>
      <c r="P25">
        <v>1</v>
      </c>
      <c r="Q25">
        <v>0</v>
      </c>
      <c r="R25">
        <v>1</v>
      </c>
      <c r="S25">
        <v>1</v>
      </c>
      <c r="T25" s="7">
        <v>54</v>
      </c>
      <c r="U25" s="7">
        <v>5.3</v>
      </c>
      <c r="V25" s="7">
        <v>9</v>
      </c>
      <c r="W25" s="7">
        <v>2.8</v>
      </c>
      <c r="X25" s="11">
        <v>5.0999999999999996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</row>
    <row r="26" spans="1:46" x14ac:dyDescent="0.35">
      <c r="A26" s="1">
        <v>42533</v>
      </c>
      <c r="B26">
        <v>1</v>
      </c>
      <c r="C26">
        <v>1</v>
      </c>
      <c r="D26">
        <v>1</v>
      </c>
      <c r="E26">
        <v>5</v>
      </c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</row>
    <row r="27" spans="1:46" x14ac:dyDescent="0.35">
      <c r="A27" s="1">
        <v>42533</v>
      </c>
      <c r="B27">
        <v>1</v>
      </c>
      <c r="C27">
        <v>1</v>
      </c>
      <c r="D27">
        <v>1</v>
      </c>
      <c r="E27">
        <v>6</v>
      </c>
      <c r="T27" s="7"/>
      <c r="U27" s="7"/>
      <c r="V27" s="7"/>
      <c r="W27" s="7"/>
      <c r="X27" s="1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S27" t="s">
        <v>69</v>
      </c>
      <c r="AT27" t="s">
        <v>71</v>
      </c>
    </row>
    <row r="28" spans="1:46" x14ac:dyDescent="0.35">
      <c r="A28" s="1">
        <v>42533</v>
      </c>
      <c r="B28">
        <v>1</v>
      </c>
      <c r="C28">
        <v>1</v>
      </c>
      <c r="D28">
        <v>1</v>
      </c>
      <c r="E28">
        <v>7</v>
      </c>
      <c r="F28">
        <v>36</v>
      </c>
      <c r="G28">
        <v>45</v>
      </c>
      <c r="H28">
        <v>12</v>
      </c>
      <c r="I28" s="11">
        <v>0.4</v>
      </c>
      <c r="J28">
        <v>0</v>
      </c>
      <c r="K28">
        <v>6</v>
      </c>
      <c r="L28">
        <v>0</v>
      </c>
      <c r="M28">
        <v>0</v>
      </c>
      <c r="N28">
        <v>5</v>
      </c>
      <c r="O28">
        <v>2</v>
      </c>
      <c r="P28">
        <v>0</v>
      </c>
      <c r="Q28">
        <v>0</v>
      </c>
      <c r="R28">
        <v>2</v>
      </c>
      <c r="S28">
        <v>1</v>
      </c>
      <c r="T28" s="7">
        <v>25</v>
      </c>
      <c r="U28" s="7">
        <v>4.3</v>
      </c>
      <c r="V28" s="7">
        <v>16</v>
      </c>
      <c r="W28" s="7">
        <v>4.4000000000000004</v>
      </c>
      <c r="X28" s="11">
        <v>0.9</v>
      </c>
      <c r="Y28">
        <v>5</v>
      </c>
      <c r="Z28">
        <v>2.5</v>
      </c>
      <c r="AA28" s="3">
        <v>10</v>
      </c>
      <c r="AB28" s="3">
        <v>4.5999999999999996</v>
      </c>
      <c r="AC28" s="3">
        <v>10</v>
      </c>
      <c r="AD28" s="3">
        <v>4.0999999999999996</v>
      </c>
      <c r="AE28" s="3">
        <v>10</v>
      </c>
      <c r="AF28" s="3">
        <v>4</v>
      </c>
      <c r="AG28" s="3">
        <v>10</v>
      </c>
      <c r="AH28" s="3">
        <v>4.2</v>
      </c>
      <c r="AI28" s="3">
        <v>10</v>
      </c>
      <c r="AJ28" s="3">
        <v>4</v>
      </c>
      <c r="AK28" s="3">
        <v>10</v>
      </c>
      <c r="AL28" s="3">
        <v>3.9</v>
      </c>
      <c r="AS28" t="s">
        <v>69</v>
      </c>
      <c r="AT28" t="s">
        <v>71</v>
      </c>
    </row>
    <row r="29" spans="1:46" x14ac:dyDescent="0.35">
      <c r="A29" s="1">
        <v>42533</v>
      </c>
      <c r="B29">
        <v>1</v>
      </c>
      <c r="C29">
        <v>1</v>
      </c>
      <c r="D29">
        <v>1</v>
      </c>
      <c r="E29">
        <v>8</v>
      </c>
      <c r="T29" s="7"/>
      <c r="U29" s="7"/>
      <c r="V29" s="7"/>
      <c r="W29" s="7"/>
      <c r="X29" s="1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S29" t="s">
        <v>69</v>
      </c>
      <c r="AT29" t="s">
        <v>71</v>
      </c>
    </row>
    <row r="30" spans="1:46" x14ac:dyDescent="0.35">
      <c r="A30" s="1">
        <v>42533</v>
      </c>
      <c r="B30">
        <v>1</v>
      </c>
      <c r="C30">
        <v>1</v>
      </c>
      <c r="D30">
        <v>1</v>
      </c>
      <c r="E30">
        <v>9</v>
      </c>
      <c r="F30">
        <v>70</v>
      </c>
      <c r="G30">
        <v>60</v>
      </c>
      <c r="H30">
        <v>16</v>
      </c>
      <c r="I30" s="11">
        <v>1.8</v>
      </c>
      <c r="J30">
        <v>1</v>
      </c>
      <c r="K30" s="9">
        <v>10</v>
      </c>
      <c r="L30">
        <v>0</v>
      </c>
      <c r="M30">
        <v>0</v>
      </c>
      <c r="N30">
        <v>10</v>
      </c>
      <c r="O30">
        <v>0</v>
      </c>
      <c r="P30">
        <v>0</v>
      </c>
      <c r="Q30">
        <v>0</v>
      </c>
      <c r="R30">
        <v>8</v>
      </c>
      <c r="S30">
        <v>2</v>
      </c>
      <c r="T30" s="7">
        <v>39</v>
      </c>
      <c r="U30" s="7">
        <v>5</v>
      </c>
      <c r="V30" s="7">
        <v>12</v>
      </c>
      <c r="W30" s="7">
        <v>3.5</v>
      </c>
      <c r="X30" s="11">
        <v>2.2999999999999998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</row>
    <row r="31" spans="1:46" x14ac:dyDescent="0.35">
      <c r="A31" s="1">
        <v>42533</v>
      </c>
      <c r="B31">
        <v>1</v>
      </c>
      <c r="C31">
        <v>1</v>
      </c>
      <c r="D31">
        <v>1</v>
      </c>
      <c r="E31">
        <v>10</v>
      </c>
      <c r="F31">
        <v>120</v>
      </c>
      <c r="G31">
        <v>117</v>
      </c>
      <c r="H31">
        <v>12</v>
      </c>
      <c r="I31" s="11">
        <v>3.4</v>
      </c>
      <c r="J31">
        <v>1</v>
      </c>
      <c r="K31" s="9">
        <v>12</v>
      </c>
      <c r="L31">
        <v>0</v>
      </c>
      <c r="M31">
        <v>0</v>
      </c>
      <c r="N31">
        <v>12</v>
      </c>
      <c r="O31">
        <v>2</v>
      </c>
      <c r="P31">
        <v>2</v>
      </c>
      <c r="Q31">
        <v>2</v>
      </c>
      <c r="R31">
        <v>2</v>
      </c>
      <c r="S31">
        <v>4</v>
      </c>
      <c r="T31" s="7">
        <v>74</v>
      </c>
      <c r="U31" s="7">
        <v>6.6</v>
      </c>
      <c r="V31" s="7">
        <v>9</v>
      </c>
      <c r="W31" s="7">
        <v>3.3</v>
      </c>
      <c r="X31" s="11">
        <v>4.0999999999999996</v>
      </c>
      <c r="Y31">
        <v>20</v>
      </c>
      <c r="Z31">
        <v>20</v>
      </c>
      <c r="AA31" s="3">
        <v>10</v>
      </c>
      <c r="AB31" s="3">
        <v>3.6</v>
      </c>
      <c r="AC31" s="3">
        <v>10</v>
      </c>
      <c r="AD31" s="3">
        <v>3.1</v>
      </c>
      <c r="AE31" s="3">
        <v>10</v>
      </c>
      <c r="AF31" s="3">
        <v>2.9</v>
      </c>
      <c r="AG31" s="3">
        <v>10</v>
      </c>
      <c r="AH31" s="3">
        <v>2.9</v>
      </c>
      <c r="AI31" s="3">
        <v>10</v>
      </c>
      <c r="AJ31" s="3">
        <v>3.3</v>
      </c>
      <c r="AK31" s="3">
        <v>10</v>
      </c>
      <c r="AL31" s="3">
        <v>2.1</v>
      </c>
      <c r="AS31" t="s">
        <v>69</v>
      </c>
      <c r="AT31" t="s">
        <v>71</v>
      </c>
    </row>
    <row r="32" spans="1:46" x14ac:dyDescent="0.35">
      <c r="A32" s="1">
        <v>42533</v>
      </c>
      <c r="B32">
        <v>1</v>
      </c>
      <c r="C32">
        <v>1</v>
      </c>
      <c r="D32">
        <v>1</v>
      </c>
      <c r="E32">
        <v>11</v>
      </c>
      <c r="T32" s="7"/>
      <c r="U32" s="7"/>
      <c r="V32" s="7"/>
      <c r="W32" s="7"/>
      <c r="X32" s="11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S32" t="s">
        <v>69</v>
      </c>
      <c r="AT32" t="s">
        <v>71</v>
      </c>
    </row>
    <row r="33" spans="1:46" x14ac:dyDescent="0.35">
      <c r="A33" s="1">
        <v>42533</v>
      </c>
      <c r="B33">
        <v>1</v>
      </c>
      <c r="C33">
        <v>1</v>
      </c>
      <c r="D33">
        <v>1</v>
      </c>
      <c r="E33">
        <v>12</v>
      </c>
      <c r="F33">
        <v>53</v>
      </c>
      <c r="G33">
        <v>90</v>
      </c>
      <c r="H33">
        <v>12</v>
      </c>
      <c r="I33" s="11">
        <v>2.1</v>
      </c>
      <c r="J33">
        <v>1</v>
      </c>
      <c r="K33" s="9">
        <v>8</v>
      </c>
      <c r="L33">
        <v>0</v>
      </c>
      <c r="M33">
        <v>0</v>
      </c>
      <c r="N33">
        <v>7</v>
      </c>
      <c r="O33">
        <v>0</v>
      </c>
      <c r="P33">
        <v>0</v>
      </c>
      <c r="Q33">
        <v>1</v>
      </c>
      <c r="R33">
        <v>5</v>
      </c>
      <c r="S33">
        <v>1</v>
      </c>
      <c r="T33" s="7">
        <v>59</v>
      </c>
      <c r="U33" s="7">
        <v>6.2</v>
      </c>
      <c r="V33" s="7">
        <v>9</v>
      </c>
      <c r="W33" s="7">
        <v>3.5</v>
      </c>
      <c r="X33" s="11">
        <v>2.5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t="s">
        <v>69</v>
      </c>
      <c r="AT33" t="s">
        <v>71</v>
      </c>
    </row>
    <row r="34" spans="1:46" x14ac:dyDescent="0.35">
      <c r="A34" s="1">
        <v>42533</v>
      </c>
      <c r="B34">
        <v>1</v>
      </c>
      <c r="C34">
        <v>1</v>
      </c>
      <c r="D34">
        <v>1</v>
      </c>
      <c r="E34">
        <v>13</v>
      </c>
      <c r="F34">
        <v>120</v>
      </c>
      <c r="G34">
        <v>120</v>
      </c>
      <c r="H34">
        <v>19</v>
      </c>
      <c r="I34" s="11">
        <v>6.4</v>
      </c>
      <c r="J34">
        <v>0</v>
      </c>
      <c r="K34" s="9">
        <v>12</v>
      </c>
      <c r="L34">
        <v>1</v>
      </c>
      <c r="M34">
        <v>0</v>
      </c>
      <c r="N34">
        <v>12</v>
      </c>
      <c r="O34">
        <v>1</v>
      </c>
      <c r="P34">
        <v>2</v>
      </c>
      <c r="Q34">
        <v>2</v>
      </c>
      <c r="R34">
        <v>5</v>
      </c>
      <c r="S34">
        <v>2</v>
      </c>
      <c r="T34" s="7">
        <v>76</v>
      </c>
      <c r="U34" s="7">
        <v>5.3</v>
      </c>
      <c r="V34" s="7">
        <v>12</v>
      </c>
      <c r="W34" s="7">
        <v>2.8</v>
      </c>
      <c r="X34" s="11">
        <v>6.9</v>
      </c>
      <c r="Y34">
        <v>5</v>
      </c>
      <c r="Z34">
        <v>20</v>
      </c>
      <c r="AA34" s="3">
        <v>10</v>
      </c>
      <c r="AB34" s="3">
        <v>3</v>
      </c>
      <c r="AC34" s="3">
        <v>10</v>
      </c>
      <c r="AD34" s="3">
        <v>2.2999999999999998</v>
      </c>
      <c r="AE34" s="3">
        <v>10</v>
      </c>
      <c r="AF34" s="3">
        <v>3</v>
      </c>
      <c r="AG34" s="3">
        <v>10</v>
      </c>
      <c r="AH34" s="3">
        <v>3.6</v>
      </c>
      <c r="AI34" s="3">
        <v>10.1</v>
      </c>
      <c r="AJ34" s="3">
        <v>2.1</v>
      </c>
      <c r="AK34" s="3">
        <v>10</v>
      </c>
      <c r="AL34" s="3">
        <v>3.3</v>
      </c>
      <c r="AS34" t="s">
        <v>69</v>
      </c>
      <c r="AT34" t="s">
        <v>71</v>
      </c>
    </row>
    <row r="35" spans="1:46" x14ac:dyDescent="0.35">
      <c r="A35" s="1">
        <v>42533</v>
      </c>
      <c r="B35">
        <v>1</v>
      </c>
      <c r="C35">
        <v>1</v>
      </c>
      <c r="D35">
        <v>1</v>
      </c>
      <c r="E35">
        <v>14</v>
      </c>
      <c r="T35" s="7"/>
      <c r="U35" s="7"/>
      <c r="V35" s="7"/>
      <c r="W35" s="7"/>
      <c r="X35" s="11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t="s">
        <v>69</v>
      </c>
      <c r="AT35" t="s">
        <v>71</v>
      </c>
    </row>
    <row r="36" spans="1:46" x14ac:dyDescent="0.35">
      <c r="A36" s="1">
        <v>42533</v>
      </c>
      <c r="B36">
        <v>1</v>
      </c>
      <c r="C36">
        <v>1</v>
      </c>
      <c r="D36">
        <v>1</v>
      </c>
      <c r="E36">
        <v>15</v>
      </c>
      <c r="T36" s="7"/>
      <c r="U36" s="7"/>
      <c r="V36" s="7"/>
      <c r="W36" s="7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</row>
    <row r="37" spans="1:46" x14ac:dyDescent="0.35">
      <c r="A37" s="1">
        <v>42533</v>
      </c>
      <c r="B37">
        <v>1</v>
      </c>
      <c r="C37">
        <v>1</v>
      </c>
      <c r="D37">
        <v>1</v>
      </c>
      <c r="E37">
        <v>16</v>
      </c>
      <c r="T37" s="7"/>
      <c r="U37" s="7"/>
      <c r="V37" s="7"/>
      <c r="W37" s="7"/>
      <c r="X37" s="1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</row>
    <row r="38" spans="1:46" x14ac:dyDescent="0.35">
      <c r="A38" s="1">
        <v>42533</v>
      </c>
      <c r="B38">
        <v>1</v>
      </c>
      <c r="C38">
        <v>1</v>
      </c>
      <c r="D38">
        <v>1</v>
      </c>
      <c r="E38">
        <v>17</v>
      </c>
      <c r="F38">
        <v>79</v>
      </c>
      <c r="G38">
        <v>50</v>
      </c>
      <c r="H38">
        <v>10</v>
      </c>
      <c r="I38" s="11">
        <v>2.6</v>
      </c>
      <c r="J38">
        <v>0</v>
      </c>
      <c r="K38" s="9">
        <v>8</v>
      </c>
      <c r="L38">
        <v>4</v>
      </c>
      <c r="M38">
        <v>0</v>
      </c>
      <c r="N38">
        <v>8</v>
      </c>
      <c r="O38">
        <v>3</v>
      </c>
      <c r="P38">
        <v>1</v>
      </c>
      <c r="Q38">
        <v>1</v>
      </c>
      <c r="R38">
        <v>2</v>
      </c>
      <c r="S38">
        <v>1</v>
      </c>
      <c r="T38" s="7">
        <v>36</v>
      </c>
      <c r="U38" s="7">
        <v>5.7</v>
      </c>
      <c r="V38" s="7">
        <v>11</v>
      </c>
      <c r="W38" s="7">
        <v>3.6</v>
      </c>
      <c r="X38" s="11">
        <v>2.1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</row>
    <row r="39" spans="1:46" x14ac:dyDescent="0.35">
      <c r="A39" s="1">
        <v>42533</v>
      </c>
      <c r="B39">
        <v>1</v>
      </c>
      <c r="C39">
        <v>1</v>
      </c>
      <c r="D39">
        <v>1</v>
      </c>
      <c r="E39">
        <v>18</v>
      </c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</row>
    <row r="40" spans="1:46" x14ac:dyDescent="0.35">
      <c r="A40" s="1">
        <v>42533</v>
      </c>
      <c r="B40">
        <v>1</v>
      </c>
      <c r="C40">
        <v>1</v>
      </c>
      <c r="D40">
        <v>1</v>
      </c>
      <c r="E40">
        <v>19</v>
      </c>
      <c r="F40">
        <v>84</v>
      </c>
      <c r="G40">
        <v>70</v>
      </c>
      <c r="H40">
        <v>14</v>
      </c>
      <c r="I40" s="11">
        <v>3</v>
      </c>
      <c r="J40">
        <v>2</v>
      </c>
      <c r="K40" s="9">
        <v>13</v>
      </c>
      <c r="L40">
        <v>1</v>
      </c>
      <c r="M40">
        <v>0</v>
      </c>
      <c r="N40">
        <v>12</v>
      </c>
      <c r="O40">
        <v>4</v>
      </c>
      <c r="P40">
        <v>0</v>
      </c>
      <c r="Q40">
        <v>3</v>
      </c>
      <c r="R40">
        <v>3</v>
      </c>
      <c r="S40">
        <v>2</v>
      </c>
      <c r="T40" s="7">
        <v>37</v>
      </c>
      <c r="U40" s="7">
        <v>4.0999999999999996</v>
      </c>
      <c r="V40" s="7">
        <v>9</v>
      </c>
      <c r="W40" s="7">
        <v>5</v>
      </c>
      <c r="X40" s="11">
        <v>3.5</v>
      </c>
      <c r="Y40">
        <v>2.5</v>
      </c>
      <c r="Z40">
        <v>10</v>
      </c>
      <c r="AA40" s="3">
        <v>10.1</v>
      </c>
      <c r="AB40" s="3">
        <v>3.6</v>
      </c>
      <c r="AC40" s="3">
        <v>10</v>
      </c>
      <c r="AD40" s="3">
        <v>3.2</v>
      </c>
      <c r="AE40" s="3">
        <v>10</v>
      </c>
      <c r="AF40" s="15">
        <v>1.9</v>
      </c>
      <c r="AG40" s="3">
        <v>10</v>
      </c>
      <c r="AH40" s="3">
        <v>3.7</v>
      </c>
      <c r="AI40" s="3">
        <v>10</v>
      </c>
      <c r="AJ40" s="3">
        <v>3.1</v>
      </c>
      <c r="AK40" s="3">
        <v>10</v>
      </c>
      <c r="AL40" s="3">
        <v>3.4</v>
      </c>
      <c r="AS40" t="s">
        <v>69</v>
      </c>
      <c r="AT40" t="s">
        <v>71</v>
      </c>
    </row>
    <row r="41" spans="1:46" x14ac:dyDescent="0.35">
      <c r="A41" s="1">
        <v>42533</v>
      </c>
      <c r="B41">
        <v>1</v>
      </c>
      <c r="C41">
        <v>1</v>
      </c>
      <c r="D41">
        <v>1</v>
      </c>
      <c r="E41">
        <v>20</v>
      </c>
      <c r="F41">
        <v>70</v>
      </c>
      <c r="G41">
        <v>80</v>
      </c>
      <c r="H41">
        <v>12</v>
      </c>
      <c r="I41" s="11">
        <v>3.4</v>
      </c>
      <c r="J41">
        <v>0</v>
      </c>
      <c r="K41" s="9">
        <v>16</v>
      </c>
      <c r="L41">
        <v>0</v>
      </c>
      <c r="M41">
        <v>0</v>
      </c>
      <c r="N41">
        <v>15</v>
      </c>
      <c r="O41">
        <v>2</v>
      </c>
      <c r="P41">
        <v>1</v>
      </c>
      <c r="Q41">
        <v>0</v>
      </c>
      <c r="R41">
        <v>9</v>
      </c>
      <c r="S41">
        <v>3</v>
      </c>
      <c r="T41" s="7">
        <v>29</v>
      </c>
      <c r="U41" s="7">
        <v>4.7</v>
      </c>
      <c r="V41" s="7">
        <v>12</v>
      </c>
      <c r="W41" s="7">
        <v>4</v>
      </c>
      <c r="X41" s="11">
        <v>3.9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</row>
    <row r="42" spans="1:46" x14ac:dyDescent="0.35">
      <c r="A42" s="1" t="s">
        <v>5</v>
      </c>
      <c r="B42">
        <v>4</v>
      </c>
      <c r="C42">
        <v>3</v>
      </c>
      <c r="D42">
        <v>2</v>
      </c>
      <c r="E42">
        <v>1</v>
      </c>
      <c r="I42" s="11">
        <v>3.68</v>
      </c>
      <c r="J42">
        <v>0</v>
      </c>
      <c r="T42" s="7"/>
      <c r="U42" s="7"/>
      <c r="V42" s="7"/>
      <c r="W42" s="7"/>
      <c r="X42" s="11">
        <v>3.5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3000.4</v>
      </c>
      <c r="AN42" s="7">
        <v>331.8</v>
      </c>
      <c r="AO42" s="7">
        <v>3000.3</v>
      </c>
      <c r="AP42" s="7">
        <v>305.7</v>
      </c>
      <c r="AQ42" s="7">
        <v>3000.9</v>
      </c>
      <c r="AR42" s="7">
        <v>332.5</v>
      </c>
      <c r="AS42" s="3" t="s">
        <v>72</v>
      </c>
      <c r="AT42" s="3" t="s">
        <v>70</v>
      </c>
    </row>
    <row r="43" spans="1:46" x14ac:dyDescent="0.35">
      <c r="A43" s="1" t="s">
        <v>5</v>
      </c>
      <c r="B43">
        <v>4</v>
      </c>
      <c r="C43">
        <v>3</v>
      </c>
      <c r="D43">
        <v>2</v>
      </c>
      <c r="E43">
        <v>2</v>
      </c>
      <c r="F43">
        <v>53</v>
      </c>
      <c r="G43">
        <v>62</v>
      </c>
      <c r="H43">
        <v>17</v>
      </c>
      <c r="I43" s="11">
        <v>1.35</v>
      </c>
      <c r="J43">
        <v>0</v>
      </c>
      <c r="K43">
        <v>6</v>
      </c>
      <c r="L43">
        <v>0</v>
      </c>
      <c r="M43">
        <v>0</v>
      </c>
      <c r="N43">
        <v>6</v>
      </c>
      <c r="O43">
        <v>0</v>
      </c>
      <c r="P43">
        <v>4</v>
      </c>
      <c r="Q43">
        <v>1</v>
      </c>
      <c r="R43">
        <v>1</v>
      </c>
      <c r="S43">
        <v>0</v>
      </c>
      <c r="T43" s="7">
        <v>29</v>
      </c>
      <c r="U43" s="7">
        <v>5.0999999999999996</v>
      </c>
      <c r="V43" s="7">
        <v>13</v>
      </c>
      <c r="W43" s="7">
        <v>3.8</v>
      </c>
      <c r="X43" s="11">
        <v>1.3</v>
      </c>
      <c r="Y43">
        <v>20</v>
      </c>
      <c r="Z43">
        <v>50</v>
      </c>
      <c r="AA43" s="3">
        <v>10.059100000000001</v>
      </c>
      <c r="AB43" s="3">
        <v>4.4980000000000002</v>
      </c>
      <c r="AC43" s="3">
        <v>10.0885</v>
      </c>
      <c r="AD43" s="3">
        <v>4.4234999999999998</v>
      </c>
      <c r="AE43" s="3">
        <v>10.0152</v>
      </c>
      <c r="AF43" s="3">
        <v>4.0403000000000002</v>
      </c>
      <c r="AG43" s="3">
        <v>10.084</v>
      </c>
      <c r="AH43" s="3">
        <v>4.4347000000000003</v>
      </c>
      <c r="AI43" s="3">
        <v>10.0502</v>
      </c>
      <c r="AJ43" s="3">
        <v>4.3221999999999996</v>
      </c>
      <c r="AK43" s="3">
        <v>10.001899999999999</v>
      </c>
      <c r="AL43" s="3">
        <v>3.9826000000000001</v>
      </c>
      <c r="AS43" t="s">
        <v>72</v>
      </c>
      <c r="AT43" t="s">
        <v>70</v>
      </c>
    </row>
    <row r="44" spans="1:46" x14ac:dyDescent="0.35">
      <c r="A44" s="1" t="s">
        <v>5</v>
      </c>
      <c r="B44">
        <v>4</v>
      </c>
      <c r="C44">
        <v>3</v>
      </c>
      <c r="D44">
        <v>2</v>
      </c>
      <c r="E44">
        <v>3</v>
      </c>
      <c r="F44">
        <v>65</v>
      </c>
      <c r="G44">
        <v>83</v>
      </c>
      <c r="H44">
        <v>24</v>
      </c>
      <c r="I44" s="11">
        <v>3.25</v>
      </c>
      <c r="J44">
        <v>0</v>
      </c>
      <c r="K44">
        <v>9</v>
      </c>
      <c r="L44">
        <v>0</v>
      </c>
      <c r="M44">
        <v>0</v>
      </c>
      <c r="N44">
        <v>9</v>
      </c>
      <c r="O44">
        <v>0</v>
      </c>
      <c r="P44">
        <v>7</v>
      </c>
      <c r="Q44">
        <v>2</v>
      </c>
      <c r="R44">
        <v>0</v>
      </c>
      <c r="S44">
        <v>0</v>
      </c>
      <c r="T44" s="7">
        <v>37</v>
      </c>
      <c r="U44" s="7">
        <v>4.7</v>
      </c>
      <c r="V44" s="7">
        <v>25</v>
      </c>
      <c r="W44" s="7">
        <v>4.5999999999999996</v>
      </c>
      <c r="X44" s="11">
        <v>3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</row>
    <row r="45" spans="1:46" x14ac:dyDescent="0.35">
      <c r="A45" s="1" t="s">
        <v>5</v>
      </c>
      <c r="B45">
        <v>4</v>
      </c>
      <c r="C45">
        <v>3</v>
      </c>
      <c r="D45">
        <v>2</v>
      </c>
      <c r="E45">
        <v>4</v>
      </c>
      <c r="I45" s="11">
        <v>1.4</v>
      </c>
      <c r="J45">
        <v>0</v>
      </c>
      <c r="T45" s="7"/>
      <c r="U45" s="7"/>
      <c r="V45" s="7"/>
      <c r="W45" s="7"/>
      <c r="X45" s="11">
        <v>1.4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</row>
    <row r="46" spans="1:46" x14ac:dyDescent="0.35">
      <c r="A46" s="1" t="s">
        <v>5</v>
      </c>
      <c r="B46">
        <v>4</v>
      </c>
      <c r="C46">
        <v>3</v>
      </c>
      <c r="D46">
        <v>2</v>
      </c>
      <c r="E46">
        <v>5</v>
      </c>
      <c r="I46" s="11">
        <v>2.0499999999999998</v>
      </c>
      <c r="J46">
        <v>1</v>
      </c>
      <c r="T46" s="7"/>
      <c r="U46" s="7"/>
      <c r="V46" s="7"/>
      <c r="W46" s="7"/>
      <c r="X46" s="11">
        <v>2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S46" t="s">
        <v>72</v>
      </c>
      <c r="AT46" t="s">
        <v>70</v>
      </c>
    </row>
    <row r="47" spans="1:46" x14ac:dyDescent="0.35">
      <c r="A47" s="1" t="s">
        <v>5</v>
      </c>
      <c r="B47">
        <v>4</v>
      </c>
      <c r="C47">
        <v>3</v>
      </c>
      <c r="D47">
        <v>2</v>
      </c>
      <c r="E47">
        <v>6</v>
      </c>
      <c r="F47">
        <v>60</v>
      </c>
      <c r="G47">
        <v>55</v>
      </c>
      <c r="H47">
        <v>20</v>
      </c>
      <c r="I47" s="11">
        <v>0.75</v>
      </c>
      <c r="J47">
        <v>0</v>
      </c>
      <c r="K47">
        <v>6</v>
      </c>
      <c r="L47">
        <v>0</v>
      </c>
      <c r="M47">
        <v>0</v>
      </c>
      <c r="N47">
        <v>6</v>
      </c>
      <c r="O47">
        <v>0</v>
      </c>
      <c r="P47">
        <v>2</v>
      </c>
      <c r="Q47">
        <v>0</v>
      </c>
      <c r="R47">
        <v>3</v>
      </c>
      <c r="S47">
        <v>1</v>
      </c>
      <c r="T47" s="7">
        <v>41</v>
      </c>
      <c r="U47" s="7">
        <v>3.4</v>
      </c>
      <c r="V47" s="7">
        <v>4</v>
      </c>
      <c r="W47" s="7">
        <v>2.4</v>
      </c>
      <c r="X47" s="11">
        <v>0.6</v>
      </c>
      <c r="Y47">
        <v>75</v>
      </c>
      <c r="Z47">
        <v>100</v>
      </c>
      <c r="AA47" s="3">
        <v>10.114599999999999</v>
      </c>
      <c r="AB47" s="3">
        <v>3.8087</v>
      </c>
      <c r="AC47" s="3">
        <v>10.0631</v>
      </c>
      <c r="AD47" s="3">
        <v>3.6213000000000002</v>
      </c>
      <c r="AE47" s="3">
        <v>10.1334</v>
      </c>
      <c r="AF47" s="3">
        <v>3.6394000000000002</v>
      </c>
      <c r="AG47" s="3">
        <v>10.1793</v>
      </c>
      <c r="AH47" s="3">
        <v>4.0472999999999999</v>
      </c>
      <c r="AI47" s="3">
        <v>10.2422</v>
      </c>
      <c r="AJ47" s="3">
        <v>4.0130999999999997</v>
      </c>
      <c r="AK47" s="3">
        <v>10.0259</v>
      </c>
      <c r="AL47" s="3">
        <v>4.1595000000000004</v>
      </c>
      <c r="AS47" t="s">
        <v>72</v>
      </c>
      <c r="AT47" t="s">
        <v>70</v>
      </c>
    </row>
    <row r="48" spans="1:46" x14ac:dyDescent="0.35">
      <c r="A48" s="1" t="s">
        <v>5</v>
      </c>
      <c r="B48">
        <v>4</v>
      </c>
      <c r="C48">
        <v>3</v>
      </c>
      <c r="D48">
        <v>2</v>
      </c>
      <c r="E48">
        <v>7</v>
      </c>
      <c r="I48" s="11">
        <v>3.08</v>
      </c>
      <c r="J48">
        <v>0</v>
      </c>
      <c r="T48" s="7"/>
      <c r="U48" s="7"/>
      <c r="V48" s="7"/>
      <c r="W48" s="7"/>
      <c r="X48" s="11">
        <v>3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S48" t="s">
        <v>72</v>
      </c>
      <c r="AT48" t="s">
        <v>70</v>
      </c>
    </row>
    <row r="49" spans="1:46" x14ac:dyDescent="0.35">
      <c r="A49" s="1" t="s">
        <v>5</v>
      </c>
      <c r="B49">
        <v>4</v>
      </c>
      <c r="C49">
        <v>3</v>
      </c>
      <c r="D49">
        <v>2</v>
      </c>
      <c r="E49">
        <v>8</v>
      </c>
      <c r="F49">
        <v>70</v>
      </c>
      <c r="G49">
        <v>88</v>
      </c>
      <c r="H49">
        <v>20</v>
      </c>
      <c r="I49" s="11">
        <v>2.5</v>
      </c>
      <c r="J49">
        <v>0</v>
      </c>
      <c r="K49">
        <v>13</v>
      </c>
      <c r="L49">
        <v>0</v>
      </c>
      <c r="M49">
        <v>1</v>
      </c>
      <c r="N49">
        <v>13</v>
      </c>
      <c r="O49">
        <v>0</v>
      </c>
      <c r="P49">
        <v>5</v>
      </c>
      <c r="Q49">
        <v>6</v>
      </c>
      <c r="R49">
        <v>1</v>
      </c>
      <c r="S49">
        <v>1</v>
      </c>
      <c r="T49" s="7">
        <v>32</v>
      </c>
      <c r="U49" s="7">
        <v>3.7</v>
      </c>
      <c r="V49" s="7">
        <v>7</v>
      </c>
      <c r="W49" s="7">
        <v>5</v>
      </c>
      <c r="X49" s="11">
        <v>2.5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S49" t="s">
        <v>72</v>
      </c>
      <c r="AT49" t="s">
        <v>70</v>
      </c>
    </row>
    <row r="50" spans="1:46" x14ac:dyDescent="0.35">
      <c r="A50" s="1" t="s">
        <v>5</v>
      </c>
      <c r="B50">
        <v>4</v>
      </c>
      <c r="C50">
        <v>3</v>
      </c>
      <c r="D50">
        <v>2</v>
      </c>
      <c r="E50">
        <v>9</v>
      </c>
      <c r="I50" s="11">
        <v>2.75</v>
      </c>
      <c r="J50">
        <v>0</v>
      </c>
      <c r="T50" s="7"/>
      <c r="U50" s="7"/>
      <c r="V50" s="7"/>
      <c r="W50" s="7"/>
      <c r="X50" s="11">
        <v>2.5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</row>
    <row r="51" spans="1:46" x14ac:dyDescent="0.35">
      <c r="A51" s="1" t="s">
        <v>5</v>
      </c>
      <c r="B51">
        <v>4</v>
      </c>
      <c r="C51">
        <v>3</v>
      </c>
      <c r="D51">
        <v>2</v>
      </c>
      <c r="E51">
        <v>10</v>
      </c>
      <c r="F51">
        <v>72</v>
      </c>
      <c r="G51">
        <v>70</v>
      </c>
      <c r="H51">
        <v>17</v>
      </c>
      <c r="I51" s="11">
        <v>2.35</v>
      </c>
      <c r="J51">
        <v>0</v>
      </c>
      <c r="K51">
        <v>7</v>
      </c>
      <c r="L51">
        <v>0</v>
      </c>
      <c r="M51">
        <v>1</v>
      </c>
      <c r="N51">
        <v>7</v>
      </c>
      <c r="O51">
        <v>0</v>
      </c>
      <c r="P51">
        <v>6</v>
      </c>
      <c r="Q51">
        <v>1</v>
      </c>
      <c r="R51">
        <v>0</v>
      </c>
      <c r="S51">
        <v>0</v>
      </c>
      <c r="T51" s="7">
        <v>29</v>
      </c>
      <c r="U51" s="7">
        <v>5.6</v>
      </c>
      <c r="V51" s="7">
        <v>13</v>
      </c>
      <c r="W51" s="7">
        <v>4.3</v>
      </c>
      <c r="X51" s="11">
        <v>2.2000000000000002</v>
      </c>
      <c r="Y51">
        <v>100</v>
      </c>
      <c r="Z51">
        <v>75</v>
      </c>
      <c r="AA51" s="3">
        <v>10.0648</v>
      </c>
      <c r="AB51" s="3">
        <v>4.2206000000000001</v>
      </c>
      <c r="AC51" s="3">
        <v>10.018599999999999</v>
      </c>
      <c r="AD51" s="3">
        <v>4.2469999999999999</v>
      </c>
      <c r="AE51" s="3">
        <v>10.0555</v>
      </c>
      <c r="AF51" s="3">
        <v>4.1479999999999997</v>
      </c>
      <c r="AG51" s="3">
        <v>10.079700000000001</v>
      </c>
      <c r="AH51" s="3">
        <v>4.4404000000000003</v>
      </c>
      <c r="AI51" s="3">
        <v>10.027799999999999</v>
      </c>
      <c r="AJ51" s="3">
        <v>4.4554</v>
      </c>
      <c r="AK51" s="3">
        <v>10.0906</v>
      </c>
      <c r="AL51" s="3">
        <v>4.1769999999999996</v>
      </c>
      <c r="AS51" t="s">
        <v>72</v>
      </c>
      <c r="AT51" t="s">
        <v>70</v>
      </c>
    </row>
    <row r="52" spans="1:46" x14ac:dyDescent="0.35">
      <c r="A52" s="1" t="s">
        <v>5</v>
      </c>
      <c r="B52">
        <v>4</v>
      </c>
      <c r="C52">
        <v>3</v>
      </c>
      <c r="D52">
        <v>2</v>
      </c>
      <c r="E52">
        <v>11</v>
      </c>
      <c r="I52" s="11">
        <v>1.53</v>
      </c>
      <c r="J52">
        <v>0</v>
      </c>
      <c r="T52" s="7"/>
      <c r="U52" s="7"/>
      <c r="V52" s="7"/>
      <c r="W52" s="7"/>
      <c r="X52" s="11">
        <v>1.48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</row>
    <row r="53" spans="1:46" x14ac:dyDescent="0.35">
      <c r="A53" s="1" t="s">
        <v>5</v>
      </c>
      <c r="B53">
        <v>4</v>
      </c>
      <c r="C53">
        <v>3</v>
      </c>
      <c r="D53">
        <v>2</v>
      </c>
      <c r="E53">
        <v>12</v>
      </c>
      <c r="F53">
        <v>70</v>
      </c>
      <c r="G53">
        <v>95</v>
      </c>
      <c r="H53">
        <v>21</v>
      </c>
      <c r="I53" s="11">
        <v>4.95</v>
      </c>
      <c r="J53">
        <v>0</v>
      </c>
      <c r="K53">
        <v>12</v>
      </c>
      <c r="L53">
        <v>0</v>
      </c>
      <c r="M53">
        <v>1</v>
      </c>
      <c r="N53">
        <v>12</v>
      </c>
      <c r="O53">
        <v>0</v>
      </c>
      <c r="P53">
        <v>8</v>
      </c>
      <c r="Q53">
        <v>0</v>
      </c>
      <c r="R53">
        <v>2</v>
      </c>
      <c r="S53">
        <v>2</v>
      </c>
      <c r="T53" s="7">
        <v>42</v>
      </c>
      <c r="U53" s="7">
        <v>4.9000000000000004</v>
      </c>
      <c r="V53" s="7">
        <v>1</v>
      </c>
      <c r="W53" s="7">
        <v>4.5</v>
      </c>
      <c r="X53" s="11">
        <v>4.75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t="s">
        <v>72</v>
      </c>
      <c r="AT53" t="s">
        <v>70</v>
      </c>
    </row>
    <row r="54" spans="1:46" x14ac:dyDescent="0.35">
      <c r="A54" s="1" t="s">
        <v>5</v>
      </c>
      <c r="B54">
        <v>4</v>
      </c>
      <c r="C54">
        <v>3</v>
      </c>
      <c r="D54">
        <v>2</v>
      </c>
      <c r="E54">
        <v>13</v>
      </c>
      <c r="I54" s="11">
        <v>1.3</v>
      </c>
      <c r="J54">
        <v>0</v>
      </c>
      <c r="T54" s="7"/>
      <c r="U54" s="7"/>
      <c r="V54" s="7"/>
      <c r="W54" s="7"/>
      <c r="X54" s="11">
        <v>1.2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</row>
    <row r="55" spans="1:46" x14ac:dyDescent="0.35">
      <c r="A55" s="1" t="s">
        <v>5</v>
      </c>
      <c r="B55">
        <v>4</v>
      </c>
      <c r="C55">
        <v>3</v>
      </c>
      <c r="D55">
        <v>2</v>
      </c>
      <c r="E55">
        <v>14</v>
      </c>
      <c r="F55">
        <v>72</v>
      </c>
      <c r="G55">
        <v>90</v>
      </c>
      <c r="H55">
        <v>30</v>
      </c>
      <c r="I55" s="11">
        <v>4.5</v>
      </c>
      <c r="J55">
        <v>0</v>
      </c>
      <c r="K55">
        <v>11</v>
      </c>
      <c r="L55">
        <v>3</v>
      </c>
      <c r="M55">
        <v>0</v>
      </c>
      <c r="N55">
        <v>10</v>
      </c>
      <c r="O55">
        <v>0</v>
      </c>
      <c r="P55">
        <v>9</v>
      </c>
      <c r="Q55">
        <v>0</v>
      </c>
      <c r="R55">
        <v>1</v>
      </c>
      <c r="S55">
        <v>1</v>
      </c>
      <c r="T55" s="7">
        <v>40</v>
      </c>
      <c r="U55" s="7">
        <v>6.6</v>
      </c>
      <c r="V55" s="7">
        <v>13</v>
      </c>
      <c r="W55" s="7">
        <v>3.6</v>
      </c>
      <c r="X55" s="11">
        <v>4.2</v>
      </c>
      <c r="Y55">
        <v>50</v>
      </c>
      <c r="Z55">
        <v>30</v>
      </c>
      <c r="AA55" s="3">
        <v>10.013299999999999</v>
      </c>
      <c r="AB55" s="3">
        <v>4.1868999999999996</v>
      </c>
      <c r="AC55" s="3">
        <v>10.0625</v>
      </c>
      <c r="AD55" s="3">
        <v>3.9456000000000002</v>
      </c>
      <c r="AE55" s="3">
        <v>10.057399999999999</v>
      </c>
      <c r="AF55" s="3">
        <v>3.6413000000000002</v>
      </c>
      <c r="AG55" s="3">
        <v>10.0131</v>
      </c>
      <c r="AH55" s="3">
        <v>4.2460000000000004</v>
      </c>
      <c r="AI55" s="3">
        <v>10.026199999999999</v>
      </c>
      <c r="AJ55" s="3">
        <v>4.0503</v>
      </c>
      <c r="AK55" s="3">
        <v>10.087</v>
      </c>
      <c r="AL55" s="3">
        <v>3.8477000000000001</v>
      </c>
      <c r="AS55" t="s">
        <v>72</v>
      </c>
      <c r="AT55" t="s">
        <v>70</v>
      </c>
    </row>
    <row r="56" spans="1:46" x14ac:dyDescent="0.35">
      <c r="A56" s="1" t="s">
        <v>5</v>
      </c>
      <c r="B56">
        <v>4</v>
      </c>
      <c r="C56">
        <v>3</v>
      </c>
      <c r="D56">
        <v>2</v>
      </c>
      <c r="E56">
        <v>15</v>
      </c>
      <c r="I56" s="11">
        <v>3.75</v>
      </c>
      <c r="J56">
        <v>0</v>
      </c>
      <c r="T56" s="7"/>
      <c r="U56" s="7"/>
      <c r="V56" s="7"/>
      <c r="W56" s="7"/>
      <c r="X56" s="11">
        <v>3.45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</row>
    <row r="57" spans="1:46" x14ac:dyDescent="0.35">
      <c r="A57" s="1" t="s">
        <v>5</v>
      </c>
      <c r="B57">
        <v>4</v>
      </c>
      <c r="C57">
        <v>3</v>
      </c>
      <c r="D57">
        <v>2</v>
      </c>
      <c r="E57">
        <v>16</v>
      </c>
      <c r="F57">
        <v>64</v>
      </c>
      <c r="G57">
        <v>90</v>
      </c>
      <c r="H57">
        <v>18</v>
      </c>
      <c r="I57" s="11">
        <v>1.75</v>
      </c>
      <c r="J57">
        <v>1</v>
      </c>
      <c r="K57">
        <v>12</v>
      </c>
      <c r="L57">
        <v>1</v>
      </c>
      <c r="M57">
        <v>0</v>
      </c>
      <c r="N57">
        <v>12</v>
      </c>
      <c r="O57">
        <v>0</v>
      </c>
      <c r="P57">
        <v>9</v>
      </c>
      <c r="Q57">
        <v>0</v>
      </c>
      <c r="R57">
        <v>0</v>
      </c>
      <c r="S57">
        <v>3</v>
      </c>
      <c r="T57" s="7">
        <v>26</v>
      </c>
      <c r="U57" s="7">
        <v>4.5999999999999996</v>
      </c>
      <c r="V57" s="7">
        <v>7</v>
      </c>
      <c r="W57" s="7">
        <v>2.4</v>
      </c>
      <c r="X57" s="11">
        <v>1.6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</row>
    <row r="58" spans="1:46" x14ac:dyDescent="0.35">
      <c r="A58" s="1" t="s">
        <v>5</v>
      </c>
      <c r="B58">
        <v>4</v>
      </c>
      <c r="C58">
        <v>3</v>
      </c>
      <c r="D58">
        <v>2</v>
      </c>
      <c r="E58">
        <v>17</v>
      </c>
      <c r="F58">
        <v>30</v>
      </c>
      <c r="G58">
        <v>63</v>
      </c>
      <c r="H58">
        <v>7</v>
      </c>
      <c r="I58" s="11">
        <v>0.1</v>
      </c>
      <c r="J58">
        <v>0</v>
      </c>
      <c r="K58">
        <v>3</v>
      </c>
      <c r="L58">
        <v>0</v>
      </c>
      <c r="M58">
        <v>0</v>
      </c>
      <c r="N58">
        <v>3</v>
      </c>
      <c r="O58">
        <v>3</v>
      </c>
      <c r="P58">
        <v>0</v>
      </c>
      <c r="Q58">
        <v>0</v>
      </c>
      <c r="R58">
        <v>0</v>
      </c>
      <c r="S58">
        <v>0</v>
      </c>
      <c r="T58" s="7">
        <v>36</v>
      </c>
      <c r="U58" s="7">
        <v>2.6</v>
      </c>
      <c r="V58" s="7">
        <v>2.2000000000000002</v>
      </c>
      <c r="W58" s="7">
        <v>2.6</v>
      </c>
      <c r="X58" s="11">
        <v>0.1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</row>
    <row r="59" spans="1:46" x14ac:dyDescent="0.35">
      <c r="A59" s="1" t="s">
        <v>5</v>
      </c>
      <c r="B59">
        <v>4</v>
      </c>
      <c r="C59">
        <v>3</v>
      </c>
      <c r="D59">
        <v>2</v>
      </c>
      <c r="E59">
        <v>18</v>
      </c>
      <c r="I59" s="11">
        <v>0.7</v>
      </c>
      <c r="J59">
        <v>0</v>
      </c>
      <c r="T59" s="7"/>
      <c r="U59" s="7"/>
      <c r="V59" s="7"/>
      <c r="W59" s="7"/>
      <c r="X59" s="11">
        <v>0.6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</row>
    <row r="60" spans="1:46" x14ac:dyDescent="0.35">
      <c r="A60" s="1" t="s">
        <v>5</v>
      </c>
      <c r="B60">
        <v>4</v>
      </c>
      <c r="C60">
        <v>3</v>
      </c>
      <c r="D60">
        <v>2</v>
      </c>
      <c r="E60">
        <v>19</v>
      </c>
      <c r="I60" s="11">
        <v>1.45</v>
      </c>
      <c r="J60">
        <v>0</v>
      </c>
      <c r="T60" s="7"/>
      <c r="U60" s="7"/>
      <c r="V60" s="7"/>
      <c r="W60" s="7"/>
      <c r="X60" s="11">
        <v>1.45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</row>
    <row r="61" spans="1:46" x14ac:dyDescent="0.35">
      <c r="A61" s="1" t="s">
        <v>5</v>
      </c>
      <c r="B61">
        <v>4</v>
      </c>
      <c r="C61">
        <v>3</v>
      </c>
      <c r="D61">
        <v>2</v>
      </c>
      <c r="E61">
        <v>20</v>
      </c>
      <c r="F61">
        <v>60</v>
      </c>
      <c r="G61">
        <v>64</v>
      </c>
      <c r="H61">
        <v>30</v>
      </c>
      <c r="I61" s="11">
        <v>2.9</v>
      </c>
      <c r="J61">
        <v>0</v>
      </c>
      <c r="K61">
        <v>6</v>
      </c>
      <c r="L61">
        <v>1</v>
      </c>
      <c r="M61">
        <v>0</v>
      </c>
      <c r="N61">
        <v>6</v>
      </c>
      <c r="O61">
        <v>0</v>
      </c>
      <c r="P61">
        <v>4</v>
      </c>
      <c r="Q61">
        <v>2</v>
      </c>
      <c r="R61">
        <v>0</v>
      </c>
      <c r="S61">
        <v>0</v>
      </c>
      <c r="T61" s="7">
        <v>29</v>
      </c>
      <c r="U61" s="7">
        <v>7.7</v>
      </c>
      <c r="V61" s="7">
        <v>9</v>
      </c>
      <c r="W61" s="7">
        <v>4.8</v>
      </c>
      <c r="X61" s="11">
        <v>2.85</v>
      </c>
      <c r="Y61">
        <v>50</v>
      </c>
      <c r="Z61">
        <v>50</v>
      </c>
      <c r="AA61" s="3">
        <v>10.075900000000001</v>
      </c>
      <c r="AB61" s="3">
        <v>3.8767</v>
      </c>
      <c r="AC61" s="3">
        <v>10.0327</v>
      </c>
      <c r="AD61" s="3">
        <v>4.1383000000000001</v>
      </c>
      <c r="AE61" s="3">
        <v>9.9085000000000001</v>
      </c>
      <c r="AF61" s="3">
        <v>4.0231000000000003</v>
      </c>
      <c r="AG61" s="3">
        <v>10.015499999999999</v>
      </c>
      <c r="AH61" s="3">
        <v>3.4849999999999999</v>
      </c>
      <c r="AI61" s="3">
        <v>10.0036</v>
      </c>
      <c r="AJ61" s="3">
        <v>3.3294000000000001</v>
      </c>
      <c r="AK61" s="3">
        <v>10.079700000000001</v>
      </c>
      <c r="AL61" s="3">
        <v>3.4592999999999998</v>
      </c>
      <c r="AS61" t="s">
        <v>72</v>
      </c>
      <c r="AT61" t="s">
        <v>70</v>
      </c>
    </row>
    <row r="62" spans="1:46" x14ac:dyDescent="0.35">
      <c r="A62" s="1">
        <v>42533</v>
      </c>
      <c r="B62">
        <v>4</v>
      </c>
      <c r="C62">
        <v>3</v>
      </c>
      <c r="D62">
        <v>2</v>
      </c>
      <c r="E62">
        <v>1</v>
      </c>
      <c r="T62" s="7"/>
      <c r="U62" s="7"/>
      <c r="V62" s="7"/>
      <c r="W62" s="7"/>
      <c r="X62" s="1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>
        <v>3000</v>
      </c>
      <c r="AN62">
        <v>260.3</v>
      </c>
      <c r="AO62">
        <v>3000.1</v>
      </c>
      <c r="AP62">
        <v>231.3</v>
      </c>
      <c r="AQ62">
        <v>3000.2</v>
      </c>
      <c r="AR62">
        <v>221.6</v>
      </c>
      <c r="AS62" s="3" t="s">
        <v>72</v>
      </c>
      <c r="AT62" s="3" t="s">
        <v>71</v>
      </c>
    </row>
    <row r="63" spans="1:46" x14ac:dyDescent="0.35">
      <c r="A63" s="1">
        <v>42533</v>
      </c>
      <c r="B63">
        <v>4</v>
      </c>
      <c r="C63">
        <v>3</v>
      </c>
      <c r="D63">
        <v>2</v>
      </c>
      <c r="E63">
        <v>2</v>
      </c>
      <c r="F63">
        <v>60</v>
      </c>
      <c r="G63">
        <v>95</v>
      </c>
      <c r="H63">
        <v>4</v>
      </c>
      <c r="I63" s="11">
        <v>0.8</v>
      </c>
      <c r="J63">
        <v>0</v>
      </c>
      <c r="K63" s="9">
        <v>2</v>
      </c>
      <c r="L63">
        <v>1</v>
      </c>
      <c r="M63">
        <v>0</v>
      </c>
      <c r="N63">
        <v>5</v>
      </c>
      <c r="O63">
        <v>0</v>
      </c>
      <c r="P63">
        <v>1</v>
      </c>
      <c r="Q63">
        <v>0</v>
      </c>
      <c r="R63">
        <v>1</v>
      </c>
      <c r="S63">
        <v>0</v>
      </c>
      <c r="T63" s="7">
        <v>27</v>
      </c>
      <c r="U63" s="7">
        <v>6.9</v>
      </c>
      <c r="V63" s="7">
        <v>25</v>
      </c>
      <c r="W63" s="7">
        <v>5.8</v>
      </c>
      <c r="X63" s="11">
        <v>1.4</v>
      </c>
      <c r="Y63">
        <v>5</v>
      </c>
      <c r="Z63">
        <v>30</v>
      </c>
      <c r="AA63" s="3">
        <v>10</v>
      </c>
      <c r="AB63" s="3">
        <v>4</v>
      </c>
      <c r="AC63" s="3">
        <v>10</v>
      </c>
      <c r="AD63" s="3">
        <v>3.8</v>
      </c>
      <c r="AE63" s="3">
        <v>10</v>
      </c>
      <c r="AF63" s="3">
        <v>3.3</v>
      </c>
      <c r="AG63" s="3">
        <v>10</v>
      </c>
      <c r="AH63" s="3">
        <v>3.7</v>
      </c>
      <c r="AI63" s="3">
        <v>10</v>
      </c>
      <c r="AJ63" s="3">
        <v>3.5</v>
      </c>
      <c r="AK63" s="3">
        <v>10</v>
      </c>
      <c r="AL63" s="3">
        <v>3.4</v>
      </c>
      <c r="AS63" t="s">
        <v>72</v>
      </c>
      <c r="AT63" t="s">
        <v>71</v>
      </c>
    </row>
    <row r="64" spans="1:46" x14ac:dyDescent="0.35">
      <c r="A64" s="1">
        <v>42533</v>
      </c>
      <c r="B64">
        <v>4</v>
      </c>
      <c r="C64">
        <v>3</v>
      </c>
      <c r="D64">
        <v>2</v>
      </c>
      <c r="E64">
        <v>3</v>
      </c>
      <c r="F64">
        <v>40</v>
      </c>
      <c r="G64">
        <v>80</v>
      </c>
      <c r="H64">
        <v>9</v>
      </c>
      <c r="I64" s="11">
        <v>0.1</v>
      </c>
      <c r="J64">
        <v>0</v>
      </c>
      <c r="K64" s="9">
        <v>6</v>
      </c>
      <c r="L64">
        <v>2</v>
      </c>
      <c r="M64">
        <v>1</v>
      </c>
      <c r="N64">
        <v>3</v>
      </c>
      <c r="O64">
        <v>0</v>
      </c>
      <c r="P64">
        <v>0</v>
      </c>
      <c r="Q64">
        <v>0</v>
      </c>
      <c r="R64">
        <v>0</v>
      </c>
      <c r="S64">
        <v>3</v>
      </c>
      <c r="T64" s="7">
        <v>10</v>
      </c>
      <c r="U64" s="7">
        <v>5.4</v>
      </c>
      <c r="V64" s="7">
        <v>9</v>
      </c>
      <c r="W64" s="7">
        <v>4.2</v>
      </c>
      <c r="X64" s="11">
        <v>0.3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</row>
    <row r="65" spans="1:46" x14ac:dyDescent="0.35">
      <c r="A65" s="1">
        <v>42533</v>
      </c>
      <c r="B65">
        <v>4</v>
      </c>
      <c r="C65">
        <v>3</v>
      </c>
      <c r="D65">
        <v>2</v>
      </c>
      <c r="E65">
        <v>4</v>
      </c>
      <c r="F65">
        <v>40</v>
      </c>
      <c r="G65">
        <v>70</v>
      </c>
      <c r="H65">
        <v>5</v>
      </c>
      <c r="I65" s="11">
        <v>0.4</v>
      </c>
      <c r="J65">
        <v>0</v>
      </c>
      <c r="K65" s="9">
        <v>5</v>
      </c>
      <c r="L65">
        <v>3</v>
      </c>
      <c r="M65">
        <v>0</v>
      </c>
      <c r="N65">
        <v>5</v>
      </c>
      <c r="O65">
        <v>1</v>
      </c>
      <c r="P65">
        <v>1</v>
      </c>
      <c r="Q65">
        <v>0</v>
      </c>
      <c r="R65">
        <v>0</v>
      </c>
      <c r="S65">
        <v>3</v>
      </c>
      <c r="T65" s="7">
        <v>27</v>
      </c>
      <c r="U65" s="7">
        <v>6.4</v>
      </c>
      <c r="V65" s="7">
        <v>7</v>
      </c>
      <c r="W65" s="7">
        <v>3.7</v>
      </c>
      <c r="X65" s="11">
        <v>1</v>
      </c>
      <c r="Y65">
        <v>40</v>
      </c>
      <c r="Z65">
        <v>75</v>
      </c>
      <c r="AA65" s="3">
        <v>10</v>
      </c>
      <c r="AB65" s="3">
        <v>4</v>
      </c>
      <c r="AC65" s="3">
        <v>10</v>
      </c>
      <c r="AD65" s="3">
        <v>3.4</v>
      </c>
      <c r="AE65" s="3">
        <v>10</v>
      </c>
      <c r="AF65" s="3">
        <v>3.2</v>
      </c>
      <c r="AG65" s="3">
        <v>10</v>
      </c>
      <c r="AH65" s="3">
        <v>2.8</v>
      </c>
      <c r="AI65" s="3">
        <v>10</v>
      </c>
      <c r="AJ65" s="3">
        <v>2.6</v>
      </c>
      <c r="AK65" s="3">
        <v>10</v>
      </c>
      <c r="AL65" s="3">
        <v>2.7</v>
      </c>
      <c r="AS65" t="s">
        <v>72</v>
      </c>
      <c r="AT65" t="s">
        <v>71</v>
      </c>
    </row>
    <row r="66" spans="1:46" x14ac:dyDescent="0.35">
      <c r="A66" s="1">
        <v>42533</v>
      </c>
      <c r="B66">
        <v>4</v>
      </c>
      <c r="C66">
        <v>3</v>
      </c>
      <c r="D66">
        <v>2</v>
      </c>
      <c r="E66">
        <v>5</v>
      </c>
      <c r="K66" s="9"/>
      <c r="T66" s="7"/>
      <c r="U66" s="7"/>
      <c r="V66" s="7"/>
      <c r="W66" s="7"/>
      <c r="X66" s="1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</row>
    <row r="67" spans="1:46" x14ac:dyDescent="0.35">
      <c r="A67" s="1">
        <v>42533</v>
      </c>
      <c r="B67">
        <v>4</v>
      </c>
      <c r="C67">
        <v>3</v>
      </c>
      <c r="D67">
        <v>2</v>
      </c>
      <c r="E67">
        <v>6</v>
      </c>
      <c r="F67">
        <v>80</v>
      </c>
      <c r="G67">
        <v>70</v>
      </c>
      <c r="H67">
        <v>16</v>
      </c>
      <c r="I67" s="11">
        <v>2.4</v>
      </c>
      <c r="J67">
        <v>1</v>
      </c>
      <c r="K67" s="9">
        <v>14</v>
      </c>
      <c r="L67">
        <v>1</v>
      </c>
      <c r="M67">
        <v>0</v>
      </c>
      <c r="N67">
        <v>12</v>
      </c>
      <c r="O67">
        <v>4</v>
      </c>
      <c r="P67">
        <v>2</v>
      </c>
      <c r="Q67">
        <v>1</v>
      </c>
      <c r="R67">
        <v>5</v>
      </c>
      <c r="S67">
        <v>0</v>
      </c>
      <c r="T67" s="7">
        <v>32</v>
      </c>
      <c r="U67" s="7">
        <v>4.0999999999999996</v>
      </c>
      <c r="V67" s="7">
        <v>12</v>
      </c>
      <c r="W67" s="7">
        <v>3.5</v>
      </c>
      <c r="X67" s="11">
        <v>2.2999999999999998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</row>
    <row r="68" spans="1:46" x14ac:dyDescent="0.35">
      <c r="A68" s="1">
        <v>42533</v>
      </c>
      <c r="B68">
        <v>4</v>
      </c>
      <c r="C68">
        <v>3</v>
      </c>
      <c r="D68">
        <v>2</v>
      </c>
      <c r="E68">
        <v>7</v>
      </c>
      <c r="K68" s="9"/>
      <c r="T68" s="7"/>
      <c r="U68" s="7"/>
      <c r="V68" s="7"/>
      <c r="W68" s="7"/>
      <c r="X68" s="1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</row>
    <row r="69" spans="1:46" x14ac:dyDescent="0.35">
      <c r="A69" s="1">
        <v>42533</v>
      </c>
      <c r="B69">
        <v>4</v>
      </c>
      <c r="C69">
        <v>3</v>
      </c>
      <c r="D69">
        <v>2</v>
      </c>
      <c r="E69">
        <v>8</v>
      </c>
      <c r="K69" s="9"/>
      <c r="T69" s="7"/>
      <c r="U69" s="7"/>
      <c r="V69" s="7"/>
      <c r="W69" s="7"/>
      <c r="X69" s="1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</row>
    <row r="70" spans="1:46" x14ac:dyDescent="0.35">
      <c r="A70" s="1">
        <v>42533</v>
      </c>
      <c r="B70">
        <v>4</v>
      </c>
      <c r="C70">
        <v>3</v>
      </c>
      <c r="D70">
        <v>2</v>
      </c>
      <c r="E70">
        <v>9</v>
      </c>
      <c r="F70">
        <v>67</v>
      </c>
      <c r="G70">
        <v>104</v>
      </c>
      <c r="H70">
        <v>8</v>
      </c>
      <c r="I70" s="11">
        <v>1.5</v>
      </c>
      <c r="J70">
        <v>2</v>
      </c>
      <c r="K70" s="9">
        <v>7</v>
      </c>
      <c r="L70">
        <v>1</v>
      </c>
      <c r="M70">
        <v>0</v>
      </c>
      <c r="N70">
        <v>7</v>
      </c>
      <c r="O70">
        <v>1</v>
      </c>
      <c r="P70">
        <v>0</v>
      </c>
      <c r="Q70">
        <v>2</v>
      </c>
      <c r="R70">
        <v>4</v>
      </c>
      <c r="S70">
        <v>1</v>
      </c>
      <c r="T70" s="7">
        <v>43</v>
      </c>
      <c r="U70" s="7">
        <v>5.2</v>
      </c>
      <c r="V70" s="7">
        <v>12</v>
      </c>
      <c r="W70" s="7">
        <v>2.5</v>
      </c>
      <c r="X70" s="11">
        <v>2.1</v>
      </c>
      <c r="Y70">
        <v>20</v>
      </c>
      <c r="Z70">
        <v>100</v>
      </c>
      <c r="AA70" s="3">
        <v>10</v>
      </c>
      <c r="AB70" s="3">
        <v>3.6</v>
      </c>
      <c r="AC70" s="3">
        <v>10</v>
      </c>
      <c r="AD70" s="3">
        <v>3</v>
      </c>
      <c r="AE70" s="3">
        <v>10</v>
      </c>
      <c r="AF70" s="3">
        <v>3</v>
      </c>
      <c r="AG70" s="3">
        <v>9</v>
      </c>
      <c r="AH70" s="3">
        <v>3.7</v>
      </c>
      <c r="AI70" s="3">
        <v>10</v>
      </c>
      <c r="AJ70" s="3">
        <v>4.0999999999999996</v>
      </c>
      <c r="AK70" s="3">
        <v>9.1999999999999993</v>
      </c>
      <c r="AL70" s="3">
        <v>3.7</v>
      </c>
      <c r="AS70" t="s">
        <v>72</v>
      </c>
      <c r="AT70" t="s">
        <v>71</v>
      </c>
    </row>
    <row r="71" spans="1:46" x14ac:dyDescent="0.35">
      <c r="A71" s="1">
        <v>42533</v>
      </c>
      <c r="B71">
        <v>4</v>
      </c>
      <c r="C71">
        <v>3</v>
      </c>
      <c r="D71">
        <v>2</v>
      </c>
      <c r="E71">
        <v>10</v>
      </c>
      <c r="K71" s="9"/>
      <c r="T71" s="7"/>
      <c r="U71" s="7"/>
      <c r="V71" s="7"/>
      <c r="W71" s="7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</row>
    <row r="72" spans="1:46" x14ac:dyDescent="0.35">
      <c r="A72" s="1">
        <v>42533</v>
      </c>
      <c r="B72">
        <v>4</v>
      </c>
      <c r="C72">
        <v>3</v>
      </c>
      <c r="D72">
        <v>2</v>
      </c>
      <c r="E72">
        <v>11</v>
      </c>
      <c r="K72" s="9"/>
      <c r="T72" s="7"/>
      <c r="U72" s="7"/>
      <c r="V72" s="7"/>
      <c r="W72" s="7"/>
      <c r="X72" s="1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</row>
    <row r="73" spans="1:46" x14ac:dyDescent="0.35">
      <c r="A73" s="1">
        <v>42533</v>
      </c>
      <c r="B73">
        <v>4</v>
      </c>
      <c r="C73">
        <v>3</v>
      </c>
      <c r="D73">
        <v>2</v>
      </c>
      <c r="E73">
        <v>12</v>
      </c>
      <c r="K73" s="9"/>
      <c r="T73" s="7"/>
      <c r="U73" s="7"/>
      <c r="V73" s="7"/>
      <c r="W73" s="7"/>
      <c r="X73" s="1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S73" t="s">
        <v>72</v>
      </c>
      <c r="AT73" t="s">
        <v>71</v>
      </c>
    </row>
    <row r="74" spans="1:46" x14ac:dyDescent="0.35">
      <c r="A74" s="1">
        <v>42533</v>
      </c>
      <c r="B74">
        <v>4</v>
      </c>
      <c r="C74">
        <v>3</v>
      </c>
      <c r="D74">
        <v>2</v>
      </c>
      <c r="E74">
        <v>13</v>
      </c>
      <c r="F74">
        <v>100</v>
      </c>
      <c r="G74">
        <v>113</v>
      </c>
      <c r="H74">
        <v>20</v>
      </c>
      <c r="I74" s="11">
        <v>2.8</v>
      </c>
      <c r="J74">
        <v>2</v>
      </c>
      <c r="K74" s="9">
        <v>12</v>
      </c>
      <c r="L74">
        <v>0</v>
      </c>
      <c r="M74">
        <v>0</v>
      </c>
      <c r="N74">
        <v>9</v>
      </c>
      <c r="O74">
        <v>0</v>
      </c>
      <c r="P74">
        <v>4</v>
      </c>
      <c r="Q74">
        <v>3</v>
      </c>
      <c r="R74">
        <v>2</v>
      </c>
      <c r="S74">
        <v>0</v>
      </c>
      <c r="T74" s="7">
        <v>64</v>
      </c>
      <c r="U74" s="7">
        <v>5.3</v>
      </c>
      <c r="V74" s="7">
        <v>17</v>
      </c>
      <c r="W74" s="7">
        <v>2.2999999999999998</v>
      </c>
      <c r="X74" s="11">
        <v>3.4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S74" t="s">
        <v>72</v>
      </c>
      <c r="AT74" t="s">
        <v>71</v>
      </c>
    </row>
    <row r="75" spans="1:46" x14ac:dyDescent="0.35">
      <c r="A75" s="1">
        <v>42533</v>
      </c>
      <c r="B75">
        <v>4</v>
      </c>
      <c r="C75">
        <v>3</v>
      </c>
      <c r="D75">
        <v>2</v>
      </c>
      <c r="E75">
        <v>14</v>
      </c>
      <c r="F75">
        <v>100</v>
      </c>
      <c r="G75">
        <v>81</v>
      </c>
      <c r="H75">
        <v>7</v>
      </c>
      <c r="I75" s="11">
        <v>1.8</v>
      </c>
      <c r="J75">
        <v>0</v>
      </c>
      <c r="K75" s="9">
        <v>10</v>
      </c>
      <c r="L75">
        <v>0</v>
      </c>
      <c r="M75">
        <v>0</v>
      </c>
      <c r="N75">
        <v>9</v>
      </c>
      <c r="O75">
        <v>2</v>
      </c>
      <c r="P75">
        <v>4</v>
      </c>
      <c r="Q75">
        <v>0</v>
      </c>
      <c r="R75">
        <v>2</v>
      </c>
      <c r="S75">
        <v>1</v>
      </c>
      <c r="T75" s="7">
        <v>43</v>
      </c>
      <c r="U75" s="7">
        <v>4.2</v>
      </c>
      <c r="V75" s="7">
        <v>16</v>
      </c>
      <c r="W75" s="7">
        <v>3.1</v>
      </c>
      <c r="X75" s="11">
        <v>2.4</v>
      </c>
      <c r="Y75">
        <v>40</v>
      </c>
      <c r="Z75">
        <v>25</v>
      </c>
      <c r="AA75" s="3">
        <v>10</v>
      </c>
      <c r="AB75" s="3">
        <v>3.7</v>
      </c>
      <c r="AC75" s="3">
        <v>10</v>
      </c>
      <c r="AD75" s="3">
        <v>3.7</v>
      </c>
      <c r="AE75" s="3">
        <v>10</v>
      </c>
      <c r="AF75" s="3">
        <v>3.6</v>
      </c>
      <c r="AG75" s="3">
        <v>10</v>
      </c>
      <c r="AH75" s="3">
        <v>2.5</v>
      </c>
      <c r="AI75" s="3">
        <v>10</v>
      </c>
      <c r="AJ75" s="3">
        <v>2.7</v>
      </c>
      <c r="AK75" s="3">
        <v>10</v>
      </c>
      <c r="AL75" s="3">
        <v>2.9</v>
      </c>
      <c r="AS75" t="s">
        <v>72</v>
      </c>
      <c r="AT75" t="s">
        <v>71</v>
      </c>
    </row>
    <row r="76" spans="1:46" x14ac:dyDescent="0.35">
      <c r="A76" s="1">
        <v>42533</v>
      </c>
      <c r="B76">
        <v>4</v>
      </c>
      <c r="C76">
        <v>3</v>
      </c>
      <c r="D76">
        <v>2</v>
      </c>
      <c r="E76">
        <v>15</v>
      </c>
      <c r="K76" s="9"/>
      <c r="T76" s="7"/>
      <c r="U76" s="7"/>
      <c r="V76" s="7"/>
      <c r="W76" s="7"/>
      <c r="X76" s="1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</row>
    <row r="77" spans="1:46" x14ac:dyDescent="0.35">
      <c r="A77" s="1">
        <v>42533</v>
      </c>
      <c r="B77">
        <v>4</v>
      </c>
      <c r="C77">
        <v>3</v>
      </c>
      <c r="D77">
        <v>2</v>
      </c>
      <c r="E77">
        <v>16</v>
      </c>
      <c r="F77">
        <v>103</v>
      </c>
      <c r="G77">
        <v>80</v>
      </c>
      <c r="H77">
        <v>13</v>
      </c>
      <c r="I77" s="11">
        <v>1.4</v>
      </c>
      <c r="J77">
        <v>0</v>
      </c>
      <c r="K77" s="9">
        <v>4</v>
      </c>
      <c r="L77">
        <v>0</v>
      </c>
      <c r="M77">
        <v>0</v>
      </c>
      <c r="N77">
        <v>4</v>
      </c>
      <c r="O77">
        <v>3</v>
      </c>
      <c r="P77">
        <v>0</v>
      </c>
      <c r="Q77">
        <v>0</v>
      </c>
      <c r="R77">
        <v>1</v>
      </c>
      <c r="S77">
        <v>0</v>
      </c>
      <c r="T77" s="7">
        <v>40</v>
      </c>
      <c r="U77" s="7">
        <v>5.2</v>
      </c>
      <c r="V77" s="7">
        <v>7</v>
      </c>
      <c r="W77" s="7">
        <v>2.8</v>
      </c>
      <c r="X77" s="11">
        <v>2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</row>
    <row r="78" spans="1:46" x14ac:dyDescent="0.35">
      <c r="A78" s="1">
        <v>42533</v>
      </c>
      <c r="B78">
        <v>4</v>
      </c>
      <c r="C78">
        <v>3</v>
      </c>
      <c r="D78">
        <v>2</v>
      </c>
      <c r="E78">
        <v>17</v>
      </c>
      <c r="K78" s="9"/>
      <c r="T78" s="7"/>
      <c r="U78" s="7"/>
      <c r="V78" s="7"/>
      <c r="W78" s="7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</row>
    <row r="79" spans="1:46" x14ac:dyDescent="0.35">
      <c r="A79" s="1">
        <v>42533</v>
      </c>
      <c r="B79">
        <v>4</v>
      </c>
      <c r="C79">
        <v>3</v>
      </c>
      <c r="D79">
        <v>2</v>
      </c>
      <c r="E79">
        <v>18</v>
      </c>
      <c r="K79" s="9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</row>
    <row r="80" spans="1:46" x14ac:dyDescent="0.35">
      <c r="A80" s="1">
        <v>42533</v>
      </c>
      <c r="B80">
        <v>4</v>
      </c>
      <c r="C80">
        <v>3</v>
      </c>
      <c r="D80">
        <v>2</v>
      </c>
      <c r="E80">
        <v>19</v>
      </c>
      <c r="F80">
        <v>80</v>
      </c>
      <c r="G80">
        <v>100</v>
      </c>
      <c r="H80">
        <v>11</v>
      </c>
      <c r="I80" s="11">
        <v>1</v>
      </c>
      <c r="J80">
        <v>0</v>
      </c>
      <c r="K80" s="9">
        <v>6</v>
      </c>
      <c r="L80">
        <v>0</v>
      </c>
      <c r="M80">
        <v>0</v>
      </c>
      <c r="N80">
        <v>6</v>
      </c>
      <c r="O80">
        <v>4</v>
      </c>
      <c r="P80">
        <v>1</v>
      </c>
      <c r="Q80">
        <v>1</v>
      </c>
      <c r="R80">
        <v>0</v>
      </c>
      <c r="S80">
        <v>0</v>
      </c>
      <c r="T80" s="7">
        <v>49</v>
      </c>
      <c r="U80" s="7">
        <v>5.2</v>
      </c>
      <c r="V80" s="7">
        <v>10</v>
      </c>
      <c r="W80" s="7">
        <v>4.5999999999999996</v>
      </c>
      <c r="X80" s="11">
        <v>1.6</v>
      </c>
      <c r="Y80">
        <v>50</v>
      </c>
      <c r="Z80">
        <v>100</v>
      </c>
      <c r="AA80" s="3">
        <v>10</v>
      </c>
      <c r="AB80" s="3">
        <v>1.8</v>
      </c>
      <c r="AC80" s="3">
        <v>10</v>
      </c>
      <c r="AD80" s="3">
        <v>3</v>
      </c>
      <c r="AE80" s="3">
        <v>10</v>
      </c>
      <c r="AF80" s="3">
        <v>2.8</v>
      </c>
      <c r="AG80" s="3">
        <v>10.1</v>
      </c>
      <c r="AH80" s="3">
        <v>4</v>
      </c>
      <c r="AI80" s="3">
        <v>10</v>
      </c>
      <c r="AJ80" s="3">
        <v>3.6</v>
      </c>
      <c r="AK80" s="3">
        <v>10</v>
      </c>
      <c r="AL80" s="3">
        <v>3.9</v>
      </c>
      <c r="AS80" t="s">
        <v>72</v>
      </c>
      <c r="AT80" t="s">
        <v>71</v>
      </c>
    </row>
    <row r="81" spans="1:46" x14ac:dyDescent="0.35">
      <c r="A81" s="1">
        <v>42533</v>
      </c>
      <c r="B81">
        <v>4</v>
      </c>
      <c r="C81">
        <v>3</v>
      </c>
      <c r="D81">
        <v>2</v>
      </c>
      <c r="E81">
        <v>20</v>
      </c>
      <c r="F81">
        <v>120</v>
      </c>
      <c r="G81">
        <v>70</v>
      </c>
      <c r="H81">
        <v>6</v>
      </c>
      <c r="I81" s="11">
        <v>0.8</v>
      </c>
      <c r="J81">
        <v>1</v>
      </c>
      <c r="K81" s="9">
        <v>6</v>
      </c>
      <c r="L81">
        <v>0</v>
      </c>
      <c r="M81">
        <v>0</v>
      </c>
      <c r="N81">
        <v>5</v>
      </c>
      <c r="O81">
        <v>1</v>
      </c>
      <c r="P81">
        <v>0</v>
      </c>
      <c r="Q81">
        <v>0</v>
      </c>
      <c r="R81">
        <v>0</v>
      </c>
      <c r="S81">
        <v>4</v>
      </c>
      <c r="T81" s="7">
        <v>72</v>
      </c>
      <c r="U81" s="7">
        <v>4.5999999999999996</v>
      </c>
      <c r="V81" s="7">
        <v>7</v>
      </c>
      <c r="W81" s="7">
        <v>3.5</v>
      </c>
      <c r="X81" s="11">
        <v>1.4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</row>
    <row r="82" spans="1:46" x14ac:dyDescent="0.35">
      <c r="A82" s="1" t="s">
        <v>5</v>
      </c>
      <c r="B82">
        <v>5</v>
      </c>
      <c r="C82">
        <v>5</v>
      </c>
      <c r="D82">
        <v>2</v>
      </c>
      <c r="E82">
        <v>1</v>
      </c>
      <c r="I82" s="11">
        <v>1.62</v>
      </c>
      <c r="J82">
        <v>0</v>
      </c>
      <c r="T82" s="7"/>
      <c r="U82" s="7"/>
      <c r="V82" s="7"/>
      <c r="W82" s="7"/>
      <c r="X82" s="11">
        <v>1.6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7">
        <v>3000.2</v>
      </c>
      <c r="AN82" s="7">
        <v>296.2</v>
      </c>
      <c r="AO82" s="7">
        <v>3000.1</v>
      </c>
      <c r="AP82" s="7">
        <v>298.8</v>
      </c>
      <c r="AQ82" s="7">
        <v>3000.1</v>
      </c>
      <c r="AR82" s="7">
        <v>285.8</v>
      </c>
      <c r="AS82" s="3" t="s">
        <v>73</v>
      </c>
      <c r="AT82" s="3" t="s">
        <v>70</v>
      </c>
    </row>
    <row r="83" spans="1:46" x14ac:dyDescent="0.35">
      <c r="A83" s="1" t="s">
        <v>5</v>
      </c>
      <c r="B83">
        <v>5</v>
      </c>
      <c r="C83">
        <v>5</v>
      </c>
      <c r="D83">
        <v>2</v>
      </c>
      <c r="E83">
        <v>2</v>
      </c>
      <c r="I83" s="11">
        <v>2</v>
      </c>
      <c r="J83">
        <v>0</v>
      </c>
      <c r="T83" s="7"/>
      <c r="U83" s="7"/>
      <c r="V83" s="7"/>
      <c r="W83" s="7"/>
      <c r="X83" s="11">
        <v>1.93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</row>
    <row r="84" spans="1:46" x14ac:dyDescent="0.35">
      <c r="A84" s="1" t="s">
        <v>5</v>
      </c>
      <c r="B84">
        <v>5</v>
      </c>
      <c r="C84">
        <v>5</v>
      </c>
      <c r="D84">
        <v>2</v>
      </c>
      <c r="E84">
        <v>3</v>
      </c>
      <c r="I84" s="11">
        <v>3.3</v>
      </c>
      <c r="J84">
        <v>0</v>
      </c>
      <c r="T84" s="7"/>
      <c r="U84" s="7"/>
      <c r="V84" s="7"/>
      <c r="W84" s="7"/>
      <c r="X84" s="11">
        <v>3.2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</row>
    <row r="85" spans="1:46" x14ac:dyDescent="0.35">
      <c r="A85" s="1" t="s">
        <v>5</v>
      </c>
      <c r="B85">
        <v>5</v>
      </c>
      <c r="C85">
        <v>5</v>
      </c>
      <c r="D85">
        <v>2</v>
      </c>
      <c r="E85">
        <v>4</v>
      </c>
      <c r="F85">
        <v>70</v>
      </c>
      <c r="G85">
        <v>82</v>
      </c>
      <c r="H85">
        <v>15</v>
      </c>
      <c r="I85" s="11">
        <v>3.7</v>
      </c>
      <c r="J85">
        <v>0</v>
      </c>
      <c r="K85">
        <v>7</v>
      </c>
      <c r="L85">
        <v>2</v>
      </c>
      <c r="M85">
        <v>0</v>
      </c>
      <c r="N85">
        <v>7</v>
      </c>
      <c r="O85">
        <v>1</v>
      </c>
      <c r="P85">
        <v>4</v>
      </c>
      <c r="Q85">
        <v>0</v>
      </c>
      <c r="R85">
        <v>0</v>
      </c>
      <c r="S85">
        <v>2</v>
      </c>
      <c r="T85" s="7">
        <v>42</v>
      </c>
      <c r="U85" s="7">
        <v>7.2</v>
      </c>
      <c r="V85" s="7">
        <v>17</v>
      </c>
      <c r="W85" s="7">
        <v>5.9</v>
      </c>
      <c r="X85" s="11">
        <v>3.5</v>
      </c>
      <c r="Y85">
        <v>20</v>
      </c>
      <c r="Z85">
        <v>75</v>
      </c>
      <c r="AA85" s="3">
        <v>10.147</v>
      </c>
      <c r="AB85" s="3">
        <v>3.9449999999999998</v>
      </c>
      <c r="AC85" s="3">
        <v>10.538500000000001</v>
      </c>
      <c r="AD85" s="3">
        <v>4.0298999999999996</v>
      </c>
      <c r="AE85" s="3">
        <v>10.105399999999999</v>
      </c>
      <c r="AF85" s="3">
        <v>3.9952000000000001</v>
      </c>
      <c r="AG85" s="3">
        <v>10.226000000000001</v>
      </c>
      <c r="AH85" s="3">
        <v>3.9352999999999998</v>
      </c>
      <c r="AI85" s="3">
        <v>10.0184</v>
      </c>
      <c r="AJ85" s="3">
        <v>3.7833999999999999</v>
      </c>
      <c r="AK85" s="3">
        <v>10.2798</v>
      </c>
      <c r="AL85" s="3">
        <v>3.9775999999999998</v>
      </c>
      <c r="AS85" t="s">
        <v>73</v>
      </c>
      <c r="AT85" t="s">
        <v>70</v>
      </c>
    </row>
    <row r="86" spans="1:46" x14ac:dyDescent="0.35">
      <c r="A86" s="1" t="s">
        <v>5</v>
      </c>
      <c r="B86">
        <v>5</v>
      </c>
      <c r="C86">
        <v>5</v>
      </c>
      <c r="D86">
        <v>2</v>
      </c>
      <c r="E86">
        <v>5</v>
      </c>
      <c r="I86" s="11">
        <v>1.1000000000000001</v>
      </c>
      <c r="J86">
        <v>0</v>
      </c>
      <c r="T86" s="7"/>
      <c r="U86" s="7"/>
      <c r="V86" s="7"/>
      <c r="W86" s="7"/>
      <c r="X86" s="11">
        <v>1.1000000000000001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S86" t="s">
        <v>73</v>
      </c>
      <c r="AT86" t="s">
        <v>70</v>
      </c>
    </row>
    <row r="87" spans="1:46" x14ac:dyDescent="0.35">
      <c r="A87" s="1" t="s">
        <v>5</v>
      </c>
      <c r="B87">
        <v>5</v>
      </c>
      <c r="C87">
        <v>5</v>
      </c>
      <c r="D87">
        <v>2</v>
      </c>
      <c r="E87">
        <v>6</v>
      </c>
      <c r="I87" s="11">
        <v>2.2999999999999998</v>
      </c>
      <c r="J87">
        <v>0</v>
      </c>
      <c r="T87" s="7"/>
      <c r="U87" s="7"/>
      <c r="V87" s="7"/>
      <c r="W87" s="7"/>
      <c r="X87" s="11">
        <v>2.15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</row>
    <row r="88" spans="1:46" x14ac:dyDescent="0.35">
      <c r="A88" s="1" t="s">
        <v>5</v>
      </c>
      <c r="B88">
        <v>5</v>
      </c>
      <c r="C88">
        <v>5</v>
      </c>
      <c r="D88">
        <v>2</v>
      </c>
      <c r="E88">
        <v>7</v>
      </c>
      <c r="F88">
        <v>53</v>
      </c>
      <c r="G88">
        <v>76</v>
      </c>
      <c r="H88">
        <v>10</v>
      </c>
      <c r="I88" s="11">
        <v>2</v>
      </c>
      <c r="J88">
        <v>0</v>
      </c>
      <c r="K88">
        <v>7</v>
      </c>
      <c r="L88">
        <v>0</v>
      </c>
      <c r="M88">
        <v>1</v>
      </c>
      <c r="N88">
        <v>7</v>
      </c>
      <c r="O88">
        <v>1</v>
      </c>
      <c r="P88">
        <v>2</v>
      </c>
      <c r="Q88">
        <v>0</v>
      </c>
      <c r="R88">
        <v>0</v>
      </c>
      <c r="S88">
        <v>4</v>
      </c>
      <c r="T88" s="7">
        <v>33</v>
      </c>
      <c r="U88" s="7">
        <v>5.7</v>
      </c>
      <c r="V88" s="7">
        <v>6</v>
      </c>
      <c r="W88" s="7">
        <v>3</v>
      </c>
      <c r="X88" s="11">
        <v>1.8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</row>
    <row r="89" spans="1:46" x14ac:dyDescent="0.35">
      <c r="A89" s="1" t="s">
        <v>5</v>
      </c>
      <c r="B89">
        <v>5</v>
      </c>
      <c r="C89">
        <v>5</v>
      </c>
      <c r="D89">
        <v>2</v>
      </c>
      <c r="E89">
        <v>8</v>
      </c>
      <c r="F89">
        <v>70</v>
      </c>
      <c r="G89">
        <v>80</v>
      </c>
      <c r="H89">
        <v>15</v>
      </c>
      <c r="I89" s="11">
        <v>3.35</v>
      </c>
      <c r="J89">
        <v>0</v>
      </c>
      <c r="K89">
        <v>9</v>
      </c>
      <c r="L89">
        <v>0</v>
      </c>
      <c r="M89">
        <v>0</v>
      </c>
      <c r="N89">
        <v>9</v>
      </c>
      <c r="O89">
        <v>0</v>
      </c>
      <c r="P89">
        <v>7</v>
      </c>
      <c r="Q89">
        <v>0</v>
      </c>
      <c r="R89">
        <v>0</v>
      </c>
      <c r="S89">
        <v>2</v>
      </c>
      <c r="T89" s="7">
        <v>43</v>
      </c>
      <c r="U89" s="7">
        <v>6</v>
      </c>
      <c r="V89" s="7">
        <v>10</v>
      </c>
      <c r="W89" s="7">
        <v>4.2</v>
      </c>
      <c r="X89" s="11">
        <v>3</v>
      </c>
      <c r="Y89">
        <v>75</v>
      </c>
      <c r="Z89">
        <v>75</v>
      </c>
      <c r="AA89" s="3">
        <v>10.07</v>
      </c>
      <c r="AB89" s="3">
        <v>4.2108999999999996</v>
      </c>
      <c r="AC89" s="3">
        <v>10.069800000000001</v>
      </c>
      <c r="AD89" s="3">
        <v>4.2316000000000003</v>
      </c>
      <c r="AE89" s="3">
        <v>10.113200000000001</v>
      </c>
      <c r="AF89" s="3">
        <v>3.9878999999999998</v>
      </c>
      <c r="AG89" s="3">
        <v>10.5021</v>
      </c>
      <c r="AH89" s="3">
        <v>4.2332000000000001</v>
      </c>
      <c r="AI89" s="3">
        <v>10.174300000000001</v>
      </c>
      <c r="AJ89" s="3">
        <v>4.0534999999999997</v>
      </c>
      <c r="AK89" s="3">
        <v>10.210100000000001</v>
      </c>
      <c r="AL89" s="3">
        <v>4.0830000000000002</v>
      </c>
      <c r="AS89" t="s">
        <v>73</v>
      </c>
      <c r="AT89" t="s">
        <v>70</v>
      </c>
    </row>
    <row r="90" spans="1:46" x14ac:dyDescent="0.35">
      <c r="A90" s="1" t="s">
        <v>5</v>
      </c>
      <c r="B90">
        <v>5</v>
      </c>
      <c r="C90">
        <v>5</v>
      </c>
      <c r="D90">
        <v>2</v>
      </c>
      <c r="E90">
        <v>9</v>
      </c>
      <c r="I90" s="11">
        <v>2.2999999999999998</v>
      </c>
      <c r="J90">
        <v>0</v>
      </c>
      <c r="T90" s="7"/>
      <c r="U90" s="7"/>
      <c r="V90" s="7"/>
      <c r="W90" s="7"/>
      <c r="X90" s="11">
        <v>2.2000000000000002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</row>
    <row r="91" spans="1:46" x14ac:dyDescent="0.35">
      <c r="A91" s="1" t="s">
        <v>5</v>
      </c>
      <c r="B91">
        <v>5</v>
      </c>
      <c r="C91">
        <v>5</v>
      </c>
      <c r="D91">
        <v>2</v>
      </c>
      <c r="E91">
        <v>10</v>
      </c>
      <c r="I91" s="11">
        <v>2.5</v>
      </c>
      <c r="J91">
        <v>0</v>
      </c>
      <c r="T91" s="7"/>
      <c r="U91" s="7"/>
      <c r="V91" s="7"/>
      <c r="W91" s="7"/>
      <c r="X91" s="11">
        <v>2.42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</row>
    <row r="92" spans="1:46" x14ac:dyDescent="0.35">
      <c r="A92" s="1" t="s">
        <v>5</v>
      </c>
      <c r="B92">
        <v>5</v>
      </c>
      <c r="C92">
        <v>5</v>
      </c>
      <c r="D92">
        <v>2</v>
      </c>
      <c r="E92">
        <v>11</v>
      </c>
      <c r="I92" s="11">
        <v>2.8</v>
      </c>
      <c r="J92">
        <v>0</v>
      </c>
      <c r="T92" s="7"/>
      <c r="U92" s="7"/>
      <c r="V92" s="7"/>
      <c r="W92" s="7"/>
      <c r="X92" s="11">
        <v>2.6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S92" t="s">
        <v>73</v>
      </c>
      <c r="AT92" t="s">
        <v>70</v>
      </c>
    </row>
    <row r="93" spans="1:46" x14ac:dyDescent="0.35">
      <c r="A93" s="1" t="s">
        <v>5</v>
      </c>
      <c r="B93">
        <v>5</v>
      </c>
      <c r="C93">
        <v>5</v>
      </c>
      <c r="D93">
        <v>2</v>
      </c>
      <c r="E93">
        <v>12</v>
      </c>
      <c r="F93">
        <v>95</v>
      </c>
      <c r="G93">
        <v>75</v>
      </c>
      <c r="H93">
        <v>20</v>
      </c>
      <c r="I93" s="11">
        <v>3.9</v>
      </c>
      <c r="J93">
        <v>0</v>
      </c>
      <c r="K93">
        <v>10</v>
      </c>
      <c r="L93">
        <v>1</v>
      </c>
      <c r="M93">
        <v>0</v>
      </c>
      <c r="N93">
        <v>10</v>
      </c>
      <c r="O93">
        <v>0</v>
      </c>
      <c r="P93">
        <v>3</v>
      </c>
      <c r="Q93">
        <v>0</v>
      </c>
      <c r="R93">
        <v>0</v>
      </c>
      <c r="S93">
        <v>7</v>
      </c>
      <c r="T93" s="7">
        <v>37</v>
      </c>
      <c r="U93" s="7">
        <v>6.8</v>
      </c>
      <c r="V93" s="7">
        <v>12</v>
      </c>
      <c r="W93" s="7">
        <v>2.2999999999999998</v>
      </c>
      <c r="X93" s="11">
        <v>3.7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</row>
    <row r="94" spans="1:46" x14ac:dyDescent="0.35">
      <c r="A94" s="1" t="s">
        <v>5</v>
      </c>
      <c r="B94">
        <v>5</v>
      </c>
      <c r="C94">
        <v>5</v>
      </c>
      <c r="D94">
        <v>2</v>
      </c>
      <c r="E94">
        <v>13</v>
      </c>
      <c r="F94">
        <v>52</v>
      </c>
      <c r="G94">
        <v>75</v>
      </c>
      <c r="H94">
        <v>28</v>
      </c>
      <c r="I94" s="11">
        <v>6</v>
      </c>
      <c r="J94">
        <v>0</v>
      </c>
      <c r="K94">
        <v>20</v>
      </c>
      <c r="L94">
        <v>1</v>
      </c>
      <c r="M94">
        <v>0</v>
      </c>
      <c r="N94">
        <v>20</v>
      </c>
      <c r="O94">
        <v>5</v>
      </c>
      <c r="P94">
        <v>12</v>
      </c>
      <c r="Q94">
        <v>0</v>
      </c>
      <c r="R94">
        <v>0</v>
      </c>
      <c r="S94">
        <v>3</v>
      </c>
      <c r="T94" s="7">
        <v>28</v>
      </c>
      <c r="U94" s="7">
        <v>6.3</v>
      </c>
      <c r="V94" s="7">
        <v>9</v>
      </c>
      <c r="W94" s="7">
        <v>3.6</v>
      </c>
      <c r="X94" s="11">
        <v>5.5</v>
      </c>
      <c r="Y94">
        <v>100</v>
      </c>
      <c r="Z94">
        <v>30</v>
      </c>
      <c r="AA94" s="3">
        <v>10.137700000000001</v>
      </c>
      <c r="AB94" s="3">
        <v>4.2259000000000002</v>
      </c>
      <c r="AC94" s="3">
        <v>10.069599999999999</v>
      </c>
      <c r="AD94" s="3">
        <v>3.8807999999999998</v>
      </c>
      <c r="AE94" s="3">
        <v>10.4316</v>
      </c>
      <c r="AF94" s="3">
        <v>4.0324</v>
      </c>
      <c r="AG94" s="3">
        <v>10.375999999999999</v>
      </c>
      <c r="AH94" s="3">
        <v>4.29</v>
      </c>
      <c r="AI94" s="3">
        <v>10.4161</v>
      </c>
      <c r="AJ94" s="3">
        <v>4.2389000000000001</v>
      </c>
      <c r="AK94" s="3">
        <v>9.7769999999999992</v>
      </c>
      <c r="AL94" s="3">
        <v>3.9432</v>
      </c>
      <c r="AS94" t="s">
        <v>73</v>
      </c>
      <c r="AT94" t="s">
        <v>70</v>
      </c>
    </row>
    <row r="95" spans="1:46" x14ac:dyDescent="0.35">
      <c r="A95" s="1" t="s">
        <v>5</v>
      </c>
      <c r="B95">
        <v>5</v>
      </c>
      <c r="C95">
        <v>5</v>
      </c>
      <c r="D95">
        <v>2</v>
      </c>
      <c r="E95">
        <v>14</v>
      </c>
      <c r="F95">
        <v>78</v>
      </c>
      <c r="G95">
        <v>98</v>
      </c>
      <c r="H95">
        <v>27</v>
      </c>
      <c r="I95" s="11">
        <v>3.75</v>
      </c>
      <c r="J95">
        <v>0</v>
      </c>
      <c r="K95">
        <v>9</v>
      </c>
      <c r="L95">
        <v>1</v>
      </c>
      <c r="M95">
        <v>0</v>
      </c>
      <c r="N95">
        <v>9</v>
      </c>
      <c r="O95">
        <v>1</v>
      </c>
      <c r="P95">
        <v>6</v>
      </c>
      <c r="Q95">
        <v>0</v>
      </c>
      <c r="R95">
        <v>0</v>
      </c>
      <c r="S95">
        <v>2</v>
      </c>
      <c r="T95" s="7">
        <v>37</v>
      </c>
      <c r="U95" s="7">
        <v>6.5</v>
      </c>
      <c r="V95" s="7">
        <v>9</v>
      </c>
      <c r="W95" s="7">
        <v>4.7</v>
      </c>
      <c r="X95" s="11">
        <v>3.4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</row>
    <row r="96" spans="1:46" x14ac:dyDescent="0.35">
      <c r="A96" s="1" t="s">
        <v>5</v>
      </c>
      <c r="B96">
        <v>5</v>
      </c>
      <c r="C96">
        <v>5</v>
      </c>
      <c r="D96">
        <v>2</v>
      </c>
      <c r="E96">
        <v>15</v>
      </c>
      <c r="I96" s="11">
        <v>2.15</v>
      </c>
      <c r="J96">
        <v>0</v>
      </c>
      <c r="T96" s="7"/>
      <c r="U96" s="7"/>
      <c r="V96" s="7"/>
      <c r="W96" s="7"/>
      <c r="X96" s="11">
        <v>2.14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S96" t="s">
        <v>73</v>
      </c>
      <c r="AT96" t="s">
        <v>70</v>
      </c>
    </row>
    <row r="97" spans="1:46" x14ac:dyDescent="0.35">
      <c r="A97" s="1" t="s">
        <v>5</v>
      </c>
      <c r="B97">
        <v>5</v>
      </c>
      <c r="C97">
        <v>5</v>
      </c>
      <c r="D97">
        <v>2</v>
      </c>
      <c r="E97">
        <v>16</v>
      </c>
      <c r="F97">
        <v>70</v>
      </c>
      <c r="G97">
        <v>98</v>
      </c>
      <c r="H97">
        <v>30</v>
      </c>
      <c r="I97" s="11">
        <v>4.8</v>
      </c>
      <c r="J97">
        <v>0</v>
      </c>
      <c r="K97">
        <v>8</v>
      </c>
      <c r="L97">
        <v>0</v>
      </c>
      <c r="M97">
        <v>0</v>
      </c>
      <c r="N97">
        <v>8</v>
      </c>
      <c r="O97">
        <v>0</v>
      </c>
      <c r="P97">
        <v>8</v>
      </c>
      <c r="Q97">
        <v>0</v>
      </c>
      <c r="R97">
        <v>0</v>
      </c>
      <c r="S97">
        <v>0</v>
      </c>
      <c r="T97" s="7">
        <v>40</v>
      </c>
      <c r="U97" s="7">
        <v>7.6</v>
      </c>
      <c r="V97" s="7">
        <v>23</v>
      </c>
      <c r="W97" s="7">
        <v>5.2</v>
      </c>
      <c r="X97" s="11">
        <v>4.5999999999999996</v>
      </c>
      <c r="Y97">
        <v>50</v>
      </c>
      <c r="Z97">
        <v>10</v>
      </c>
      <c r="AA97" s="3">
        <v>10.2895</v>
      </c>
      <c r="AB97" s="3">
        <v>4.1231999999999998</v>
      </c>
      <c r="AC97" s="3">
        <v>10.072800000000001</v>
      </c>
      <c r="AD97" s="3">
        <v>3.9340000000000002</v>
      </c>
      <c r="AE97" s="3">
        <v>10.1579</v>
      </c>
      <c r="AF97" s="3">
        <v>3.7126999999999999</v>
      </c>
      <c r="AG97" s="3">
        <v>10.214</v>
      </c>
      <c r="AH97" s="3">
        <v>3.9369000000000001</v>
      </c>
      <c r="AI97" s="3">
        <v>10.0976</v>
      </c>
      <c r="AJ97" s="3">
        <v>3.8513999999999999</v>
      </c>
      <c r="AK97" s="3">
        <v>10.2378</v>
      </c>
      <c r="AL97" s="3">
        <v>3.9049999999999998</v>
      </c>
      <c r="AS97" t="s">
        <v>73</v>
      </c>
      <c r="AT97" t="s">
        <v>70</v>
      </c>
    </row>
    <row r="98" spans="1:46" x14ac:dyDescent="0.35">
      <c r="A98" s="1" t="s">
        <v>5</v>
      </c>
      <c r="B98">
        <v>5</v>
      </c>
      <c r="C98">
        <v>5</v>
      </c>
      <c r="D98">
        <v>2</v>
      </c>
      <c r="E98">
        <v>17</v>
      </c>
      <c r="F98">
        <v>76</v>
      </c>
      <c r="G98">
        <v>55</v>
      </c>
      <c r="H98">
        <v>14</v>
      </c>
      <c r="I98" s="11">
        <v>2.75</v>
      </c>
      <c r="J98">
        <v>0</v>
      </c>
      <c r="K98">
        <v>7</v>
      </c>
      <c r="L98">
        <v>2</v>
      </c>
      <c r="M98">
        <v>0</v>
      </c>
      <c r="N98">
        <v>7</v>
      </c>
      <c r="O98">
        <v>0</v>
      </c>
      <c r="P98">
        <v>4</v>
      </c>
      <c r="Q98">
        <v>0</v>
      </c>
      <c r="R98">
        <v>0</v>
      </c>
      <c r="S98">
        <v>3</v>
      </c>
      <c r="T98" s="7">
        <v>28</v>
      </c>
      <c r="U98" s="7">
        <v>6.5</v>
      </c>
      <c r="V98" s="7">
        <v>6.5</v>
      </c>
      <c r="W98" s="7">
        <v>3.8</v>
      </c>
      <c r="X98" s="11">
        <v>2.4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</row>
    <row r="99" spans="1:46" x14ac:dyDescent="0.35">
      <c r="A99" s="1" t="s">
        <v>5</v>
      </c>
      <c r="B99">
        <v>5</v>
      </c>
      <c r="C99">
        <v>5</v>
      </c>
      <c r="D99">
        <v>2</v>
      </c>
      <c r="E99">
        <v>18</v>
      </c>
      <c r="I99" s="11">
        <v>2.4900000000000002</v>
      </c>
      <c r="J99">
        <v>0</v>
      </c>
      <c r="T99" s="7"/>
      <c r="U99" s="7"/>
      <c r="V99" s="7"/>
      <c r="W99" s="7"/>
      <c r="X99" s="11">
        <v>2.2799999999999998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</row>
    <row r="100" spans="1:46" x14ac:dyDescent="0.35">
      <c r="A100" s="1" t="s">
        <v>5</v>
      </c>
      <c r="B100">
        <v>5</v>
      </c>
      <c r="C100">
        <v>5</v>
      </c>
      <c r="D100">
        <v>2</v>
      </c>
      <c r="E100">
        <v>19</v>
      </c>
      <c r="F100">
        <v>49</v>
      </c>
      <c r="G100">
        <v>49</v>
      </c>
      <c r="H100">
        <v>15</v>
      </c>
      <c r="I100" s="11">
        <v>2.75</v>
      </c>
      <c r="J100">
        <v>0</v>
      </c>
      <c r="K100">
        <v>8</v>
      </c>
      <c r="L100">
        <v>3</v>
      </c>
      <c r="M100">
        <v>0</v>
      </c>
      <c r="N100">
        <v>8</v>
      </c>
      <c r="O100">
        <v>4</v>
      </c>
      <c r="P100">
        <v>1</v>
      </c>
      <c r="Q100">
        <v>0</v>
      </c>
      <c r="R100">
        <v>0</v>
      </c>
      <c r="S100">
        <v>3</v>
      </c>
      <c r="T100" s="7">
        <v>31</v>
      </c>
      <c r="U100" s="7">
        <v>5.8</v>
      </c>
      <c r="V100" s="7">
        <v>6.5</v>
      </c>
      <c r="W100" s="7">
        <v>4.7</v>
      </c>
      <c r="X100" s="11">
        <v>2.7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</row>
    <row r="101" spans="1:46" x14ac:dyDescent="0.35">
      <c r="A101" s="1" t="s">
        <v>5</v>
      </c>
      <c r="B101">
        <v>5</v>
      </c>
      <c r="C101">
        <v>5</v>
      </c>
      <c r="D101">
        <v>2</v>
      </c>
      <c r="E101">
        <v>20</v>
      </c>
      <c r="F101">
        <v>60</v>
      </c>
      <c r="G101">
        <v>74</v>
      </c>
      <c r="H101">
        <v>19</v>
      </c>
      <c r="I101" s="11">
        <v>4.6500000000000004</v>
      </c>
      <c r="J101">
        <v>0</v>
      </c>
      <c r="K101">
        <v>11</v>
      </c>
      <c r="L101">
        <v>0</v>
      </c>
      <c r="M101">
        <v>0</v>
      </c>
      <c r="N101">
        <v>11</v>
      </c>
      <c r="O101">
        <v>0</v>
      </c>
      <c r="P101">
        <v>5</v>
      </c>
      <c r="Q101">
        <v>0</v>
      </c>
      <c r="R101">
        <v>0</v>
      </c>
      <c r="S101">
        <v>6</v>
      </c>
      <c r="T101" s="7">
        <v>31</v>
      </c>
      <c r="U101" s="7">
        <v>5.7</v>
      </c>
      <c r="V101" s="7">
        <v>17</v>
      </c>
      <c r="W101" s="7">
        <v>2.8</v>
      </c>
      <c r="X101" s="11">
        <v>4</v>
      </c>
      <c r="Y101">
        <v>75</v>
      </c>
      <c r="Z101">
        <v>20</v>
      </c>
      <c r="AA101" s="3">
        <v>10.249000000000001</v>
      </c>
      <c r="AB101" s="3">
        <v>4.2880000000000003</v>
      </c>
      <c r="AC101" s="3">
        <v>10.029999999999999</v>
      </c>
      <c r="AD101" s="3">
        <v>4.1226000000000003</v>
      </c>
      <c r="AE101" s="3">
        <v>10.417999999999999</v>
      </c>
      <c r="AF101" s="3">
        <v>4.0243000000000002</v>
      </c>
      <c r="AG101" s="3">
        <v>10.0045</v>
      </c>
      <c r="AH101" s="3">
        <v>3.9655</v>
      </c>
      <c r="AI101" s="3">
        <v>10.026999999999999</v>
      </c>
      <c r="AJ101" s="3">
        <v>3.9251999999999998</v>
      </c>
      <c r="AK101" s="3">
        <v>10.58</v>
      </c>
      <c r="AL101" s="3">
        <v>4.2442000000000002</v>
      </c>
      <c r="AS101" t="s">
        <v>73</v>
      </c>
      <c r="AT101" t="s">
        <v>70</v>
      </c>
    </row>
    <row r="102" spans="1:46" x14ac:dyDescent="0.35">
      <c r="A102" s="1">
        <v>42533</v>
      </c>
      <c r="B102">
        <v>5</v>
      </c>
      <c r="C102">
        <v>5</v>
      </c>
      <c r="D102">
        <v>2</v>
      </c>
      <c r="E102">
        <v>1</v>
      </c>
      <c r="T102" s="7"/>
      <c r="U102" s="7"/>
      <c r="V102" s="7"/>
      <c r="W102" s="7"/>
      <c r="X102" s="11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>
        <v>3000.4</v>
      </c>
      <c r="AN102">
        <v>255.1</v>
      </c>
      <c r="AO102">
        <v>3000.1</v>
      </c>
      <c r="AP102">
        <v>261.3</v>
      </c>
      <c r="AQ102">
        <v>3000.2</v>
      </c>
      <c r="AR102">
        <v>263.10000000000002</v>
      </c>
      <c r="AS102" s="3" t="s">
        <v>73</v>
      </c>
      <c r="AT102" s="3" t="s">
        <v>71</v>
      </c>
    </row>
    <row r="103" spans="1:46" x14ac:dyDescent="0.35">
      <c r="A103" s="1">
        <v>42533</v>
      </c>
      <c r="B103">
        <v>5</v>
      </c>
      <c r="C103">
        <v>5</v>
      </c>
      <c r="D103">
        <v>2</v>
      </c>
      <c r="E103">
        <v>2</v>
      </c>
      <c r="T103" s="7"/>
      <c r="U103" s="7"/>
      <c r="V103" s="7"/>
      <c r="W103" s="7"/>
      <c r="X103" s="11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t="s">
        <v>73</v>
      </c>
      <c r="AT103" t="s">
        <v>71</v>
      </c>
    </row>
    <row r="104" spans="1:46" x14ac:dyDescent="0.35">
      <c r="A104" s="1">
        <v>42533</v>
      </c>
      <c r="B104">
        <v>5</v>
      </c>
      <c r="C104">
        <v>5</v>
      </c>
      <c r="D104">
        <v>2</v>
      </c>
      <c r="E104">
        <v>3</v>
      </c>
      <c r="T104" s="7"/>
      <c r="U104" s="7"/>
      <c r="V104" s="7"/>
      <c r="W104" s="7"/>
      <c r="X104" s="11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t="s">
        <v>73</v>
      </c>
      <c r="AT104" t="s">
        <v>71</v>
      </c>
    </row>
    <row r="105" spans="1:46" x14ac:dyDescent="0.35">
      <c r="A105" s="1">
        <v>42533</v>
      </c>
      <c r="B105">
        <v>5</v>
      </c>
      <c r="C105">
        <v>5</v>
      </c>
      <c r="D105">
        <v>2</v>
      </c>
      <c r="E105">
        <v>4</v>
      </c>
      <c r="F105">
        <v>85</v>
      </c>
      <c r="G105">
        <v>84</v>
      </c>
      <c r="H105">
        <v>10</v>
      </c>
      <c r="I105" s="11">
        <v>1.8</v>
      </c>
      <c r="J105">
        <v>0</v>
      </c>
      <c r="K105">
        <v>8</v>
      </c>
      <c r="L105">
        <v>3</v>
      </c>
      <c r="M105">
        <v>0</v>
      </c>
      <c r="N105">
        <v>8</v>
      </c>
      <c r="O105">
        <v>2</v>
      </c>
      <c r="P105">
        <v>4</v>
      </c>
      <c r="Q105">
        <v>0</v>
      </c>
      <c r="R105">
        <v>2</v>
      </c>
      <c r="S105">
        <v>0</v>
      </c>
      <c r="T105" s="7">
        <v>34</v>
      </c>
      <c r="U105" s="7">
        <v>5.4</v>
      </c>
      <c r="V105" s="7">
        <v>9</v>
      </c>
      <c r="W105" s="7">
        <v>3.1</v>
      </c>
      <c r="X105" s="11">
        <v>2.7</v>
      </c>
      <c r="Y105">
        <v>75</v>
      </c>
      <c r="Z105">
        <v>15</v>
      </c>
      <c r="AA105" s="3">
        <v>10.1</v>
      </c>
      <c r="AB105" s="3">
        <v>4.2</v>
      </c>
      <c r="AC105" s="3">
        <v>10</v>
      </c>
      <c r="AD105" s="3">
        <v>3.8</v>
      </c>
      <c r="AE105" s="3">
        <v>10.1</v>
      </c>
      <c r="AF105" s="3">
        <v>3.9</v>
      </c>
      <c r="AG105" s="3">
        <v>10</v>
      </c>
      <c r="AH105" s="3">
        <v>4.2</v>
      </c>
      <c r="AI105" s="3">
        <v>10</v>
      </c>
      <c r="AJ105" s="3">
        <v>3.8</v>
      </c>
      <c r="AK105" s="3">
        <v>10</v>
      </c>
      <c r="AL105" s="3">
        <v>3.9</v>
      </c>
      <c r="AS105" t="s">
        <v>73</v>
      </c>
      <c r="AT105" t="s">
        <v>71</v>
      </c>
    </row>
    <row r="106" spans="1:46" x14ac:dyDescent="0.35">
      <c r="A106" s="1">
        <v>42533</v>
      </c>
      <c r="B106">
        <v>5</v>
      </c>
      <c r="C106">
        <v>5</v>
      </c>
      <c r="D106">
        <v>2</v>
      </c>
      <c r="E106">
        <v>5</v>
      </c>
      <c r="T106" s="7"/>
      <c r="U106" s="7"/>
      <c r="V106" s="7"/>
      <c r="W106" s="7"/>
      <c r="X106" s="11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</row>
    <row r="107" spans="1:46" x14ac:dyDescent="0.35">
      <c r="A107" s="1">
        <v>42533</v>
      </c>
      <c r="B107">
        <v>5</v>
      </c>
      <c r="C107">
        <v>5</v>
      </c>
      <c r="D107">
        <v>2</v>
      </c>
      <c r="E107">
        <v>6</v>
      </c>
      <c r="T107" s="7"/>
      <c r="U107" s="7"/>
      <c r="V107" s="7"/>
      <c r="W107" s="7"/>
      <c r="X107" s="1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</row>
    <row r="108" spans="1:46" x14ac:dyDescent="0.35">
      <c r="A108" s="1">
        <v>42533</v>
      </c>
      <c r="B108">
        <v>5</v>
      </c>
      <c r="C108">
        <v>5</v>
      </c>
      <c r="D108">
        <v>2</v>
      </c>
      <c r="E108">
        <v>7</v>
      </c>
      <c r="F108">
        <v>86</v>
      </c>
      <c r="G108">
        <v>62</v>
      </c>
      <c r="H108">
        <v>10</v>
      </c>
      <c r="I108" s="11">
        <v>1.8</v>
      </c>
      <c r="J108">
        <v>0</v>
      </c>
      <c r="K108" s="9">
        <v>10</v>
      </c>
      <c r="L108">
        <v>0</v>
      </c>
      <c r="M108">
        <v>0</v>
      </c>
      <c r="N108">
        <v>10</v>
      </c>
      <c r="O108">
        <v>4</v>
      </c>
      <c r="P108">
        <v>4</v>
      </c>
      <c r="Q108">
        <v>2</v>
      </c>
      <c r="R108">
        <v>0</v>
      </c>
      <c r="S108">
        <v>0</v>
      </c>
      <c r="T108" s="7">
        <v>36</v>
      </c>
      <c r="U108" s="7">
        <v>5.0999999999999996</v>
      </c>
      <c r="V108" s="7">
        <v>12</v>
      </c>
      <c r="W108" s="7">
        <v>3.2</v>
      </c>
      <c r="X108" s="11">
        <v>2.8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</row>
    <row r="109" spans="1:46" x14ac:dyDescent="0.35">
      <c r="A109" s="1">
        <v>42533</v>
      </c>
      <c r="B109">
        <v>5</v>
      </c>
      <c r="C109">
        <v>5</v>
      </c>
      <c r="D109">
        <v>2</v>
      </c>
      <c r="E109">
        <v>8</v>
      </c>
      <c r="F109">
        <v>56</v>
      </c>
      <c r="G109">
        <v>60</v>
      </c>
      <c r="H109">
        <v>8</v>
      </c>
      <c r="I109" s="11">
        <v>1.6</v>
      </c>
      <c r="J109">
        <v>0</v>
      </c>
      <c r="K109">
        <v>8</v>
      </c>
      <c r="L109">
        <v>0</v>
      </c>
      <c r="M109">
        <v>0</v>
      </c>
      <c r="N109">
        <v>8</v>
      </c>
      <c r="O109">
        <v>1</v>
      </c>
      <c r="P109">
        <v>4</v>
      </c>
      <c r="Q109">
        <v>1</v>
      </c>
      <c r="R109">
        <v>2</v>
      </c>
      <c r="S109">
        <v>0</v>
      </c>
      <c r="T109" s="7">
        <v>37</v>
      </c>
      <c r="U109" s="7">
        <v>3.6</v>
      </c>
      <c r="V109" s="7">
        <v>12</v>
      </c>
      <c r="W109" s="7">
        <v>2.9</v>
      </c>
      <c r="X109" s="11">
        <v>2.2999999999999998</v>
      </c>
      <c r="Y109">
        <v>20</v>
      </c>
      <c r="Z109">
        <v>40</v>
      </c>
      <c r="AA109" s="3">
        <v>10</v>
      </c>
      <c r="AB109" s="3">
        <v>3.9</v>
      </c>
      <c r="AC109" s="3">
        <v>10.1</v>
      </c>
      <c r="AD109" s="3">
        <v>4.0999999999999996</v>
      </c>
      <c r="AE109" s="3">
        <v>10</v>
      </c>
      <c r="AF109" s="3">
        <v>3.5</v>
      </c>
      <c r="AG109" s="3">
        <v>10</v>
      </c>
      <c r="AH109" s="3">
        <v>4.2</v>
      </c>
      <c r="AI109" s="3">
        <v>7.8</v>
      </c>
      <c r="AJ109" s="3">
        <v>3.1</v>
      </c>
      <c r="AK109" s="3">
        <v>8.6999999999999993</v>
      </c>
      <c r="AL109" s="3">
        <v>3.3</v>
      </c>
      <c r="AS109" t="s">
        <v>73</v>
      </c>
      <c r="AT109" t="s">
        <v>71</v>
      </c>
    </row>
    <row r="110" spans="1:46" x14ac:dyDescent="0.35">
      <c r="A110" s="1">
        <v>42533</v>
      </c>
      <c r="B110">
        <v>5</v>
      </c>
      <c r="C110">
        <v>5</v>
      </c>
      <c r="D110">
        <v>2</v>
      </c>
      <c r="E110">
        <v>9</v>
      </c>
      <c r="T110" s="7"/>
      <c r="U110" s="7"/>
      <c r="V110" s="7"/>
      <c r="W110" s="7"/>
      <c r="X110" s="11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t="s">
        <v>73</v>
      </c>
      <c r="AT110" t="s">
        <v>71</v>
      </c>
    </row>
    <row r="111" spans="1:46" x14ac:dyDescent="0.35">
      <c r="A111" s="1">
        <v>42533</v>
      </c>
      <c r="B111">
        <v>5</v>
      </c>
      <c r="C111">
        <v>5</v>
      </c>
      <c r="D111">
        <v>2</v>
      </c>
      <c r="E111">
        <v>10</v>
      </c>
      <c r="T111" s="7"/>
      <c r="U111" s="7"/>
      <c r="V111" s="7"/>
      <c r="W111" s="7"/>
      <c r="X111" s="11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</row>
    <row r="112" spans="1:46" x14ac:dyDescent="0.35">
      <c r="A112" s="1">
        <v>42533</v>
      </c>
      <c r="B112">
        <v>5</v>
      </c>
      <c r="C112">
        <v>5</v>
      </c>
      <c r="D112">
        <v>2</v>
      </c>
      <c r="E112">
        <v>11</v>
      </c>
      <c r="T112" s="7"/>
      <c r="U112" s="7"/>
      <c r="V112" s="7"/>
      <c r="W112" s="7"/>
      <c r="X112" s="11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S112" t="s">
        <v>73</v>
      </c>
      <c r="AT112" t="s">
        <v>71</v>
      </c>
    </row>
    <row r="113" spans="1:46" x14ac:dyDescent="0.35">
      <c r="A113" s="1">
        <v>42533</v>
      </c>
      <c r="B113">
        <v>5</v>
      </c>
      <c r="C113">
        <v>5</v>
      </c>
      <c r="D113">
        <v>2</v>
      </c>
      <c r="E113">
        <v>12</v>
      </c>
      <c r="F113">
        <v>110</v>
      </c>
      <c r="G113">
        <v>110</v>
      </c>
      <c r="H113">
        <v>10</v>
      </c>
      <c r="I113" s="11">
        <v>5</v>
      </c>
      <c r="J113">
        <v>0</v>
      </c>
      <c r="K113">
        <v>11</v>
      </c>
      <c r="L113">
        <v>0</v>
      </c>
      <c r="M113">
        <v>0</v>
      </c>
      <c r="N113">
        <v>10</v>
      </c>
      <c r="O113">
        <v>2</v>
      </c>
      <c r="P113">
        <v>8</v>
      </c>
      <c r="Q113">
        <v>0</v>
      </c>
      <c r="R113">
        <v>0</v>
      </c>
      <c r="S113">
        <v>0</v>
      </c>
      <c r="T113" s="7">
        <v>59</v>
      </c>
      <c r="U113" s="7">
        <v>5.3</v>
      </c>
      <c r="V113" s="7">
        <v>23</v>
      </c>
      <c r="W113" s="7">
        <v>3.9</v>
      </c>
      <c r="X113" s="11">
        <v>5.6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</row>
    <row r="114" spans="1:46" x14ac:dyDescent="0.35">
      <c r="A114" s="1">
        <v>42533</v>
      </c>
      <c r="B114">
        <v>5</v>
      </c>
      <c r="C114">
        <v>5</v>
      </c>
      <c r="D114">
        <v>2</v>
      </c>
      <c r="E114">
        <v>13</v>
      </c>
      <c r="F114">
        <v>119</v>
      </c>
      <c r="G114">
        <v>90</v>
      </c>
      <c r="H114">
        <v>9</v>
      </c>
      <c r="I114" s="11">
        <v>3.6</v>
      </c>
      <c r="J114">
        <v>0</v>
      </c>
      <c r="K114">
        <v>12</v>
      </c>
      <c r="L114">
        <v>1</v>
      </c>
      <c r="M114">
        <v>0</v>
      </c>
      <c r="N114">
        <v>11</v>
      </c>
      <c r="O114">
        <v>3</v>
      </c>
      <c r="P114">
        <v>5</v>
      </c>
      <c r="Q114">
        <v>0</v>
      </c>
      <c r="R114">
        <v>1</v>
      </c>
      <c r="S114">
        <v>2</v>
      </c>
      <c r="T114" s="7">
        <v>52</v>
      </c>
      <c r="U114" s="7">
        <v>5.3</v>
      </c>
      <c r="V114" s="7">
        <v>16</v>
      </c>
      <c r="W114" s="7">
        <v>5</v>
      </c>
      <c r="X114" s="11">
        <v>3.9</v>
      </c>
      <c r="Y114">
        <v>2.5</v>
      </c>
      <c r="Z114">
        <v>40</v>
      </c>
      <c r="AA114" s="3">
        <v>10</v>
      </c>
      <c r="AB114" s="3">
        <v>2.8</v>
      </c>
      <c r="AC114" s="3">
        <v>10</v>
      </c>
      <c r="AD114" s="3">
        <v>3.8</v>
      </c>
      <c r="AE114" s="3">
        <v>10.1</v>
      </c>
      <c r="AF114" s="3">
        <v>3.8</v>
      </c>
      <c r="AG114" s="3">
        <v>10</v>
      </c>
      <c r="AH114" s="3">
        <v>4.2</v>
      </c>
      <c r="AI114" s="3">
        <v>10</v>
      </c>
      <c r="AJ114" s="3">
        <v>4.2</v>
      </c>
      <c r="AK114" s="3">
        <v>10.1</v>
      </c>
      <c r="AL114" s="3">
        <v>4.3</v>
      </c>
      <c r="AS114" t="s">
        <v>73</v>
      </c>
      <c r="AT114" t="s">
        <v>71</v>
      </c>
    </row>
    <row r="115" spans="1:46" x14ac:dyDescent="0.35">
      <c r="A115" s="1">
        <v>42533</v>
      </c>
      <c r="B115">
        <v>5</v>
      </c>
      <c r="C115">
        <v>5</v>
      </c>
      <c r="D115">
        <v>2</v>
      </c>
      <c r="E115">
        <v>14</v>
      </c>
      <c r="F115">
        <v>70</v>
      </c>
      <c r="G115">
        <v>95</v>
      </c>
      <c r="H115">
        <v>9</v>
      </c>
      <c r="I115" s="11">
        <v>1.1000000000000001</v>
      </c>
      <c r="J115">
        <v>0</v>
      </c>
      <c r="K115">
        <v>6</v>
      </c>
      <c r="L115">
        <v>2</v>
      </c>
      <c r="M115">
        <v>0</v>
      </c>
      <c r="N115">
        <v>5</v>
      </c>
      <c r="O115">
        <v>0</v>
      </c>
      <c r="P115">
        <v>3</v>
      </c>
      <c r="Q115">
        <v>0</v>
      </c>
      <c r="R115">
        <v>2</v>
      </c>
      <c r="S115">
        <v>0</v>
      </c>
      <c r="T115" s="7">
        <v>42</v>
      </c>
      <c r="U115" s="7">
        <v>5.8</v>
      </c>
      <c r="V115" s="7">
        <v>19</v>
      </c>
      <c r="W115" s="7">
        <v>3.9</v>
      </c>
      <c r="X115" s="11">
        <v>1.9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t="s">
        <v>73</v>
      </c>
      <c r="AT115" t="s">
        <v>71</v>
      </c>
    </row>
    <row r="116" spans="1:46" x14ac:dyDescent="0.35">
      <c r="A116" s="1">
        <v>42533</v>
      </c>
      <c r="B116">
        <v>5</v>
      </c>
      <c r="C116">
        <v>5</v>
      </c>
      <c r="D116">
        <v>2</v>
      </c>
      <c r="E116">
        <v>15</v>
      </c>
      <c r="T116" s="7"/>
      <c r="U116" s="7"/>
      <c r="V116" s="7"/>
      <c r="W116" s="7"/>
      <c r="X116" s="11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</row>
    <row r="117" spans="1:46" x14ac:dyDescent="0.35">
      <c r="A117" s="1">
        <v>42533</v>
      </c>
      <c r="B117">
        <v>5</v>
      </c>
      <c r="C117">
        <v>5</v>
      </c>
      <c r="D117">
        <v>2</v>
      </c>
      <c r="E117">
        <v>16</v>
      </c>
      <c r="F117">
        <v>100</v>
      </c>
      <c r="G117">
        <v>90</v>
      </c>
      <c r="H117">
        <v>8</v>
      </c>
      <c r="I117" s="11">
        <v>1.4</v>
      </c>
      <c r="J117">
        <v>0</v>
      </c>
      <c r="K117">
        <v>5</v>
      </c>
      <c r="L117">
        <v>2</v>
      </c>
      <c r="M117">
        <v>0</v>
      </c>
      <c r="N117">
        <v>4</v>
      </c>
      <c r="O117">
        <v>3</v>
      </c>
      <c r="P117">
        <v>1</v>
      </c>
      <c r="Q117">
        <v>0</v>
      </c>
      <c r="R117">
        <v>0</v>
      </c>
      <c r="S117">
        <v>0</v>
      </c>
      <c r="T117" s="7">
        <v>53</v>
      </c>
      <c r="U117" s="7">
        <v>6.2</v>
      </c>
      <c r="V117" s="7">
        <v>26</v>
      </c>
      <c r="W117" s="7">
        <v>3.9</v>
      </c>
      <c r="X117" s="11">
        <v>1.7</v>
      </c>
      <c r="Y117">
        <v>15</v>
      </c>
      <c r="Z117">
        <v>10</v>
      </c>
      <c r="AA117" s="3">
        <v>10</v>
      </c>
      <c r="AB117" s="3">
        <v>3.6</v>
      </c>
      <c r="AC117" s="3">
        <v>10</v>
      </c>
      <c r="AD117" s="3">
        <v>3.4</v>
      </c>
      <c r="AE117" s="3">
        <v>10</v>
      </c>
      <c r="AF117" s="3">
        <v>3.1</v>
      </c>
      <c r="AG117" s="3">
        <v>10</v>
      </c>
      <c r="AH117" s="3">
        <v>3.8</v>
      </c>
      <c r="AI117" s="3">
        <v>10</v>
      </c>
      <c r="AJ117" s="3">
        <v>3.4</v>
      </c>
      <c r="AK117" s="3">
        <v>10</v>
      </c>
      <c r="AL117" s="3">
        <v>4.0999999999999996</v>
      </c>
      <c r="AS117" t="s">
        <v>73</v>
      </c>
      <c r="AT117" t="s">
        <v>71</v>
      </c>
    </row>
    <row r="118" spans="1:46" x14ac:dyDescent="0.35">
      <c r="A118" s="1">
        <v>42533</v>
      </c>
      <c r="B118">
        <v>5</v>
      </c>
      <c r="C118">
        <v>5</v>
      </c>
      <c r="D118">
        <v>2</v>
      </c>
      <c r="E118">
        <v>17</v>
      </c>
      <c r="F118">
        <v>70</v>
      </c>
      <c r="G118">
        <v>80</v>
      </c>
      <c r="H118">
        <v>14</v>
      </c>
      <c r="I118" s="11">
        <v>0.8</v>
      </c>
      <c r="J118">
        <v>0</v>
      </c>
      <c r="K118">
        <v>8</v>
      </c>
      <c r="L118">
        <v>2</v>
      </c>
      <c r="M118">
        <v>0</v>
      </c>
      <c r="N118">
        <v>8</v>
      </c>
      <c r="O118">
        <v>2</v>
      </c>
      <c r="P118">
        <v>2</v>
      </c>
      <c r="Q118">
        <v>1</v>
      </c>
      <c r="R118">
        <v>0</v>
      </c>
      <c r="S118">
        <v>3</v>
      </c>
      <c r="T118" s="7">
        <v>29</v>
      </c>
      <c r="U118" s="7">
        <v>4.3</v>
      </c>
      <c r="V118" s="7">
        <v>11</v>
      </c>
      <c r="W118" s="7">
        <v>3.2</v>
      </c>
      <c r="X118" s="11">
        <v>1.7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</row>
    <row r="119" spans="1:46" x14ac:dyDescent="0.35">
      <c r="A119" s="1">
        <v>42533</v>
      </c>
      <c r="B119">
        <v>5</v>
      </c>
      <c r="C119">
        <v>5</v>
      </c>
      <c r="D119">
        <v>2</v>
      </c>
      <c r="E119">
        <v>18</v>
      </c>
      <c r="T119" s="7"/>
      <c r="U119" s="7"/>
      <c r="V119" s="7"/>
      <c r="W119" s="7"/>
      <c r="X119" s="11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</row>
    <row r="120" spans="1:46" x14ac:dyDescent="0.35">
      <c r="A120" s="1">
        <v>42533</v>
      </c>
      <c r="B120">
        <v>5</v>
      </c>
      <c r="C120">
        <v>5</v>
      </c>
      <c r="D120">
        <v>2</v>
      </c>
      <c r="E120">
        <v>19</v>
      </c>
      <c r="F120">
        <v>57</v>
      </c>
      <c r="G120">
        <v>79</v>
      </c>
      <c r="H120">
        <v>12</v>
      </c>
      <c r="I120" s="11">
        <v>0.2</v>
      </c>
      <c r="J120">
        <v>0</v>
      </c>
      <c r="K120">
        <v>10</v>
      </c>
      <c r="L120">
        <v>0</v>
      </c>
      <c r="M120">
        <v>0</v>
      </c>
      <c r="N120">
        <v>9</v>
      </c>
      <c r="O120">
        <v>1</v>
      </c>
      <c r="P120">
        <v>1</v>
      </c>
      <c r="Q120">
        <v>1</v>
      </c>
      <c r="R120">
        <v>2</v>
      </c>
      <c r="S120">
        <v>4</v>
      </c>
      <c r="T120" s="7">
        <v>24</v>
      </c>
      <c r="U120" s="7">
        <v>3.6</v>
      </c>
      <c r="V120" s="7">
        <v>8</v>
      </c>
      <c r="W120" s="7">
        <v>2.2999999999999998</v>
      </c>
      <c r="X120" s="11">
        <v>0.8</v>
      </c>
      <c r="Y120">
        <v>30</v>
      </c>
      <c r="Z120">
        <v>20</v>
      </c>
      <c r="AA120" s="3">
        <v>10</v>
      </c>
      <c r="AB120" s="3">
        <v>3.2</v>
      </c>
      <c r="AC120" s="3">
        <v>10</v>
      </c>
      <c r="AD120" s="3">
        <v>3.6</v>
      </c>
      <c r="AE120" s="3">
        <v>7.2</v>
      </c>
      <c r="AF120" s="3">
        <v>1.8</v>
      </c>
      <c r="AG120" s="3">
        <v>4.8</v>
      </c>
      <c r="AH120" s="3">
        <v>1.3</v>
      </c>
      <c r="AI120" s="3">
        <v>4</v>
      </c>
      <c r="AJ120" s="3">
        <v>1</v>
      </c>
      <c r="AK120" s="3">
        <v>3.9</v>
      </c>
      <c r="AL120" s="15">
        <v>1.1000000000000001</v>
      </c>
      <c r="AS120" t="s">
        <v>73</v>
      </c>
      <c r="AT120" t="s">
        <v>71</v>
      </c>
    </row>
    <row r="121" spans="1:46" x14ac:dyDescent="0.35">
      <c r="A121" s="1">
        <v>42533</v>
      </c>
      <c r="B121">
        <v>5</v>
      </c>
      <c r="C121">
        <v>5</v>
      </c>
      <c r="D121">
        <v>2</v>
      </c>
      <c r="E121">
        <v>20</v>
      </c>
      <c r="F121">
        <v>94</v>
      </c>
      <c r="G121">
        <v>90</v>
      </c>
      <c r="H121">
        <v>7</v>
      </c>
      <c r="I121" s="11">
        <v>0.2</v>
      </c>
      <c r="J121">
        <v>0</v>
      </c>
      <c r="K121">
        <v>11</v>
      </c>
      <c r="L121">
        <v>0</v>
      </c>
      <c r="M121">
        <v>0</v>
      </c>
      <c r="N121">
        <v>6</v>
      </c>
      <c r="O121">
        <v>0</v>
      </c>
      <c r="P121">
        <v>1</v>
      </c>
      <c r="Q121">
        <v>0</v>
      </c>
      <c r="R121">
        <v>1</v>
      </c>
      <c r="S121">
        <v>4</v>
      </c>
      <c r="T121" s="7">
        <v>17</v>
      </c>
      <c r="U121" s="7">
        <v>5.3</v>
      </c>
      <c r="V121" s="7">
        <v>7</v>
      </c>
      <c r="W121" s="7">
        <v>2.2000000000000002</v>
      </c>
      <c r="X121" s="11">
        <v>0.7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</row>
    <row r="122" spans="1:46" x14ac:dyDescent="0.35">
      <c r="A122" s="1" t="s">
        <v>5</v>
      </c>
      <c r="B122">
        <v>2</v>
      </c>
      <c r="C122">
        <v>4</v>
      </c>
      <c r="D122">
        <v>2</v>
      </c>
      <c r="E122">
        <v>1</v>
      </c>
      <c r="F122">
        <v>46</v>
      </c>
      <c r="G122">
        <v>90</v>
      </c>
      <c r="H122">
        <v>23</v>
      </c>
      <c r="I122" s="11">
        <v>1.5</v>
      </c>
      <c r="J122">
        <v>0</v>
      </c>
      <c r="K122">
        <v>4</v>
      </c>
      <c r="L122">
        <v>3</v>
      </c>
      <c r="M122">
        <v>0</v>
      </c>
      <c r="N122">
        <v>4</v>
      </c>
      <c r="O122">
        <v>0</v>
      </c>
      <c r="P122">
        <v>3</v>
      </c>
      <c r="Q122">
        <v>0</v>
      </c>
      <c r="R122">
        <v>0</v>
      </c>
      <c r="S122">
        <v>1</v>
      </c>
      <c r="T122" s="7">
        <v>30</v>
      </c>
      <c r="U122" s="7">
        <v>5.9</v>
      </c>
      <c r="V122" s="7">
        <v>12</v>
      </c>
      <c r="W122" s="7">
        <v>4.8</v>
      </c>
      <c r="X122" s="11">
        <v>1.3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7">
        <v>3000.5</v>
      </c>
      <c r="AN122" s="7">
        <v>287.60000000000002</v>
      </c>
      <c r="AO122" s="7">
        <v>3000.4</v>
      </c>
      <c r="AP122" s="7">
        <v>290.5</v>
      </c>
      <c r="AQ122" s="7">
        <v>3000.2</v>
      </c>
      <c r="AR122" s="7">
        <v>299.2</v>
      </c>
      <c r="AS122" s="3" t="s">
        <v>74</v>
      </c>
      <c r="AT122" s="3" t="s">
        <v>70</v>
      </c>
    </row>
    <row r="123" spans="1:46" x14ac:dyDescent="0.35">
      <c r="A123" s="1" t="s">
        <v>5</v>
      </c>
      <c r="B123">
        <v>2</v>
      </c>
      <c r="C123">
        <v>4</v>
      </c>
      <c r="D123">
        <v>2</v>
      </c>
      <c r="E123">
        <v>2</v>
      </c>
      <c r="I123" s="11">
        <v>1.99</v>
      </c>
      <c r="J123">
        <v>0</v>
      </c>
      <c r="T123" s="7"/>
      <c r="U123" s="7"/>
      <c r="V123" s="7"/>
      <c r="W123" s="7"/>
      <c r="X123" s="11">
        <v>1.9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</row>
    <row r="124" spans="1:46" x14ac:dyDescent="0.35">
      <c r="A124" s="1" t="s">
        <v>5</v>
      </c>
      <c r="B124">
        <v>2</v>
      </c>
      <c r="C124">
        <v>4</v>
      </c>
      <c r="D124">
        <v>2</v>
      </c>
      <c r="E124">
        <v>3</v>
      </c>
      <c r="I124" s="11">
        <v>1.25</v>
      </c>
      <c r="J124">
        <v>0</v>
      </c>
      <c r="T124" s="7"/>
      <c r="U124" s="7"/>
      <c r="V124" s="7"/>
      <c r="W124" s="7"/>
      <c r="X124" s="11">
        <v>1.23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S124" t="s">
        <v>74</v>
      </c>
      <c r="AT124" t="s">
        <v>70</v>
      </c>
    </row>
    <row r="125" spans="1:46" x14ac:dyDescent="0.35">
      <c r="A125" s="1" t="s">
        <v>5</v>
      </c>
      <c r="B125">
        <v>2</v>
      </c>
      <c r="C125">
        <v>4</v>
      </c>
      <c r="D125">
        <v>2</v>
      </c>
      <c r="E125">
        <v>4</v>
      </c>
      <c r="F125">
        <v>49</v>
      </c>
      <c r="G125">
        <v>71</v>
      </c>
      <c r="H125">
        <v>18</v>
      </c>
      <c r="I125" s="11">
        <v>2.2999999999999998</v>
      </c>
      <c r="J125">
        <v>0</v>
      </c>
      <c r="K125">
        <v>5</v>
      </c>
      <c r="L125">
        <v>7</v>
      </c>
      <c r="M125">
        <v>0</v>
      </c>
      <c r="N125">
        <v>5</v>
      </c>
      <c r="O125">
        <v>0</v>
      </c>
      <c r="P125">
        <v>4</v>
      </c>
      <c r="Q125">
        <v>0</v>
      </c>
      <c r="R125">
        <v>0</v>
      </c>
      <c r="S125">
        <v>1</v>
      </c>
      <c r="T125" s="7">
        <v>27</v>
      </c>
      <c r="U125" s="7">
        <v>6.9</v>
      </c>
      <c r="V125" s="7">
        <v>8</v>
      </c>
      <c r="W125" s="7">
        <v>5.0999999999999996</v>
      </c>
      <c r="X125" s="11">
        <v>2.2999999999999998</v>
      </c>
      <c r="Y125">
        <v>20</v>
      </c>
      <c r="Z125">
        <v>30</v>
      </c>
      <c r="AA125" s="5">
        <v>10.1098</v>
      </c>
      <c r="AB125" s="5">
        <v>3.7791999999999999</v>
      </c>
      <c r="AC125" s="5">
        <v>10.011100000000001</v>
      </c>
      <c r="AD125" s="5">
        <v>3.6032999999999999</v>
      </c>
      <c r="AE125" s="5">
        <v>10.0139</v>
      </c>
      <c r="AF125" s="5">
        <v>3.6829999999999998</v>
      </c>
      <c r="AG125" s="5">
        <v>10.114000000000001</v>
      </c>
      <c r="AH125" s="5">
        <v>4.0983000000000001</v>
      </c>
      <c r="AI125" s="5">
        <v>10.149900000000001</v>
      </c>
      <c r="AJ125" s="5">
        <v>4.1333000000000002</v>
      </c>
      <c r="AK125" s="5">
        <v>10.1104</v>
      </c>
      <c r="AL125" s="5">
        <v>3.8033000000000001</v>
      </c>
      <c r="AS125" t="s">
        <v>74</v>
      </c>
      <c r="AT125" t="s">
        <v>70</v>
      </c>
    </row>
    <row r="126" spans="1:46" x14ac:dyDescent="0.35">
      <c r="A126" s="1" t="s">
        <v>5</v>
      </c>
      <c r="B126">
        <v>2</v>
      </c>
      <c r="C126">
        <v>4</v>
      </c>
      <c r="D126">
        <v>2</v>
      </c>
      <c r="E126">
        <v>5</v>
      </c>
      <c r="I126" s="11">
        <v>1.25</v>
      </c>
      <c r="J126">
        <v>0</v>
      </c>
      <c r="T126" s="7"/>
      <c r="U126" s="7"/>
      <c r="V126" s="7"/>
      <c r="W126" s="7"/>
      <c r="X126" s="11">
        <v>0.92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</row>
    <row r="127" spans="1:46" x14ac:dyDescent="0.35">
      <c r="A127" s="1" t="s">
        <v>5</v>
      </c>
      <c r="B127">
        <v>2</v>
      </c>
      <c r="C127">
        <v>4</v>
      </c>
      <c r="D127">
        <v>2</v>
      </c>
      <c r="E127">
        <v>6</v>
      </c>
      <c r="I127" s="11">
        <v>5.88</v>
      </c>
      <c r="J127">
        <v>0</v>
      </c>
      <c r="T127" s="7"/>
      <c r="U127" s="7"/>
      <c r="V127" s="7"/>
      <c r="W127" s="7"/>
      <c r="X127" s="11">
        <v>5.75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</row>
    <row r="128" spans="1:46" x14ac:dyDescent="0.35">
      <c r="A128" s="1" t="s">
        <v>5</v>
      </c>
      <c r="B128">
        <v>2</v>
      </c>
      <c r="C128">
        <v>4</v>
      </c>
      <c r="D128">
        <v>2</v>
      </c>
      <c r="E128">
        <v>7</v>
      </c>
      <c r="I128" s="11">
        <v>6.32</v>
      </c>
      <c r="J128">
        <v>0</v>
      </c>
      <c r="T128" s="7"/>
      <c r="U128" s="7"/>
      <c r="V128" s="7"/>
      <c r="W128" s="7"/>
      <c r="X128" s="11">
        <v>6.1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</row>
    <row r="129" spans="1:46" x14ac:dyDescent="0.35">
      <c r="A129" s="1" t="s">
        <v>5</v>
      </c>
      <c r="B129">
        <v>2</v>
      </c>
      <c r="C129">
        <v>4</v>
      </c>
      <c r="D129">
        <v>2</v>
      </c>
      <c r="E129">
        <v>8</v>
      </c>
      <c r="F129">
        <v>72</v>
      </c>
      <c r="G129">
        <v>104</v>
      </c>
      <c r="H129">
        <v>20</v>
      </c>
      <c r="I129" s="11">
        <v>7.1</v>
      </c>
      <c r="J129">
        <v>0</v>
      </c>
      <c r="K129">
        <v>14</v>
      </c>
      <c r="L129">
        <v>0</v>
      </c>
      <c r="M129">
        <v>0</v>
      </c>
      <c r="N129">
        <v>14</v>
      </c>
      <c r="O129">
        <v>0</v>
      </c>
      <c r="P129">
        <v>9</v>
      </c>
      <c r="Q129">
        <v>0</v>
      </c>
      <c r="R129">
        <v>0</v>
      </c>
      <c r="S129">
        <v>5</v>
      </c>
      <c r="T129" s="7">
        <v>42</v>
      </c>
      <c r="U129" s="7">
        <v>6.4</v>
      </c>
      <c r="V129" s="7">
        <v>8</v>
      </c>
      <c r="W129" s="7">
        <v>3.9</v>
      </c>
      <c r="X129" s="11">
        <v>7.1</v>
      </c>
      <c r="Y129">
        <v>50</v>
      </c>
      <c r="Z129">
        <v>75</v>
      </c>
      <c r="AA129" s="5">
        <v>10.3574</v>
      </c>
      <c r="AB129" s="5">
        <v>4.2854999999999999</v>
      </c>
      <c r="AC129" s="5">
        <v>9.7959999999999994</v>
      </c>
      <c r="AD129" s="5">
        <v>3.6819000000000002</v>
      </c>
      <c r="AE129" s="5">
        <v>10.0413</v>
      </c>
      <c r="AF129" s="5">
        <v>3.8184999999999998</v>
      </c>
      <c r="AG129" s="5">
        <v>10.107100000000001</v>
      </c>
      <c r="AH129" s="5">
        <v>4.0804</v>
      </c>
      <c r="AI129" s="5">
        <v>10.073399999999999</v>
      </c>
      <c r="AJ129" s="5">
        <v>4.2066999999999997</v>
      </c>
      <c r="AK129" s="5">
        <v>10.005000000000001</v>
      </c>
      <c r="AL129" s="5">
        <v>4.0602999999999998</v>
      </c>
      <c r="AS129" t="s">
        <v>74</v>
      </c>
      <c r="AT129" t="s">
        <v>70</v>
      </c>
    </row>
    <row r="130" spans="1:46" x14ac:dyDescent="0.35">
      <c r="A130" s="1" t="s">
        <v>5</v>
      </c>
      <c r="B130">
        <v>2</v>
      </c>
      <c r="C130">
        <v>4</v>
      </c>
      <c r="D130">
        <v>2</v>
      </c>
      <c r="E130">
        <v>9</v>
      </c>
      <c r="F130">
        <v>42</v>
      </c>
      <c r="G130">
        <v>80</v>
      </c>
      <c r="H130">
        <v>26</v>
      </c>
      <c r="I130" s="11">
        <v>3.9</v>
      </c>
      <c r="J130">
        <v>0</v>
      </c>
      <c r="K130">
        <v>8</v>
      </c>
      <c r="L130">
        <v>0</v>
      </c>
      <c r="M130">
        <v>0</v>
      </c>
      <c r="N130">
        <v>8</v>
      </c>
      <c r="O130">
        <v>0</v>
      </c>
      <c r="P130">
        <v>7</v>
      </c>
      <c r="Q130">
        <v>1</v>
      </c>
      <c r="R130">
        <v>0</v>
      </c>
      <c r="S130">
        <v>0</v>
      </c>
      <c r="T130" s="7">
        <v>36</v>
      </c>
      <c r="U130" s="7">
        <v>7.8</v>
      </c>
      <c r="V130" s="7">
        <v>10</v>
      </c>
      <c r="W130" s="7">
        <v>4.0999999999999996</v>
      </c>
      <c r="X130" s="11">
        <v>3.9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S130" t="s">
        <v>74</v>
      </c>
      <c r="AT130" t="s">
        <v>70</v>
      </c>
    </row>
    <row r="131" spans="1:46" x14ac:dyDescent="0.35">
      <c r="A131" s="1" t="s">
        <v>5</v>
      </c>
      <c r="B131">
        <v>2</v>
      </c>
      <c r="C131">
        <v>4</v>
      </c>
      <c r="D131">
        <v>2</v>
      </c>
      <c r="E131">
        <v>10</v>
      </c>
      <c r="F131">
        <v>53</v>
      </c>
      <c r="G131">
        <v>70</v>
      </c>
      <c r="H131">
        <v>25</v>
      </c>
      <c r="I131" s="11">
        <v>5.2</v>
      </c>
      <c r="J131">
        <v>0</v>
      </c>
      <c r="K131">
        <v>14</v>
      </c>
      <c r="L131">
        <v>0</v>
      </c>
      <c r="M131">
        <v>0</v>
      </c>
      <c r="N131">
        <v>14</v>
      </c>
      <c r="O131">
        <v>2</v>
      </c>
      <c r="P131">
        <v>9</v>
      </c>
      <c r="Q131">
        <v>0</v>
      </c>
      <c r="R131">
        <v>0</v>
      </c>
      <c r="S131">
        <v>3</v>
      </c>
      <c r="T131" s="7">
        <v>38</v>
      </c>
      <c r="U131" s="7">
        <v>5.3</v>
      </c>
      <c r="V131" s="7">
        <v>6</v>
      </c>
      <c r="W131" s="7">
        <v>3.2</v>
      </c>
      <c r="X131" s="11">
        <v>4.8</v>
      </c>
      <c r="Y131">
        <v>50</v>
      </c>
      <c r="Z131">
        <v>50</v>
      </c>
      <c r="AA131" s="5">
        <v>10.2545</v>
      </c>
      <c r="AB131" s="5">
        <v>4.1881000000000004</v>
      </c>
      <c r="AC131" s="5">
        <v>10.2584</v>
      </c>
      <c r="AD131" s="5">
        <v>4.1669</v>
      </c>
      <c r="AE131" s="5">
        <v>10.0336</v>
      </c>
      <c r="AF131" s="5">
        <v>4.0704000000000002</v>
      </c>
      <c r="AG131" s="5">
        <v>9.4273000000000007</v>
      </c>
      <c r="AH131" s="5">
        <v>3.8565</v>
      </c>
      <c r="AI131" s="5">
        <v>7.7442000000000002</v>
      </c>
      <c r="AJ131" s="5">
        <v>3.0920000000000001</v>
      </c>
      <c r="AK131" s="5">
        <v>10.164400000000001</v>
      </c>
      <c r="AL131" s="5">
        <v>4.0857999999999999</v>
      </c>
      <c r="AS131" t="s">
        <v>74</v>
      </c>
      <c r="AT131" t="s">
        <v>70</v>
      </c>
    </row>
    <row r="132" spans="1:46" x14ac:dyDescent="0.35">
      <c r="A132" s="1" t="s">
        <v>5</v>
      </c>
      <c r="B132">
        <v>2</v>
      </c>
      <c r="C132">
        <v>4</v>
      </c>
      <c r="D132">
        <v>2</v>
      </c>
      <c r="E132">
        <v>11</v>
      </c>
      <c r="F132">
        <v>50</v>
      </c>
      <c r="G132">
        <v>69</v>
      </c>
      <c r="H132">
        <v>26</v>
      </c>
      <c r="I132" s="11">
        <v>2.2000000000000002</v>
      </c>
      <c r="J132">
        <v>0</v>
      </c>
      <c r="K132">
        <v>8</v>
      </c>
      <c r="L132">
        <v>3</v>
      </c>
      <c r="M132">
        <v>0</v>
      </c>
      <c r="N132">
        <v>7</v>
      </c>
      <c r="O132">
        <v>0</v>
      </c>
      <c r="P132">
        <v>5</v>
      </c>
      <c r="Q132">
        <v>0</v>
      </c>
      <c r="R132">
        <v>0</v>
      </c>
      <c r="S132">
        <v>2</v>
      </c>
      <c r="T132" s="7">
        <v>35</v>
      </c>
      <c r="U132" s="7">
        <v>6.1</v>
      </c>
      <c r="V132" s="7">
        <v>12</v>
      </c>
      <c r="W132" s="7">
        <v>3</v>
      </c>
      <c r="X132" s="11">
        <v>1.95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S132" t="s">
        <v>74</v>
      </c>
      <c r="AT132" t="s">
        <v>70</v>
      </c>
    </row>
    <row r="133" spans="1:46" x14ac:dyDescent="0.35">
      <c r="A133" s="1" t="s">
        <v>5</v>
      </c>
      <c r="B133">
        <v>2</v>
      </c>
      <c r="C133">
        <v>4</v>
      </c>
      <c r="D133">
        <v>2</v>
      </c>
      <c r="E133">
        <v>12</v>
      </c>
      <c r="F133">
        <v>30</v>
      </c>
      <c r="G133">
        <v>83</v>
      </c>
      <c r="H133">
        <v>18</v>
      </c>
      <c r="I133" s="11">
        <v>1.8</v>
      </c>
      <c r="J133">
        <v>0</v>
      </c>
      <c r="K133">
        <v>7</v>
      </c>
      <c r="L133">
        <v>1</v>
      </c>
      <c r="M133">
        <v>0</v>
      </c>
      <c r="N133">
        <v>6</v>
      </c>
      <c r="O133">
        <v>0</v>
      </c>
      <c r="P133">
        <v>2</v>
      </c>
      <c r="Q133">
        <v>0</v>
      </c>
      <c r="R133">
        <v>0</v>
      </c>
      <c r="S133" s="9">
        <v>4</v>
      </c>
      <c r="T133" s="7">
        <v>39</v>
      </c>
      <c r="U133" s="7">
        <v>5.8</v>
      </c>
      <c r="V133" s="7">
        <v>4.5</v>
      </c>
      <c r="W133" s="7">
        <v>3.1</v>
      </c>
      <c r="X133" s="11">
        <v>1.8</v>
      </c>
      <c r="Y133">
        <v>50</v>
      </c>
      <c r="Z133">
        <v>40</v>
      </c>
      <c r="AA133" s="5">
        <v>10.293900000000001</v>
      </c>
      <c r="AB133" s="5">
        <v>3.8532000000000002</v>
      </c>
      <c r="AC133" s="5">
        <v>10.446999999999999</v>
      </c>
      <c r="AD133" s="5">
        <v>3.9733000000000001</v>
      </c>
      <c r="AE133" s="5">
        <v>10.0913</v>
      </c>
      <c r="AF133" s="5">
        <v>3.71</v>
      </c>
      <c r="AG133" s="5">
        <v>6.9074999999999998</v>
      </c>
      <c r="AH133" s="5">
        <v>2.8165</v>
      </c>
      <c r="AI133" s="5">
        <v>8.1778999999999993</v>
      </c>
      <c r="AJ133" s="5">
        <v>3.3645999999999998</v>
      </c>
      <c r="AK133" s="5">
        <v>4.0084999999999997</v>
      </c>
      <c r="AL133" s="5">
        <v>1.6833</v>
      </c>
      <c r="AS133" t="s">
        <v>74</v>
      </c>
      <c r="AT133" t="s">
        <v>70</v>
      </c>
    </row>
    <row r="134" spans="1:46" x14ac:dyDescent="0.35">
      <c r="A134" s="1" t="s">
        <v>5</v>
      </c>
      <c r="B134">
        <v>2</v>
      </c>
      <c r="C134">
        <v>4</v>
      </c>
      <c r="D134">
        <v>2</v>
      </c>
      <c r="E134">
        <v>13</v>
      </c>
      <c r="I134" s="11">
        <v>0.8</v>
      </c>
      <c r="J134">
        <v>0</v>
      </c>
      <c r="T134" s="7"/>
      <c r="U134" s="7"/>
      <c r="V134" s="7"/>
      <c r="W134" s="7"/>
      <c r="X134" s="11">
        <v>0.78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</row>
    <row r="135" spans="1:46" x14ac:dyDescent="0.35">
      <c r="A135" s="1" t="s">
        <v>5</v>
      </c>
      <c r="B135">
        <v>2</v>
      </c>
      <c r="C135">
        <v>4</v>
      </c>
      <c r="D135">
        <v>2</v>
      </c>
      <c r="E135">
        <v>14</v>
      </c>
      <c r="I135" s="11">
        <v>2.25</v>
      </c>
      <c r="J135">
        <v>0</v>
      </c>
      <c r="T135" s="7"/>
      <c r="U135" s="7"/>
      <c r="V135" s="7"/>
      <c r="W135" s="7"/>
      <c r="X135" s="11">
        <v>1.65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</row>
    <row r="136" spans="1:46" x14ac:dyDescent="0.35">
      <c r="A136" s="1" t="s">
        <v>5</v>
      </c>
      <c r="B136">
        <v>2</v>
      </c>
      <c r="C136">
        <v>4</v>
      </c>
      <c r="D136">
        <v>2</v>
      </c>
      <c r="E136">
        <v>15</v>
      </c>
      <c r="I136" s="11">
        <v>0.8</v>
      </c>
      <c r="J136">
        <v>0</v>
      </c>
      <c r="T136" s="7"/>
      <c r="U136" s="7"/>
      <c r="V136" s="7"/>
      <c r="W136" s="7"/>
      <c r="X136" s="11">
        <v>0.79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t="s">
        <v>74</v>
      </c>
      <c r="AT136" t="s">
        <v>70</v>
      </c>
    </row>
    <row r="137" spans="1:46" x14ac:dyDescent="0.35">
      <c r="A137" s="1" t="s">
        <v>5</v>
      </c>
      <c r="B137">
        <v>2</v>
      </c>
      <c r="C137">
        <v>4</v>
      </c>
      <c r="D137">
        <v>2</v>
      </c>
      <c r="E137">
        <v>16</v>
      </c>
      <c r="F137">
        <v>101</v>
      </c>
      <c r="G137">
        <v>86</v>
      </c>
      <c r="H137">
        <v>30</v>
      </c>
      <c r="I137" s="11">
        <v>4.5</v>
      </c>
      <c r="J137">
        <v>0</v>
      </c>
      <c r="K137">
        <v>10</v>
      </c>
      <c r="L137">
        <v>0</v>
      </c>
      <c r="M137">
        <v>0</v>
      </c>
      <c r="N137">
        <v>10</v>
      </c>
      <c r="O137">
        <v>0</v>
      </c>
      <c r="P137">
        <v>9</v>
      </c>
      <c r="Q137">
        <v>0</v>
      </c>
      <c r="R137">
        <v>0</v>
      </c>
      <c r="S137">
        <v>1</v>
      </c>
      <c r="T137" s="7">
        <v>42</v>
      </c>
      <c r="U137" s="7">
        <v>7</v>
      </c>
      <c r="V137" s="7">
        <v>8</v>
      </c>
      <c r="W137" s="7">
        <v>4.5999999999999996</v>
      </c>
      <c r="X137" s="11">
        <v>4.5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</row>
    <row r="138" spans="1:46" x14ac:dyDescent="0.35">
      <c r="A138" s="1" t="s">
        <v>5</v>
      </c>
      <c r="B138">
        <v>2</v>
      </c>
      <c r="C138">
        <v>4</v>
      </c>
      <c r="D138">
        <v>2</v>
      </c>
      <c r="E138">
        <v>17</v>
      </c>
      <c r="F138">
        <v>80</v>
      </c>
      <c r="G138">
        <v>74</v>
      </c>
      <c r="H138">
        <v>20</v>
      </c>
      <c r="I138" s="11">
        <v>3.7</v>
      </c>
      <c r="J138">
        <v>0</v>
      </c>
      <c r="K138">
        <v>10</v>
      </c>
      <c r="L138">
        <v>0</v>
      </c>
      <c r="M138">
        <v>0</v>
      </c>
      <c r="N138">
        <v>8</v>
      </c>
      <c r="O138">
        <v>2</v>
      </c>
      <c r="P138">
        <v>4</v>
      </c>
      <c r="Q138">
        <v>0</v>
      </c>
      <c r="R138">
        <v>0</v>
      </c>
      <c r="S138">
        <v>2</v>
      </c>
      <c r="T138" s="7">
        <v>34</v>
      </c>
      <c r="U138" s="7">
        <v>6.6</v>
      </c>
      <c r="V138" s="7">
        <v>14</v>
      </c>
      <c r="W138" s="7">
        <v>2.2000000000000002</v>
      </c>
      <c r="X138" s="11">
        <v>3.7</v>
      </c>
      <c r="Y138">
        <v>40</v>
      </c>
      <c r="Z138">
        <v>30</v>
      </c>
      <c r="AA138" s="5">
        <v>10.3773</v>
      </c>
      <c r="AB138" s="5">
        <v>4.0709</v>
      </c>
      <c r="AC138" s="5">
        <v>10.057</v>
      </c>
      <c r="AD138" s="5">
        <v>4.0316999999999998</v>
      </c>
      <c r="AE138" s="5">
        <v>10.1669</v>
      </c>
      <c r="AF138" s="5">
        <v>4.0327999999999999</v>
      </c>
      <c r="AG138" s="5">
        <v>10.1814</v>
      </c>
      <c r="AH138" s="5">
        <v>4.2895000000000003</v>
      </c>
      <c r="AI138" s="5">
        <v>10.333299999999999</v>
      </c>
      <c r="AJ138" s="5">
        <v>4.1376999999999997</v>
      </c>
      <c r="AK138" s="5">
        <v>10.1494</v>
      </c>
      <c r="AL138" s="5">
        <v>4.0094000000000003</v>
      </c>
      <c r="AS138" t="s">
        <v>74</v>
      </c>
      <c r="AT138" t="s">
        <v>70</v>
      </c>
    </row>
    <row r="139" spans="1:46" x14ac:dyDescent="0.35">
      <c r="A139" s="1" t="s">
        <v>5</v>
      </c>
      <c r="B139">
        <v>2</v>
      </c>
      <c r="C139">
        <v>4</v>
      </c>
      <c r="D139">
        <v>2</v>
      </c>
      <c r="E139">
        <v>18</v>
      </c>
      <c r="I139" s="11">
        <v>3.68</v>
      </c>
      <c r="J139">
        <v>0</v>
      </c>
      <c r="T139" s="7"/>
      <c r="U139" s="7"/>
      <c r="V139" s="7"/>
      <c r="W139" s="7"/>
      <c r="X139" s="11">
        <v>3.6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</row>
    <row r="140" spans="1:46" x14ac:dyDescent="0.35">
      <c r="A140" s="1" t="s">
        <v>5</v>
      </c>
      <c r="B140">
        <v>2</v>
      </c>
      <c r="C140">
        <v>4</v>
      </c>
      <c r="D140">
        <v>2</v>
      </c>
      <c r="E140">
        <v>19</v>
      </c>
      <c r="F140">
        <v>83</v>
      </c>
      <c r="G140">
        <v>85</v>
      </c>
      <c r="H140">
        <v>16</v>
      </c>
      <c r="I140" s="11">
        <v>6.2</v>
      </c>
      <c r="J140">
        <v>0</v>
      </c>
      <c r="K140">
        <v>19</v>
      </c>
      <c r="L140">
        <v>1</v>
      </c>
      <c r="M140">
        <v>0</v>
      </c>
      <c r="N140">
        <v>18</v>
      </c>
      <c r="O140">
        <v>0</v>
      </c>
      <c r="P140">
        <v>10</v>
      </c>
      <c r="Q140">
        <v>4</v>
      </c>
      <c r="R140">
        <v>0</v>
      </c>
      <c r="S140">
        <v>4</v>
      </c>
      <c r="T140" s="7">
        <v>43</v>
      </c>
      <c r="U140" s="7">
        <v>7.5</v>
      </c>
      <c r="V140" s="7">
        <v>5.5</v>
      </c>
      <c r="W140" s="7">
        <v>4.8</v>
      </c>
      <c r="X140" s="11">
        <v>6.3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</row>
    <row r="141" spans="1:46" x14ac:dyDescent="0.35">
      <c r="A141" s="1" t="s">
        <v>5</v>
      </c>
      <c r="B141">
        <v>2</v>
      </c>
      <c r="C141">
        <v>4</v>
      </c>
      <c r="D141">
        <v>2</v>
      </c>
      <c r="E141">
        <v>20</v>
      </c>
      <c r="I141" s="11">
        <v>2.38</v>
      </c>
      <c r="J141">
        <v>0</v>
      </c>
      <c r="T141" s="7"/>
      <c r="U141" s="7"/>
      <c r="V141" s="7"/>
      <c r="W141" s="7"/>
      <c r="X141" s="11">
        <v>2.29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</row>
    <row r="142" spans="1:46" x14ac:dyDescent="0.35">
      <c r="A142" s="1">
        <v>42533</v>
      </c>
      <c r="B142">
        <v>2</v>
      </c>
      <c r="C142">
        <v>4</v>
      </c>
      <c r="D142">
        <v>2</v>
      </c>
      <c r="E142">
        <v>1</v>
      </c>
      <c r="T142" s="7"/>
      <c r="U142" s="7"/>
      <c r="V142" s="7"/>
      <c r="W142" s="7"/>
      <c r="X142" s="11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>
        <v>3000.1</v>
      </c>
      <c r="AN142">
        <v>218.5</v>
      </c>
      <c r="AO142">
        <v>3000.3</v>
      </c>
      <c r="AP142">
        <v>201.6</v>
      </c>
      <c r="AQ142">
        <v>3000.2</v>
      </c>
      <c r="AR142">
        <v>148.19999999999999</v>
      </c>
      <c r="AS142" s="3" t="s">
        <v>74</v>
      </c>
      <c r="AT142" s="3" t="s">
        <v>71</v>
      </c>
    </row>
    <row r="143" spans="1:46" x14ac:dyDescent="0.35">
      <c r="A143" s="1">
        <v>42533</v>
      </c>
      <c r="B143">
        <v>2</v>
      </c>
      <c r="C143">
        <v>4</v>
      </c>
      <c r="D143">
        <v>2</v>
      </c>
      <c r="E143">
        <v>2</v>
      </c>
      <c r="T143" s="7"/>
      <c r="U143" s="7"/>
      <c r="V143" s="7"/>
      <c r="W143" s="7"/>
      <c r="X143" s="11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</row>
    <row r="144" spans="1:46" x14ac:dyDescent="0.35">
      <c r="A144" s="1">
        <v>42533</v>
      </c>
      <c r="B144">
        <v>2</v>
      </c>
      <c r="C144">
        <v>4</v>
      </c>
      <c r="D144">
        <v>2</v>
      </c>
      <c r="E144">
        <v>3</v>
      </c>
      <c r="F144">
        <v>108</v>
      </c>
      <c r="G144">
        <v>170</v>
      </c>
      <c r="H144">
        <v>11</v>
      </c>
      <c r="I144" s="11">
        <v>2</v>
      </c>
      <c r="J144">
        <v>1</v>
      </c>
      <c r="K144" s="9">
        <v>5</v>
      </c>
      <c r="L144">
        <v>3</v>
      </c>
      <c r="M144">
        <v>0</v>
      </c>
      <c r="N144">
        <v>5</v>
      </c>
      <c r="O144">
        <v>0</v>
      </c>
      <c r="P144">
        <v>3</v>
      </c>
      <c r="Q144">
        <v>0</v>
      </c>
      <c r="R144">
        <v>0</v>
      </c>
      <c r="S144">
        <v>2</v>
      </c>
      <c r="T144" s="7">
        <v>46</v>
      </c>
      <c r="U144" s="7">
        <v>5.7</v>
      </c>
      <c r="V144" s="7">
        <v>8</v>
      </c>
      <c r="W144" s="7">
        <v>2.2000000000000002</v>
      </c>
      <c r="X144" s="11">
        <v>2.4</v>
      </c>
      <c r="Y144">
        <v>40</v>
      </c>
      <c r="Z144">
        <v>30</v>
      </c>
      <c r="AA144" s="3">
        <v>10</v>
      </c>
      <c r="AB144" s="3">
        <v>2</v>
      </c>
      <c r="AC144" s="3">
        <v>10</v>
      </c>
      <c r="AD144" s="3">
        <v>1.8</v>
      </c>
      <c r="AE144" s="3">
        <v>10</v>
      </c>
      <c r="AF144" s="3">
        <v>1.8</v>
      </c>
      <c r="AG144" s="3">
        <v>4.5999999999999996</v>
      </c>
      <c r="AH144" s="3">
        <v>1.3</v>
      </c>
      <c r="AI144" s="3">
        <v>9.1</v>
      </c>
      <c r="AJ144" s="3">
        <v>2.4</v>
      </c>
      <c r="AK144" s="3">
        <v>3</v>
      </c>
      <c r="AL144" s="3">
        <v>0.8</v>
      </c>
      <c r="AS144" t="s">
        <v>74</v>
      </c>
      <c r="AT144" t="s">
        <v>71</v>
      </c>
    </row>
    <row r="145" spans="1:46" x14ac:dyDescent="0.35">
      <c r="A145" s="1">
        <v>42533</v>
      </c>
      <c r="B145">
        <v>2</v>
      </c>
      <c r="C145">
        <v>4</v>
      </c>
      <c r="D145">
        <v>2</v>
      </c>
      <c r="E145">
        <v>4</v>
      </c>
      <c r="F145">
        <v>84</v>
      </c>
      <c r="G145">
        <v>133</v>
      </c>
      <c r="H145">
        <v>9</v>
      </c>
      <c r="I145" s="11">
        <v>0.8</v>
      </c>
      <c r="J145">
        <v>1</v>
      </c>
      <c r="K145" s="9">
        <v>4</v>
      </c>
      <c r="L145">
        <v>2</v>
      </c>
      <c r="M145">
        <v>0</v>
      </c>
      <c r="N145">
        <v>3</v>
      </c>
      <c r="O145">
        <v>0</v>
      </c>
      <c r="P145">
        <v>0</v>
      </c>
      <c r="Q145">
        <v>1</v>
      </c>
      <c r="R145">
        <v>2</v>
      </c>
      <c r="S145">
        <v>0</v>
      </c>
      <c r="T145" s="7">
        <v>58</v>
      </c>
      <c r="U145" s="7">
        <v>5.0999999999999996</v>
      </c>
      <c r="V145" s="7">
        <v>16</v>
      </c>
      <c r="W145" s="7">
        <v>6.2</v>
      </c>
      <c r="X145" s="11">
        <v>1.4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</row>
    <row r="146" spans="1:46" x14ac:dyDescent="0.35">
      <c r="A146" s="1">
        <v>42533</v>
      </c>
      <c r="B146">
        <v>2</v>
      </c>
      <c r="C146">
        <v>4</v>
      </c>
      <c r="D146">
        <v>2</v>
      </c>
      <c r="E146">
        <v>5</v>
      </c>
      <c r="F146">
        <v>70</v>
      </c>
      <c r="G146">
        <v>120</v>
      </c>
      <c r="H146">
        <v>8</v>
      </c>
      <c r="I146" s="11">
        <v>0.2</v>
      </c>
      <c r="J146">
        <v>0</v>
      </c>
      <c r="K146" s="9">
        <v>5</v>
      </c>
      <c r="L146">
        <v>4</v>
      </c>
      <c r="M146">
        <v>0</v>
      </c>
      <c r="N146">
        <v>7</v>
      </c>
      <c r="O146">
        <v>0</v>
      </c>
      <c r="P146">
        <v>0</v>
      </c>
      <c r="Q146">
        <v>0</v>
      </c>
      <c r="R146">
        <v>0</v>
      </c>
      <c r="S146">
        <v>5</v>
      </c>
      <c r="T146" s="7">
        <v>9</v>
      </c>
      <c r="U146" s="7">
        <v>3.3</v>
      </c>
      <c r="V146" s="7">
        <v>9</v>
      </c>
      <c r="W146" s="7">
        <v>3.7</v>
      </c>
      <c r="X146" s="11">
        <v>0.4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</row>
    <row r="147" spans="1:46" x14ac:dyDescent="0.35">
      <c r="A147" s="1">
        <v>42533</v>
      </c>
      <c r="B147">
        <v>2</v>
      </c>
      <c r="C147">
        <v>4</v>
      </c>
      <c r="D147">
        <v>2</v>
      </c>
      <c r="E147">
        <v>6</v>
      </c>
      <c r="K147" s="9"/>
      <c r="T147" s="7"/>
      <c r="U147" s="7"/>
      <c r="V147" s="7"/>
      <c r="W147" s="7"/>
      <c r="X147" s="11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</row>
    <row r="148" spans="1:46" x14ac:dyDescent="0.35">
      <c r="A148" s="1">
        <v>42533</v>
      </c>
      <c r="B148">
        <v>2</v>
      </c>
      <c r="C148">
        <v>4</v>
      </c>
      <c r="D148">
        <v>2</v>
      </c>
      <c r="E148">
        <v>7</v>
      </c>
      <c r="K148" s="9"/>
      <c r="T148" s="7"/>
      <c r="U148" s="7"/>
      <c r="V148" s="7"/>
      <c r="W148" s="7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</row>
    <row r="149" spans="1:46" x14ac:dyDescent="0.35">
      <c r="A149" s="1">
        <v>42533</v>
      </c>
      <c r="B149">
        <v>2</v>
      </c>
      <c r="C149">
        <v>4</v>
      </c>
      <c r="D149">
        <v>2</v>
      </c>
      <c r="E149">
        <v>8</v>
      </c>
      <c r="K149" s="9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</row>
    <row r="150" spans="1:46" x14ac:dyDescent="0.35">
      <c r="A150" s="1">
        <v>42533</v>
      </c>
      <c r="B150">
        <v>2</v>
      </c>
      <c r="C150">
        <v>4</v>
      </c>
      <c r="D150">
        <v>2</v>
      </c>
      <c r="E150">
        <v>9</v>
      </c>
      <c r="F150">
        <v>139</v>
      </c>
      <c r="G150">
        <v>115</v>
      </c>
      <c r="H150">
        <v>10</v>
      </c>
      <c r="I150" s="11">
        <v>5.4</v>
      </c>
      <c r="J150">
        <v>0</v>
      </c>
      <c r="K150" s="9">
        <v>8</v>
      </c>
      <c r="L150">
        <v>2</v>
      </c>
      <c r="M150">
        <v>0</v>
      </c>
      <c r="N150">
        <v>7</v>
      </c>
      <c r="O150">
        <v>1</v>
      </c>
      <c r="P150">
        <v>1</v>
      </c>
      <c r="Q150">
        <v>4</v>
      </c>
      <c r="R150">
        <v>0</v>
      </c>
      <c r="S150">
        <v>1</v>
      </c>
      <c r="T150" s="7">
        <v>52</v>
      </c>
      <c r="U150" s="7">
        <v>5.6</v>
      </c>
      <c r="V150" s="7">
        <v>10</v>
      </c>
      <c r="W150" s="7">
        <v>2.2999999999999998</v>
      </c>
      <c r="X150" s="11">
        <v>5.9</v>
      </c>
      <c r="Y150">
        <v>40</v>
      </c>
      <c r="Z150">
        <v>50</v>
      </c>
      <c r="AA150" s="3">
        <v>10.1</v>
      </c>
      <c r="AB150" s="3">
        <v>2</v>
      </c>
      <c r="AC150" s="3">
        <v>10</v>
      </c>
      <c r="AD150" s="3">
        <v>3.2</v>
      </c>
      <c r="AE150" s="3">
        <v>10</v>
      </c>
      <c r="AF150" s="3">
        <v>3.2</v>
      </c>
      <c r="AG150" s="3">
        <v>10</v>
      </c>
      <c r="AH150" s="3">
        <v>3.1</v>
      </c>
      <c r="AI150" s="3">
        <v>10</v>
      </c>
      <c r="AJ150" s="3">
        <v>3.5</v>
      </c>
      <c r="AK150" s="3">
        <v>5.9</v>
      </c>
      <c r="AL150" s="3">
        <v>1.8</v>
      </c>
      <c r="AS150" t="s">
        <v>74</v>
      </c>
      <c r="AT150" t="s">
        <v>71</v>
      </c>
    </row>
    <row r="151" spans="1:46" x14ac:dyDescent="0.35">
      <c r="A151" s="1">
        <v>42533</v>
      </c>
      <c r="B151">
        <v>2</v>
      </c>
      <c r="C151">
        <v>4</v>
      </c>
      <c r="D151">
        <v>2</v>
      </c>
      <c r="E151">
        <v>10</v>
      </c>
      <c r="K151" s="9"/>
      <c r="T151" s="7"/>
      <c r="U151" s="7"/>
      <c r="V151" s="7"/>
      <c r="W151" s="7"/>
      <c r="X151" s="11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t="s">
        <v>74</v>
      </c>
      <c r="AT151" t="s">
        <v>71</v>
      </c>
    </row>
    <row r="152" spans="1:46" x14ac:dyDescent="0.35">
      <c r="A152" s="1">
        <v>42533</v>
      </c>
      <c r="B152">
        <v>2</v>
      </c>
      <c r="C152">
        <v>4</v>
      </c>
      <c r="D152">
        <v>2</v>
      </c>
      <c r="E152">
        <v>11</v>
      </c>
      <c r="T152" s="7"/>
      <c r="U152" s="7"/>
      <c r="V152" s="7"/>
      <c r="W152" s="7"/>
      <c r="X152" s="11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S152" t="s">
        <v>74</v>
      </c>
      <c r="AT152" t="s">
        <v>71</v>
      </c>
    </row>
    <row r="153" spans="1:46" x14ac:dyDescent="0.35">
      <c r="A153" s="1">
        <v>42533</v>
      </c>
      <c r="B153">
        <v>2</v>
      </c>
      <c r="C153">
        <v>4</v>
      </c>
      <c r="D153">
        <v>2</v>
      </c>
      <c r="E153">
        <v>12</v>
      </c>
      <c r="F153">
        <v>40</v>
      </c>
      <c r="G153">
        <v>80</v>
      </c>
      <c r="H153">
        <v>14</v>
      </c>
      <c r="I153" s="11">
        <v>1.5</v>
      </c>
      <c r="J153">
        <v>0</v>
      </c>
      <c r="K153">
        <v>4</v>
      </c>
      <c r="L153">
        <v>2</v>
      </c>
      <c r="M153">
        <v>0</v>
      </c>
      <c r="N153">
        <v>4</v>
      </c>
      <c r="O153">
        <v>1</v>
      </c>
      <c r="P153">
        <v>2</v>
      </c>
      <c r="Q153">
        <v>0</v>
      </c>
      <c r="R153">
        <v>0</v>
      </c>
      <c r="S153">
        <v>1</v>
      </c>
      <c r="T153" s="7">
        <v>51</v>
      </c>
      <c r="U153" s="7">
        <v>6.2</v>
      </c>
      <c r="V153" s="7">
        <v>13</v>
      </c>
      <c r="W153" s="7">
        <v>3.4</v>
      </c>
      <c r="X153" s="11">
        <v>2.2000000000000002</v>
      </c>
      <c r="Y153">
        <v>10</v>
      </c>
      <c r="Z153">
        <v>20</v>
      </c>
      <c r="AA153" s="3">
        <v>10</v>
      </c>
      <c r="AB153" s="3">
        <v>3.6</v>
      </c>
      <c r="AC153" s="3">
        <v>10.1</v>
      </c>
      <c r="AD153" s="3">
        <v>3.2</v>
      </c>
      <c r="AE153" s="3">
        <v>10</v>
      </c>
      <c r="AF153" s="3">
        <v>3.2</v>
      </c>
      <c r="AG153" s="3">
        <v>10</v>
      </c>
      <c r="AH153" s="3">
        <v>3.8</v>
      </c>
      <c r="AI153" s="3">
        <v>10</v>
      </c>
      <c r="AJ153" s="3">
        <v>3.7</v>
      </c>
      <c r="AK153" s="3">
        <v>10</v>
      </c>
      <c r="AL153" s="3">
        <v>3.5</v>
      </c>
      <c r="AS153" t="s">
        <v>74</v>
      </c>
      <c r="AT153" t="s">
        <v>71</v>
      </c>
    </row>
    <row r="154" spans="1:46" x14ac:dyDescent="0.35">
      <c r="A154" s="1">
        <v>42533</v>
      </c>
      <c r="B154">
        <v>2</v>
      </c>
      <c r="C154">
        <v>4</v>
      </c>
      <c r="D154">
        <v>2</v>
      </c>
      <c r="E154">
        <v>13</v>
      </c>
      <c r="F154">
        <v>120</v>
      </c>
      <c r="G154">
        <v>245</v>
      </c>
      <c r="H154">
        <v>14</v>
      </c>
      <c r="I154" s="11">
        <v>5.4</v>
      </c>
      <c r="J154">
        <v>3</v>
      </c>
      <c r="K154">
        <v>8</v>
      </c>
      <c r="L154">
        <v>3</v>
      </c>
      <c r="M154">
        <v>0</v>
      </c>
      <c r="N154">
        <v>7</v>
      </c>
      <c r="O154">
        <v>4</v>
      </c>
      <c r="P154">
        <v>2</v>
      </c>
      <c r="Q154">
        <v>0</v>
      </c>
      <c r="R154">
        <v>1</v>
      </c>
      <c r="S154">
        <v>0</v>
      </c>
      <c r="T154" s="7">
        <v>94</v>
      </c>
      <c r="U154" s="7">
        <v>7.9</v>
      </c>
      <c r="V154" s="7">
        <v>30</v>
      </c>
      <c r="W154" s="7">
        <v>4.3</v>
      </c>
      <c r="X154" s="11">
        <v>6.3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</row>
    <row r="155" spans="1:46" x14ac:dyDescent="0.35">
      <c r="A155" s="1">
        <v>42533</v>
      </c>
      <c r="B155">
        <v>2</v>
      </c>
      <c r="C155">
        <v>4</v>
      </c>
      <c r="D155">
        <v>2</v>
      </c>
      <c r="E155">
        <v>14</v>
      </c>
      <c r="T155" s="7"/>
      <c r="U155" s="7"/>
      <c r="V155" s="7"/>
      <c r="W155" s="7"/>
      <c r="X155" s="11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S155" t="s">
        <v>74</v>
      </c>
      <c r="AT155" t="s">
        <v>71</v>
      </c>
    </row>
    <row r="156" spans="1:46" x14ac:dyDescent="0.35">
      <c r="A156" s="1">
        <v>42533</v>
      </c>
      <c r="B156">
        <v>2</v>
      </c>
      <c r="C156">
        <v>4</v>
      </c>
      <c r="D156">
        <v>2</v>
      </c>
      <c r="E156">
        <v>15</v>
      </c>
      <c r="T156" s="7"/>
      <c r="U156" s="7"/>
      <c r="V156" s="7"/>
      <c r="W156" s="7"/>
      <c r="X156" s="11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t="s">
        <v>74</v>
      </c>
      <c r="AT156" t="s">
        <v>71</v>
      </c>
    </row>
    <row r="157" spans="1:46" x14ac:dyDescent="0.35">
      <c r="A157" s="1">
        <v>42533</v>
      </c>
      <c r="B157">
        <v>2</v>
      </c>
      <c r="C157">
        <v>4</v>
      </c>
      <c r="D157">
        <v>2</v>
      </c>
      <c r="E157">
        <v>16</v>
      </c>
      <c r="F157">
        <v>79</v>
      </c>
      <c r="G157">
        <v>103</v>
      </c>
      <c r="H157">
        <v>12</v>
      </c>
      <c r="I157" s="11">
        <v>1.2</v>
      </c>
      <c r="J157">
        <v>0</v>
      </c>
      <c r="K157">
        <v>7</v>
      </c>
      <c r="L157">
        <v>3</v>
      </c>
      <c r="M157">
        <v>0</v>
      </c>
      <c r="N157">
        <v>4</v>
      </c>
      <c r="O157">
        <v>1</v>
      </c>
      <c r="P157">
        <v>0</v>
      </c>
      <c r="Q157">
        <v>2</v>
      </c>
      <c r="R157">
        <v>1</v>
      </c>
      <c r="S157">
        <v>0</v>
      </c>
      <c r="T157" s="7">
        <v>44</v>
      </c>
      <c r="U157" s="7">
        <v>6.1</v>
      </c>
      <c r="V157" s="7">
        <v>9</v>
      </c>
      <c r="W157" s="7">
        <v>2.6</v>
      </c>
      <c r="X157" s="11">
        <v>1.2</v>
      </c>
      <c r="Y157">
        <v>50</v>
      </c>
      <c r="Z157">
        <v>40</v>
      </c>
      <c r="AA157" s="3">
        <v>10</v>
      </c>
      <c r="AB157" s="3">
        <v>3.3</v>
      </c>
      <c r="AC157" s="3">
        <v>10</v>
      </c>
      <c r="AD157" s="3">
        <v>3.3</v>
      </c>
      <c r="AE157" s="3">
        <v>10</v>
      </c>
      <c r="AF157" s="3">
        <v>3.1</v>
      </c>
      <c r="AG157" s="3">
        <v>8.9</v>
      </c>
      <c r="AH157" s="3">
        <v>2.9</v>
      </c>
      <c r="AI157" s="3">
        <v>10</v>
      </c>
      <c r="AJ157" s="3">
        <v>3.3</v>
      </c>
      <c r="AK157" s="3">
        <v>8.5</v>
      </c>
      <c r="AL157" s="3">
        <v>3</v>
      </c>
      <c r="AS157" t="s">
        <v>74</v>
      </c>
      <c r="AT157" t="s">
        <v>71</v>
      </c>
    </row>
    <row r="158" spans="1:46" x14ac:dyDescent="0.35">
      <c r="A158" s="1">
        <v>42533</v>
      </c>
      <c r="B158">
        <v>2</v>
      </c>
      <c r="C158">
        <v>4</v>
      </c>
      <c r="D158">
        <v>2</v>
      </c>
      <c r="E158">
        <v>17</v>
      </c>
      <c r="F158">
        <v>99</v>
      </c>
      <c r="G158">
        <v>118</v>
      </c>
      <c r="H158">
        <v>12</v>
      </c>
      <c r="I158" s="11">
        <v>2</v>
      </c>
      <c r="J158">
        <v>0</v>
      </c>
      <c r="K158">
        <v>6</v>
      </c>
      <c r="L158">
        <v>4</v>
      </c>
      <c r="M158">
        <v>0</v>
      </c>
      <c r="N158">
        <v>4</v>
      </c>
      <c r="O158">
        <v>1</v>
      </c>
      <c r="P158">
        <v>0</v>
      </c>
      <c r="Q158">
        <v>3</v>
      </c>
      <c r="R158">
        <v>0</v>
      </c>
      <c r="S158">
        <v>0</v>
      </c>
      <c r="T158" s="7">
        <v>52</v>
      </c>
      <c r="U158" s="7">
        <v>6</v>
      </c>
      <c r="V158" s="7">
        <v>20</v>
      </c>
      <c r="W158" s="7">
        <v>4.3</v>
      </c>
      <c r="X158" s="11">
        <v>2.7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</row>
    <row r="159" spans="1:46" x14ac:dyDescent="0.35">
      <c r="A159" s="1">
        <v>42533</v>
      </c>
      <c r="B159">
        <v>2</v>
      </c>
      <c r="C159">
        <v>4</v>
      </c>
      <c r="D159">
        <v>2</v>
      </c>
      <c r="E159">
        <v>18</v>
      </c>
      <c r="T159" s="7"/>
      <c r="U159" s="7"/>
      <c r="V159" s="7"/>
      <c r="W159" s="7"/>
      <c r="X159" s="11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</row>
    <row r="160" spans="1:46" x14ac:dyDescent="0.35">
      <c r="A160" s="1">
        <v>42533</v>
      </c>
      <c r="B160">
        <v>2</v>
      </c>
      <c r="C160">
        <v>4</v>
      </c>
      <c r="D160">
        <v>2</v>
      </c>
      <c r="E160">
        <v>19</v>
      </c>
      <c r="F160">
        <v>120</v>
      </c>
      <c r="G160">
        <v>70</v>
      </c>
      <c r="H160">
        <v>8</v>
      </c>
      <c r="I160" s="11">
        <v>2.9</v>
      </c>
      <c r="J160">
        <v>0</v>
      </c>
      <c r="K160">
        <v>10</v>
      </c>
      <c r="L160">
        <v>2</v>
      </c>
      <c r="M160">
        <v>0</v>
      </c>
      <c r="N160">
        <v>7</v>
      </c>
      <c r="O160">
        <v>2</v>
      </c>
      <c r="P160">
        <v>1</v>
      </c>
      <c r="Q160">
        <v>0</v>
      </c>
      <c r="R160">
        <v>2</v>
      </c>
      <c r="S160">
        <v>2</v>
      </c>
      <c r="T160" s="7">
        <v>45</v>
      </c>
      <c r="U160" s="7">
        <v>8.9</v>
      </c>
      <c r="V160" s="7">
        <v>10</v>
      </c>
      <c r="W160" s="7">
        <v>3</v>
      </c>
      <c r="X160" s="11">
        <v>3.4</v>
      </c>
      <c r="Y160">
        <v>40</v>
      </c>
      <c r="Z160">
        <v>30</v>
      </c>
      <c r="AA160" s="3">
        <v>10</v>
      </c>
      <c r="AB160" s="3">
        <v>3.8</v>
      </c>
      <c r="AC160" s="3">
        <v>10.1</v>
      </c>
      <c r="AD160" s="3">
        <v>3.4</v>
      </c>
      <c r="AE160" s="3">
        <v>10</v>
      </c>
      <c r="AF160" s="3">
        <v>3.2</v>
      </c>
      <c r="AG160" s="3">
        <v>10</v>
      </c>
      <c r="AH160" s="3">
        <v>3.7</v>
      </c>
      <c r="AI160" s="3">
        <v>10.1</v>
      </c>
      <c r="AJ160" s="3">
        <v>3.6</v>
      </c>
      <c r="AK160" s="3">
        <v>10</v>
      </c>
      <c r="AL160" s="3">
        <v>3.4</v>
      </c>
      <c r="AS160" t="s">
        <v>74</v>
      </c>
      <c r="AT160" t="s">
        <v>71</v>
      </c>
    </row>
    <row r="161" spans="1:46" x14ac:dyDescent="0.35">
      <c r="A161" s="1">
        <v>42533</v>
      </c>
      <c r="B161">
        <v>2</v>
      </c>
      <c r="C161">
        <v>4</v>
      </c>
      <c r="D161">
        <v>2</v>
      </c>
      <c r="E161">
        <v>20</v>
      </c>
      <c r="F161">
        <v>70</v>
      </c>
      <c r="G161">
        <v>57</v>
      </c>
      <c r="H161">
        <v>8</v>
      </c>
      <c r="I161" s="11">
        <v>0.6</v>
      </c>
      <c r="J161">
        <v>0</v>
      </c>
      <c r="K161">
        <v>6</v>
      </c>
      <c r="L161">
        <v>2</v>
      </c>
      <c r="M161">
        <v>0</v>
      </c>
      <c r="N161">
        <v>6</v>
      </c>
      <c r="O161">
        <v>1</v>
      </c>
      <c r="P161">
        <v>0</v>
      </c>
      <c r="Q161">
        <v>2</v>
      </c>
      <c r="R161">
        <v>1</v>
      </c>
      <c r="S161">
        <v>2</v>
      </c>
      <c r="T161" s="7">
        <v>35</v>
      </c>
      <c r="U161" s="7">
        <v>4.5999999999999996</v>
      </c>
      <c r="V161" s="7">
        <v>10</v>
      </c>
      <c r="W161" s="7">
        <v>3.2</v>
      </c>
      <c r="X161" s="11">
        <v>1.2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75</v>
      </c>
      <c r="AT161" t="s">
        <v>70</v>
      </c>
    </row>
    <row r="162" spans="1:46" x14ac:dyDescent="0.35">
      <c r="A162" s="1" t="s">
        <v>5</v>
      </c>
      <c r="B162">
        <v>3</v>
      </c>
      <c r="C162">
        <v>4</v>
      </c>
      <c r="D162">
        <v>1</v>
      </c>
      <c r="E162">
        <v>1</v>
      </c>
      <c r="F162">
        <v>53</v>
      </c>
      <c r="G162">
        <v>55</v>
      </c>
      <c r="H162">
        <v>16</v>
      </c>
      <c r="I162" s="11">
        <v>4.3</v>
      </c>
      <c r="J162">
        <v>0</v>
      </c>
      <c r="K162">
        <v>14</v>
      </c>
      <c r="L162">
        <v>11</v>
      </c>
      <c r="M162">
        <v>0</v>
      </c>
      <c r="N162">
        <v>14</v>
      </c>
      <c r="O162">
        <v>0</v>
      </c>
      <c r="P162">
        <v>4</v>
      </c>
      <c r="Q162">
        <v>5</v>
      </c>
      <c r="R162">
        <v>0</v>
      </c>
      <c r="S162">
        <v>5</v>
      </c>
      <c r="T162" s="7">
        <v>23</v>
      </c>
      <c r="U162" s="7">
        <v>17</v>
      </c>
      <c r="V162" s="7">
        <v>6</v>
      </c>
      <c r="W162" s="7">
        <v>4.8</v>
      </c>
      <c r="X162" s="11">
        <v>4.5</v>
      </c>
      <c r="Y162">
        <v>10</v>
      </c>
      <c r="Z162">
        <v>100</v>
      </c>
      <c r="AA162" s="4">
        <v>10.083399999999999</v>
      </c>
      <c r="AB162" s="4">
        <v>3.4218000000000002</v>
      </c>
      <c r="AC162" s="4">
        <v>10.0238</v>
      </c>
      <c r="AD162" s="4">
        <v>3.4451999999999998</v>
      </c>
      <c r="AE162" s="4">
        <v>10.0091</v>
      </c>
      <c r="AF162" s="4">
        <v>3.4510999999999998</v>
      </c>
      <c r="AG162" s="4">
        <v>10.0562</v>
      </c>
      <c r="AH162" s="4">
        <v>4.4116999999999997</v>
      </c>
      <c r="AI162" s="4">
        <v>10.1373</v>
      </c>
      <c r="AJ162" s="4">
        <v>4.4057000000000004</v>
      </c>
      <c r="AK162" s="4">
        <v>10.143000000000001</v>
      </c>
      <c r="AL162" s="4">
        <v>4.4942000000000002</v>
      </c>
      <c r="AM162" s="7">
        <v>3000.6</v>
      </c>
      <c r="AN162" s="7">
        <v>306.89999999999998</v>
      </c>
      <c r="AO162" s="7">
        <v>3000.5</v>
      </c>
      <c r="AP162" s="7">
        <v>309.7</v>
      </c>
      <c r="AQ162" s="7">
        <v>3000.5</v>
      </c>
      <c r="AR162" s="7">
        <v>286.3</v>
      </c>
      <c r="AS162" s="3" t="s">
        <v>75</v>
      </c>
      <c r="AT162" s="3" t="s">
        <v>70</v>
      </c>
    </row>
    <row r="163" spans="1:46" x14ac:dyDescent="0.35">
      <c r="A163" s="1" t="s">
        <v>5</v>
      </c>
      <c r="B163">
        <v>3</v>
      </c>
      <c r="C163">
        <v>4</v>
      </c>
      <c r="D163">
        <v>1</v>
      </c>
      <c r="E163">
        <v>2</v>
      </c>
      <c r="I163" s="11">
        <v>4.4000000000000004</v>
      </c>
      <c r="J163">
        <v>0</v>
      </c>
      <c r="T163" s="7"/>
      <c r="U163" s="7"/>
      <c r="V163" s="7"/>
      <c r="W163" s="7"/>
      <c r="X163" s="11">
        <v>4.3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</row>
    <row r="164" spans="1:46" x14ac:dyDescent="0.35">
      <c r="A164" s="1" t="s">
        <v>5</v>
      </c>
      <c r="B164">
        <v>3</v>
      </c>
      <c r="C164">
        <v>4</v>
      </c>
      <c r="D164">
        <v>1</v>
      </c>
      <c r="E164">
        <v>3</v>
      </c>
      <c r="I164" s="11">
        <v>4.4000000000000004</v>
      </c>
      <c r="J164">
        <v>0</v>
      </c>
      <c r="T164" s="7"/>
      <c r="U164" s="7"/>
      <c r="V164" s="7"/>
      <c r="W164" s="7"/>
      <c r="X164" s="11">
        <v>4.2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</row>
    <row r="165" spans="1:46" x14ac:dyDescent="0.35">
      <c r="A165" s="1" t="s">
        <v>5</v>
      </c>
      <c r="B165">
        <v>3</v>
      </c>
      <c r="C165">
        <v>4</v>
      </c>
      <c r="D165">
        <v>1</v>
      </c>
      <c r="E165">
        <v>4</v>
      </c>
      <c r="F165">
        <v>60</v>
      </c>
      <c r="G165">
        <v>53</v>
      </c>
      <c r="H165">
        <v>33</v>
      </c>
      <c r="I165" s="11">
        <v>3.1</v>
      </c>
      <c r="J165">
        <v>0</v>
      </c>
      <c r="K165">
        <v>10</v>
      </c>
      <c r="L165">
        <v>0</v>
      </c>
      <c r="M165">
        <v>0</v>
      </c>
      <c r="N165">
        <v>10</v>
      </c>
      <c r="O165">
        <v>0</v>
      </c>
      <c r="P165">
        <v>7</v>
      </c>
      <c r="Q165">
        <v>0</v>
      </c>
      <c r="R165">
        <v>0</v>
      </c>
      <c r="S165">
        <v>3</v>
      </c>
      <c r="T165" s="7">
        <v>27</v>
      </c>
      <c r="U165" s="7">
        <v>8</v>
      </c>
      <c r="V165" s="7">
        <v>4</v>
      </c>
      <c r="W165" s="7">
        <v>3.3</v>
      </c>
      <c r="X165" s="11">
        <v>2.9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</row>
    <row r="166" spans="1:46" x14ac:dyDescent="0.35">
      <c r="A166" s="1" t="s">
        <v>5</v>
      </c>
      <c r="B166">
        <v>3</v>
      </c>
      <c r="C166">
        <v>4</v>
      </c>
      <c r="D166">
        <v>1</v>
      </c>
      <c r="E166">
        <v>5</v>
      </c>
      <c r="I166" s="11">
        <v>3.99</v>
      </c>
      <c r="J166">
        <v>0</v>
      </c>
      <c r="T166" s="7"/>
      <c r="U166" s="7"/>
      <c r="V166" s="7"/>
      <c r="W166" s="7"/>
      <c r="X166" s="11">
        <v>2.85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t="s">
        <v>75</v>
      </c>
      <c r="AT166" t="s">
        <v>70</v>
      </c>
    </row>
    <row r="167" spans="1:46" x14ac:dyDescent="0.35">
      <c r="A167" s="1" t="s">
        <v>5</v>
      </c>
      <c r="B167">
        <v>3</v>
      </c>
      <c r="C167">
        <v>4</v>
      </c>
      <c r="D167">
        <v>1</v>
      </c>
      <c r="E167">
        <v>6</v>
      </c>
      <c r="I167" s="11">
        <v>4.8</v>
      </c>
      <c r="J167">
        <v>0</v>
      </c>
      <c r="T167" s="7"/>
      <c r="U167" s="7"/>
      <c r="V167" s="7"/>
      <c r="W167" s="7"/>
      <c r="X167" s="11">
        <v>4.5999999999999996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S167" t="s">
        <v>75</v>
      </c>
      <c r="AT167" t="s">
        <v>70</v>
      </c>
    </row>
    <row r="168" spans="1:46" x14ac:dyDescent="0.35">
      <c r="A168" s="1" t="s">
        <v>5</v>
      </c>
      <c r="B168">
        <v>3</v>
      </c>
      <c r="C168">
        <v>4</v>
      </c>
      <c r="D168">
        <v>1</v>
      </c>
      <c r="E168">
        <v>7</v>
      </c>
      <c r="F168">
        <v>67</v>
      </c>
      <c r="G168">
        <v>83</v>
      </c>
      <c r="H168">
        <v>22</v>
      </c>
      <c r="I168" s="11">
        <v>5.0999999999999996</v>
      </c>
      <c r="J168">
        <v>0</v>
      </c>
      <c r="K168">
        <v>17</v>
      </c>
      <c r="L168">
        <v>0</v>
      </c>
      <c r="M168">
        <v>0</v>
      </c>
      <c r="N168">
        <v>17</v>
      </c>
      <c r="O168">
        <v>0</v>
      </c>
      <c r="P168">
        <v>14</v>
      </c>
      <c r="Q168">
        <v>0</v>
      </c>
      <c r="R168">
        <v>0</v>
      </c>
      <c r="S168">
        <v>3</v>
      </c>
      <c r="T168" s="7">
        <v>37</v>
      </c>
      <c r="U168" s="7">
        <v>6.3</v>
      </c>
      <c r="V168" s="7">
        <v>10</v>
      </c>
      <c r="W168" s="7">
        <v>2.2999999999999998</v>
      </c>
      <c r="X168" s="11">
        <v>5.2</v>
      </c>
      <c r="Y168">
        <v>20</v>
      </c>
      <c r="Z168">
        <v>30</v>
      </c>
      <c r="AA168" s="4">
        <v>10.1274</v>
      </c>
      <c r="AB168" s="4">
        <v>3.9777999999999998</v>
      </c>
      <c r="AC168" s="4">
        <v>10.1617</v>
      </c>
      <c r="AD168" s="4">
        <v>3.7532999999999999</v>
      </c>
      <c r="AE168" s="4">
        <v>10.152100000000001</v>
      </c>
      <c r="AF168" s="4">
        <v>3.7690000000000001</v>
      </c>
      <c r="AG168" s="4">
        <v>7.4644000000000004</v>
      </c>
      <c r="AH168" s="4">
        <v>3.544</v>
      </c>
      <c r="AI168" s="4">
        <v>7.0720000000000001</v>
      </c>
      <c r="AJ168" s="4">
        <v>3.2974999999999999</v>
      </c>
      <c r="AK168" s="4">
        <v>7.6875999999999998</v>
      </c>
      <c r="AL168" s="4">
        <v>3.4809000000000001</v>
      </c>
      <c r="AS168" t="s">
        <v>75</v>
      </c>
      <c r="AT168" t="s">
        <v>70</v>
      </c>
    </row>
    <row r="169" spans="1:46" x14ac:dyDescent="0.35">
      <c r="A169" s="1" t="s">
        <v>5</v>
      </c>
      <c r="B169">
        <v>3</v>
      </c>
      <c r="C169">
        <v>4</v>
      </c>
      <c r="D169">
        <v>1</v>
      </c>
      <c r="E169">
        <v>8</v>
      </c>
      <c r="I169" s="11">
        <v>2.7</v>
      </c>
      <c r="J169">
        <v>0</v>
      </c>
      <c r="T169" s="7"/>
      <c r="U169" s="7"/>
      <c r="V169" s="7"/>
      <c r="W169" s="7"/>
      <c r="X169" s="11">
        <v>2.5499999999999998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</row>
    <row r="170" spans="1:46" x14ac:dyDescent="0.35">
      <c r="A170" s="1" t="s">
        <v>5</v>
      </c>
      <c r="B170">
        <v>3</v>
      </c>
      <c r="C170">
        <v>4</v>
      </c>
      <c r="D170">
        <v>1</v>
      </c>
      <c r="E170">
        <v>9</v>
      </c>
      <c r="F170">
        <v>74</v>
      </c>
      <c r="G170">
        <v>84</v>
      </c>
      <c r="H170">
        <v>32</v>
      </c>
      <c r="I170" s="11">
        <v>3.25</v>
      </c>
      <c r="J170">
        <v>0</v>
      </c>
      <c r="K170">
        <v>6</v>
      </c>
      <c r="L170">
        <v>0</v>
      </c>
      <c r="M170">
        <v>0</v>
      </c>
      <c r="N170">
        <v>6</v>
      </c>
      <c r="O170">
        <v>0</v>
      </c>
      <c r="P170">
        <v>5</v>
      </c>
      <c r="Q170">
        <v>0</v>
      </c>
      <c r="R170">
        <v>0</v>
      </c>
      <c r="S170">
        <v>1</v>
      </c>
      <c r="T170" s="7">
        <v>64</v>
      </c>
      <c r="U170" s="7">
        <v>7.3</v>
      </c>
      <c r="V170" s="7">
        <v>13</v>
      </c>
      <c r="W170" s="7">
        <v>4.5999999999999996</v>
      </c>
      <c r="X170" s="11">
        <v>3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S170" t="s">
        <v>75</v>
      </c>
      <c r="AT170" t="s">
        <v>70</v>
      </c>
    </row>
    <row r="171" spans="1:46" x14ac:dyDescent="0.35">
      <c r="A171" s="1" t="s">
        <v>5</v>
      </c>
      <c r="B171">
        <v>3</v>
      </c>
      <c r="C171">
        <v>4</v>
      </c>
      <c r="D171">
        <v>1</v>
      </c>
      <c r="E171">
        <v>10</v>
      </c>
      <c r="F171">
        <v>68</v>
      </c>
      <c r="G171">
        <v>67</v>
      </c>
      <c r="H171">
        <v>31</v>
      </c>
      <c r="I171" s="11">
        <v>5.7</v>
      </c>
      <c r="J171">
        <v>0</v>
      </c>
      <c r="K171">
        <v>11</v>
      </c>
      <c r="L171">
        <v>0</v>
      </c>
      <c r="M171">
        <v>0</v>
      </c>
      <c r="N171">
        <v>11</v>
      </c>
      <c r="O171">
        <v>0</v>
      </c>
      <c r="P171">
        <v>9</v>
      </c>
      <c r="Q171">
        <v>0</v>
      </c>
      <c r="R171">
        <v>0</v>
      </c>
      <c r="S171">
        <v>2</v>
      </c>
      <c r="T171" s="7">
        <v>33</v>
      </c>
      <c r="U171" s="7">
        <v>6.1</v>
      </c>
      <c r="V171" s="7">
        <v>11</v>
      </c>
      <c r="W171" s="7">
        <v>6.2</v>
      </c>
      <c r="X171" s="11">
        <v>5.2</v>
      </c>
      <c r="Y171">
        <v>30</v>
      </c>
      <c r="Z171">
        <v>20</v>
      </c>
      <c r="AA171" s="4">
        <v>10.039899999999999</v>
      </c>
      <c r="AB171" s="4">
        <v>4.2709999999999999</v>
      </c>
      <c r="AC171" s="4">
        <v>10.0762</v>
      </c>
      <c r="AD171" s="4">
        <v>4.2076000000000002</v>
      </c>
      <c r="AE171" s="4">
        <v>10.032999999999999</v>
      </c>
      <c r="AF171" s="4">
        <v>4.1387999999999998</v>
      </c>
      <c r="AG171" s="4">
        <v>10.079499999999999</v>
      </c>
      <c r="AH171" s="4">
        <v>4.2561</v>
      </c>
      <c r="AI171" s="4">
        <v>10.074</v>
      </c>
      <c r="AJ171" s="4">
        <v>4.2480000000000002</v>
      </c>
      <c r="AK171" s="4">
        <v>10.042999999999999</v>
      </c>
      <c r="AL171" s="4">
        <v>3.7744</v>
      </c>
      <c r="AS171" t="s">
        <v>75</v>
      </c>
      <c r="AT171" t="s">
        <v>70</v>
      </c>
    </row>
    <row r="172" spans="1:46" x14ac:dyDescent="0.35">
      <c r="A172" s="1" t="s">
        <v>5</v>
      </c>
      <c r="B172">
        <v>3</v>
      </c>
      <c r="C172">
        <v>4</v>
      </c>
      <c r="D172">
        <v>1</v>
      </c>
      <c r="E172">
        <v>11</v>
      </c>
      <c r="I172" s="11">
        <v>4.8</v>
      </c>
      <c r="J172">
        <v>0</v>
      </c>
      <c r="T172" s="7"/>
      <c r="U172" s="7"/>
      <c r="V172" s="7"/>
      <c r="W172" s="7"/>
      <c r="X172" s="11">
        <v>4.55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</row>
    <row r="173" spans="1:46" x14ac:dyDescent="0.35">
      <c r="A173" s="1" t="s">
        <v>5</v>
      </c>
      <c r="B173">
        <v>3</v>
      </c>
      <c r="C173">
        <v>4</v>
      </c>
      <c r="D173">
        <v>1</v>
      </c>
      <c r="E173">
        <v>12</v>
      </c>
      <c r="I173" s="11">
        <v>1.78</v>
      </c>
      <c r="J173">
        <v>0</v>
      </c>
      <c r="T173" s="7"/>
      <c r="U173" s="7"/>
      <c r="V173" s="7"/>
      <c r="W173" s="7"/>
      <c r="X173" s="11">
        <v>1.55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</row>
    <row r="174" spans="1:46" x14ac:dyDescent="0.35">
      <c r="A174" s="1" t="s">
        <v>5</v>
      </c>
      <c r="B174">
        <v>3</v>
      </c>
      <c r="C174">
        <v>4</v>
      </c>
      <c r="D174">
        <v>1</v>
      </c>
      <c r="E174">
        <v>13</v>
      </c>
      <c r="I174" s="11">
        <v>2.94</v>
      </c>
      <c r="J174">
        <v>0</v>
      </c>
      <c r="T174" s="7"/>
      <c r="U174" s="7"/>
      <c r="V174" s="7"/>
      <c r="W174" s="7"/>
      <c r="X174" s="11">
        <v>2.8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S174" t="s">
        <v>75</v>
      </c>
      <c r="AT174" t="s">
        <v>70</v>
      </c>
    </row>
    <row r="175" spans="1:46" x14ac:dyDescent="0.35">
      <c r="A175" s="1" t="s">
        <v>5</v>
      </c>
      <c r="B175">
        <v>3</v>
      </c>
      <c r="C175">
        <v>4</v>
      </c>
      <c r="D175">
        <v>1</v>
      </c>
      <c r="E175">
        <v>14</v>
      </c>
      <c r="F175">
        <v>73</v>
      </c>
      <c r="G175">
        <v>67</v>
      </c>
      <c r="H175">
        <v>24</v>
      </c>
      <c r="I175" s="11">
        <v>4.5</v>
      </c>
      <c r="J175">
        <v>0</v>
      </c>
      <c r="K175">
        <v>16</v>
      </c>
      <c r="L175">
        <v>0</v>
      </c>
      <c r="M175">
        <v>0</v>
      </c>
      <c r="N175">
        <v>15</v>
      </c>
      <c r="O175">
        <v>0</v>
      </c>
      <c r="P175">
        <v>9</v>
      </c>
      <c r="Q175">
        <v>0</v>
      </c>
      <c r="R175">
        <v>0</v>
      </c>
      <c r="S175">
        <v>6</v>
      </c>
      <c r="T175" s="7">
        <v>36</v>
      </c>
      <c r="U175" s="7">
        <v>4.4000000000000004</v>
      </c>
      <c r="V175" s="7">
        <v>4</v>
      </c>
      <c r="W175" s="7">
        <v>2.1</v>
      </c>
      <c r="X175" s="11">
        <v>4.2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S175" t="s">
        <v>75</v>
      </c>
      <c r="AT175" t="s">
        <v>70</v>
      </c>
    </row>
    <row r="176" spans="1:46" x14ac:dyDescent="0.35">
      <c r="A176" s="1" t="s">
        <v>5</v>
      </c>
      <c r="B176">
        <v>3</v>
      </c>
      <c r="C176">
        <v>4</v>
      </c>
      <c r="D176">
        <v>1</v>
      </c>
      <c r="E176">
        <v>15</v>
      </c>
      <c r="F176">
        <v>70</v>
      </c>
      <c r="G176">
        <v>90</v>
      </c>
      <c r="H176">
        <v>20</v>
      </c>
      <c r="I176" s="11">
        <v>6.75</v>
      </c>
      <c r="J176">
        <v>0</v>
      </c>
      <c r="K176">
        <v>19</v>
      </c>
      <c r="L176">
        <v>2</v>
      </c>
      <c r="M176">
        <v>0</v>
      </c>
      <c r="N176">
        <v>19</v>
      </c>
      <c r="O176">
        <v>5</v>
      </c>
      <c r="P176">
        <v>11</v>
      </c>
      <c r="Q176">
        <v>0</v>
      </c>
      <c r="R176">
        <v>0</v>
      </c>
      <c r="S176">
        <v>3</v>
      </c>
      <c r="T176" s="7">
        <v>31</v>
      </c>
      <c r="U176" s="7">
        <v>5.9</v>
      </c>
      <c r="V176" s="7">
        <v>8</v>
      </c>
      <c r="W176" s="7">
        <v>2.9</v>
      </c>
      <c r="X176" s="11">
        <v>6.1</v>
      </c>
      <c r="Y176">
        <v>10</v>
      </c>
      <c r="Z176">
        <v>20</v>
      </c>
      <c r="AA176" s="4">
        <v>10.1586</v>
      </c>
      <c r="AB176" s="4">
        <v>3.7829000000000002</v>
      </c>
      <c r="AC176" s="4">
        <v>10.103</v>
      </c>
      <c r="AD176" s="4">
        <v>3.4998</v>
      </c>
      <c r="AE176" s="4">
        <v>10.057</v>
      </c>
      <c r="AF176" s="4">
        <v>3.5308999999999999</v>
      </c>
      <c r="AG176" s="4">
        <v>10.24</v>
      </c>
      <c r="AH176" s="4">
        <v>4.1494</v>
      </c>
      <c r="AI176" s="4">
        <v>10.1759</v>
      </c>
      <c r="AJ176" s="4">
        <v>3.9388000000000001</v>
      </c>
      <c r="AK176" s="4">
        <v>8.1059999999999999</v>
      </c>
      <c r="AL176" s="4">
        <v>3.1812999999999998</v>
      </c>
      <c r="AS176" t="s">
        <v>75</v>
      </c>
      <c r="AT176" t="s">
        <v>70</v>
      </c>
    </row>
    <row r="177" spans="1:46" x14ac:dyDescent="0.35">
      <c r="A177" s="1" t="s">
        <v>5</v>
      </c>
      <c r="B177">
        <v>3</v>
      </c>
      <c r="C177">
        <v>4</v>
      </c>
      <c r="D177">
        <v>1</v>
      </c>
      <c r="E177">
        <v>16</v>
      </c>
      <c r="I177" s="11">
        <v>3.52</v>
      </c>
      <c r="J177">
        <v>0</v>
      </c>
      <c r="T177" s="7"/>
      <c r="U177" s="7"/>
      <c r="V177" s="7"/>
      <c r="W177" s="7"/>
      <c r="X177" s="11">
        <v>3.51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S177" t="s">
        <v>75</v>
      </c>
      <c r="AT177" t="s">
        <v>70</v>
      </c>
    </row>
    <row r="178" spans="1:46" x14ac:dyDescent="0.35">
      <c r="A178" s="1" t="s">
        <v>5</v>
      </c>
      <c r="B178">
        <v>3</v>
      </c>
      <c r="C178">
        <v>4</v>
      </c>
      <c r="D178">
        <v>1</v>
      </c>
      <c r="E178">
        <v>17</v>
      </c>
      <c r="F178">
        <v>94</v>
      </c>
      <c r="G178">
        <v>65</v>
      </c>
      <c r="H178">
        <v>18</v>
      </c>
      <c r="I178" s="11">
        <v>4.55</v>
      </c>
      <c r="J178">
        <v>0</v>
      </c>
      <c r="K178">
        <v>11</v>
      </c>
      <c r="L178">
        <v>0</v>
      </c>
      <c r="M178">
        <v>0</v>
      </c>
      <c r="N178">
        <v>11</v>
      </c>
      <c r="O178">
        <v>0</v>
      </c>
      <c r="P178">
        <v>8</v>
      </c>
      <c r="Q178">
        <v>0</v>
      </c>
      <c r="R178">
        <v>0</v>
      </c>
      <c r="S178">
        <v>3</v>
      </c>
      <c r="T178" s="7">
        <v>48</v>
      </c>
      <c r="U178" s="7">
        <v>7</v>
      </c>
      <c r="V178" s="7">
        <v>10</v>
      </c>
      <c r="W178" s="7">
        <v>4.9000000000000004</v>
      </c>
      <c r="X178" s="11">
        <v>4.0999999999999996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</row>
    <row r="179" spans="1:46" x14ac:dyDescent="0.35">
      <c r="A179" s="1" t="s">
        <v>5</v>
      </c>
      <c r="B179">
        <v>3</v>
      </c>
      <c r="C179">
        <v>4</v>
      </c>
      <c r="D179">
        <v>1</v>
      </c>
      <c r="E179">
        <v>18</v>
      </c>
      <c r="F179">
        <v>90</v>
      </c>
      <c r="G179">
        <v>72</v>
      </c>
      <c r="H179">
        <v>20</v>
      </c>
      <c r="I179" s="11">
        <v>3.35</v>
      </c>
      <c r="J179">
        <v>0</v>
      </c>
      <c r="K179">
        <v>9</v>
      </c>
      <c r="L179">
        <v>0</v>
      </c>
      <c r="M179">
        <v>0</v>
      </c>
      <c r="N179">
        <v>9</v>
      </c>
      <c r="O179">
        <v>0</v>
      </c>
      <c r="P179">
        <v>9</v>
      </c>
      <c r="Q179">
        <v>0</v>
      </c>
      <c r="R179">
        <v>0</v>
      </c>
      <c r="S179">
        <v>0</v>
      </c>
      <c r="T179" s="7">
        <v>34</v>
      </c>
      <c r="U179" s="7">
        <v>7.1</v>
      </c>
      <c r="V179" s="7">
        <v>16</v>
      </c>
      <c r="W179" s="7">
        <v>4.0999999999999996</v>
      </c>
      <c r="X179" s="11">
        <v>3.25</v>
      </c>
      <c r="Y179">
        <v>10</v>
      </c>
      <c r="Z179">
        <v>10</v>
      </c>
      <c r="AA179" s="4">
        <v>10.133100000000001</v>
      </c>
      <c r="AB179" s="4">
        <v>3.8853</v>
      </c>
      <c r="AC179" s="4">
        <v>10.046099999999999</v>
      </c>
      <c r="AD179" s="4">
        <v>3.4857</v>
      </c>
      <c r="AE179" s="4">
        <v>10</v>
      </c>
      <c r="AF179" s="4">
        <v>3.6175999999999999</v>
      </c>
      <c r="AG179" s="4">
        <v>10.0098</v>
      </c>
      <c r="AH179" s="4">
        <v>4.1247999999999996</v>
      </c>
      <c r="AI179" s="4">
        <v>10.020300000000001</v>
      </c>
      <c r="AJ179" s="4">
        <v>4.0095999999999998</v>
      </c>
      <c r="AK179" s="4">
        <v>10.2242</v>
      </c>
      <c r="AL179" s="4">
        <v>3.9426000000000001</v>
      </c>
      <c r="AS179" t="s">
        <v>75</v>
      </c>
      <c r="AT179" t="s">
        <v>70</v>
      </c>
    </row>
    <row r="180" spans="1:46" x14ac:dyDescent="0.35">
      <c r="A180" s="1" t="s">
        <v>5</v>
      </c>
      <c r="B180">
        <v>3</v>
      </c>
      <c r="C180">
        <v>4</v>
      </c>
      <c r="D180">
        <v>1</v>
      </c>
      <c r="E180">
        <v>19</v>
      </c>
      <c r="F180">
        <v>75</v>
      </c>
      <c r="G180">
        <v>70</v>
      </c>
      <c r="H180">
        <v>28</v>
      </c>
      <c r="I180" s="11">
        <v>7.25</v>
      </c>
      <c r="J180">
        <v>0</v>
      </c>
      <c r="K180">
        <v>17</v>
      </c>
      <c r="L180">
        <v>1</v>
      </c>
      <c r="M180">
        <v>0</v>
      </c>
      <c r="N180">
        <v>17</v>
      </c>
      <c r="O180">
        <v>3</v>
      </c>
      <c r="P180">
        <v>11</v>
      </c>
      <c r="Q180">
        <v>0</v>
      </c>
      <c r="R180">
        <v>0</v>
      </c>
      <c r="S180">
        <v>3</v>
      </c>
      <c r="T180" s="7">
        <v>3.9</v>
      </c>
      <c r="U180" s="7">
        <v>8.1999999999999993</v>
      </c>
      <c r="V180" s="7">
        <v>6</v>
      </c>
      <c r="W180" s="7">
        <v>4.5999999999999996</v>
      </c>
      <c r="X180" s="11">
        <v>6.6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</row>
    <row r="181" spans="1:46" x14ac:dyDescent="0.35">
      <c r="A181" s="1" t="s">
        <v>5</v>
      </c>
      <c r="B181">
        <v>3</v>
      </c>
      <c r="C181">
        <v>4</v>
      </c>
      <c r="D181">
        <v>1</v>
      </c>
      <c r="E181">
        <v>20</v>
      </c>
      <c r="I181" s="11">
        <v>5.3</v>
      </c>
      <c r="J181">
        <v>0</v>
      </c>
      <c r="T181" s="7"/>
      <c r="U181" s="7"/>
      <c r="V181" s="7"/>
      <c r="W181" s="7"/>
      <c r="X181" s="11">
        <v>5.13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71</v>
      </c>
    </row>
    <row r="182" spans="1:46" x14ac:dyDescent="0.35">
      <c r="A182" s="1">
        <v>42533</v>
      </c>
      <c r="B182">
        <v>3</v>
      </c>
      <c r="C182">
        <v>4</v>
      </c>
      <c r="D182">
        <v>1</v>
      </c>
      <c r="E182">
        <v>1</v>
      </c>
      <c r="T182" s="7"/>
      <c r="U182" s="7"/>
      <c r="V182" s="7"/>
      <c r="W182" s="7"/>
      <c r="X182" s="11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>
        <v>3000.1</v>
      </c>
      <c r="AN182">
        <v>228.7</v>
      </c>
      <c r="AO182">
        <v>3000</v>
      </c>
      <c r="AP182">
        <v>262.10000000000002</v>
      </c>
      <c r="AQ182">
        <v>3000.6</v>
      </c>
      <c r="AR182">
        <v>255.5</v>
      </c>
      <c r="AS182" s="3" t="s">
        <v>75</v>
      </c>
      <c r="AT182" s="3" t="s">
        <v>71</v>
      </c>
    </row>
    <row r="183" spans="1:46" x14ac:dyDescent="0.35">
      <c r="A183" s="1">
        <v>42533</v>
      </c>
      <c r="B183">
        <v>3</v>
      </c>
      <c r="C183">
        <v>4</v>
      </c>
      <c r="D183">
        <v>1</v>
      </c>
      <c r="E183">
        <v>2</v>
      </c>
      <c r="F183">
        <v>127</v>
      </c>
      <c r="G183">
        <v>80</v>
      </c>
      <c r="H183">
        <v>15</v>
      </c>
      <c r="I183" s="11">
        <v>5.2</v>
      </c>
      <c r="J183">
        <v>2</v>
      </c>
      <c r="K183" s="9">
        <v>9</v>
      </c>
      <c r="L183">
        <v>0</v>
      </c>
      <c r="M183">
        <v>0</v>
      </c>
      <c r="N183">
        <v>9</v>
      </c>
      <c r="O183">
        <v>4</v>
      </c>
      <c r="P183">
        <v>2</v>
      </c>
      <c r="Q183">
        <v>0</v>
      </c>
      <c r="R183">
        <v>3</v>
      </c>
      <c r="S183">
        <v>0</v>
      </c>
      <c r="T183" s="7">
        <v>51</v>
      </c>
      <c r="U183" s="7">
        <v>6.7</v>
      </c>
      <c r="V183" s="7">
        <v>14</v>
      </c>
      <c r="W183" s="7">
        <v>5.3</v>
      </c>
      <c r="X183" s="11">
        <v>5.6</v>
      </c>
      <c r="Y183">
        <v>5</v>
      </c>
      <c r="Z183">
        <v>50</v>
      </c>
      <c r="AA183" s="3">
        <v>10</v>
      </c>
      <c r="AB183" s="3">
        <v>3.6</v>
      </c>
      <c r="AC183" s="3">
        <v>10</v>
      </c>
      <c r="AD183" s="3">
        <v>3.6</v>
      </c>
      <c r="AE183" s="3">
        <v>10</v>
      </c>
      <c r="AF183" s="3">
        <v>2.8</v>
      </c>
      <c r="AG183" s="3">
        <v>10</v>
      </c>
      <c r="AH183" s="3">
        <v>4</v>
      </c>
      <c r="AI183" s="3">
        <v>10</v>
      </c>
      <c r="AJ183" s="3">
        <v>3.5</v>
      </c>
      <c r="AK183" s="3">
        <v>10</v>
      </c>
      <c r="AL183" s="3">
        <v>3.4</v>
      </c>
      <c r="AS183" t="s">
        <v>75</v>
      </c>
      <c r="AT183" t="s">
        <v>71</v>
      </c>
    </row>
    <row r="184" spans="1:46" x14ac:dyDescent="0.35">
      <c r="A184" s="1">
        <v>42533</v>
      </c>
      <c r="B184">
        <v>3</v>
      </c>
      <c r="C184">
        <v>4</v>
      </c>
      <c r="D184">
        <v>1</v>
      </c>
      <c r="E184">
        <v>3</v>
      </c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</row>
    <row r="185" spans="1:46" x14ac:dyDescent="0.35">
      <c r="A185" s="1">
        <v>42533</v>
      </c>
      <c r="B185">
        <v>3</v>
      </c>
      <c r="C185">
        <v>4</v>
      </c>
      <c r="D185">
        <v>1</v>
      </c>
      <c r="E185">
        <v>4</v>
      </c>
      <c r="F185">
        <v>100</v>
      </c>
      <c r="G185">
        <v>88</v>
      </c>
      <c r="H185">
        <v>17</v>
      </c>
      <c r="I185" s="11">
        <v>4.0999999999999996</v>
      </c>
      <c r="J185">
        <v>1</v>
      </c>
      <c r="K185" s="9">
        <v>6</v>
      </c>
      <c r="L185">
        <v>0</v>
      </c>
      <c r="M185">
        <v>0</v>
      </c>
      <c r="N185">
        <v>6</v>
      </c>
      <c r="O185">
        <v>1</v>
      </c>
      <c r="P185">
        <v>2</v>
      </c>
      <c r="Q185">
        <v>0</v>
      </c>
      <c r="R185">
        <v>1</v>
      </c>
      <c r="S185">
        <v>2</v>
      </c>
      <c r="T185" s="7">
        <v>44</v>
      </c>
      <c r="U185" s="7">
        <v>6.3</v>
      </c>
      <c r="V185" s="7">
        <v>9</v>
      </c>
      <c r="W185" s="7">
        <v>2.8</v>
      </c>
      <c r="X185" s="11">
        <v>4.9000000000000004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</row>
    <row r="186" spans="1:46" x14ac:dyDescent="0.35">
      <c r="A186" s="1">
        <v>42533</v>
      </c>
      <c r="B186">
        <v>3</v>
      </c>
      <c r="C186">
        <v>4</v>
      </c>
      <c r="D186">
        <v>1</v>
      </c>
      <c r="E186">
        <v>5</v>
      </c>
      <c r="F186">
        <v>70</v>
      </c>
      <c r="G186">
        <v>120</v>
      </c>
      <c r="H186">
        <v>11</v>
      </c>
      <c r="I186" s="11">
        <v>5.4</v>
      </c>
      <c r="J186">
        <v>1</v>
      </c>
      <c r="K186" s="9">
        <v>7</v>
      </c>
      <c r="L186">
        <v>1</v>
      </c>
      <c r="M186">
        <v>0</v>
      </c>
      <c r="N186">
        <v>7</v>
      </c>
      <c r="O186">
        <v>0</v>
      </c>
      <c r="P186">
        <v>3</v>
      </c>
      <c r="Q186">
        <v>0</v>
      </c>
      <c r="R186">
        <v>4</v>
      </c>
      <c r="S186">
        <v>0</v>
      </c>
      <c r="T186" s="7">
        <v>52</v>
      </c>
      <c r="U186" s="7">
        <v>6.8</v>
      </c>
      <c r="V186" s="7">
        <v>17</v>
      </c>
      <c r="W186" s="7">
        <v>5.4</v>
      </c>
      <c r="X186" s="11">
        <v>6</v>
      </c>
      <c r="Y186">
        <v>100</v>
      </c>
      <c r="Z186">
        <v>40</v>
      </c>
      <c r="AA186" s="3">
        <v>10</v>
      </c>
      <c r="AB186" s="3">
        <v>3.6</v>
      </c>
      <c r="AC186" s="3">
        <v>10</v>
      </c>
      <c r="AD186" s="3">
        <v>3.3</v>
      </c>
      <c r="AE186" s="3">
        <v>10</v>
      </c>
      <c r="AF186" s="3">
        <v>3.2</v>
      </c>
      <c r="AG186" s="3">
        <v>10</v>
      </c>
      <c r="AH186" s="3">
        <v>3.7</v>
      </c>
      <c r="AI186" s="3">
        <v>10</v>
      </c>
      <c r="AJ186" s="3">
        <v>3.3</v>
      </c>
      <c r="AK186" s="3">
        <v>10</v>
      </c>
      <c r="AL186" s="3">
        <v>3.5</v>
      </c>
      <c r="AS186" t="s">
        <v>75</v>
      </c>
      <c r="AT186" t="s">
        <v>71</v>
      </c>
    </row>
    <row r="187" spans="1:46" x14ac:dyDescent="0.35">
      <c r="A187" s="1">
        <v>42533</v>
      </c>
      <c r="B187">
        <v>3</v>
      </c>
      <c r="C187">
        <v>4</v>
      </c>
      <c r="D187">
        <v>1</v>
      </c>
      <c r="E187">
        <v>6</v>
      </c>
      <c r="F187">
        <v>100</v>
      </c>
      <c r="G187">
        <v>97</v>
      </c>
      <c r="H187">
        <v>12</v>
      </c>
      <c r="I187" s="11">
        <v>3.4</v>
      </c>
      <c r="J187">
        <v>0</v>
      </c>
      <c r="K187">
        <v>7</v>
      </c>
      <c r="L187">
        <v>0</v>
      </c>
      <c r="M187">
        <v>0</v>
      </c>
      <c r="N187">
        <v>7</v>
      </c>
      <c r="O187">
        <v>2</v>
      </c>
      <c r="P187">
        <v>2</v>
      </c>
      <c r="Q187">
        <v>3</v>
      </c>
      <c r="R187">
        <v>0</v>
      </c>
      <c r="S187">
        <v>0</v>
      </c>
      <c r="T187" s="7">
        <v>55</v>
      </c>
      <c r="U187" s="7">
        <v>6.8</v>
      </c>
      <c r="V187" s="7">
        <v>12</v>
      </c>
      <c r="W187" s="7">
        <v>3.6</v>
      </c>
      <c r="X187" s="11">
        <v>4.3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</row>
    <row r="188" spans="1:46" x14ac:dyDescent="0.35">
      <c r="A188" s="1">
        <v>42533</v>
      </c>
      <c r="B188">
        <v>3</v>
      </c>
      <c r="C188">
        <v>4</v>
      </c>
      <c r="D188">
        <v>1</v>
      </c>
      <c r="E188">
        <v>7</v>
      </c>
      <c r="F188">
        <v>110</v>
      </c>
      <c r="G188">
        <v>90</v>
      </c>
      <c r="H188">
        <v>8</v>
      </c>
      <c r="I188" s="11">
        <v>2.4</v>
      </c>
      <c r="J188">
        <v>1</v>
      </c>
      <c r="K188">
        <v>6</v>
      </c>
      <c r="L188">
        <v>0</v>
      </c>
      <c r="M188">
        <v>0</v>
      </c>
      <c r="N188">
        <v>6</v>
      </c>
      <c r="O188">
        <v>1</v>
      </c>
      <c r="P188">
        <v>1</v>
      </c>
      <c r="Q188">
        <v>0</v>
      </c>
      <c r="R188">
        <v>3</v>
      </c>
      <c r="S188">
        <v>1</v>
      </c>
      <c r="T188" s="7">
        <v>63</v>
      </c>
      <c r="U188" s="7">
        <v>5.9</v>
      </c>
      <c r="V188" s="7">
        <v>12</v>
      </c>
      <c r="W188" s="7">
        <v>3.8</v>
      </c>
      <c r="X188" s="11">
        <v>3.1</v>
      </c>
      <c r="Y188">
        <v>15</v>
      </c>
      <c r="Z188">
        <v>40</v>
      </c>
      <c r="AA188" s="3">
        <v>10</v>
      </c>
      <c r="AB188" s="3">
        <v>4.0999999999999996</v>
      </c>
      <c r="AC188" s="3">
        <v>10</v>
      </c>
      <c r="AD188" s="3">
        <v>4.0999999999999996</v>
      </c>
      <c r="AE188" s="3">
        <v>10</v>
      </c>
      <c r="AF188" s="3">
        <v>3.6</v>
      </c>
      <c r="AG188" s="3">
        <v>10</v>
      </c>
      <c r="AH188" s="3">
        <v>3.9</v>
      </c>
      <c r="AI188" s="3">
        <v>10</v>
      </c>
      <c r="AJ188" s="3">
        <v>3.9</v>
      </c>
      <c r="AK188" s="3">
        <v>10</v>
      </c>
      <c r="AL188" s="3">
        <v>4.0999999999999996</v>
      </c>
      <c r="AS188" t="s">
        <v>75</v>
      </c>
      <c r="AT188" t="s">
        <v>71</v>
      </c>
    </row>
    <row r="189" spans="1:46" x14ac:dyDescent="0.35">
      <c r="A189" s="1">
        <v>42533</v>
      </c>
      <c r="B189">
        <v>3</v>
      </c>
      <c r="C189">
        <v>4</v>
      </c>
      <c r="D189">
        <v>1</v>
      </c>
      <c r="E189">
        <v>8</v>
      </c>
      <c r="T189" s="7"/>
      <c r="U189" s="7"/>
      <c r="V189" s="7"/>
      <c r="W189" s="7"/>
      <c r="X189" s="11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</row>
    <row r="190" spans="1:46" x14ac:dyDescent="0.35">
      <c r="A190" s="1">
        <v>42533</v>
      </c>
      <c r="B190">
        <v>3</v>
      </c>
      <c r="C190">
        <v>4</v>
      </c>
      <c r="D190">
        <v>1</v>
      </c>
      <c r="E190">
        <v>9</v>
      </c>
      <c r="T190" s="7"/>
      <c r="U190" s="7"/>
      <c r="V190" s="7"/>
      <c r="W190" s="7"/>
      <c r="X190" s="11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S190" t="s">
        <v>75</v>
      </c>
      <c r="AT190" t="s">
        <v>71</v>
      </c>
    </row>
    <row r="191" spans="1:46" x14ac:dyDescent="0.35">
      <c r="A191" s="1">
        <v>42533</v>
      </c>
      <c r="B191">
        <v>3</v>
      </c>
      <c r="C191">
        <v>4</v>
      </c>
      <c r="D191">
        <v>1</v>
      </c>
      <c r="E191">
        <v>10</v>
      </c>
      <c r="F191">
        <v>90</v>
      </c>
      <c r="G191">
        <v>120</v>
      </c>
      <c r="H191">
        <v>8</v>
      </c>
      <c r="I191" s="11">
        <v>5.0999999999999996</v>
      </c>
      <c r="J191">
        <v>0</v>
      </c>
      <c r="K191">
        <v>8</v>
      </c>
      <c r="L191">
        <v>0</v>
      </c>
      <c r="M191">
        <v>0</v>
      </c>
      <c r="N191">
        <v>8</v>
      </c>
      <c r="O191">
        <v>0</v>
      </c>
      <c r="P191">
        <v>4</v>
      </c>
      <c r="Q191">
        <v>1</v>
      </c>
      <c r="R191">
        <v>1</v>
      </c>
      <c r="S191">
        <v>2</v>
      </c>
      <c r="T191" s="7">
        <v>56</v>
      </c>
      <c r="U191" s="7">
        <v>6.9</v>
      </c>
      <c r="V191" s="7">
        <v>11</v>
      </c>
      <c r="W191" s="7">
        <v>3.8</v>
      </c>
      <c r="X191" s="11">
        <v>5.8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</row>
    <row r="192" spans="1:46" x14ac:dyDescent="0.35">
      <c r="A192" s="1">
        <v>42533</v>
      </c>
      <c r="B192">
        <v>3</v>
      </c>
      <c r="C192">
        <v>4</v>
      </c>
      <c r="D192">
        <v>1</v>
      </c>
      <c r="E192">
        <v>11</v>
      </c>
      <c r="T192" s="7"/>
      <c r="U192" s="7"/>
      <c r="V192" s="7"/>
      <c r="W192" s="7"/>
      <c r="X192" s="11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S192" t="s">
        <v>75</v>
      </c>
      <c r="AT192" t="s">
        <v>71</v>
      </c>
    </row>
    <row r="193" spans="1:46" x14ac:dyDescent="0.35">
      <c r="A193" s="1">
        <v>42533</v>
      </c>
      <c r="B193">
        <v>3</v>
      </c>
      <c r="C193">
        <v>4</v>
      </c>
      <c r="D193">
        <v>1</v>
      </c>
      <c r="E193">
        <v>12</v>
      </c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</row>
    <row r="194" spans="1:46" x14ac:dyDescent="0.35">
      <c r="A194" s="1">
        <v>42533</v>
      </c>
      <c r="B194">
        <v>3</v>
      </c>
      <c r="C194">
        <v>4</v>
      </c>
      <c r="D194">
        <v>1</v>
      </c>
      <c r="E194">
        <v>13</v>
      </c>
      <c r="F194">
        <v>112</v>
      </c>
      <c r="G194">
        <v>84</v>
      </c>
      <c r="H194">
        <v>12</v>
      </c>
      <c r="I194" s="11">
        <v>2.6</v>
      </c>
      <c r="J194">
        <v>2</v>
      </c>
      <c r="K194" s="9">
        <v>10</v>
      </c>
      <c r="L194">
        <v>0</v>
      </c>
      <c r="M194">
        <v>0</v>
      </c>
      <c r="N194">
        <v>7</v>
      </c>
      <c r="O194">
        <v>0</v>
      </c>
      <c r="P194">
        <v>3</v>
      </c>
      <c r="Q194">
        <v>1</v>
      </c>
      <c r="R194">
        <v>2</v>
      </c>
      <c r="S194">
        <v>1</v>
      </c>
      <c r="T194" s="7">
        <v>57</v>
      </c>
      <c r="U194" s="7">
        <v>7.7</v>
      </c>
      <c r="V194" s="7">
        <v>7</v>
      </c>
      <c r="W194" s="7">
        <v>4.2</v>
      </c>
      <c r="X194" s="11">
        <v>5.5</v>
      </c>
      <c r="Y194">
        <v>30</v>
      </c>
      <c r="Z194">
        <v>50</v>
      </c>
      <c r="AA194" s="3">
        <v>10</v>
      </c>
      <c r="AB194" s="3">
        <v>3.9</v>
      </c>
      <c r="AC194" s="3">
        <v>10</v>
      </c>
      <c r="AD194" s="3">
        <v>3.3</v>
      </c>
      <c r="AE194" s="3">
        <v>10</v>
      </c>
      <c r="AF194" s="3">
        <v>3.5</v>
      </c>
      <c r="AG194" s="3">
        <v>10</v>
      </c>
      <c r="AH194" s="3">
        <v>3.5</v>
      </c>
      <c r="AI194" s="3">
        <v>10</v>
      </c>
      <c r="AJ194" s="3">
        <v>3.7</v>
      </c>
      <c r="AK194" s="3">
        <v>9</v>
      </c>
      <c r="AL194" s="3">
        <v>3.3</v>
      </c>
      <c r="AS194" t="s">
        <v>75</v>
      </c>
      <c r="AT194" t="s">
        <v>71</v>
      </c>
    </row>
    <row r="195" spans="1:46" x14ac:dyDescent="0.35">
      <c r="A195" s="1">
        <v>42533</v>
      </c>
      <c r="B195">
        <v>3</v>
      </c>
      <c r="C195">
        <v>4</v>
      </c>
      <c r="D195">
        <v>1</v>
      </c>
      <c r="E195">
        <v>14</v>
      </c>
      <c r="T195" s="7"/>
      <c r="U195" s="7"/>
      <c r="V195" s="7"/>
      <c r="W195" s="7"/>
      <c r="X195" s="11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S195" t="s">
        <v>75</v>
      </c>
      <c r="AT195" t="s">
        <v>71</v>
      </c>
    </row>
    <row r="196" spans="1:46" x14ac:dyDescent="0.35">
      <c r="A196" s="1">
        <v>42533</v>
      </c>
      <c r="B196">
        <v>3</v>
      </c>
      <c r="C196">
        <v>4</v>
      </c>
      <c r="D196">
        <v>1</v>
      </c>
      <c r="E196">
        <v>15</v>
      </c>
      <c r="F196">
        <v>100</v>
      </c>
      <c r="G196">
        <v>48</v>
      </c>
      <c r="H196">
        <v>6</v>
      </c>
      <c r="I196" s="11">
        <v>1.2</v>
      </c>
      <c r="J196">
        <v>0</v>
      </c>
      <c r="K196">
        <v>6</v>
      </c>
      <c r="L196">
        <v>0</v>
      </c>
      <c r="M196">
        <v>0</v>
      </c>
      <c r="N196">
        <v>6</v>
      </c>
      <c r="O196">
        <v>0</v>
      </c>
      <c r="P196">
        <v>2</v>
      </c>
      <c r="Q196">
        <v>0</v>
      </c>
      <c r="R196">
        <v>1</v>
      </c>
      <c r="S196">
        <v>3</v>
      </c>
      <c r="T196" s="7">
        <v>48</v>
      </c>
      <c r="U196" s="7">
        <v>5.3</v>
      </c>
      <c r="V196" s="7">
        <v>8</v>
      </c>
      <c r="W196" s="7">
        <v>4.5</v>
      </c>
      <c r="X196" s="11">
        <v>2.2000000000000002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</row>
    <row r="197" spans="1:46" x14ac:dyDescent="0.35">
      <c r="A197" s="1">
        <v>42533</v>
      </c>
      <c r="B197">
        <v>3</v>
      </c>
      <c r="C197">
        <v>4</v>
      </c>
      <c r="D197">
        <v>1</v>
      </c>
      <c r="E197">
        <v>16</v>
      </c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</row>
    <row r="198" spans="1:46" x14ac:dyDescent="0.35">
      <c r="A198" s="1">
        <v>42533</v>
      </c>
      <c r="B198">
        <v>3</v>
      </c>
      <c r="C198">
        <v>4</v>
      </c>
      <c r="D198">
        <v>1</v>
      </c>
      <c r="E198">
        <v>17</v>
      </c>
      <c r="F198">
        <v>66</v>
      </c>
      <c r="G198">
        <v>117</v>
      </c>
      <c r="H198">
        <v>6</v>
      </c>
      <c r="I198" s="11">
        <v>0.4</v>
      </c>
      <c r="J198">
        <v>0</v>
      </c>
      <c r="K198" s="9">
        <v>5</v>
      </c>
      <c r="L198">
        <v>0</v>
      </c>
      <c r="M198">
        <v>0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2</v>
      </c>
      <c r="T198" s="7">
        <v>40</v>
      </c>
      <c r="U198" s="7">
        <v>5.7</v>
      </c>
      <c r="V198" s="7">
        <v>7</v>
      </c>
      <c r="W198" s="7">
        <v>3.1</v>
      </c>
      <c r="X198" s="11">
        <v>0.9</v>
      </c>
      <c r="Y198">
        <v>5</v>
      </c>
      <c r="Z198">
        <v>30</v>
      </c>
      <c r="AA198" s="3">
        <v>10.1</v>
      </c>
      <c r="AB198" s="3">
        <v>3.5</v>
      </c>
      <c r="AC198" s="3">
        <v>10</v>
      </c>
      <c r="AD198" s="3">
        <v>3</v>
      </c>
      <c r="AE198" s="3">
        <v>10</v>
      </c>
      <c r="AF198" s="3">
        <v>3.5</v>
      </c>
      <c r="AG198" s="3">
        <v>6.5</v>
      </c>
      <c r="AH198" s="3">
        <v>2.2999999999999998</v>
      </c>
      <c r="AI198" s="3">
        <v>10</v>
      </c>
      <c r="AJ198" s="3">
        <v>3.3</v>
      </c>
      <c r="AK198" s="3">
        <v>7.1</v>
      </c>
      <c r="AL198" s="3">
        <v>2.4</v>
      </c>
      <c r="AS198" t="s">
        <v>75</v>
      </c>
      <c r="AT198" t="s">
        <v>71</v>
      </c>
    </row>
    <row r="199" spans="1:46" x14ac:dyDescent="0.35">
      <c r="A199" s="1">
        <v>42533</v>
      </c>
      <c r="B199">
        <v>3</v>
      </c>
      <c r="C199">
        <v>4</v>
      </c>
      <c r="D199">
        <v>1</v>
      </c>
      <c r="E199">
        <v>18</v>
      </c>
      <c r="T199" s="7"/>
      <c r="U199" s="7"/>
      <c r="V199" s="7"/>
      <c r="W199" s="7"/>
      <c r="X199" s="11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</row>
    <row r="200" spans="1:46" x14ac:dyDescent="0.35">
      <c r="A200" s="1">
        <v>42533</v>
      </c>
      <c r="B200">
        <v>3</v>
      </c>
      <c r="C200">
        <v>4</v>
      </c>
      <c r="D200">
        <v>1</v>
      </c>
      <c r="E200">
        <v>19</v>
      </c>
      <c r="F200">
        <v>80</v>
      </c>
      <c r="G200">
        <v>100</v>
      </c>
      <c r="H200">
        <v>9</v>
      </c>
      <c r="I200" s="11">
        <v>3.2</v>
      </c>
      <c r="J200">
        <v>2</v>
      </c>
      <c r="K200" s="9">
        <v>8</v>
      </c>
      <c r="L200">
        <v>0</v>
      </c>
      <c r="M200">
        <v>0</v>
      </c>
      <c r="N200">
        <v>8</v>
      </c>
      <c r="O200">
        <v>5</v>
      </c>
      <c r="P200">
        <v>0</v>
      </c>
      <c r="Q200">
        <v>0</v>
      </c>
      <c r="R200">
        <v>1</v>
      </c>
      <c r="S200">
        <v>2</v>
      </c>
      <c r="T200" s="7">
        <v>45</v>
      </c>
      <c r="U200" s="7">
        <v>6.1</v>
      </c>
      <c r="V200" s="7">
        <v>9</v>
      </c>
      <c r="W200" s="7">
        <v>3.8</v>
      </c>
      <c r="X200" s="11">
        <v>4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</row>
    <row r="201" spans="1:46" x14ac:dyDescent="0.35">
      <c r="A201" s="1">
        <v>42533</v>
      </c>
      <c r="B201">
        <v>3</v>
      </c>
      <c r="C201">
        <v>4</v>
      </c>
      <c r="D201">
        <v>1</v>
      </c>
      <c r="E201">
        <v>20</v>
      </c>
      <c r="T201" s="7"/>
      <c r="U201" s="7"/>
      <c r="V201" s="7"/>
      <c r="W201" s="7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</row>
    <row r="202" spans="1:46" x14ac:dyDescent="0.35">
      <c r="AS202" t="s">
        <v>75</v>
      </c>
      <c r="AT202" t="s">
        <v>71</v>
      </c>
    </row>
    <row r="203" spans="1:46" x14ac:dyDescent="0.35">
      <c r="AS203" t="s">
        <v>75</v>
      </c>
      <c r="AT203" t="s">
        <v>71</v>
      </c>
    </row>
    <row r="204" spans="1:46" x14ac:dyDescent="0.35">
      <c r="AS204" t="s">
        <v>75</v>
      </c>
      <c r="AT204" t="s">
        <v>71</v>
      </c>
    </row>
    <row r="205" spans="1:46" x14ac:dyDescent="0.35">
      <c r="AS205" t="s">
        <v>75</v>
      </c>
      <c r="AT205" t="s">
        <v>71</v>
      </c>
    </row>
    <row r="206" spans="1:46" x14ac:dyDescent="0.35">
      <c r="AS206" t="s">
        <v>75</v>
      </c>
      <c r="AT206" t="s">
        <v>71</v>
      </c>
    </row>
    <row r="207" spans="1:46" x14ac:dyDescent="0.35">
      <c r="AS207" t="s">
        <v>75</v>
      </c>
      <c r="AT207" t="s">
        <v>71</v>
      </c>
    </row>
    <row r="208" spans="1:46" x14ac:dyDescent="0.35">
      <c r="AS208" t="s">
        <v>75</v>
      </c>
      <c r="AT208" t="s">
        <v>71</v>
      </c>
    </row>
    <row r="209" spans="45:46" x14ac:dyDescent="0.35">
      <c r="AS209" t="s">
        <v>75</v>
      </c>
      <c r="AT20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09"/>
  <sheetViews>
    <sheetView zoomScale="70" zoomScaleNormal="70" workbookViewId="0">
      <pane xSplit="5" ySplit="1" topLeftCell="F187" activePane="bottomRight" state="frozen"/>
      <selection activeCell="AW15" sqref="AW15"/>
      <selection pane="topRight" activeCell="AW15" sqref="AW15"/>
      <selection pane="bottomLeft" activeCell="AW15" sqref="AW15"/>
      <selection pane="bottomRight" activeCell="E202" sqref="A202:E202"/>
    </sheetView>
  </sheetViews>
  <sheetFormatPr defaultRowHeight="14.5" x14ac:dyDescent="0.35"/>
  <cols>
    <col min="1" max="1" width="10.7265625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5" max="45" width="11.26953125" customWidth="1"/>
    <col min="47" max="47" width="3.45312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>
        <v>42132</v>
      </c>
      <c r="B2">
        <v>1</v>
      </c>
      <c r="C2">
        <v>2</v>
      </c>
      <c r="D2">
        <v>6</v>
      </c>
      <c r="E2">
        <v>1</v>
      </c>
      <c r="I2" s="11">
        <v>7.48</v>
      </c>
      <c r="J2">
        <v>0</v>
      </c>
      <c r="L2">
        <v>1</v>
      </c>
      <c r="T2" s="7"/>
      <c r="U2" s="7"/>
      <c r="V2" s="7"/>
      <c r="W2" s="7"/>
      <c r="X2" s="11">
        <v>7.25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3000.3</v>
      </c>
      <c r="AN2" s="7">
        <v>350.7</v>
      </c>
      <c r="AO2" s="7">
        <v>3000</v>
      </c>
      <c r="AP2" s="7">
        <v>353.1</v>
      </c>
      <c r="AQ2" s="7">
        <v>3000.4</v>
      </c>
      <c r="AR2" s="8">
        <v>357.6</v>
      </c>
      <c r="AS2" s="3" t="s">
        <v>69</v>
      </c>
      <c r="AT2" s="3" t="s">
        <v>70</v>
      </c>
      <c r="AX2" s="1"/>
    </row>
    <row r="3" spans="1:50" x14ac:dyDescent="0.35">
      <c r="A3" s="1">
        <v>42132</v>
      </c>
      <c r="B3">
        <v>1</v>
      </c>
      <c r="C3">
        <v>2</v>
      </c>
      <c r="D3">
        <v>6</v>
      </c>
      <c r="E3">
        <v>2</v>
      </c>
      <c r="I3" s="11">
        <v>8.9</v>
      </c>
      <c r="J3">
        <v>0</v>
      </c>
      <c r="L3">
        <v>2</v>
      </c>
      <c r="T3" s="7"/>
      <c r="U3" s="7"/>
      <c r="V3" s="7"/>
      <c r="W3" s="7"/>
      <c r="X3" s="11">
        <v>8.8000000000000007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>
        <v>42132</v>
      </c>
      <c r="B4">
        <v>1</v>
      </c>
      <c r="C4">
        <v>2</v>
      </c>
      <c r="D4">
        <v>6</v>
      </c>
      <c r="E4">
        <v>3</v>
      </c>
      <c r="I4" s="11">
        <v>3.2</v>
      </c>
      <c r="J4">
        <v>0</v>
      </c>
      <c r="T4" s="7"/>
      <c r="U4" s="7"/>
      <c r="V4" s="7"/>
      <c r="W4" s="7"/>
      <c r="X4" s="11">
        <v>3.15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t="s">
        <v>69</v>
      </c>
      <c r="AT4" t="s">
        <v>70</v>
      </c>
      <c r="AX4" s="1"/>
    </row>
    <row r="5" spans="1:50" x14ac:dyDescent="0.35">
      <c r="A5" s="1">
        <v>42132</v>
      </c>
      <c r="B5">
        <v>1</v>
      </c>
      <c r="C5">
        <v>2</v>
      </c>
      <c r="D5">
        <v>6</v>
      </c>
      <c r="E5">
        <v>4</v>
      </c>
      <c r="F5">
        <v>65</v>
      </c>
      <c r="G5">
        <v>85</v>
      </c>
      <c r="H5">
        <v>21</v>
      </c>
      <c r="I5" s="11">
        <v>13.82</v>
      </c>
      <c r="J5">
        <v>1</v>
      </c>
      <c r="K5">
        <v>20</v>
      </c>
      <c r="L5">
        <v>3</v>
      </c>
      <c r="M5">
        <v>1</v>
      </c>
      <c r="N5">
        <v>20</v>
      </c>
      <c r="O5">
        <v>0</v>
      </c>
      <c r="P5">
        <v>10</v>
      </c>
      <c r="Q5">
        <v>0</v>
      </c>
      <c r="R5">
        <v>0</v>
      </c>
      <c r="S5">
        <v>10</v>
      </c>
      <c r="T5" s="7">
        <v>40</v>
      </c>
      <c r="U5" s="7">
        <v>7.9</v>
      </c>
      <c r="V5" s="7">
        <v>8</v>
      </c>
      <c r="W5" s="7">
        <v>5.0999999999999996</v>
      </c>
      <c r="X5" s="11">
        <v>12.1</v>
      </c>
      <c r="Y5">
        <v>0</v>
      </c>
      <c r="Z5">
        <v>0</v>
      </c>
      <c r="AA5" s="2">
        <v>10</v>
      </c>
      <c r="AB5" s="2">
        <v>3.7696999999999998</v>
      </c>
      <c r="AC5" s="2">
        <v>10</v>
      </c>
      <c r="AD5" s="2">
        <v>3.7263999999999999</v>
      </c>
      <c r="AE5" s="2">
        <v>9.98</v>
      </c>
      <c r="AF5" s="2">
        <v>4.0678999999999998</v>
      </c>
      <c r="AG5" s="2">
        <v>9.9700000000000006</v>
      </c>
      <c r="AH5" s="2">
        <v>4.4672999999999998</v>
      </c>
      <c r="AI5" s="2">
        <v>9.99</v>
      </c>
      <c r="AJ5" s="2">
        <v>4.2690999999999999</v>
      </c>
      <c r="AK5" s="2">
        <v>9.99</v>
      </c>
      <c r="AL5" s="2">
        <v>4.42</v>
      </c>
      <c r="AS5" t="s">
        <v>69</v>
      </c>
      <c r="AT5" t="s">
        <v>70</v>
      </c>
      <c r="AX5" s="1"/>
    </row>
    <row r="6" spans="1:50" x14ac:dyDescent="0.35">
      <c r="A6" s="1">
        <v>42132</v>
      </c>
      <c r="B6">
        <v>1</v>
      </c>
      <c r="C6">
        <v>2</v>
      </c>
      <c r="D6">
        <v>6</v>
      </c>
      <c r="E6">
        <v>5</v>
      </c>
      <c r="I6" s="11">
        <v>6.03</v>
      </c>
      <c r="J6">
        <v>0</v>
      </c>
      <c r="L6">
        <v>4</v>
      </c>
      <c r="T6" s="7"/>
      <c r="U6" s="7"/>
      <c r="V6" s="7"/>
      <c r="W6" s="7"/>
      <c r="X6" s="11">
        <v>5.7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>
        <v>42132</v>
      </c>
      <c r="B7">
        <v>1</v>
      </c>
      <c r="C7">
        <v>2</v>
      </c>
      <c r="D7">
        <v>6</v>
      </c>
      <c r="E7">
        <v>6</v>
      </c>
      <c r="F7">
        <v>52</v>
      </c>
      <c r="G7">
        <v>70</v>
      </c>
      <c r="H7">
        <v>25</v>
      </c>
      <c r="I7" s="11">
        <v>6.78</v>
      </c>
      <c r="J7">
        <v>0</v>
      </c>
      <c r="K7" s="9">
        <v>12</v>
      </c>
      <c r="L7">
        <v>0</v>
      </c>
      <c r="M7">
        <v>0</v>
      </c>
      <c r="N7">
        <v>12</v>
      </c>
      <c r="O7">
        <v>6</v>
      </c>
      <c r="P7">
        <v>4</v>
      </c>
      <c r="Q7">
        <v>0</v>
      </c>
      <c r="R7">
        <v>0</v>
      </c>
      <c r="S7">
        <v>2</v>
      </c>
      <c r="T7" s="7">
        <v>60</v>
      </c>
      <c r="U7" s="7">
        <v>7.2</v>
      </c>
      <c r="V7" s="7">
        <v>7.3</v>
      </c>
      <c r="W7" s="7">
        <v>6.2</v>
      </c>
      <c r="X7" s="11">
        <v>6.35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>
        <v>42132</v>
      </c>
      <c r="B8">
        <v>1</v>
      </c>
      <c r="C8">
        <v>2</v>
      </c>
      <c r="D8">
        <v>6</v>
      </c>
      <c r="E8">
        <v>7</v>
      </c>
      <c r="F8">
        <v>40</v>
      </c>
      <c r="G8">
        <v>67</v>
      </c>
      <c r="H8">
        <v>17</v>
      </c>
      <c r="I8" s="11">
        <v>4.9000000000000004</v>
      </c>
      <c r="J8">
        <v>0</v>
      </c>
      <c r="K8">
        <v>8</v>
      </c>
      <c r="L8">
        <v>0</v>
      </c>
      <c r="M8">
        <v>0</v>
      </c>
      <c r="N8">
        <v>8</v>
      </c>
      <c r="O8">
        <v>3</v>
      </c>
      <c r="P8">
        <v>5</v>
      </c>
      <c r="Q8">
        <v>0</v>
      </c>
      <c r="R8">
        <v>0</v>
      </c>
      <c r="S8">
        <v>0</v>
      </c>
      <c r="T8" s="7">
        <v>36</v>
      </c>
      <c r="U8" s="7">
        <v>4.3</v>
      </c>
      <c r="V8" s="7">
        <v>19</v>
      </c>
      <c r="W8" s="7">
        <v>6.1</v>
      </c>
      <c r="X8" s="11">
        <v>4.75</v>
      </c>
      <c r="Y8">
        <v>0</v>
      </c>
      <c r="Z8">
        <v>0</v>
      </c>
      <c r="AA8" s="2">
        <v>9.98</v>
      </c>
      <c r="AB8" s="2">
        <v>4.0731999999999999</v>
      </c>
      <c r="AC8" s="2">
        <v>10.01</v>
      </c>
      <c r="AD8" s="2">
        <v>4.0852000000000004</v>
      </c>
      <c r="AE8" s="2">
        <v>10.100300000000001</v>
      </c>
      <c r="AF8" s="2">
        <v>3.5112000000000001</v>
      </c>
      <c r="AG8" s="2">
        <v>9.9700000000000006</v>
      </c>
      <c r="AH8" s="2">
        <v>4.3789999999999996</v>
      </c>
      <c r="AI8" s="2">
        <v>10</v>
      </c>
      <c r="AJ8" s="2">
        <v>4.2066999999999997</v>
      </c>
      <c r="AK8" s="2">
        <v>10.02</v>
      </c>
      <c r="AL8" s="2">
        <v>3.8166000000000002</v>
      </c>
      <c r="AS8" t="s">
        <v>69</v>
      </c>
      <c r="AT8" t="s">
        <v>70</v>
      </c>
      <c r="AX8" s="1"/>
    </row>
    <row r="9" spans="1:50" x14ac:dyDescent="0.35">
      <c r="A9" s="1">
        <v>42132</v>
      </c>
      <c r="B9">
        <v>1</v>
      </c>
      <c r="C9">
        <v>2</v>
      </c>
      <c r="D9">
        <v>6</v>
      </c>
      <c r="E9">
        <v>8</v>
      </c>
      <c r="F9">
        <v>110</v>
      </c>
      <c r="G9">
        <v>50</v>
      </c>
      <c r="H9">
        <v>13</v>
      </c>
      <c r="I9" s="11">
        <v>5.0999999999999996</v>
      </c>
      <c r="J9">
        <v>0</v>
      </c>
      <c r="K9">
        <v>8</v>
      </c>
      <c r="L9">
        <v>0</v>
      </c>
      <c r="M9">
        <v>1</v>
      </c>
      <c r="N9">
        <v>8</v>
      </c>
      <c r="O9">
        <v>0</v>
      </c>
      <c r="P9">
        <v>4</v>
      </c>
      <c r="Q9">
        <v>2</v>
      </c>
      <c r="R9">
        <v>0</v>
      </c>
      <c r="S9">
        <v>2</v>
      </c>
      <c r="T9" s="7">
        <v>32</v>
      </c>
      <c r="U9" s="7">
        <v>7.4</v>
      </c>
      <c r="V9" s="7">
        <v>8.5</v>
      </c>
      <c r="W9" s="7">
        <v>5.5</v>
      </c>
      <c r="X9" s="11">
        <v>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>
        <v>42132</v>
      </c>
      <c r="B10">
        <v>1</v>
      </c>
      <c r="C10">
        <v>2</v>
      </c>
      <c r="D10">
        <v>6</v>
      </c>
      <c r="E10">
        <v>9</v>
      </c>
      <c r="I10" s="11">
        <v>6.8</v>
      </c>
      <c r="J10">
        <v>1</v>
      </c>
      <c r="T10" s="7"/>
      <c r="U10" s="7"/>
      <c r="V10" s="7"/>
      <c r="W10" s="7"/>
      <c r="X10" s="11">
        <v>6.7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>
        <v>42132</v>
      </c>
      <c r="B11">
        <v>1</v>
      </c>
      <c r="C11">
        <v>2</v>
      </c>
      <c r="D11">
        <v>6</v>
      </c>
      <c r="E11">
        <v>10</v>
      </c>
      <c r="F11">
        <v>67</v>
      </c>
      <c r="G11">
        <v>82</v>
      </c>
      <c r="H11">
        <v>19</v>
      </c>
      <c r="I11" s="11">
        <v>10.75</v>
      </c>
      <c r="J11">
        <v>0</v>
      </c>
      <c r="K11">
        <v>14</v>
      </c>
      <c r="L11">
        <v>0</v>
      </c>
      <c r="M11">
        <v>0</v>
      </c>
      <c r="N11">
        <v>14</v>
      </c>
      <c r="O11">
        <v>3</v>
      </c>
      <c r="P11">
        <v>6</v>
      </c>
      <c r="Q11">
        <v>1</v>
      </c>
      <c r="R11">
        <v>0</v>
      </c>
      <c r="S11">
        <v>4</v>
      </c>
      <c r="T11" s="7">
        <v>50</v>
      </c>
      <c r="U11" s="7">
        <v>10.199999999999999</v>
      </c>
      <c r="V11" s="7">
        <v>14.5</v>
      </c>
      <c r="W11" s="7">
        <v>4.5</v>
      </c>
      <c r="X11" s="11">
        <v>10.35</v>
      </c>
      <c r="Y11">
        <v>0</v>
      </c>
      <c r="Z11">
        <v>0</v>
      </c>
      <c r="AA11" s="2">
        <v>10.02</v>
      </c>
      <c r="AB11" s="2">
        <v>3.01</v>
      </c>
      <c r="AC11" s="2">
        <v>9.9700000000000006</v>
      </c>
      <c r="AD11" s="2">
        <v>3.6309999999999998</v>
      </c>
      <c r="AE11" s="2">
        <v>10</v>
      </c>
      <c r="AF11" s="2">
        <v>3.6494</v>
      </c>
      <c r="AG11" s="2">
        <v>10.02</v>
      </c>
      <c r="AH11" s="2">
        <v>3.9245999999999999</v>
      </c>
      <c r="AI11" s="2">
        <v>9.99</v>
      </c>
      <c r="AJ11" s="2">
        <v>3.5602999999999998</v>
      </c>
      <c r="AK11" s="2">
        <v>9.99</v>
      </c>
      <c r="AL11" s="2">
        <v>3.1930000000000001</v>
      </c>
      <c r="AS11" t="s">
        <v>69</v>
      </c>
      <c r="AT11" t="s">
        <v>70</v>
      </c>
      <c r="AX11" s="1"/>
    </row>
    <row r="12" spans="1:50" x14ac:dyDescent="0.35">
      <c r="A12" s="1">
        <v>42132</v>
      </c>
      <c r="B12">
        <v>1</v>
      </c>
      <c r="C12">
        <v>2</v>
      </c>
      <c r="D12">
        <v>6</v>
      </c>
      <c r="E12">
        <v>11</v>
      </c>
      <c r="F12">
        <v>80</v>
      </c>
      <c r="G12">
        <v>100</v>
      </c>
      <c r="H12">
        <v>42</v>
      </c>
      <c r="I12" s="11">
        <v>11.1</v>
      </c>
      <c r="J12">
        <v>0</v>
      </c>
      <c r="K12">
        <v>22</v>
      </c>
      <c r="L12">
        <v>0</v>
      </c>
      <c r="M12">
        <v>0</v>
      </c>
      <c r="N12">
        <v>22</v>
      </c>
      <c r="O12">
        <v>1</v>
      </c>
      <c r="P12">
        <v>12</v>
      </c>
      <c r="Q12">
        <v>0</v>
      </c>
      <c r="R12">
        <v>0</v>
      </c>
      <c r="S12">
        <v>9</v>
      </c>
      <c r="T12" s="7">
        <v>47</v>
      </c>
      <c r="U12" s="7">
        <v>4.7</v>
      </c>
      <c r="V12" s="7">
        <v>12</v>
      </c>
      <c r="W12" s="7">
        <v>3.8</v>
      </c>
      <c r="X12" s="11">
        <v>10.5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>
        <v>42132</v>
      </c>
      <c r="B13">
        <v>1</v>
      </c>
      <c r="C13">
        <v>2</v>
      </c>
      <c r="D13">
        <v>6</v>
      </c>
      <c r="E13">
        <v>12</v>
      </c>
      <c r="F13">
        <v>75</v>
      </c>
      <c r="G13">
        <v>79</v>
      </c>
      <c r="H13">
        <v>19</v>
      </c>
      <c r="I13" s="11">
        <v>8.5</v>
      </c>
      <c r="J13">
        <v>0</v>
      </c>
      <c r="K13" s="9">
        <v>15</v>
      </c>
      <c r="L13">
        <v>1</v>
      </c>
      <c r="M13">
        <v>0</v>
      </c>
      <c r="N13">
        <v>15</v>
      </c>
      <c r="O13">
        <v>4</v>
      </c>
      <c r="P13">
        <v>8</v>
      </c>
      <c r="Q13">
        <v>1</v>
      </c>
      <c r="R13">
        <v>0</v>
      </c>
      <c r="S13">
        <v>2</v>
      </c>
      <c r="T13" s="7">
        <v>33</v>
      </c>
      <c r="U13" s="7">
        <v>6.3</v>
      </c>
      <c r="V13" s="7">
        <v>16</v>
      </c>
      <c r="W13" s="7">
        <v>4.5999999999999996</v>
      </c>
      <c r="X13" s="11">
        <v>8.0500000000000007</v>
      </c>
      <c r="Y13">
        <v>0</v>
      </c>
      <c r="Z13">
        <v>0</v>
      </c>
      <c r="AA13" s="2">
        <v>10.039999999999999</v>
      </c>
      <c r="AB13" s="2">
        <v>2.8331</v>
      </c>
      <c r="AC13" s="2">
        <v>9.99</v>
      </c>
      <c r="AD13" s="2">
        <v>3.8031999999999999</v>
      </c>
      <c r="AE13" s="2">
        <v>10</v>
      </c>
      <c r="AF13" s="2">
        <v>4.16</v>
      </c>
      <c r="AG13" s="2">
        <v>10.01</v>
      </c>
      <c r="AH13" s="2">
        <v>4.0058999999999996</v>
      </c>
      <c r="AI13" s="2">
        <v>10.01</v>
      </c>
      <c r="AJ13" s="2">
        <v>3.6436000000000002</v>
      </c>
      <c r="AK13" s="2">
        <v>9.9600000000000009</v>
      </c>
      <c r="AL13" s="2">
        <v>4.0209999999999999</v>
      </c>
      <c r="AS13" t="s">
        <v>69</v>
      </c>
      <c r="AT13" t="s">
        <v>70</v>
      </c>
      <c r="AX13" s="1"/>
    </row>
    <row r="14" spans="1:50" x14ac:dyDescent="0.35">
      <c r="A14" s="1">
        <v>42132</v>
      </c>
      <c r="B14">
        <v>1</v>
      </c>
      <c r="C14">
        <v>2</v>
      </c>
      <c r="D14">
        <v>6</v>
      </c>
      <c r="E14">
        <v>13</v>
      </c>
      <c r="I14" s="11">
        <v>7.7</v>
      </c>
      <c r="J14">
        <v>0</v>
      </c>
      <c r="L14">
        <v>2</v>
      </c>
      <c r="T14" s="7"/>
      <c r="U14" s="7"/>
      <c r="V14" s="7"/>
      <c r="W14" s="7"/>
      <c r="X14" s="11">
        <v>7.53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S14" t="s">
        <v>69</v>
      </c>
      <c r="AT14" t="s">
        <v>70</v>
      </c>
      <c r="AX14" s="1"/>
    </row>
    <row r="15" spans="1:50" x14ac:dyDescent="0.35">
      <c r="A15" s="1">
        <v>42132</v>
      </c>
      <c r="B15">
        <v>1</v>
      </c>
      <c r="C15">
        <v>2</v>
      </c>
      <c r="D15">
        <v>6</v>
      </c>
      <c r="E15">
        <v>14</v>
      </c>
      <c r="F15">
        <v>101</v>
      </c>
      <c r="G15">
        <v>80</v>
      </c>
      <c r="H15">
        <v>22</v>
      </c>
      <c r="I15" s="11">
        <v>9.1</v>
      </c>
      <c r="J15">
        <v>0</v>
      </c>
      <c r="K15">
        <v>18</v>
      </c>
      <c r="L15">
        <v>0</v>
      </c>
      <c r="M15">
        <v>0</v>
      </c>
      <c r="N15">
        <v>18</v>
      </c>
      <c r="O15">
        <v>3</v>
      </c>
      <c r="P15">
        <v>6</v>
      </c>
      <c r="Q15">
        <v>1</v>
      </c>
      <c r="R15">
        <v>0</v>
      </c>
      <c r="S15">
        <v>8</v>
      </c>
      <c r="T15" s="7">
        <v>40</v>
      </c>
      <c r="U15" s="7">
        <v>8.5</v>
      </c>
      <c r="V15" s="7">
        <v>7</v>
      </c>
      <c r="W15" s="7">
        <v>2.9</v>
      </c>
      <c r="X15" s="11">
        <v>9.25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>
        <v>42132</v>
      </c>
      <c r="B16">
        <v>1</v>
      </c>
      <c r="C16">
        <v>2</v>
      </c>
      <c r="D16">
        <v>6</v>
      </c>
      <c r="E16">
        <v>15</v>
      </c>
      <c r="I16" s="11">
        <v>6.28</v>
      </c>
      <c r="J16">
        <v>0</v>
      </c>
      <c r="T16" s="7"/>
      <c r="U16" s="7"/>
      <c r="V16" s="7"/>
      <c r="W16" s="7"/>
      <c r="X16" s="11">
        <v>6.2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>
        <v>42132</v>
      </c>
      <c r="B17">
        <v>1</v>
      </c>
      <c r="C17">
        <v>2</v>
      </c>
      <c r="D17">
        <v>6</v>
      </c>
      <c r="E17">
        <v>16</v>
      </c>
      <c r="F17">
        <v>93</v>
      </c>
      <c r="G17">
        <v>90</v>
      </c>
      <c r="H17">
        <v>17</v>
      </c>
      <c r="I17" s="11">
        <v>7.95</v>
      </c>
      <c r="J17">
        <v>0</v>
      </c>
      <c r="K17">
        <v>16</v>
      </c>
      <c r="L17">
        <v>0</v>
      </c>
      <c r="M17">
        <v>0</v>
      </c>
      <c r="N17">
        <v>16</v>
      </c>
      <c r="O17">
        <v>4</v>
      </c>
      <c r="P17">
        <v>6</v>
      </c>
      <c r="Q17">
        <v>0</v>
      </c>
      <c r="R17">
        <v>0</v>
      </c>
      <c r="S17">
        <v>6</v>
      </c>
      <c r="T17" s="7">
        <v>43</v>
      </c>
      <c r="U17" s="7">
        <v>5.7</v>
      </c>
      <c r="V17" s="7">
        <v>8</v>
      </c>
      <c r="W17" s="7">
        <v>3.9</v>
      </c>
      <c r="X17" s="11">
        <v>7.7</v>
      </c>
      <c r="Y17">
        <v>0</v>
      </c>
      <c r="Z17">
        <v>10</v>
      </c>
      <c r="AA17" s="2">
        <v>9.9600000000000009</v>
      </c>
      <c r="AB17" s="2">
        <v>2.9502999999999999</v>
      </c>
      <c r="AC17" s="2">
        <v>9.9600000000000009</v>
      </c>
      <c r="AD17" s="2">
        <v>3.6099000000000001</v>
      </c>
      <c r="AE17" s="2">
        <v>9.99</v>
      </c>
      <c r="AF17" s="2">
        <v>3.9660000000000002</v>
      </c>
      <c r="AG17" s="2">
        <v>10.02</v>
      </c>
      <c r="AH17" s="2">
        <v>4.2789999999999999</v>
      </c>
      <c r="AI17" s="2">
        <v>10.029999999999999</v>
      </c>
      <c r="AJ17" s="2">
        <v>4.343</v>
      </c>
      <c r="AK17" s="2">
        <v>10.029999999999999</v>
      </c>
      <c r="AL17" s="2">
        <v>4.0128000000000004</v>
      </c>
      <c r="AS17" t="s">
        <v>69</v>
      </c>
      <c r="AT17" t="s">
        <v>70</v>
      </c>
      <c r="AX17" s="1"/>
    </row>
    <row r="18" spans="1:50" x14ac:dyDescent="0.35">
      <c r="A18" s="1">
        <v>42132</v>
      </c>
      <c r="B18">
        <v>1</v>
      </c>
      <c r="C18">
        <v>2</v>
      </c>
      <c r="D18">
        <v>6</v>
      </c>
      <c r="E18">
        <v>17</v>
      </c>
      <c r="F18">
        <v>80</v>
      </c>
      <c r="G18">
        <v>78</v>
      </c>
      <c r="H18">
        <v>16</v>
      </c>
      <c r="I18" s="11">
        <v>6.75</v>
      </c>
      <c r="J18">
        <v>0</v>
      </c>
      <c r="K18">
        <v>14</v>
      </c>
      <c r="L18">
        <v>0</v>
      </c>
      <c r="M18">
        <v>0</v>
      </c>
      <c r="N18">
        <v>14</v>
      </c>
      <c r="O18">
        <v>3</v>
      </c>
      <c r="P18">
        <v>8</v>
      </c>
      <c r="Q18">
        <v>0</v>
      </c>
      <c r="R18">
        <v>0</v>
      </c>
      <c r="S18">
        <v>3</v>
      </c>
      <c r="T18" s="7">
        <v>44</v>
      </c>
      <c r="U18" s="7">
        <v>4.5</v>
      </c>
      <c r="V18" s="7">
        <v>17</v>
      </c>
      <c r="W18" s="7">
        <v>6.4</v>
      </c>
      <c r="X18" s="11">
        <v>6.3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  <c r="AX18" s="1"/>
    </row>
    <row r="19" spans="1:50" x14ac:dyDescent="0.35">
      <c r="A19" s="1">
        <v>42132</v>
      </c>
      <c r="B19">
        <v>1</v>
      </c>
      <c r="C19">
        <v>2</v>
      </c>
      <c r="D19">
        <v>6</v>
      </c>
      <c r="E19">
        <v>18</v>
      </c>
      <c r="I19" s="11">
        <v>3.35</v>
      </c>
      <c r="J19">
        <v>0</v>
      </c>
      <c r="T19" s="7"/>
      <c r="U19" s="7"/>
      <c r="V19" s="7"/>
      <c r="W19" s="7"/>
      <c r="X19" s="11">
        <v>3.18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>
        <v>42132</v>
      </c>
      <c r="B20">
        <v>1</v>
      </c>
      <c r="C20">
        <v>2</v>
      </c>
      <c r="D20">
        <v>6</v>
      </c>
      <c r="E20">
        <v>19</v>
      </c>
      <c r="I20" s="11">
        <v>7.57</v>
      </c>
      <c r="J20">
        <v>1</v>
      </c>
      <c r="L20">
        <v>2</v>
      </c>
      <c r="T20" s="7"/>
      <c r="U20" s="7"/>
      <c r="V20" s="7"/>
      <c r="W20" s="7"/>
      <c r="X20" s="11">
        <v>7.4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t="s">
        <v>69</v>
      </c>
      <c r="AT20" t="s">
        <v>70</v>
      </c>
      <c r="AX20" s="1"/>
    </row>
    <row r="21" spans="1:50" x14ac:dyDescent="0.35">
      <c r="A21" s="1">
        <v>42132</v>
      </c>
      <c r="B21">
        <v>1</v>
      </c>
      <c r="C21">
        <v>2</v>
      </c>
      <c r="D21">
        <v>6</v>
      </c>
      <c r="E21">
        <v>20</v>
      </c>
      <c r="I21" s="11">
        <v>6.8</v>
      </c>
      <c r="J21">
        <v>0</v>
      </c>
      <c r="T21" s="7"/>
      <c r="U21" s="7"/>
      <c r="V21" s="7"/>
      <c r="W21" s="7"/>
      <c r="X21" s="11">
        <v>6.7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  <c r="AX21" s="1"/>
    </row>
    <row r="22" spans="1:50" x14ac:dyDescent="0.35">
      <c r="A22" s="1">
        <v>42716</v>
      </c>
      <c r="B22" t="s">
        <v>20</v>
      </c>
      <c r="C22">
        <v>2</v>
      </c>
      <c r="D22">
        <v>6</v>
      </c>
      <c r="E22">
        <v>1</v>
      </c>
      <c r="F22">
        <v>57</v>
      </c>
      <c r="G22">
        <v>40</v>
      </c>
      <c r="H22">
        <v>7</v>
      </c>
      <c r="I22" s="11">
        <v>1.2</v>
      </c>
      <c r="J22">
        <v>0</v>
      </c>
      <c r="K22" s="9">
        <v>7</v>
      </c>
      <c r="L22">
        <v>2</v>
      </c>
      <c r="M22">
        <v>0</v>
      </c>
      <c r="N22">
        <v>7</v>
      </c>
      <c r="O22">
        <v>0</v>
      </c>
      <c r="P22">
        <v>0</v>
      </c>
      <c r="Q22">
        <v>0</v>
      </c>
      <c r="R22">
        <v>4</v>
      </c>
      <c r="S22">
        <v>3</v>
      </c>
      <c r="T22" s="7">
        <v>30</v>
      </c>
      <c r="U22" s="7">
        <v>4.0999999999999996</v>
      </c>
      <c r="V22" s="7">
        <v>7</v>
      </c>
      <c r="W22" s="7">
        <v>3.9</v>
      </c>
      <c r="X22" s="11">
        <v>1.9</v>
      </c>
      <c r="Y22">
        <v>25</v>
      </c>
      <c r="Z22">
        <v>40</v>
      </c>
      <c r="AA22" s="3">
        <v>10</v>
      </c>
      <c r="AB22" s="3">
        <v>2.2000000000000002</v>
      </c>
      <c r="AC22" s="3">
        <v>10</v>
      </c>
      <c r="AD22" s="3">
        <v>2.1</v>
      </c>
      <c r="AE22" s="3">
        <v>10</v>
      </c>
      <c r="AF22" s="3">
        <v>2.2999999999999998</v>
      </c>
      <c r="AG22" s="3">
        <v>10</v>
      </c>
      <c r="AH22" s="3">
        <v>3.6</v>
      </c>
      <c r="AI22" s="3">
        <v>10</v>
      </c>
      <c r="AJ22" s="3">
        <v>3</v>
      </c>
      <c r="AK22" s="3">
        <v>10</v>
      </c>
      <c r="AL22" s="3">
        <v>3.4</v>
      </c>
      <c r="AM22">
        <v>3000</v>
      </c>
      <c r="AN22">
        <v>253.8</v>
      </c>
      <c r="AO22">
        <v>3000</v>
      </c>
      <c r="AP22">
        <v>158.6</v>
      </c>
      <c r="AQ22">
        <v>3000.3</v>
      </c>
      <c r="AR22">
        <v>289.89999999999998</v>
      </c>
      <c r="AS22" s="3" t="s">
        <v>69</v>
      </c>
      <c r="AT22" s="3" t="s">
        <v>71</v>
      </c>
      <c r="AX22" s="1"/>
    </row>
    <row r="23" spans="1:50" x14ac:dyDescent="0.35">
      <c r="A23" s="1">
        <v>42716</v>
      </c>
      <c r="B23" t="s">
        <v>20</v>
      </c>
      <c r="C23">
        <v>2</v>
      </c>
      <c r="D23">
        <v>6</v>
      </c>
      <c r="E23">
        <v>2</v>
      </c>
      <c r="F23">
        <v>94</v>
      </c>
      <c r="G23">
        <v>86</v>
      </c>
      <c r="H23">
        <v>16</v>
      </c>
      <c r="I23" s="11">
        <v>14.6</v>
      </c>
      <c r="J23">
        <v>2</v>
      </c>
      <c r="K23" s="9">
        <v>16</v>
      </c>
      <c r="L23">
        <v>0</v>
      </c>
      <c r="M23">
        <v>0</v>
      </c>
      <c r="N23">
        <v>10</v>
      </c>
      <c r="O23">
        <v>2</v>
      </c>
      <c r="P23">
        <v>3</v>
      </c>
      <c r="Q23">
        <v>1</v>
      </c>
      <c r="R23">
        <v>3</v>
      </c>
      <c r="S23">
        <v>1</v>
      </c>
      <c r="T23" s="7">
        <v>52</v>
      </c>
      <c r="U23" s="7">
        <v>9</v>
      </c>
      <c r="V23" s="7">
        <v>8</v>
      </c>
      <c r="W23" s="7">
        <v>3.6</v>
      </c>
      <c r="X23" s="11">
        <f>7.5+4.2</f>
        <v>11.7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>
        <v>42716</v>
      </c>
      <c r="B24" t="s">
        <v>20</v>
      </c>
      <c r="C24">
        <v>2</v>
      </c>
      <c r="D24">
        <v>6</v>
      </c>
      <c r="E24">
        <v>3</v>
      </c>
      <c r="F24">
        <v>94</v>
      </c>
      <c r="G24">
        <v>76</v>
      </c>
      <c r="H24">
        <v>22</v>
      </c>
      <c r="I24" s="11">
        <v>19.100000000000001</v>
      </c>
      <c r="J24">
        <v>4</v>
      </c>
      <c r="K24" s="9">
        <v>15</v>
      </c>
      <c r="L24">
        <v>4</v>
      </c>
      <c r="M24">
        <v>0</v>
      </c>
      <c r="N24">
        <v>15</v>
      </c>
      <c r="O24">
        <v>2</v>
      </c>
      <c r="P24">
        <v>0</v>
      </c>
      <c r="Q24">
        <v>0</v>
      </c>
      <c r="R24">
        <v>11</v>
      </c>
      <c r="S24">
        <v>2</v>
      </c>
      <c r="T24" s="7">
        <v>42</v>
      </c>
      <c r="U24" s="7">
        <v>7.3</v>
      </c>
      <c r="V24" s="7">
        <v>12</v>
      </c>
      <c r="W24" s="7">
        <v>3.4</v>
      </c>
      <c r="X24" s="11">
        <f>11.2+4.85+1.3</f>
        <v>17.349999999999998</v>
      </c>
      <c r="Y24">
        <v>0</v>
      </c>
      <c r="Z24">
        <v>0</v>
      </c>
      <c r="AA24" s="3">
        <v>10</v>
      </c>
      <c r="AB24" s="3">
        <v>3.1</v>
      </c>
      <c r="AC24" s="3">
        <v>10</v>
      </c>
      <c r="AD24" s="3">
        <v>2.8</v>
      </c>
      <c r="AE24" s="3">
        <v>10</v>
      </c>
      <c r="AF24" s="3">
        <v>2.8</v>
      </c>
      <c r="AG24" s="3">
        <v>10</v>
      </c>
      <c r="AH24" s="3">
        <v>3.5</v>
      </c>
      <c r="AI24" s="3">
        <v>10</v>
      </c>
      <c r="AJ24" s="3">
        <v>2.1</v>
      </c>
      <c r="AK24" s="3">
        <v>10</v>
      </c>
      <c r="AL24" s="3">
        <v>2.4</v>
      </c>
      <c r="AS24" t="s">
        <v>69</v>
      </c>
      <c r="AT24" t="s">
        <v>71</v>
      </c>
      <c r="AX24" s="1"/>
    </row>
    <row r="25" spans="1:50" x14ac:dyDescent="0.35">
      <c r="A25" s="1">
        <v>42716</v>
      </c>
      <c r="B25" t="s">
        <v>20</v>
      </c>
      <c r="C25">
        <v>2</v>
      </c>
      <c r="D25">
        <v>6</v>
      </c>
      <c r="I25" s="11"/>
      <c r="K25" s="9"/>
      <c r="T25" s="7"/>
      <c r="U25" s="7"/>
      <c r="V25" s="7"/>
      <c r="W25" s="7"/>
      <c r="X25" s="1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>
        <v>42716</v>
      </c>
      <c r="B26" t="s">
        <v>20</v>
      </c>
      <c r="C26">
        <v>2</v>
      </c>
      <c r="D26">
        <v>6</v>
      </c>
      <c r="E26">
        <v>5</v>
      </c>
      <c r="F26">
        <v>80</v>
      </c>
      <c r="G26">
        <v>81</v>
      </c>
      <c r="H26">
        <v>6</v>
      </c>
      <c r="I26" s="11">
        <v>1</v>
      </c>
      <c r="J26">
        <v>0</v>
      </c>
      <c r="K26" s="9">
        <v>5</v>
      </c>
      <c r="L26">
        <v>3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5</v>
      </c>
      <c r="T26" s="7">
        <v>25</v>
      </c>
      <c r="U26" s="7">
        <v>5.2</v>
      </c>
      <c r="V26" s="7">
        <v>18</v>
      </c>
      <c r="W26" s="7">
        <v>2.1</v>
      </c>
      <c r="X26" s="11">
        <v>1.7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>
        <v>42716</v>
      </c>
      <c r="B27" t="s">
        <v>20</v>
      </c>
      <c r="C27">
        <v>2</v>
      </c>
      <c r="D27">
        <v>6</v>
      </c>
      <c r="E27">
        <v>6</v>
      </c>
      <c r="F27">
        <v>106</v>
      </c>
      <c r="G27">
        <v>69</v>
      </c>
      <c r="H27">
        <v>10</v>
      </c>
      <c r="I27" s="11">
        <v>4</v>
      </c>
      <c r="J27">
        <v>1</v>
      </c>
      <c r="K27" s="9">
        <v>8</v>
      </c>
      <c r="L27">
        <v>2</v>
      </c>
      <c r="M27">
        <v>0</v>
      </c>
      <c r="N27">
        <v>8</v>
      </c>
      <c r="O27">
        <v>2</v>
      </c>
      <c r="P27">
        <v>1</v>
      </c>
      <c r="Q27">
        <v>0</v>
      </c>
      <c r="R27">
        <v>3</v>
      </c>
      <c r="S27">
        <v>2</v>
      </c>
      <c r="T27" s="7">
        <v>54</v>
      </c>
      <c r="U27" s="7">
        <v>8.1999999999999993</v>
      </c>
      <c r="V27" s="7">
        <v>7</v>
      </c>
      <c r="W27" s="7">
        <v>4.4000000000000004</v>
      </c>
      <c r="X27" s="11">
        <v>4.5999999999999996</v>
      </c>
      <c r="Y27">
        <v>40</v>
      </c>
      <c r="Z27">
        <v>40</v>
      </c>
      <c r="AA27" s="3">
        <v>10</v>
      </c>
      <c r="AB27" s="3">
        <v>3.5</v>
      </c>
      <c r="AC27" s="3">
        <v>10</v>
      </c>
      <c r="AD27" s="3">
        <v>2.8</v>
      </c>
      <c r="AE27" s="3">
        <v>10</v>
      </c>
      <c r="AF27" s="3">
        <v>2.7</v>
      </c>
      <c r="AG27" s="3">
        <v>10</v>
      </c>
      <c r="AH27" s="3">
        <v>3</v>
      </c>
      <c r="AI27" s="3">
        <v>10</v>
      </c>
      <c r="AJ27" s="3">
        <v>2.2000000000000002</v>
      </c>
      <c r="AK27" s="3">
        <v>10</v>
      </c>
      <c r="AL27" s="3">
        <v>2.4</v>
      </c>
      <c r="AS27" t="s">
        <v>69</v>
      </c>
      <c r="AT27" t="s">
        <v>71</v>
      </c>
      <c r="AX27" s="1"/>
    </row>
    <row r="28" spans="1:50" x14ac:dyDescent="0.35">
      <c r="A28" s="1">
        <v>42716</v>
      </c>
      <c r="B28" t="s">
        <v>20</v>
      </c>
      <c r="C28">
        <v>2</v>
      </c>
      <c r="D28">
        <v>6</v>
      </c>
      <c r="E28">
        <v>7</v>
      </c>
      <c r="F28">
        <v>112</v>
      </c>
      <c r="G28">
        <v>110</v>
      </c>
      <c r="H28">
        <v>20</v>
      </c>
      <c r="I28" s="11">
        <v>14.6</v>
      </c>
      <c r="J28">
        <v>4</v>
      </c>
      <c r="K28" s="9">
        <v>12</v>
      </c>
      <c r="L28">
        <v>0</v>
      </c>
      <c r="M28">
        <v>0</v>
      </c>
      <c r="N28">
        <v>12</v>
      </c>
      <c r="O28">
        <v>2</v>
      </c>
      <c r="P28">
        <v>0</v>
      </c>
      <c r="Q28">
        <v>1</v>
      </c>
      <c r="R28">
        <v>8</v>
      </c>
      <c r="S28">
        <v>1</v>
      </c>
      <c r="T28" s="7">
        <v>53</v>
      </c>
      <c r="U28" s="7">
        <v>10.1</v>
      </c>
      <c r="V28" s="7">
        <v>11</v>
      </c>
      <c r="W28" s="7">
        <v>6.1</v>
      </c>
      <c r="X28" s="11">
        <f>9.6+5.3</f>
        <v>14.899999999999999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t="s">
        <v>69</v>
      </c>
      <c r="AT28" t="s">
        <v>71</v>
      </c>
      <c r="AX28" s="1"/>
    </row>
    <row r="29" spans="1:50" x14ac:dyDescent="0.35">
      <c r="A29" s="1">
        <v>42716</v>
      </c>
      <c r="B29" t="s">
        <v>20</v>
      </c>
      <c r="C29">
        <v>2</v>
      </c>
      <c r="D29">
        <v>6</v>
      </c>
      <c r="E29">
        <v>8</v>
      </c>
      <c r="F29">
        <v>110</v>
      </c>
      <c r="G29">
        <v>88</v>
      </c>
      <c r="H29">
        <v>16</v>
      </c>
      <c r="I29" s="11">
        <v>8</v>
      </c>
      <c r="J29">
        <v>2</v>
      </c>
      <c r="K29" s="9">
        <v>6</v>
      </c>
      <c r="L29">
        <v>1</v>
      </c>
      <c r="M29">
        <v>0</v>
      </c>
      <c r="N29">
        <v>5</v>
      </c>
      <c r="O29">
        <v>0</v>
      </c>
      <c r="P29">
        <v>1</v>
      </c>
      <c r="Q29">
        <v>1</v>
      </c>
      <c r="R29">
        <v>1</v>
      </c>
      <c r="S29">
        <v>2</v>
      </c>
      <c r="T29" s="7">
        <v>64</v>
      </c>
      <c r="U29" s="7">
        <v>7.2</v>
      </c>
      <c r="V29" s="7">
        <v>14</v>
      </c>
      <c r="W29" s="7">
        <v>2.6</v>
      </c>
      <c r="X29" s="11">
        <v>8</v>
      </c>
      <c r="Y29">
        <v>10</v>
      </c>
      <c r="Z29">
        <v>10</v>
      </c>
      <c r="AA29" s="3">
        <v>10</v>
      </c>
      <c r="AB29" s="3">
        <v>3.5</v>
      </c>
      <c r="AC29" s="3">
        <v>10</v>
      </c>
      <c r="AD29" s="3">
        <v>2.9</v>
      </c>
      <c r="AE29" s="3">
        <v>10</v>
      </c>
      <c r="AF29" s="3">
        <v>2.7</v>
      </c>
      <c r="AG29" s="3">
        <v>10</v>
      </c>
      <c r="AH29" s="3">
        <v>3.6</v>
      </c>
      <c r="AI29" s="3">
        <v>10</v>
      </c>
      <c r="AJ29" s="3">
        <v>2.4</v>
      </c>
      <c r="AK29" s="3">
        <v>6.8</v>
      </c>
      <c r="AL29" s="3">
        <v>2.1</v>
      </c>
      <c r="AS29" t="s">
        <v>69</v>
      </c>
      <c r="AT29" t="s">
        <v>71</v>
      </c>
      <c r="AX29" s="1"/>
    </row>
    <row r="30" spans="1:50" x14ac:dyDescent="0.35">
      <c r="A30" s="1">
        <v>42716</v>
      </c>
      <c r="B30" t="s">
        <v>20</v>
      </c>
      <c r="C30">
        <v>2</v>
      </c>
      <c r="D30">
        <v>6</v>
      </c>
      <c r="I30" s="11"/>
      <c r="K30" s="9"/>
      <c r="T30" s="7"/>
      <c r="U30" s="7"/>
      <c r="V30" s="7"/>
      <c r="W30" s="7"/>
      <c r="X30" s="1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  <c r="AX30" s="1"/>
    </row>
    <row r="31" spans="1:50" x14ac:dyDescent="0.35">
      <c r="A31" s="1">
        <v>42716</v>
      </c>
      <c r="B31" t="s">
        <v>20</v>
      </c>
      <c r="C31">
        <v>2</v>
      </c>
      <c r="D31">
        <v>6</v>
      </c>
      <c r="E31">
        <v>10</v>
      </c>
      <c r="F31">
        <v>73</v>
      </c>
      <c r="G31">
        <v>43</v>
      </c>
      <c r="H31">
        <v>13</v>
      </c>
      <c r="I31" s="11">
        <v>1.8</v>
      </c>
      <c r="J31">
        <v>1</v>
      </c>
      <c r="K31" s="9">
        <v>6</v>
      </c>
      <c r="L31">
        <v>3</v>
      </c>
      <c r="M31">
        <v>0</v>
      </c>
      <c r="N31">
        <v>6</v>
      </c>
      <c r="O31">
        <v>0</v>
      </c>
      <c r="P31">
        <v>0</v>
      </c>
      <c r="Q31">
        <v>0</v>
      </c>
      <c r="R31">
        <v>5</v>
      </c>
      <c r="S31">
        <v>1</v>
      </c>
      <c r="T31" s="7">
        <v>43</v>
      </c>
      <c r="U31" s="7">
        <v>6.7</v>
      </c>
      <c r="V31" s="7">
        <v>9</v>
      </c>
      <c r="W31" s="7">
        <v>3.5</v>
      </c>
      <c r="X31" s="11">
        <v>2.35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>
        <v>42716</v>
      </c>
      <c r="B32" t="s">
        <v>20</v>
      </c>
      <c r="C32">
        <v>2</v>
      </c>
      <c r="D32">
        <v>6</v>
      </c>
      <c r="I32" s="11"/>
      <c r="K32" s="9"/>
      <c r="T32" s="7"/>
      <c r="U32" s="7"/>
      <c r="V32" s="7"/>
      <c r="W32" s="7"/>
      <c r="X32" s="11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S32" t="s">
        <v>69</v>
      </c>
      <c r="AT32" t="s">
        <v>71</v>
      </c>
      <c r="AX32" s="1"/>
    </row>
    <row r="33" spans="1:50" x14ac:dyDescent="0.35">
      <c r="A33" s="1">
        <v>42716</v>
      </c>
      <c r="B33" t="s">
        <v>20</v>
      </c>
      <c r="C33">
        <v>2</v>
      </c>
      <c r="D33">
        <v>6</v>
      </c>
      <c r="I33" s="11"/>
      <c r="K33" s="9"/>
      <c r="T33" s="7"/>
      <c r="U33" s="7"/>
      <c r="V33" s="7"/>
      <c r="W33" s="7"/>
      <c r="X33" s="11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t="s">
        <v>69</v>
      </c>
      <c r="AT33" t="s">
        <v>71</v>
      </c>
      <c r="AX33" s="1"/>
    </row>
    <row r="34" spans="1:50" x14ac:dyDescent="0.35">
      <c r="A34" s="1">
        <v>42716</v>
      </c>
      <c r="B34" t="s">
        <v>20</v>
      </c>
      <c r="C34">
        <v>2</v>
      </c>
      <c r="D34">
        <v>6</v>
      </c>
      <c r="E34">
        <v>13</v>
      </c>
      <c r="F34">
        <v>77</v>
      </c>
      <c r="G34">
        <v>130</v>
      </c>
      <c r="H34">
        <v>10</v>
      </c>
      <c r="I34" s="11">
        <v>20.2</v>
      </c>
      <c r="J34">
        <v>3</v>
      </c>
      <c r="K34" s="9">
        <v>10</v>
      </c>
      <c r="L34">
        <v>4</v>
      </c>
      <c r="M34">
        <v>0</v>
      </c>
      <c r="N34">
        <v>9</v>
      </c>
      <c r="O34">
        <v>3</v>
      </c>
      <c r="P34">
        <v>0</v>
      </c>
      <c r="Q34">
        <v>0</v>
      </c>
      <c r="R34">
        <v>4</v>
      </c>
      <c r="S34">
        <v>2</v>
      </c>
      <c r="T34" s="7">
        <v>65</v>
      </c>
      <c r="U34" s="7">
        <v>12.1</v>
      </c>
      <c r="V34" s="7">
        <v>10</v>
      </c>
      <c r="W34" s="7">
        <v>4.2</v>
      </c>
      <c r="X34" s="11">
        <f>8.05+6+5.5</f>
        <v>19.55</v>
      </c>
      <c r="Y34">
        <v>5</v>
      </c>
      <c r="Z34">
        <v>5</v>
      </c>
      <c r="AA34" s="3">
        <v>10</v>
      </c>
      <c r="AB34" s="3">
        <v>3.3</v>
      </c>
      <c r="AC34" s="3">
        <v>10</v>
      </c>
      <c r="AD34" s="3">
        <v>3.6</v>
      </c>
      <c r="AE34" s="3">
        <v>10</v>
      </c>
      <c r="AF34" s="3">
        <v>2.4</v>
      </c>
      <c r="AG34" s="3">
        <v>10</v>
      </c>
      <c r="AH34" s="3">
        <v>4</v>
      </c>
      <c r="AI34" s="3">
        <v>10</v>
      </c>
      <c r="AJ34" s="3">
        <v>3.9</v>
      </c>
      <c r="AK34" s="3">
        <v>10</v>
      </c>
      <c r="AL34" s="3">
        <v>3.5</v>
      </c>
      <c r="AS34" t="s">
        <v>69</v>
      </c>
      <c r="AT34" t="s">
        <v>71</v>
      </c>
      <c r="AX34" s="1"/>
    </row>
    <row r="35" spans="1:50" x14ac:dyDescent="0.35">
      <c r="A35" s="1">
        <v>42716</v>
      </c>
      <c r="B35" t="s">
        <v>20</v>
      </c>
      <c r="C35">
        <v>2</v>
      </c>
      <c r="D35">
        <v>6</v>
      </c>
      <c r="I35" s="11"/>
      <c r="K35" s="9"/>
      <c r="T35" s="7"/>
      <c r="U35" s="7"/>
      <c r="V35" s="7"/>
      <c r="W35" s="7"/>
      <c r="X35" s="11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t="s">
        <v>69</v>
      </c>
      <c r="AT35" t="s">
        <v>71</v>
      </c>
      <c r="AX35" s="1"/>
    </row>
    <row r="36" spans="1:50" x14ac:dyDescent="0.35">
      <c r="A36" s="1">
        <v>42716</v>
      </c>
      <c r="B36" t="s">
        <v>20</v>
      </c>
      <c r="C36">
        <v>2</v>
      </c>
      <c r="D36">
        <v>6</v>
      </c>
      <c r="I36" s="11"/>
      <c r="K36" s="9"/>
      <c r="T36" s="7"/>
      <c r="U36" s="7"/>
      <c r="V36" s="7"/>
      <c r="W36" s="7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>
        <v>42716</v>
      </c>
      <c r="B37" t="s">
        <v>20</v>
      </c>
      <c r="C37">
        <v>2</v>
      </c>
      <c r="D37">
        <v>6</v>
      </c>
      <c r="I37" s="11"/>
      <c r="K37" s="9"/>
      <c r="T37" s="7"/>
      <c r="U37" s="7"/>
      <c r="V37" s="7"/>
      <c r="W37" s="7"/>
      <c r="X37" s="1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  <c r="AX37" s="1"/>
    </row>
    <row r="38" spans="1:50" x14ac:dyDescent="0.35">
      <c r="A38" s="1">
        <v>42716</v>
      </c>
      <c r="B38" t="s">
        <v>20</v>
      </c>
      <c r="C38">
        <v>2</v>
      </c>
      <c r="D38">
        <v>6</v>
      </c>
      <c r="I38" s="11"/>
      <c r="T38" s="7"/>
      <c r="U38" s="7"/>
      <c r="V38" s="7"/>
      <c r="W38" s="7"/>
      <c r="X38" s="11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>
        <v>42716</v>
      </c>
      <c r="B39" t="s">
        <v>20</v>
      </c>
      <c r="C39">
        <v>2</v>
      </c>
      <c r="D39">
        <v>6</v>
      </c>
      <c r="I39" s="11"/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>
        <v>42716</v>
      </c>
      <c r="B40" t="s">
        <v>20</v>
      </c>
      <c r="C40">
        <v>2</v>
      </c>
      <c r="D40">
        <v>6</v>
      </c>
      <c r="I40" s="11"/>
      <c r="T40" s="7"/>
      <c r="U40" s="7"/>
      <c r="V40" s="7"/>
      <c r="W40" s="7"/>
      <c r="X40" s="11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>
        <v>42716</v>
      </c>
      <c r="B41" t="s">
        <v>20</v>
      </c>
      <c r="C41">
        <v>2</v>
      </c>
      <c r="D41" t="s">
        <v>21</v>
      </c>
      <c r="E41">
        <v>20</v>
      </c>
      <c r="F41">
        <v>62</v>
      </c>
      <c r="G41">
        <v>70</v>
      </c>
      <c r="H41">
        <v>6</v>
      </c>
      <c r="I41" s="11">
        <v>1.1000000000000001</v>
      </c>
      <c r="J41">
        <v>2</v>
      </c>
      <c r="K41">
        <v>5</v>
      </c>
      <c r="L41">
        <v>5</v>
      </c>
      <c r="M41">
        <v>0</v>
      </c>
      <c r="N41">
        <v>4</v>
      </c>
      <c r="O41">
        <v>0</v>
      </c>
      <c r="P41">
        <v>0</v>
      </c>
      <c r="Q41">
        <v>0</v>
      </c>
      <c r="R41">
        <v>2</v>
      </c>
      <c r="S41">
        <v>2</v>
      </c>
      <c r="T41" s="7">
        <v>27</v>
      </c>
      <c r="U41" s="7">
        <v>4</v>
      </c>
      <c r="V41" s="7">
        <v>19</v>
      </c>
      <c r="W41" s="7">
        <v>3.1</v>
      </c>
      <c r="X41" s="11">
        <v>1.6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>
        <v>42132</v>
      </c>
      <c r="B42" t="s">
        <v>13</v>
      </c>
      <c r="C42">
        <v>4</v>
      </c>
      <c r="D42">
        <v>4</v>
      </c>
      <c r="E42">
        <v>1</v>
      </c>
      <c r="I42" s="11">
        <v>0.02</v>
      </c>
      <c r="J42">
        <v>0</v>
      </c>
      <c r="T42" s="7"/>
      <c r="U42" s="7"/>
      <c r="V42" s="7"/>
      <c r="W42" s="7"/>
      <c r="X42" s="11">
        <v>0.02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3000.2</v>
      </c>
      <c r="AN42" s="7">
        <v>315.5</v>
      </c>
      <c r="AO42" s="7">
        <v>3000.6</v>
      </c>
      <c r="AP42" s="7">
        <v>312.8</v>
      </c>
      <c r="AQ42" s="7">
        <v>2207.6</v>
      </c>
      <c r="AR42" s="7">
        <v>194</v>
      </c>
      <c r="AS42" s="3" t="s">
        <v>72</v>
      </c>
      <c r="AT42" s="3" t="s">
        <v>70</v>
      </c>
      <c r="AX42" s="1"/>
    </row>
    <row r="43" spans="1:50" x14ac:dyDescent="0.35">
      <c r="A43" s="1">
        <v>42132</v>
      </c>
      <c r="B43" t="s">
        <v>13</v>
      </c>
      <c r="C43">
        <v>4</v>
      </c>
      <c r="D43">
        <v>4</v>
      </c>
      <c r="E43">
        <v>2</v>
      </c>
      <c r="F43">
        <v>53</v>
      </c>
      <c r="G43">
        <v>72</v>
      </c>
      <c r="H43">
        <v>18</v>
      </c>
      <c r="I43" s="11">
        <v>2</v>
      </c>
      <c r="J43">
        <v>0</v>
      </c>
      <c r="K43">
        <v>4</v>
      </c>
      <c r="L43">
        <v>8</v>
      </c>
      <c r="M43">
        <v>0</v>
      </c>
      <c r="N43">
        <v>4</v>
      </c>
      <c r="O43">
        <v>0</v>
      </c>
      <c r="P43">
        <v>1</v>
      </c>
      <c r="Q43">
        <v>0</v>
      </c>
      <c r="R43">
        <v>0</v>
      </c>
      <c r="S43">
        <v>3</v>
      </c>
      <c r="T43" s="7">
        <v>26</v>
      </c>
      <c r="U43" s="7">
        <v>5.2</v>
      </c>
      <c r="V43" s="7">
        <v>55</v>
      </c>
      <c r="W43" s="7">
        <v>5.3</v>
      </c>
      <c r="X43" s="11">
        <v>1.95</v>
      </c>
      <c r="Y43">
        <v>40</v>
      </c>
      <c r="Z43">
        <v>75</v>
      </c>
      <c r="AA43" s="3">
        <v>10.029999999999999</v>
      </c>
      <c r="AB43" s="3">
        <v>3.9112</v>
      </c>
      <c r="AC43" s="3">
        <v>9.99</v>
      </c>
      <c r="AD43" s="3">
        <v>3.6707000000000001</v>
      </c>
      <c r="AE43" s="3">
        <v>10.029999999999999</v>
      </c>
      <c r="AF43" s="3">
        <v>3.6797</v>
      </c>
      <c r="AG43" s="3">
        <v>9.93</v>
      </c>
      <c r="AH43" s="3">
        <v>3.6953999999999998</v>
      </c>
      <c r="AI43" s="3">
        <v>9.9700000000000006</v>
      </c>
      <c r="AJ43" s="3">
        <v>3.6069</v>
      </c>
      <c r="AK43" s="3">
        <v>10.029999999999999</v>
      </c>
      <c r="AL43" s="3">
        <v>3.9098000000000002</v>
      </c>
      <c r="AS43" t="s">
        <v>72</v>
      </c>
      <c r="AT43" t="s">
        <v>70</v>
      </c>
      <c r="AX43" s="1"/>
    </row>
    <row r="44" spans="1:50" x14ac:dyDescent="0.35">
      <c r="A44" s="1">
        <v>42132</v>
      </c>
      <c r="B44" t="s">
        <v>13</v>
      </c>
      <c r="C44">
        <v>4</v>
      </c>
      <c r="D44">
        <v>4</v>
      </c>
      <c r="E44">
        <v>3</v>
      </c>
      <c r="F44">
        <v>33</v>
      </c>
      <c r="G44">
        <v>50</v>
      </c>
      <c r="H44">
        <v>14</v>
      </c>
      <c r="I44" s="11">
        <v>0.59</v>
      </c>
      <c r="J44">
        <v>0</v>
      </c>
      <c r="K44">
        <v>2</v>
      </c>
      <c r="L44">
        <v>5</v>
      </c>
      <c r="M44">
        <v>0</v>
      </c>
      <c r="N44">
        <v>2</v>
      </c>
      <c r="O44">
        <v>1</v>
      </c>
      <c r="P44">
        <v>0</v>
      </c>
      <c r="Q44">
        <v>0</v>
      </c>
      <c r="R44">
        <v>0</v>
      </c>
      <c r="S44">
        <v>1</v>
      </c>
      <c r="T44" s="7">
        <v>46</v>
      </c>
      <c r="U44" s="7">
        <v>5.2</v>
      </c>
      <c r="V44" s="7"/>
      <c r="W44" s="7"/>
      <c r="X44" s="11">
        <v>0.38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>
        <v>42132</v>
      </c>
      <c r="B45" t="s">
        <v>13</v>
      </c>
      <c r="C45">
        <v>4</v>
      </c>
      <c r="D45">
        <v>4</v>
      </c>
      <c r="E45">
        <v>4</v>
      </c>
      <c r="I45" s="11">
        <v>0.1</v>
      </c>
      <c r="J45">
        <v>0</v>
      </c>
      <c r="L45">
        <v>2</v>
      </c>
      <c r="T45" s="7"/>
      <c r="U45" s="7"/>
      <c r="V45" s="7"/>
      <c r="W45" s="7"/>
      <c r="X45" s="11">
        <v>0.1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>
        <v>42132</v>
      </c>
      <c r="B46" t="s">
        <v>13</v>
      </c>
      <c r="C46">
        <v>4</v>
      </c>
      <c r="D46">
        <v>4</v>
      </c>
      <c r="E46">
        <v>5</v>
      </c>
      <c r="F46">
        <v>47</v>
      </c>
      <c r="G46">
        <v>49</v>
      </c>
      <c r="H46">
        <v>15</v>
      </c>
      <c r="I46" s="11">
        <v>1.55</v>
      </c>
      <c r="J46">
        <v>0</v>
      </c>
      <c r="K46">
        <v>6</v>
      </c>
      <c r="L46">
        <v>4</v>
      </c>
      <c r="M46">
        <v>0</v>
      </c>
      <c r="N46">
        <v>6</v>
      </c>
      <c r="O46">
        <v>3</v>
      </c>
      <c r="P46">
        <v>0</v>
      </c>
      <c r="Q46">
        <v>0</v>
      </c>
      <c r="R46">
        <v>0</v>
      </c>
      <c r="S46">
        <v>3</v>
      </c>
      <c r="T46" s="7">
        <v>23</v>
      </c>
      <c r="U46" s="7">
        <v>5</v>
      </c>
      <c r="V46" s="7">
        <v>5.5</v>
      </c>
      <c r="W46" s="7">
        <v>3.8</v>
      </c>
      <c r="X46" s="11">
        <v>1.23</v>
      </c>
      <c r="Y46">
        <v>30</v>
      </c>
      <c r="Z46">
        <v>25</v>
      </c>
      <c r="AA46" s="3">
        <v>9.99</v>
      </c>
      <c r="AB46" s="3">
        <v>3.5518000000000001</v>
      </c>
      <c r="AC46" s="3">
        <v>10.029999999999999</v>
      </c>
      <c r="AD46" s="3">
        <v>3.7824</v>
      </c>
      <c r="AE46" s="3">
        <v>9.98</v>
      </c>
      <c r="AF46" s="3">
        <v>3.5581</v>
      </c>
      <c r="AG46" s="3">
        <v>9.9600000000000009</v>
      </c>
      <c r="AH46" s="3">
        <v>3.9841000000000002</v>
      </c>
      <c r="AI46" s="3">
        <v>9.9600000000000009</v>
      </c>
      <c r="AJ46" s="3">
        <v>4.1189999999999998</v>
      </c>
      <c r="AK46" s="3">
        <v>10.01</v>
      </c>
      <c r="AL46" s="3">
        <v>3.9864000000000002</v>
      </c>
      <c r="AS46" t="s">
        <v>72</v>
      </c>
      <c r="AT46" t="s">
        <v>70</v>
      </c>
      <c r="AX46" s="1"/>
    </row>
    <row r="47" spans="1:50" x14ac:dyDescent="0.35">
      <c r="A47" s="1">
        <v>42132</v>
      </c>
      <c r="B47" t="s">
        <v>13</v>
      </c>
      <c r="C47">
        <v>4</v>
      </c>
      <c r="D47">
        <v>4</v>
      </c>
      <c r="E47">
        <v>6</v>
      </c>
      <c r="F47">
        <v>41</v>
      </c>
      <c r="G47">
        <v>59</v>
      </c>
      <c r="H47">
        <v>14</v>
      </c>
      <c r="I47" s="11">
        <v>1.75</v>
      </c>
      <c r="J47">
        <v>0</v>
      </c>
      <c r="K47">
        <v>2</v>
      </c>
      <c r="L47">
        <v>0</v>
      </c>
      <c r="M47">
        <v>0</v>
      </c>
      <c r="N47">
        <v>2</v>
      </c>
      <c r="O47">
        <v>0</v>
      </c>
      <c r="P47">
        <v>2</v>
      </c>
      <c r="Q47">
        <v>0</v>
      </c>
      <c r="R47">
        <v>0</v>
      </c>
      <c r="S47">
        <v>0</v>
      </c>
      <c r="T47" s="7">
        <v>41</v>
      </c>
      <c r="U47" s="7">
        <v>6.4</v>
      </c>
      <c r="V47" s="7">
        <v>33</v>
      </c>
      <c r="W47" s="7">
        <v>6.3</v>
      </c>
      <c r="X47" s="11">
        <v>1.73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>
        <v>42132</v>
      </c>
      <c r="B48" t="s">
        <v>13</v>
      </c>
      <c r="C48">
        <v>4</v>
      </c>
      <c r="D48">
        <v>4</v>
      </c>
      <c r="E48">
        <v>7</v>
      </c>
      <c r="F48">
        <v>90</v>
      </c>
      <c r="G48">
        <v>73</v>
      </c>
      <c r="H48">
        <v>18</v>
      </c>
      <c r="I48" s="11">
        <v>3.7</v>
      </c>
      <c r="J48">
        <v>0</v>
      </c>
      <c r="K48">
        <v>6</v>
      </c>
      <c r="L48">
        <v>0</v>
      </c>
      <c r="M48">
        <v>0</v>
      </c>
      <c r="N48">
        <v>6</v>
      </c>
      <c r="O48">
        <v>0</v>
      </c>
      <c r="P48">
        <v>3</v>
      </c>
      <c r="Q48">
        <v>0</v>
      </c>
      <c r="R48">
        <v>0</v>
      </c>
      <c r="S48">
        <v>3</v>
      </c>
      <c r="T48" s="7">
        <v>42</v>
      </c>
      <c r="U48" s="7">
        <v>7.7</v>
      </c>
      <c r="V48" s="7">
        <v>7</v>
      </c>
      <c r="W48" s="7">
        <v>4</v>
      </c>
      <c r="X48" s="11">
        <v>3.5</v>
      </c>
      <c r="Y48">
        <v>40</v>
      </c>
      <c r="Z48">
        <v>5</v>
      </c>
      <c r="AA48" s="3">
        <v>9.9969999999999999</v>
      </c>
      <c r="AB48" s="3">
        <v>4.1782000000000004</v>
      </c>
      <c r="AC48" s="3">
        <v>9.99</v>
      </c>
      <c r="AD48" s="3">
        <v>4.1665999999999999</v>
      </c>
      <c r="AE48" s="3">
        <v>10.039999999999999</v>
      </c>
      <c r="AF48" s="3">
        <v>3.5470000000000002</v>
      </c>
      <c r="AG48" s="3">
        <v>9.99</v>
      </c>
      <c r="AH48" s="3">
        <v>3.9009999999999998</v>
      </c>
      <c r="AI48" s="3">
        <v>10.02</v>
      </c>
      <c r="AJ48" s="3">
        <v>3.2134999999999998</v>
      </c>
      <c r="AK48" s="3">
        <v>9.98</v>
      </c>
      <c r="AL48" s="3">
        <v>2.8887</v>
      </c>
      <c r="AS48" t="s">
        <v>72</v>
      </c>
      <c r="AT48" t="s">
        <v>70</v>
      </c>
      <c r="AX48" s="1"/>
    </row>
    <row r="49" spans="1:50" x14ac:dyDescent="0.35">
      <c r="A49" s="1">
        <v>42132</v>
      </c>
      <c r="B49" t="s">
        <v>13</v>
      </c>
      <c r="C49">
        <v>4</v>
      </c>
      <c r="D49">
        <v>4</v>
      </c>
      <c r="E49">
        <v>8</v>
      </c>
      <c r="I49" s="11">
        <v>1.95</v>
      </c>
      <c r="J49">
        <v>0</v>
      </c>
      <c r="T49" s="7"/>
      <c r="U49" s="7"/>
      <c r="V49" s="7"/>
      <c r="W49" s="7"/>
      <c r="X49" s="11">
        <v>2.35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S49" t="s">
        <v>72</v>
      </c>
      <c r="AT49" t="s">
        <v>70</v>
      </c>
      <c r="AX49" s="1"/>
    </row>
    <row r="50" spans="1:50" x14ac:dyDescent="0.35">
      <c r="A50" s="1">
        <v>42132</v>
      </c>
      <c r="B50" t="s">
        <v>13</v>
      </c>
      <c r="C50">
        <v>4</v>
      </c>
      <c r="D50">
        <v>4</v>
      </c>
      <c r="E50">
        <v>9</v>
      </c>
      <c r="I50" s="11">
        <v>1.1000000000000001</v>
      </c>
      <c r="J50">
        <v>0</v>
      </c>
      <c r="L50">
        <f>3+1</f>
        <v>4</v>
      </c>
      <c r="T50" s="7"/>
      <c r="U50" s="7"/>
      <c r="V50" s="7"/>
      <c r="W50" s="7"/>
      <c r="X50" s="11">
        <v>1.05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>
        <v>42132</v>
      </c>
      <c r="B51" t="s">
        <v>13</v>
      </c>
      <c r="C51">
        <v>4</v>
      </c>
      <c r="D51">
        <v>4</v>
      </c>
      <c r="E51">
        <v>10</v>
      </c>
      <c r="I51" s="11">
        <v>2.35</v>
      </c>
      <c r="J51">
        <v>0</v>
      </c>
      <c r="L51">
        <v>1</v>
      </c>
      <c r="T51" s="7"/>
      <c r="U51" s="7"/>
      <c r="V51" s="7"/>
      <c r="W51" s="7"/>
      <c r="X51" s="11">
        <v>2.3199999999999998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>
        <v>42132</v>
      </c>
      <c r="B52" t="s">
        <v>13</v>
      </c>
      <c r="C52">
        <v>4</v>
      </c>
      <c r="D52">
        <v>4</v>
      </c>
      <c r="E52">
        <v>11</v>
      </c>
      <c r="I52" s="11">
        <v>4.0999999999999996</v>
      </c>
      <c r="J52">
        <v>0</v>
      </c>
      <c r="L52">
        <v>2</v>
      </c>
      <c r="T52" s="7"/>
      <c r="U52" s="7"/>
      <c r="V52" s="7"/>
      <c r="W52" s="7"/>
      <c r="X52" s="11">
        <v>3.9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  <c r="AX52" s="1"/>
    </row>
    <row r="53" spans="1:50" x14ac:dyDescent="0.35">
      <c r="A53" s="1">
        <v>42132</v>
      </c>
      <c r="B53" t="s">
        <v>13</v>
      </c>
      <c r="C53">
        <v>4</v>
      </c>
      <c r="D53">
        <v>4</v>
      </c>
      <c r="E53">
        <v>12</v>
      </c>
      <c r="I53" s="11">
        <v>0.5</v>
      </c>
      <c r="J53">
        <v>0</v>
      </c>
      <c r="L53">
        <f>2+1</f>
        <v>3</v>
      </c>
      <c r="T53" s="7"/>
      <c r="U53" s="7"/>
      <c r="V53" s="7"/>
      <c r="W53" s="7"/>
      <c r="X53" s="11">
        <v>0.4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t="s">
        <v>72</v>
      </c>
      <c r="AT53" t="s">
        <v>70</v>
      </c>
      <c r="AX53" s="1"/>
    </row>
    <row r="54" spans="1:50" x14ac:dyDescent="0.35">
      <c r="A54" s="1">
        <v>42132</v>
      </c>
      <c r="B54" t="s">
        <v>13</v>
      </c>
      <c r="C54">
        <v>4</v>
      </c>
      <c r="D54">
        <v>4</v>
      </c>
      <c r="E54">
        <v>13</v>
      </c>
      <c r="F54">
        <v>90</v>
      </c>
      <c r="G54">
        <v>75</v>
      </c>
      <c r="H54">
        <v>19</v>
      </c>
      <c r="I54" s="11">
        <v>3.5</v>
      </c>
      <c r="J54">
        <v>0</v>
      </c>
      <c r="K54">
        <v>11</v>
      </c>
      <c r="L54">
        <v>3</v>
      </c>
      <c r="M54">
        <v>0</v>
      </c>
      <c r="N54">
        <v>10</v>
      </c>
      <c r="O54">
        <v>2</v>
      </c>
      <c r="P54">
        <v>2</v>
      </c>
      <c r="Q54">
        <v>3</v>
      </c>
      <c r="R54">
        <v>0</v>
      </c>
      <c r="S54">
        <v>3</v>
      </c>
      <c r="T54" s="7">
        <v>33</v>
      </c>
      <c r="U54" s="7">
        <v>7.4</v>
      </c>
      <c r="V54" s="7">
        <v>9</v>
      </c>
      <c r="W54" s="7">
        <v>6.2</v>
      </c>
      <c r="X54" s="11">
        <v>3.25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>
        <v>42132</v>
      </c>
      <c r="B55" t="s">
        <v>13</v>
      </c>
      <c r="C55">
        <v>4</v>
      </c>
      <c r="D55">
        <v>4</v>
      </c>
      <c r="E55">
        <v>14</v>
      </c>
      <c r="F55">
        <v>50</v>
      </c>
      <c r="G55">
        <v>65</v>
      </c>
      <c r="H55">
        <v>13</v>
      </c>
      <c r="I55" s="11">
        <v>2.1</v>
      </c>
      <c r="J55">
        <v>0</v>
      </c>
      <c r="K55">
        <v>7</v>
      </c>
      <c r="L55">
        <v>0</v>
      </c>
      <c r="M55">
        <v>0</v>
      </c>
      <c r="N55">
        <v>7</v>
      </c>
      <c r="O55">
        <v>1</v>
      </c>
      <c r="P55">
        <v>3</v>
      </c>
      <c r="Q55">
        <v>0</v>
      </c>
      <c r="R55">
        <v>0</v>
      </c>
      <c r="S55">
        <v>3</v>
      </c>
      <c r="T55" s="7">
        <v>28</v>
      </c>
      <c r="U55" s="7">
        <v>6.1</v>
      </c>
      <c r="V55" s="7">
        <v>8</v>
      </c>
      <c r="W55" s="7">
        <v>3.4</v>
      </c>
      <c r="X55" s="11">
        <v>2</v>
      </c>
      <c r="Y55">
        <v>40</v>
      </c>
      <c r="Z55">
        <v>30</v>
      </c>
      <c r="AA55" s="3">
        <v>10.02</v>
      </c>
      <c r="AB55" s="3">
        <v>3.8363</v>
      </c>
      <c r="AC55" s="3">
        <v>10.02</v>
      </c>
      <c r="AD55" s="3">
        <v>3.5055000000000001</v>
      </c>
      <c r="AE55" s="3">
        <v>10.01</v>
      </c>
      <c r="AF55" s="3">
        <v>3.3708999999999998</v>
      </c>
      <c r="AG55" s="3">
        <v>10.02</v>
      </c>
      <c r="AH55" s="3">
        <v>4.2903000000000002</v>
      </c>
      <c r="AI55" s="3">
        <v>7.8</v>
      </c>
      <c r="AJ55" s="3">
        <v>3.1196999999999999</v>
      </c>
      <c r="AK55" s="3">
        <v>7.88</v>
      </c>
      <c r="AL55" s="3">
        <v>3.1602999999999999</v>
      </c>
      <c r="AS55" t="s">
        <v>72</v>
      </c>
      <c r="AT55" t="s">
        <v>70</v>
      </c>
      <c r="AX55" s="1"/>
    </row>
    <row r="56" spans="1:50" x14ac:dyDescent="0.35">
      <c r="A56" s="1">
        <v>42132</v>
      </c>
      <c r="B56" t="s">
        <v>13</v>
      </c>
      <c r="C56">
        <v>4</v>
      </c>
      <c r="D56">
        <v>4</v>
      </c>
      <c r="E56">
        <v>15</v>
      </c>
      <c r="F56">
        <v>48</v>
      </c>
      <c r="G56">
        <v>59</v>
      </c>
      <c r="H56">
        <v>11</v>
      </c>
      <c r="I56" s="11">
        <v>0.33</v>
      </c>
      <c r="J56">
        <v>0</v>
      </c>
      <c r="K56">
        <v>3</v>
      </c>
      <c r="L56">
        <v>2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 s="7">
        <v>17</v>
      </c>
      <c r="U56" s="7">
        <v>5.8</v>
      </c>
      <c r="V56" s="7"/>
      <c r="W56" s="7"/>
      <c r="X56" s="11">
        <v>0.3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>
        <v>42132</v>
      </c>
      <c r="B57" t="s">
        <v>13</v>
      </c>
      <c r="C57">
        <v>4</v>
      </c>
      <c r="D57">
        <v>4</v>
      </c>
      <c r="E57">
        <v>16</v>
      </c>
      <c r="I57" s="11">
        <v>0.83</v>
      </c>
      <c r="J57">
        <v>0</v>
      </c>
      <c r="L57">
        <f>2+1</f>
        <v>3</v>
      </c>
      <c r="T57" s="7"/>
      <c r="U57" s="7"/>
      <c r="V57" s="7"/>
      <c r="W57" s="7"/>
      <c r="X57" s="11">
        <v>0.7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>
        <v>42132</v>
      </c>
      <c r="B58" t="s">
        <v>13</v>
      </c>
      <c r="C58">
        <v>4</v>
      </c>
      <c r="D58">
        <v>4</v>
      </c>
      <c r="E58">
        <v>17</v>
      </c>
      <c r="I58" s="11">
        <v>0.25</v>
      </c>
      <c r="J58">
        <v>0</v>
      </c>
      <c r="T58" s="7"/>
      <c r="U58" s="7"/>
      <c r="V58" s="7"/>
      <c r="W58" s="7"/>
      <c r="X58" s="11">
        <v>0.25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  <c r="AX58" s="1"/>
    </row>
    <row r="59" spans="1:50" x14ac:dyDescent="0.35">
      <c r="A59" s="1">
        <v>42132</v>
      </c>
      <c r="B59" t="s">
        <v>13</v>
      </c>
      <c r="C59">
        <v>4</v>
      </c>
      <c r="D59">
        <v>4</v>
      </c>
      <c r="E59">
        <v>18</v>
      </c>
      <c r="F59">
        <v>40</v>
      </c>
      <c r="G59">
        <v>45</v>
      </c>
      <c r="H59">
        <v>12</v>
      </c>
      <c r="I59" s="11">
        <v>0.45</v>
      </c>
      <c r="J59">
        <v>0</v>
      </c>
      <c r="K59">
        <v>4</v>
      </c>
      <c r="L59">
        <v>2</v>
      </c>
      <c r="M59">
        <v>0</v>
      </c>
      <c r="N59">
        <v>4</v>
      </c>
      <c r="O59">
        <v>0</v>
      </c>
      <c r="P59">
        <v>2</v>
      </c>
      <c r="Q59">
        <v>0</v>
      </c>
      <c r="R59">
        <v>0</v>
      </c>
      <c r="S59">
        <v>2</v>
      </c>
      <c r="T59" s="7">
        <v>20</v>
      </c>
      <c r="U59" s="7">
        <v>2.9</v>
      </c>
      <c r="V59" s="7">
        <v>10</v>
      </c>
      <c r="W59" s="7">
        <v>2.2999999999999998</v>
      </c>
      <c r="X59" s="11">
        <v>0.4</v>
      </c>
      <c r="Y59">
        <v>40</v>
      </c>
      <c r="Z59">
        <v>100</v>
      </c>
      <c r="AA59" s="3">
        <v>10.039999999999999</v>
      </c>
      <c r="AB59" s="3">
        <v>3.8921999999999999</v>
      </c>
      <c r="AC59" s="3">
        <v>9.98</v>
      </c>
      <c r="AD59" s="3">
        <v>3.6739999999999999</v>
      </c>
      <c r="AE59" s="3">
        <v>4</v>
      </c>
      <c r="AF59" s="3">
        <v>1.3504</v>
      </c>
      <c r="AG59" s="3">
        <v>7.45</v>
      </c>
      <c r="AH59" s="3">
        <v>2.6415000000000002</v>
      </c>
      <c r="AI59" s="3">
        <v>8.14</v>
      </c>
      <c r="AJ59" s="3">
        <v>2.5516000000000001</v>
      </c>
      <c r="AK59" s="3">
        <v>8.07</v>
      </c>
      <c r="AL59" s="3">
        <v>2.2441</v>
      </c>
      <c r="AS59" t="s">
        <v>72</v>
      </c>
      <c r="AT59" t="s">
        <v>70</v>
      </c>
      <c r="AX59" s="1"/>
    </row>
    <row r="60" spans="1:50" x14ac:dyDescent="0.35">
      <c r="A60" s="1">
        <v>42132</v>
      </c>
      <c r="B60" t="s">
        <v>13</v>
      </c>
      <c r="C60">
        <v>4</v>
      </c>
      <c r="D60">
        <v>4</v>
      </c>
      <c r="E60">
        <v>19</v>
      </c>
      <c r="I60" s="11">
        <v>1.9</v>
      </c>
      <c r="J60">
        <v>0</v>
      </c>
      <c r="L60">
        <v>1</v>
      </c>
      <c r="T60" s="7"/>
      <c r="U60" s="7"/>
      <c r="V60" s="7"/>
      <c r="W60" s="7"/>
      <c r="X60" s="11">
        <v>1.9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>
        <v>42132</v>
      </c>
      <c r="B61" t="s">
        <v>13</v>
      </c>
      <c r="C61">
        <v>4</v>
      </c>
      <c r="D61">
        <v>4</v>
      </c>
      <c r="E61">
        <v>20</v>
      </c>
      <c r="F61">
        <v>28</v>
      </c>
      <c r="G61">
        <v>45</v>
      </c>
      <c r="H61">
        <v>10</v>
      </c>
      <c r="I61" s="11">
        <v>0.22</v>
      </c>
      <c r="J61">
        <v>0</v>
      </c>
      <c r="K61">
        <v>2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0</v>
      </c>
      <c r="S61">
        <v>1</v>
      </c>
      <c r="T61" s="7">
        <v>20</v>
      </c>
      <c r="U61" s="7">
        <v>3.8</v>
      </c>
      <c r="V61" s="7">
        <v>15</v>
      </c>
      <c r="W61" s="7">
        <v>2.5</v>
      </c>
      <c r="X61" s="11">
        <v>0.23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>
        <v>42716</v>
      </c>
      <c r="B62" t="s">
        <v>18</v>
      </c>
      <c r="C62">
        <v>4</v>
      </c>
      <c r="D62">
        <v>4</v>
      </c>
      <c r="E62">
        <v>1</v>
      </c>
      <c r="I62" s="11"/>
      <c r="T62" s="7"/>
      <c r="U62" s="7"/>
      <c r="V62" s="7"/>
      <c r="W62" s="7"/>
      <c r="X62" s="1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S62" t="s">
        <v>72</v>
      </c>
      <c r="AT62" t="s">
        <v>71</v>
      </c>
      <c r="AX62" s="1"/>
    </row>
    <row r="63" spans="1:50" x14ac:dyDescent="0.35">
      <c r="A63" s="1">
        <v>42716</v>
      </c>
      <c r="B63" t="s">
        <v>18</v>
      </c>
      <c r="C63">
        <v>4</v>
      </c>
      <c r="D63">
        <v>4</v>
      </c>
      <c r="E63">
        <v>2</v>
      </c>
      <c r="F63">
        <v>60</v>
      </c>
      <c r="G63">
        <v>30</v>
      </c>
      <c r="H63">
        <v>7</v>
      </c>
      <c r="I63" s="11">
        <v>0.3</v>
      </c>
      <c r="J63">
        <v>0</v>
      </c>
      <c r="K63">
        <v>2</v>
      </c>
      <c r="L63">
        <v>3</v>
      </c>
      <c r="M63">
        <v>0</v>
      </c>
      <c r="N63">
        <v>2</v>
      </c>
      <c r="O63">
        <v>0</v>
      </c>
      <c r="P63">
        <v>0</v>
      </c>
      <c r="Q63">
        <v>0</v>
      </c>
      <c r="R63">
        <v>0</v>
      </c>
      <c r="S63">
        <v>2</v>
      </c>
      <c r="T63" s="7">
        <v>0</v>
      </c>
      <c r="U63" s="7">
        <v>0</v>
      </c>
      <c r="V63" s="7">
        <v>0</v>
      </c>
      <c r="W63" s="7">
        <v>0</v>
      </c>
      <c r="X63" s="11">
        <v>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>
        <v>3000.2</v>
      </c>
      <c r="AN63">
        <v>159.5</v>
      </c>
      <c r="AO63">
        <v>3000.1</v>
      </c>
      <c r="AP63">
        <v>131.4</v>
      </c>
      <c r="AQ63">
        <v>3000.1</v>
      </c>
      <c r="AR63">
        <v>263.5</v>
      </c>
      <c r="AS63" s="3" t="s">
        <v>72</v>
      </c>
      <c r="AT63" s="3" t="s">
        <v>71</v>
      </c>
      <c r="AX63" s="1"/>
    </row>
    <row r="64" spans="1:50" x14ac:dyDescent="0.35">
      <c r="A64" s="1">
        <v>42716</v>
      </c>
      <c r="B64" t="s">
        <v>18</v>
      </c>
      <c r="C64">
        <v>4</v>
      </c>
      <c r="D64">
        <v>4</v>
      </c>
      <c r="E64">
        <v>3</v>
      </c>
      <c r="F64">
        <v>110</v>
      </c>
      <c r="G64">
        <v>90</v>
      </c>
      <c r="H64">
        <v>9</v>
      </c>
      <c r="I64" s="11">
        <v>1</v>
      </c>
      <c r="J64">
        <v>0</v>
      </c>
      <c r="K64">
        <v>4</v>
      </c>
      <c r="L64">
        <v>5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2</v>
      </c>
      <c r="T64" s="7">
        <v>38</v>
      </c>
      <c r="U64" s="7">
        <v>3.9</v>
      </c>
      <c r="V64" s="7">
        <v>16</v>
      </c>
      <c r="W64" s="7">
        <v>3.8</v>
      </c>
      <c r="X64" s="11">
        <v>0.5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>
        <v>42716</v>
      </c>
      <c r="B65" t="s">
        <v>18</v>
      </c>
      <c r="C65">
        <v>4</v>
      </c>
      <c r="D65">
        <v>4</v>
      </c>
      <c r="E65">
        <v>4</v>
      </c>
      <c r="I65" s="11"/>
      <c r="T65" s="7"/>
      <c r="U65" s="7"/>
      <c r="V65" s="7"/>
      <c r="W65" s="7"/>
      <c r="X65" s="1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t="s">
        <v>72</v>
      </c>
      <c r="AT65" t="s">
        <v>71</v>
      </c>
      <c r="AX65" s="1"/>
    </row>
    <row r="66" spans="1:50" x14ac:dyDescent="0.35">
      <c r="A66" s="1">
        <v>42716</v>
      </c>
      <c r="B66" t="s">
        <v>18</v>
      </c>
      <c r="C66">
        <v>4</v>
      </c>
      <c r="D66">
        <v>4</v>
      </c>
      <c r="E66">
        <v>5</v>
      </c>
      <c r="F66">
        <v>60</v>
      </c>
      <c r="G66">
        <v>53</v>
      </c>
      <c r="H66">
        <v>13</v>
      </c>
      <c r="I66" s="11">
        <v>0.6</v>
      </c>
      <c r="J66">
        <v>0</v>
      </c>
      <c r="K66" s="9">
        <v>2</v>
      </c>
      <c r="L66">
        <v>4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2</v>
      </c>
      <c r="T66" s="7">
        <v>22</v>
      </c>
      <c r="U66" s="7">
        <v>4.2</v>
      </c>
      <c r="V66" s="7">
        <v>14</v>
      </c>
      <c r="W66" s="7">
        <v>3.9</v>
      </c>
      <c r="X66" s="11">
        <v>0.95</v>
      </c>
      <c r="Y66">
        <v>75</v>
      </c>
      <c r="Z66">
        <v>75</v>
      </c>
      <c r="AA66" s="3">
        <v>10</v>
      </c>
      <c r="AB66" s="3">
        <v>4</v>
      </c>
      <c r="AC66" s="3">
        <v>10</v>
      </c>
      <c r="AD66" s="3">
        <v>4.0999999999999996</v>
      </c>
      <c r="AE66" s="3">
        <v>10</v>
      </c>
      <c r="AF66" s="3">
        <v>2.7</v>
      </c>
      <c r="AG66" s="3">
        <v>10</v>
      </c>
      <c r="AH66" s="3">
        <v>3.9</v>
      </c>
      <c r="AI66" s="3">
        <v>10</v>
      </c>
      <c r="AJ66" s="3">
        <v>3.7</v>
      </c>
      <c r="AK66" s="3">
        <v>10</v>
      </c>
      <c r="AL66" s="3">
        <v>3.6</v>
      </c>
      <c r="AS66" t="s">
        <v>72</v>
      </c>
      <c r="AT66" t="s">
        <v>71</v>
      </c>
      <c r="AX66" s="1"/>
    </row>
    <row r="67" spans="1:50" x14ac:dyDescent="0.35">
      <c r="A67" s="1">
        <v>42716</v>
      </c>
      <c r="B67" t="s">
        <v>18</v>
      </c>
      <c r="C67">
        <v>4</v>
      </c>
      <c r="D67">
        <v>4</v>
      </c>
      <c r="E67">
        <v>6</v>
      </c>
      <c r="I67" s="11"/>
      <c r="T67" s="7"/>
      <c r="U67" s="7"/>
      <c r="V67" s="7"/>
      <c r="W67" s="7"/>
      <c r="X67" s="11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>
        <v>42716</v>
      </c>
      <c r="B68" t="s">
        <v>18</v>
      </c>
      <c r="C68">
        <v>4</v>
      </c>
      <c r="D68">
        <v>4</v>
      </c>
      <c r="E68">
        <v>7</v>
      </c>
      <c r="F68">
        <v>101</v>
      </c>
      <c r="G68">
        <v>66</v>
      </c>
      <c r="H68">
        <v>11</v>
      </c>
      <c r="I68" s="11">
        <v>2.7</v>
      </c>
      <c r="J68">
        <v>0</v>
      </c>
      <c r="K68" s="9">
        <v>4</v>
      </c>
      <c r="L68">
        <v>4</v>
      </c>
      <c r="M68">
        <v>0</v>
      </c>
      <c r="N68">
        <v>4</v>
      </c>
      <c r="O68">
        <v>0</v>
      </c>
      <c r="P68">
        <v>1</v>
      </c>
      <c r="Q68">
        <v>1</v>
      </c>
      <c r="R68">
        <v>0</v>
      </c>
      <c r="S68">
        <v>2</v>
      </c>
      <c r="T68" s="7">
        <v>29</v>
      </c>
      <c r="U68" s="7">
        <v>6.8</v>
      </c>
      <c r="V68" s="7">
        <v>11</v>
      </c>
      <c r="W68" s="7">
        <v>3.5</v>
      </c>
      <c r="X68" s="11">
        <v>2.95</v>
      </c>
      <c r="Y68">
        <v>50</v>
      </c>
      <c r="Z68">
        <v>40</v>
      </c>
      <c r="AA68" s="3">
        <v>10</v>
      </c>
      <c r="AB68" s="3">
        <v>3.4</v>
      </c>
      <c r="AC68" s="3">
        <v>10</v>
      </c>
      <c r="AD68" s="3">
        <v>3.1</v>
      </c>
      <c r="AE68" s="3">
        <v>10</v>
      </c>
      <c r="AF68" s="3">
        <v>2.6</v>
      </c>
      <c r="AG68" s="3">
        <v>10</v>
      </c>
      <c r="AH68" s="3">
        <v>3.5</v>
      </c>
      <c r="AI68" s="3">
        <v>10</v>
      </c>
      <c r="AJ68" s="3">
        <v>3.6</v>
      </c>
      <c r="AK68" s="3">
        <v>10</v>
      </c>
      <c r="AL68" s="3">
        <v>3.6</v>
      </c>
      <c r="AS68" t="s">
        <v>72</v>
      </c>
      <c r="AT68" t="s">
        <v>71</v>
      </c>
      <c r="AX68" s="1"/>
    </row>
    <row r="69" spans="1:50" x14ac:dyDescent="0.35">
      <c r="A69" s="1">
        <v>42716</v>
      </c>
      <c r="B69" t="s">
        <v>18</v>
      </c>
      <c r="C69">
        <v>4</v>
      </c>
      <c r="D69">
        <v>4</v>
      </c>
      <c r="E69">
        <v>8</v>
      </c>
      <c r="F69">
        <v>50</v>
      </c>
      <c r="G69">
        <v>35</v>
      </c>
      <c r="H69">
        <v>6</v>
      </c>
      <c r="I69" s="11">
        <v>0.3</v>
      </c>
      <c r="J69">
        <v>0</v>
      </c>
      <c r="K69" s="9">
        <v>5</v>
      </c>
      <c r="L69">
        <v>0</v>
      </c>
      <c r="M69">
        <v>0</v>
      </c>
      <c r="N69">
        <v>3</v>
      </c>
      <c r="O69">
        <v>0</v>
      </c>
      <c r="P69">
        <v>1</v>
      </c>
      <c r="Q69">
        <v>0</v>
      </c>
      <c r="R69">
        <v>0</v>
      </c>
      <c r="S69">
        <v>2</v>
      </c>
      <c r="T69" s="7">
        <v>14</v>
      </c>
      <c r="U69" s="7">
        <v>4.3</v>
      </c>
      <c r="V69" s="7">
        <v>6</v>
      </c>
      <c r="W69" s="7">
        <v>3</v>
      </c>
      <c r="X69" s="11">
        <v>0.4</v>
      </c>
      <c r="Y69">
        <v>30</v>
      </c>
      <c r="Z69">
        <v>100</v>
      </c>
      <c r="AA69" s="3">
        <v>10</v>
      </c>
      <c r="AB69" s="3">
        <v>3.8</v>
      </c>
      <c r="AC69" s="3">
        <v>10</v>
      </c>
      <c r="AD69" s="3">
        <v>3.5</v>
      </c>
      <c r="AE69" s="3">
        <v>10</v>
      </c>
      <c r="AF69" s="3">
        <v>3.3</v>
      </c>
      <c r="AG69" s="3">
        <v>9.1999999999999993</v>
      </c>
      <c r="AH69" s="3">
        <v>3.3</v>
      </c>
      <c r="AI69" s="3">
        <v>7.8</v>
      </c>
      <c r="AJ69" s="3">
        <v>2.8</v>
      </c>
      <c r="AK69" s="3">
        <v>9.3000000000000007</v>
      </c>
      <c r="AL69" s="3">
        <v>3.5</v>
      </c>
      <c r="AS69" t="s">
        <v>72</v>
      </c>
      <c r="AT69" t="s">
        <v>71</v>
      </c>
      <c r="AX69" s="1"/>
    </row>
    <row r="70" spans="1:50" x14ac:dyDescent="0.35">
      <c r="A70" s="1">
        <v>42716</v>
      </c>
      <c r="B70" t="s">
        <v>18</v>
      </c>
      <c r="C70">
        <v>4</v>
      </c>
      <c r="D70">
        <v>4</v>
      </c>
      <c r="E70">
        <v>9</v>
      </c>
      <c r="I70" s="11"/>
      <c r="T70" s="7"/>
      <c r="U70" s="7"/>
      <c r="V70" s="7"/>
      <c r="W70" s="7"/>
      <c r="X70" s="11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S70" t="s">
        <v>72</v>
      </c>
      <c r="AT70" t="s">
        <v>71</v>
      </c>
      <c r="AX70" s="1"/>
    </row>
    <row r="71" spans="1:50" x14ac:dyDescent="0.35">
      <c r="A71" s="1">
        <v>42716</v>
      </c>
      <c r="B71" t="s">
        <v>18</v>
      </c>
      <c r="C71">
        <v>4</v>
      </c>
      <c r="D71">
        <v>4</v>
      </c>
      <c r="E71">
        <v>10</v>
      </c>
      <c r="I71" s="11"/>
      <c r="T71" s="7"/>
      <c r="U71" s="7"/>
      <c r="V71" s="7"/>
      <c r="W71" s="7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>
        <v>42716</v>
      </c>
      <c r="B72" t="s">
        <v>18</v>
      </c>
      <c r="C72">
        <v>4</v>
      </c>
      <c r="D72">
        <v>4</v>
      </c>
      <c r="E72">
        <v>11</v>
      </c>
      <c r="I72" s="11"/>
      <c r="T72" s="7"/>
      <c r="U72" s="7"/>
      <c r="V72" s="7"/>
      <c r="W72" s="7"/>
      <c r="X72" s="1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  <c r="AX72" s="1"/>
    </row>
    <row r="73" spans="1:50" x14ac:dyDescent="0.35">
      <c r="A73" s="1">
        <v>42716</v>
      </c>
      <c r="B73" t="s">
        <v>18</v>
      </c>
      <c r="C73">
        <v>4</v>
      </c>
      <c r="D73">
        <v>4</v>
      </c>
      <c r="E73">
        <v>12</v>
      </c>
      <c r="I73" s="11"/>
      <c r="T73" s="7"/>
      <c r="U73" s="7"/>
      <c r="V73" s="7"/>
      <c r="W73" s="7"/>
      <c r="X73" s="1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S73" t="s">
        <v>72</v>
      </c>
      <c r="AT73" t="s">
        <v>71</v>
      </c>
      <c r="AX73" s="1"/>
    </row>
    <row r="74" spans="1:50" x14ac:dyDescent="0.35">
      <c r="A74" s="1">
        <v>42716</v>
      </c>
      <c r="B74" t="s">
        <v>18</v>
      </c>
      <c r="C74">
        <v>4</v>
      </c>
      <c r="D74">
        <v>4</v>
      </c>
      <c r="E74">
        <v>13</v>
      </c>
      <c r="F74">
        <v>60</v>
      </c>
      <c r="G74">
        <v>68</v>
      </c>
      <c r="H74">
        <v>10</v>
      </c>
      <c r="I74" s="11">
        <v>1.2</v>
      </c>
      <c r="J74">
        <v>0</v>
      </c>
      <c r="K74">
        <v>5</v>
      </c>
      <c r="L74">
        <v>6</v>
      </c>
      <c r="M74">
        <v>0</v>
      </c>
      <c r="N74">
        <v>5</v>
      </c>
      <c r="O74">
        <v>0</v>
      </c>
      <c r="P74">
        <v>2</v>
      </c>
      <c r="Q74">
        <v>1</v>
      </c>
      <c r="R74">
        <v>1</v>
      </c>
      <c r="S74">
        <v>1</v>
      </c>
      <c r="T74" s="7">
        <v>46</v>
      </c>
      <c r="U74" s="7">
        <v>5.9</v>
      </c>
      <c r="V74" s="7">
        <v>14</v>
      </c>
      <c r="W74" s="7">
        <v>4.4000000000000004</v>
      </c>
      <c r="X74" s="11">
        <v>1.5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S74" t="s">
        <v>72</v>
      </c>
      <c r="AT74" t="s">
        <v>71</v>
      </c>
      <c r="AX74" s="1"/>
    </row>
    <row r="75" spans="1:50" x14ac:dyDescent="0.35">
      <c r="A75" s="1">
        <v>42716</v>
      </c>
      <c r="B75" t="s">
        <v>18</v>
      </c>
      <c r="C75">
        <v>4</v>
      </c>
      <c r="D75">
        <v>4</v>
      </c>
      <c r="E75">
        <v>14</v>
      </c>
      <c r="F75">
        <v>40</v>
      </c>
      <c r="G75">
        <v>65</v>
      </c>
      <c r="H75">
        <v>8</v>
      </c>
      <c r="I75" s="11">
        <v>0.3</v>
      </c>
      <c r="J75">
        <v>0</v>
      </c>
      <c r="K75">
        <v>6</v>
      </c>
      <c r="L75">
        <v>5</v>
      </c>
      <c r="M75">
        <v>0</v>
      </c>
      <c r="N75">
        <v>4</v>
      </c>
      <c r="O75">
        <v>1</v>
      </c>
      <c r="P75">
        <v>1</v>
      </c>
      <c r="Q75">
        <v>1</v>
      </c>
      <c r="R75">
        <v>0</v>
      </c>
      <c r="S75">
        <v>1</v>
      </c>
      <c r="T75" s="7">
        <v>29</v>
      </c>
      <c r="U75" s="7">
        <v>3.4</v>
      </c>
      <c r="V75" s="7">
        <v>12</v>
      </c>
      <c r="W75" s="7">
        <v>3.1</v>
      </c>
      <c r="X75" s="11">
        <v>0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>
        <v>42716</v>
      </c>
      <c r="B76" t="s">
        <v>18</v>
      </c>
      <c r="C76">
        <v>4</v>
      </c>
      <c r="D76">
        <v>4</v>
      </c>
      <c r="E76">
        <v>15</v>
      </c>
      <c r="F76">
        <v>70</v>
      </c>
      <c r="G76">
        <v>76</v>
      </c>
      <c r="H76">
        <v>6</v>
      </c>
      <c r="I76" s="11">
        <v>2</v>
      </c>
      <c r="J76">
        <v>0</v>
      </c>
      <c r="K76" s="9">
        <v>9</v>
      </c>
      <c r="L76">
        <v>2</v>
      </c>
      <c r="M76">
        <v>0</v>
      </c>
      <c r="N76">
        <v>8</v>
      </c>
      <c r="O76">
        <v>4</v>
      </c>
      <c r="P76">
        <v>1</v>
      </c>
      <c r="Q76">
        <v>1</v>
      </c>
      <c r="R76">
        <v>1</v>
      </c>
      <c r="S76">
        <v>1</v>
      </c>
      <c r="T76" s="7">
        <v>28</v>
      </c>
      <c r="U76" s="7">
        <v>7.1</v>
      </c>
      <c r="V76" s="7">
        <v>14</v>
      </c>
      <c r="W76" s="7">
        <v>3.2</v>
      </c>
      <c r="X76" s="11">
        <v>2.2999999999999998</v>
      </c>
      <c r="Y76">
        <v>75</v>
      </c>
      <c r="Z76">
        <v>50</v>
      </c>
      <c r="AA76" s="3">
        <v>10</v>
      </c>
      <c r="AB76" s="3">
        <v>3.4</v>
      </c>
      <c r="AC76" s="3">
        <v>10</v>
      </c>
      <c r="AD76" s="3">
        <v>3.1</v>
      </c>
      <c r="AE76" s="3">
        <v>10</v>
      </c>
      <c r="AF76" s="3">
        <v>3.1</v>
      </c>
      <c r="AG76" s="3">
        <v>10</v>
      </c>
      <c r="AH76" s="3">
        <v>4.2</v>
      </c>
      <c r="AI76" s="3">
        <v>10</v>
      </c>
      <c r="AJ76" s="3">
        <v>4.3</v>
      </c>
      <c r="AK76" s="3">
        <v>10</v>
      </c>
      <c r="AL76" s="3">
        <v>4.2</v>
      </c>
      <c r="AS76" t="s">
        <v>72</v>
      </c>
      <c r="AT76" t="s">
        <v>71</v>
      </c>
      <c r="AX76" s="1"/>
    </row>
    <row r="77" spans="1:50" x14ac:dyDescent="0.35">
      <c r="A77" s="1">
        <v>42716</v>
      </c>
      <c r="B77" t="s">
        <v>18</v>
      </c>
      <c r="C77">
        <v>4</v>
      </c>
      <c r="D77">
        <v>4</v>
      </c>
      <c r="E77">
        <v>16</v>
      </c>
      <c r="I77" s="11"/>
      <c r="K77" s="9"/>
      <c r="T77" s="7"/>
      <c r="U77" s="7"/>
      <c r="V77" s="7"/>
      <c r="W77" s="7"/>
      <c r="X77" s="1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>
        <v>42716</v>
      </c>
      <c r="B78" t="s">
        <v>18</v>
      </c>
      <c r="C78">
        <v>4</v>
      </c>
      <c r="D78">
        <v>4</v>
      </c>
      <c r="E78">
        <v>17</v>
      </c>
      <c r="I78" s="11"/>
      <c r="K78" s="9"/>
      <c r="T78" s="7"/>
      <c r="U78" s="7"/>
      <c r="V78" s="7"/>
      <c r="W78" s="7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>
        <v>42716</v>
      </c>
      <c r="B79" t="s">
        <v>18</v>
      </c>
      <c r="C79">
        <v>4</v>
      </c>
      <c r="D79">
        <v>4</v>
      </c>
      <c r="E79">
        <v>18</v>
      </c>
      <c r="F79">
        <v>20</v>
      </c>
      <c r="G79">
        <v>30</v>
      </c>
      <c r="H79">
        <v>4</v>
      </c>
      <c r="I79" s="11">
        <v>3.4</v>
      </c>
      <c r="J79">
        <v>0</v>
      </c>
      <c r="K79" s="9">
        <v>6</v>
      </c>
      <c r="L79">
        <v>2</v>
      </c>
      <c r="M79">
        <v>0</v>
      </c>
      <c r="N79">
        <v>6</v>
      </c>
      <c r="O79">
        <v>0</v>
      </c>
      <c r="P79">
        <v>3</v>
      </c>
      <c r="Q79">
        <v>0</v>
      </c>
      <c r="R79">
        <v>1</v>
      </c>
      <c r="S79">
        <v>2</v>
      </c>
      <c r="T79" s="7">
        <v>37</v>
      </c>
      <c r="U79" s="7">
        <v>7.8</v>
      </c>
      <c r="V79" s="7">
        <v>9</v>
      </c>
      <c r="W79" s="7">
        <v>4.3</v>
      </c>
      <c r="X79" s="11">
        <v>4.05</v>
      </c>
      <c r="Y79">
        <v>40</v>
      </c>
      <c r="Z79">
        <v>15</v>
      </c>
      <c r="AA79" s="3">
        <v>10</v>
      </c>
      <c r="AB79" s="3">
        <v>3.5</v>
      </c>
      <c r="AC79" s="3">
        <v>10</v>
      </c>
      <c r="AD79" s="3">
        <v>3.8</v>
      </c>
      <c r="AE79" s="3">
        <v>10</v>
      </c>
      <c r="AF79" s="3">
        <v>3.7</v>
      </c>
      <c r="AG79" s="3">
        <v>10</v>
      </c>
      <c r="AH79" s="3">
        <v>4.3</v>
      </c>
      <c r="AI79" s="3">
        <v>10</v>
      </c>
      <c r="AJ79" s="3">
        <v>4.2</v>
      </c>
      <c r="AK79" s="3">
        <v>10</v>
      </c>
      <c r="AL79" s="3">
        <v>4.0999999999999996</v>
      </c>
      <c r="AS79" t="s">
        <v>72</v>
      </c>
      <c r="AT79" t="s">
        <v>71</v>
      </c>
      <c r="AX79" s="1"/>
    </row>
    <row r="80" spans="1:50" x14ac:dyDescent="0.35">
      <c r="A80" s="1">
        <v>42716</v>
      </c>
      <c r="B80" t="s">
        <v>18</v>
      </c>
      <c r="C80">
        <v>4</v>
      </c>
      <c r="D80">
        <v>4</v>
      </c>
      <c r="E80">
        <v>19</v>
      </c>
      <c r="I80" s="11"/>
      <c r="T80" s="7"/>
      <c r="U80" s="7"/>
      <c r="V80" s="7"/>
      <c r="W80" s="7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>
        <v>42716</v>
      </c>
      <c r="B81" t="s">
        <v>18</v>
      </c>
      <c r="C81">
        <v>4</v>
      </c>
      <c r="D81">
        <v>4</v>
      </c>
      <c r="E81">
        <v>20</v>
      </c>
      <c r="F81">
        <v>60</v>
      </c>
      <c r="G81">
        <v>26</v>
      </c>
      <c r="H81">
        <v>10</v>
      </c>
      <c r="I81" s="11">
        <v>0.2</v>
      </c>
      <c r="J81">
        <v>0</v>
      </c>
      <c r="K81">
        <v>2</v>
      </c>
      <c r="L81">
        <v>6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2</v>
      </c>
      <c r="T81" s="7">
        <v>0</v>
      </c>
      <c r="U81" s="7">
        <v>0</v>
      </c>
      <c r="V81" s="7">
        <v>0</v>
      </c>
      <c r="W81" s="7">
        <v>0</v>
      </c>
      <c r="X81" s="11">
        <v>0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  <c r="AX81" s="1"/>
    </row>
    <row r="82" spans="1:50" x14ac:dyDescent="0.35">
      <c r="A82" s="1">
        <v>42132</v>
      </c>
      <c r="B82" t="s">
        <v>10</v>
      </c>
      <c r="C82">
        <v>4</v>
      </c>
      <c r="D82">
        <v>5</v>
      </c>
      <c r="E82">
        <v>1</v>
      </c>
      <c r="F82">
        <v>58</v>
      </c>
      <c r="G82">
        <v>70</v>
      </c>
      <c r="H82">
        <v>16</v>
      </c>
      <c r="I82" s="11">
        <v>0.19</v>
      </c>
      <c r="J82">
        <v>0</v>
      </c>
      <c r="K82">
        <v>1</v>
      </c>
      <c r="L82">
        <v>15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s="7">
        <v>10</v>
      </c>
      <c r="U82" s="7">
        <v>4.2</v>
      </c>
      <c r="V82" s="7"/>
      <c r="W82" s="7"/>
      <c r="X82" s="11">
        <v>0.1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7">
        <v>3000.7</v>
      </c>
      <c r="AN82" s="7">
        <v>284.10000000000002</v>
      </c>
      <c r="AO82" s="7">
        <v>3000.1</v>
      </c>
      <c r="AP82" s="7">
        <v>298.39999999999998</v>
      </c>
      <c r="AQ82" s="7">
        <v>3000.3</v>
      </c>
      <c r="AR82" s="7">
        <v>273.8</v>
      </c>
      <c r="AS82" s="3" t="s">
        <v>73</v>
      </c>
      <c r="AT82" s="3" t="s">
        <v>70</v>
      </c>
      <c r="AX82" s="1"/>
    </row>
    <row r="83" spans="1:50" x14ac:dyDescent="0.35">
      <c r="A83" s="1">
        <v>42132</v>
      </c>
      <c r="B83" t="s">
        <v>10</v>
      </c>
      <c r="C83">
        <v>4</v>
      </c>
      <c r="D83">
        <v>5</v>
      </c>
      <c r="E83">
        <v>2</v>
      </c>
      <c r="F83">
        <v>45</v>
      </c>
      <c r="G83">
        <v>86</v>
      </c>
      <c r="H83">
        <v>19</v>
      </c>
      <c r="I83" s="11">
        <v>0.75</v>
      </c>
      <c r="J83">
        <v>0</v>
      </c>
      <c r="K83">
        <v>2</v>
      </c>
      <c r="L83">
        <v>12</v>
      </c>
      <c r="M83">
        <v>0</v>
      </c>
      <c r="N83">
        <v>2</v>
      </c>
      <c r="O83">
        <v>1</v>
      </c>
      <c r="P83">
        <v>1</v>
      </c>
      <c r="Q83">
        <v>0</v>
      </c>
      <c r="R83">
        <v>0</v>
      </c>
      <c r="S83">
        <v>0</v>
      </c>
      <c r="T83" s="7">
        <v>23</v>
      </c>
      <c r="U83" s="7">
        <v>5.7</v>
      </c>
      <c r="V83" s="7">
        <v>20</v>
      </c>
      <c r="W83" s="7">
        <v>5.9</v>
      </c>
      <c r="X83" s="11">
        <v>0.6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>
        <v>42132</v>
      </c>
      <c r="B84" t="s">
        <v>10</v>
      </c>
      <c r="C84">
        <v>4</v>
      </c>
      <c r="D84">
        <v>5</v>
      </c>
      <c r="E84">
        <v>3</v>
      </c>
      <c r="F84">
        <v>78</v>
      </c>
      <c r="G84">
        <v>80</v>
      </c>
      <c r="H84">
        <v>13</v>
      </c>
      <c r="I84" s="11">
        <v>1.4</v>
      </c>
      <c r="J84">
        <v>0</v>
      </c>
      <c r="K84">
        <v>2</v>
      </c>
      <c r="L84">
        <v>5</v>
      </c>
      <c r="M84">
        <v>0</v>
      </c>
      <c r="N84">
        <v>2</v>
      </c>
      <c r="O84">
        <v>1</v>
      </c>
      <c r="P84">
        <v>0</v>
      </c>
      <c r="Q84">
        <v>0</v>
      </c>
      <c r="R84">
        <v>0</v>
      </c>
      <c r="S84">
        <v>1</v>
      </c>
      <c r="T84" s="7">
        <v>43</v>
      </c>
      <c r="U84" s="7">
        <v>8.6999999999999993</v>
      </c>
      <c r="V84" s="7">
        <v>7.5</v>
      </c>
      <c r="W84" s="7">
        <v>2.95</v>
      </c>
      <c r="X84" s="11">
        <v>1.28</v>
      </c>
      <c r="Y84" s="6">
        <v>25</v>
      </c>
      <c r="Z84" s="6">
        <v>7.5</v>
      </c>
      <c r="AA84" s="3">
        <v>10.039999999999999</v>
      </c>
      <c r="AB84" s="3">
        <v>3.5015999999999998</v>
      </c>
      <c r="AC84" s="3">
        <v>10.050000000000001</v>
      </c>
      <c r="AD84" s="3">
        <v>3.5562</v>
      </c>
      <c r="AE84" s="3">
        <v>10.02</v>
      </c>
      <c r="AF84" s="3">
        <v>3.5808</v>
      </c>
      <c r="AG84" s="3">
        <v>10.050000000000001</v>
      </c>
      <c r="AH84" s="3">
        <v>3.3956</v>
      </c>
      <c r="AI84" s="3">
        <v>10.039999999999999</v>
      </c>
      <c r="AJ84" s="3">
        <v>3.3891</v>
      </c>
      <c r="AK84" s="3">
        <v>6.59</v>
      </c>
      <c r="AL84" s="3">
        <v>2.6619999999999999</v>
      </c>
      <c r="AS84" t="s">
        <v>73</v>
      </c>
      <c r="AT84" t="s">
        <v>70</v>
      </c>
      <c r="AX84" s="1"/>
    </row>
    <row r="85" spans="1:50" x14ac:dyDescent="0.35">
      <c r="A85" s="1">
        <v>42132</v>
      </c>
      <c r="B85" t="s">
        <v>10</v>
      </c>
      <c r="C85">
        <v>4</v>
      </c>
      <c r="D85">
        <v>5</v>
      </c>
      <c r="E85">
        <v>4</v>
      </c>
      <c r="I85" s="11">
        <v>2.9</v>
      </c>
      <c r="J85">
        <v>0</v>
      </c>
      <c r="K85">
        <v>10</v>
      </c>
      <c r="T85" s="7"/>
      <c r="U85" s="7"/>
      <c r="V85" s="7"/>
      <c r="W85" s="7"/>
      <c r="X85" s="11">
        <v>2.0499999999999998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>
        <v>42132</v>
      </c>
      <c r="B86" t="s">
        <v>10</v>
      </c>
      <c r="C86">
        <v>4</v>
      </c>
      <c r="D86">
        <v>5</v>
      </c>
      <c r="E86">
        <v>5</v>
      </c>
      <c r="F86">
        <v>73</v>
      </c>
      <c r="G86">
        <v>80</v>
      </c>
      <c r="H86">
        <v>16</v>
      </c>
      <c r="I86" s="11">
        <v>4.2</v>
      </c>
      <c r="J86">
        <v>0</v>
      </c>
      <c r="K86">
        <v>13</v>
      </c>
      <c r="L86">
        <v>5</v>
      </c>
      <c r="M86">
        <v>0</v>
      </c>
      <c r="N86">
        <v>13</v>
      </c>
      <c r="O86">
        <v>4</v>
      </c>
      <c r="P86">
        <v>0</v>
      </c>
      <c r="Q86">
        <v>0</v>
      </c>
      <c r="R86">
        <v>0</v>
      </c>
      <c r="S86">
        <v>9</v>
      </c>
      <c r="T86" s="7">
        <v>29</v>
      </c>
      <c r="U86" s="7">
        <v>6.7</v>
      </c>
      <c r="V86" s="7">
        <v>15</v>
      </c>
      <c r="W86" s="7">
        <v>5.7</v>
      </c>
      <c r="X86" s="11">
        <v>4.05</v>
      </c>
      <c r="Y86">
        <v>75</v>
      </c>
      <c r="Z86">
        <v>50</v>
      </c>
      <c r="AA86" s="3">
        <v>10.01</v>
      </c>
      <c r="AB86" s="3">
        <v>4.2324000000000002</v>
      </c>
      <c r="AC86" s="3">
        <v>10.02</v>
      </c>
      <c r="AD86" s="3">
        <v>4.0599999999999996</v>
      </c>
      <c r="AE86" s="3">
        <v>10.02</v>
      </c>
      <c r="AF86" s="3">
        <v>3.4460000000000002</v>
      </c>
      <c r="AG86" s="3">
        <v>10.01</v>
      </c>
      <c r="AH86" s="3">
        <v>4.2629999999999999</v>
      </c>
      <c r="AI86" s="3">
        <v>10.02</v>
      </c>
      <c r="AJ86" s="3">
        <v>3.7233999999999998</v>
      </c>
      <c r="AK86" s="3">
        <v>10.050000000000001</v>
      </c>
      <c r="AL86" s="3">
        <v>4.0597000000000003</v>
      </c>
      <c r="AS86" t="s">
        <v>73</v>
      </c>
      <c r="AT86" t="s">
        <v>70</v>
      </c>
      <c r="AX86" s="1"/>
    </row>
    <row r="87" spans="1:50" x14ac:dyDescent="0.35">
      <c r="A87" s="1">
        <v>42132</v>
      </c>
      <c r="B87" t="s">
        <v>10</v>
      </c>
      <c r="C87">
        <v>4</v>
      </c>
      <c r="D87">
        <v>5</v>
      </c>
      <c r="E87">
        <v>6</v>
      </c>
      <c r="F87">
        <v>60</v>
      </c>
      <c r="G87">
        <v>78</v>
      </c>
      <c r="H87">
        <v>20</v>
      </c>
      <c r="I87" s="11">
        <v>4.4000000000000004</v>
      </c>
      <c r="J87">
        <v>0</v>
      </c>
      <c r="K87">
        <v>13</v>
      </c>
      <c r="L87">
        <v>9</v>
      </c>
      <c r="M87">
        <v>0</v>
      </c>
      <c r="N87">
        <v>12</v>
      </c>
      <c r="O87">
        <v>5</v>
      </c>
      <c r="P87">
        <v>0</v>
      </c>
      <c r="Q87">
        <v>0</v>
      </c>
      <c r="R87">
        <v>0</v>
      </c>
      <c r="S87">
        <v>7</v>
      </c>
      <c r="T87" s="7">
        <v>29</v>
      </c>
      <c r="U87" s="7">
        <v>7.1</v>
      </c>
      <c r="V87" s="7">
        <v>11</v>
      </c>
      <c r="W87" s="7">
        <v>4.3</v>
      </c>
      <c r="X87" s="11">
        <v>4.1500000000000004</v>
      </c>
      <c r="Y87">
        <v>25</v>
      </c>
      <c r="Z87">
        <v>50</v>
      </c>
      <c r="AA87" s="3">
        <v>9.99</v>
      </c>
      <c r="AB87" s="3">
        <v>3.7965</v>
      </c>
      <c r="AC87" s="3">
        <v>10.01</v>
      </c>
      <c r="AD87" s="3">
        <v>3.7118000000000002</v>
      </c>
      <c r="AE87" s="3">
        <v>9.98</v>
      </c>
      <c r="AF87" s="3">
        <v>3.5646</v>
      </c>
      <c r="AG87" s="3">
        <v>10.050000000000001</v>
      </c>
      <c r="AH87" s="3">
        <v>3.9788000000000001</v>
      </c>
      <c r="AI87" s="3">
        <v>10.039999999999999</v>
      </c>
      <c r="AJ87" s="3">
        <v>3.9365999999999999</v>
      </c>
      <c r="AK87" s="3">
        <v>10.050000000000001</v>
      </c>
      <c r="AL87" s="3">
        <v>3.9390999999999998</v>
      </c>
      <c r="AS87" t="s">
        <v>73</v>
      </c>
      <c r="AT87" t="s">
        <v>70</v>
      </c>
      <c r="AX87" s="1"/>
    </row>
    <row r="88" spans="1:50" x14ac:dyDescent="0.35">
      <c r="A88" s="1">
        <v>42132</v>
      </c>
      <c r="B88" t="s">
        <v>10</v>
      </c>
      <c r="C88">
        <v>4</v>
      </c>
      <c r="D88">
        <v>5</v>
      </c>
      <c r="E88">
        <v>7</v>
      </c>
      <c r="I88" s="11">
        <v>4.2</v>
      </c>
      <c r="J88">
        <v>0</v>
      </c>
      <c r="K88">
        <v>1</v>
      </c>
      <c r="T88" s="7"/>
      <c r="U88" s="7"/>
      <c r="V88" s="7"/>
      <c r="W88" s="7"/>
      <c r="X88" s="11">
        <v>3.7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>
        <v>42132</v>
      </c>
      <c r="B89" t="s">
        <v>10</v>
      </c>
      <c r="C89">
        <v>4</v>
      </c>
      <c r="D89">
        <v>5</v>
      </c>
      <c r="E89">
        <v>8</v>
      </c>
      <c r="I89" s="11">
        <v>3.8</v>
      </c>
      <c r="J89">
        <v>0</v>
      </c>
      <c r="K89">
        <v>1</v>
      </c>
      <c r="T89" s="7"/>
      <c r="U89" s="7"/>
      <c r="V89" s="7"/>
      <c r="W89" s="7"/>
      <c r="X89" s="11">
        <v>3.6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S89" t="s">
        <v>73</v>
      </c>
      <c r="AT89" t="s">
        <v>70</v>
      </c>
      <c r="AX89" s="1"/>
    </row>
    <row r="90" spans="1:50" x14ac:dyDescent="0.35">
      <c r="A90" s="1">
        <v>42132</v>
      </c>
      <c r="B90" t="s">
        <v>10</v>
      </c>
      <c r="C90">
        <v>4</v>
      </c>
      <c r="D90">
        <v>5</v>
      </c>
      <c r="E90">
        <v>9</v>
      </c>
      <c r="F90">
        <v>80</v>
      </c>
      <c r="G90">
        <v>116</v>
      </c>
      <c r="H90">
        <v>20</v>
      </c>
      <c r="I90" s="11">
        <v>5.8</v>
      </c>
      <c r="J90">
        <v>0</v>
      </c>
      <c r="K90">
        <v>14</v>
      </c>
      <c r="L90">
        <v>0</v>
      </c>
      <c r="M90">
        <v>0</v>
      </c>
      <c r="N90">
        <v>14</v>
      </c>
      <c r="O90">
        <v>3</v>
      </c>
      <c r="P90">
        <v>8</v>
      </c>
      <c r="Q90">
        <v>0</v>
      </c>
      <c r="R90">
        <v>0</v>
      </c>
      <c r="S90">
        <v>3</v>
      </c>
      <c r="T90" s="7">
        <v>38</v>
      </c>
      <c r="U90" s="7">
        <v>8</v>
      </c>
      <c r="V90" s="7">
        <v>11</v>
      </c>
      <c r="W90" s="7">
        <v>4.8</v>
      </c>
      <c r="X90" s="11">
        <v>5.7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  <c r="AX90" s="1"/>
    </row>
    <row r="91" spans="1:50" x14ac:dyDescent="0.35">
      <c r="A91" s="1">
        <v>42132</v>
      </c>
      <c r="B91" t="s">
        <v>10</v>
      </c>
      <c r="C91">
        <v>4</v>
      </c>
      <c r="D91">
        <v>5</v>
      </c>
      <c r="E91">
        <v>10</v>
      </c>
      <c r="F91">
        <v>70</v>
      </c>
      <c r="G91">
        <v>75</v>
      </c>
      <c r="H91">
        <v>18</v>
      </c>
      <c r="I91" s="11">
        <v>4.7</v>
      </c>
      <c r="J91">
        <v>0</v>
      </c>
      <c r="K91">
        <v>11</v>
      </c>
      <c r="L91">
        <v>0</v>
      </c>
      <c r="M91">
        <v>0</v>
      </c>
      <c r="N91">
        <v>11</v>
      </c>
      <c r="O91">
        <v>5</v>
      </c>
      <c r="P91">
        <v>3</v>
      </c>
      <c r="Q91">
        <v>0</v>
      </c>
      <c r="R91">
        <v>0</v>
      </c>
      <c r="S91">
        <v>3</v>
      </c>
      <c r="T91" s="7">
        <v>29</v>
      </c>
      <c r="U91" s="7">
        <v>8.8000000000000007</v>
      </c>
      <c r="V91" s="7">
        <v>10</v>
      </c>
      <c r="W91" s="7">
        <v>6.1</v>
      </c>
      <c r="X91" s="11">
        <v>4.4000000000000004</v>
      </c>
      <c r="Y91">
        <v>25</v>
      </c>
      <c r="Z91">
        <v>40</v>
      </c>
      <c r="AA91" s="3">
        <v>10.039999999999999</v>
      </c>
      <c r="AB91" s="3">
        <v>3.8167</v>
      </c>
      <c r="AC91" s="3">
        <v>9.9700000000000006</v>
      </c>
      <c r="AD91" s="3">
        <v>3.9161000000000001</v>
      </c>
      <c r="AE91" s="3">
        <v>10.039999999999999</v>
      </c>
      <c r="AF91" s="3">
        <v>3.8267000000000002</v>
      </c>
      <c r="AG91" s="3">
        <v>10.050000000000001</v>
      </c>
      <c r="AH91" s="3">
        <v>4.1117999999999997</v>
      </c>
      <c r="AI91" s="3">
        <v>10.050000000000001</v>
      </c>
      <c r="AJ91" s="3">
        <v>3.9113000000000002</v>
      </c>
      <c r="AK91" s="3">
        <v>10.029999999999999</v>
      </c>
      <c r="AL91" s="3">
        <v>3.9830999999999999</v>
      </c>
      <c r="AS91" t="s">
        <v>73</v>
      </c>
      <c r="AT91" t="s">
        <v>70</v>
      </c>
      <c r="AX91" s="1"/>
    </row>
    <row r="92" spans="1:50" x14ac:dyDescent="0.35">
      <c r="A92" s="1">
        <v>42132</v>
      </c>
      <c r="B92" t="s">
        <v>10</v>
      </c>
      <c r="C92">
        <v>4</v>
      </c>
      <c r="D92">
        <v>5</v>
      </c>
      <c r="E92">
        <v>11</v>
      </c>
      <c r="F92">
        <v>66</v>
      </c>
      <c r="G92">
        <v>70</v>
      </c>
      <c r="H92">
        <v>20</v>
      </c>
      <c r="I92" s="11">
        <v>2.72</v>
      </c>
      <c r="J92">
        <v>0</v>
      </c>
      <c r="K92">
        <v>7</v>
      </c>
      <c r="L92">
        <v>9</v>
      </c>
      <c r="M92">
        <v>0</v>
      </c>
      <c r="N92">
        <v>7</v>
      </c>
      <c r="O92">
        <v>2</v>
      </c>
      <c r="P92">
        <v>0</v>
      </c>
      <c r="Q92">
        <v>1</v>
      </c>
      <c r="R92">
        <v>0</v>
      </c>
      <c r="S92">
        <v>4</v>
      </c>
      <c r="T92" s="7">
        <v>20</v>
      </c>
      <c r="U92" s="7">
        <v>6.8</v>
      </c>
      <c r="V92" s="7">
        <v>6.9</v>
      </c>
      <c r="W92" s="7">
        <v>5.7</v>
      </c>
      <c r="X92" s="11">
        <v>2.65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S92" t="s">
        <v>73</v>
      </c>
      <c r="AT92" t="s">
        <v>70</v>
      </c>
      <c r="AX92" s="1"/>
    </row>
    <row r="93" spans="1:50" x14ac:dyDescent="0.35">
      <c r="A93" s="1">
        <v>42132</v>
      </c>
      <c r="B93" t="s">
        <v>10</v>
      </c>
      <c r="C93">
        <v>4</v>
      </c>
      <c r="D93">
        <v>5</v>
      </c>
      <c r="E93">
        <v>12</v>
      </c>
      <c r="I93" s="11">
        <v>3.3</v>
      </c>
      <c r="J93">
        <v>0</v>
      </c>
      <c r="T93" s="7"/>
      <c r="U93" s="7"/>
      <c r="V93" s="7"/>
      <c r="W93" s="7"/>
      <c r="X93" s="11">
        <v>3.28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>
        <v>42132</v>
      </c>
      <c r="B94" t="s">
        <v>10</v>
      </c>
      <c r="C94">
        <v>4</v>
      </c>
      <c r="D94">
        <v>5</v>
      </c>
      <c r="E94">
        <v>13</v>
      </c>
      <c r="I94" s="11">
        <v>0.9</v>
      </c>
      <c r="J94">
        <v>0</v>
      </c>
      <c r="K94">
        <v>1</v>
      </c>
      <c r="T94" s="7"/>
      <c r="U94" s="7"/>
      <c r="V94" s="7"/>
      <c r="W94" s="7"/>
      <c r="X94" s="11">
        <v>0.8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>
        <v>42132</v>
      </c>
      <c r="B95" t="s">
        <v>10</v>
      </c>
      <c r="C95">
        <v>4</v>
      </c>
      <c r="D95">
        <v>5</v>
      </c>
      <c r="E95">
        <v>14</v>
      </c>
      <c r="I95" s="11">
        <v>1.9</v>
      </c>
      <c r="J95">
        <v>1</v>
      </c>
      <c r="K95">
        <v>2</v>
      </c>
      <c r="T95" s="7"/>
      <c r="U95" s="7"/>
      <c r="V95" s="7"/>
      <c r="W95" s="7"/>
      <c r="X95" s="11">
        <v>1.75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>
        <v>42132</v>
      </c>
      <c r="B96" t="s">
        <v>10</v>
      </c>
      <c r="C96">
        <v>4</v>
      </c>
      <c r="D96">
        <v>5</v>
      </c>
      <c r="E96">
        <v>15</v>
      </c>
      <c r="F96">
        <v>92</v>
      </c>
      <c r="G96">
        <v>109</v>
      </c>
      <c r="H96">
        <v>18</v>
      </c>
      <c r="I96" s="11">
        <v>6.5</v>
      </c>
      <c r="J96">
        <v>0</v>
      </c>
      <c r="K96">
        <v>19</v>
      </c>
      <c r="L96">
        <v>0</v>
      </c>
      <c r="M96">
        <v>0</v>
      </c>
      <c r="N96">
        <v>19</v>
      </c>
      <c r="O96">
        <v>5</v>
      </c>
      <c r="P96">
        <v>6</v>
      </c>
      <c r="Q96">
        <v>0</v>
      </c>
      <c r="R96">
        <v>0</v>
      </c>
      <c r="S96">
        <v>8</v>
      </c>
      <c r="T96" s="7">
        <v>27</v>
      </c>
      <c r="U96" s="7">
        <v>5.4</v>
      </c>
      <c r="V96" s="7">
        <v>10</v>
      </c>
      <c r="W96" s="7">
        <v>4.2</v>
      </c>
      <c r="X96" s="11">
        <v>6.35</v>
      </c>
      <c r="Y96">
        <v>20</v>
      </c>
      <c r="Z96">
        <v>40</v>
      </c>
      <c r="AA96" s="3">
        <v>9.9700000000000006</v>
      </c>
      <c r="AB96" s="3">
        <v>3.6089000000000002</v>
      </c>
      <c r="AC96" s="3">
        <v>9.9600000000000009</v>
      </c>
      <c r="AD96" s="3">
        <v>3.4634</v>
      </c>
      <c r="AE96" s="3">
        <v>10.01</v>
      </c>
      <c r="AF96" s="3">
        <v>3.6778</v>
      </c>
      <c r="AG96" s="3">
        <v>10.01</v>
      </c>
      <c r="AH96" s="3">
        <v>4.1214000000000004</v>
      </c>
      <c r="AI96" s="3">
        <v>9.9499999999999993</v>
      </c>
      <c r="AJ96" s="3">
        <v>3.8906999999999998</v>
      </c>
      <c r="AK96" s="3">
        <v>9.76</v>
      </c>
      <c r="AL96" s="3">
        <v>3.8559999999999999</v>
      </c>
      <c r="AS96" t="s">
        <v>73</v>
      </c>
      <c r="AT96" t="s">
        <v>70</v>
      </c>
      <c r="AX96" s="1"/>
    </row>
    <row r="97" spans="1:50" x14ac:dyDescent="0.35">
      <c r="A97" s="1">
        <v>42132</v>
      </c>
      <c r="B97" t="s">
        <v>10</v>
      </c>
      <c r="C97">
        <v>4</v>
      </c>
      <c r="D97">
        <v>5</v>
      </c>
      <c r="E97">
        <v>16</v>
      </c>
      <c r="I97" s="11">
        <v>8</v>
      </c>
      <c r="J97">
        <v>0</v>
      </c>
      <c r="K97">
        <v>2</v>
      </c>
      <c r="T97" s="7"/>
      <c r="U97" s="7"/>
      <c r="V97" s="7"/>
      <c r="W97" s="7"/>
      <c r="X97" s="11">
        <v>6.85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>
        <v>42132</v>
      </c>
      <c r="B98" t="s">
        <v>10</v>
      </c>
      <c r="C98">
        <v>4</v>
      </c>
      <c r="D98">
        <v>5</v>
      </c>
      <c r="E98">
        <v>17</v>
      </c>
      <c r="I98" s="11">
        <v>2.9</v>
      </c>
      <c r="J98">
        <v>0</v>
      </c>
      <c r="K98">
        <v>2</v>
      </c>
      <c r="T98" s="7"/>
      <c r="U98" s="7"/>
      <c r="V98" s="7"/>
      <c r="W98" s="7"/>
      <c r="X98" s="11">
        <v>2.75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>
        <v>42132</v>
      </c>
      <c r="B99" t="s">
        <v>10</v>
      </c>
      <c r="C99">
        <v>4</v>
      </c>
      <c r="D99">
        <v>5</v>
      </c>
      <c r="E99">
        <v>18</v>
      </c>
      <c r="F99">
        <v>100</v>
      </c>
      <c r="G99">
        <v>88</v>
      </c>
      <c r="H99">
        <v>20</v>
      </c>
      <c r="I99" s="11">
        <v>4.8499999999999996</v>
      </c>
      <c r="J99">
        <v>0</v>
      </c>
      <c r="K99">
        <v>10</v>
      </c>
      <c r="L99">
        <v>5</v>
      </c>
      <c r="M99">
        <v>0</v>
      </c>
      <c r="N99">
        <v>10</v>
      </c>
      <c r="O99">
        <v>4</v>
      </c>
      <c r="P99">
        <v>2</v>
      </c>
      <c r="Q99">
        <v>0</v>
      </c>
      <c r="R99">
        <v>0</v>
      </c>
      <c r="S99">
        <v>4</v>
      </c>
      <c r="T99" s="7">
        <v>38</v>
      </c>
      <c r="U99" s="7">
        <v>8.1</v>
      </c>
      <c r="V99" s="7">
        <v>11</v>
      </c>
      <c r="W99" s="7">
        <v>5.0999999999999996</v>
      </c>
      <c r="X99" s="11">
        <v>4.7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>
        <v>42132</v>
      </c>
      <c r="B100" t="s">
        <v>10</v>
      </c>
      <c r="C100">
        <v>4</v>
      </c>
      <c r="D100">
        <v>5</v>
      </c>
      <c r="E100">
        <v>19</v>
      </c>
      <c r="I100" s="11">
        <v>5.2</v>
      </c>
      <c r="J100">
        <v>0</v>
      </c>
      <c r="K100">
        <v>3</v>
      </c>
      <c r="T100" s="7"/>
      <c r="U100" s="7"/>
      <c r="V100" s="7"/>
      <c r="W100" s="7"/>
      <c r="X100" s="11">
        <v>5.05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>
        <v>42132</v>
      </c>
      <c r="B101" t="s">
        <v>10</v>
      </c>
      <c r="C101">
        <v>4</v>
      </c>
      <c r="D101">
        <v>5</v>
      </c>
      <c r="E101">
        <v>20</v>
      </c>
      <c r="I101" s="11">
        <v>1.2</v>
      </c>
      <c r="J101">
        <v>0</v>
      </c>
      <c r="K101">
        <v>5</v>
      </c>
      <c r="T101" s="7"/>
      <c r="U101" s="7"/>
      <c r="V101" s="7"/>
      <c r="W101" s="7"/>
      <c r="X101" s="11">
        <v>1.1499999999999999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>
        <v>42716</v>
      </c>
      <c r="B102" t="s">
        <v>11</v>
      </c>
      <c r="C102">
        <v>4</v>
      </c>
      <c r="D102">
        <v>5</v>
      </c>
      <c r="E102">
        <v>1</v>
      </c>
      <c r="F102">
        <v>52</v>
      </c>
      <c r="G102">
        <v>43</v>
      </c>
      <c r="H102">
        <v>9</v>
      </c>
      <c r="I102" s="11">
        <v>0.3</v>
      </c>
      <c r="J102">
        <v>0</v>
      </c>
      <c r="K102" s="9">
        <v>5</v>
      </c>
      <c r="L102">
        <v>5</v>
      </c>
      <c r="M102">
        <v>0</v>
      </c>
      <c r="N102">
        <v>3</v>
      </c>
      <c r="O102">
        <v>0</v>
      </c>
      <c r="P102">
        <v>0</v>
      </c>
      <c r="Q102">
        <v>0</v>
      </c>
      <c r="R102">
        <v>0</v>
      </c>
      <c r="S102">
        <v>3</v>
      </c>
      <c r="T102" s="7">
        <v>24</v>
      </c>
      <c r="U102" s="7">
        <v>4.9000000000000004</v>
      </c>
      <c r="V102" s="7">
        <v>12</v>
      </c>
      <c r="W102" s="7">
        <v>3.9</v>
      </c>
      <c r="X102" s="11">
        <v>0.8</v>
      </c>
      <c r="Y102">
        <v>40</v>
      </c>
      <c r="Z102">
        <v>100</v>
      </c>
      <c r="AA102" s="3">
        <v>10</v>
      </c>
      <c r="AB102" s="3">
        <v>2.9</v>
      </c>
      <c r="AC102" s="3">
        <v>10</v>
      </c>
      <c r="AD102" s="3">
        <v>2.6</v>
      </c>
      <c r="AE102" s="3">
        <v>10</v>
      </c>
      <c r="AF102" s="3">
        <v>2.9</v>
      </c>
      <c r="AG102" s="3">
        <v>10</v>
      </c>
      <c r="AH102" s="3">
        <v>3.4</v>
      </c>
      <c r="AI102" s="3">
        <v>10</v>
      </c>
      <c r="AJ102" s="3">
        <v>2.2999999999999998</v>
      </c>
      <c r="AK102" s="3">
        <v>10</v>
      </c>
      <c r="AL102" s="3">
        <v>2</v>
      </c>
      <c r="AM102">
        <v>3000.3</v>
      </c>
      <c r="AN102">
        <v>262.39999999999998</v>
      </c>
      <c r="AO102">
        <v>3000</v>
      </c>
      <c r="AP102">
        <v>272.10000000000002</v>
      </c>
      <c r="AQ102">
        <v>3000</v>
      </c>
      <c r="AR102">
        <v>249.8</v>
      </c>
      <c r="AS102" s="3" t="s">
        <v>73</v>
      </c>
      <c r="AT102" s="3" t="s">
        <v>71</v>
      </c>
      <c r="AX102" s="1"/>
    </row>
    <row r="103" spans="1:50" x14ac:dyDescent="0.35">
      <c r="A103" s="1">
        <v>42716</v>
      </c>
      <c r="B103" t="s">
        <v>11</v>
      </c>
      <c r="C103">
        <v>4</v>
      </c>
      <c r="D103">
        <v>5</v>
      </c>
      <c r="E103">
        <v>2</v>
      </c>
      <c r="F103">
        <v>96</v>
      </c>
      <c r="G103">
        <v>60</v>
      </c>
      <c r="H103">
        <v>10</v>
      </c>
      <c r="I103" s="11">
        <v>1</v>
      </c>
      <c r="J103">
        <v>0</v>
      </c>
      <c r="K103" s="9">
        <v>5</v>
      </c>
      <c r="L103">
        <v>6</v>
      </c>
      <c r="M103">
        <v>0</v>
      </c>
      <c r="N103">
        <v>5</v>
      </c>
      <c r="O103">
        <v>0</v>
      </c>
      <c r="P103">
        <v>0</v>
      </c>
      <c r="Q103">
        <v>1</v>
      </c>
      <c r="R103">
        <v>3</v>
      </c>
      <c r="S103">
        <v>1</v>
      </c>
      <c r="T103" s="7">
        <v>37</v>
      </c>
      <c r="U103" s="7">
        <v>5.3</v>
      </c>
      <c r="V103" s="7">
        <v>14</v>
      </c>
      <c r="W103" s="7">
        <v>4.0999999999999996</v>
      </c>
      <c r="X103" s="11">
        <v>1.4</v>
      </c>
      <c r="Y103">
        <v>40</v>
      </c>
      <c r="Z103">
        <v>40</v>
      </c>
      <c r="AA103" s="3">
        <v>10</v>
      </c>
      <c r="AB103" s="3">
        <v>3.2</v>
      </c>
      <c r="AC103" s="3">
        <v>10</v>
      </c>
      <c r="AD103" s="3">
        <v>2.9</v>
      </c>
      <c r="AE103" s="3">
        <v>10</v>
      </c>
      <c r="AF103" s="3">
        <v>2.9</v>
      </c>
      <c r="AG103" s="3">
        <v>10</v>
      </c>
      <c r="AH103" s="3">
        <v>3.6</v>
      </c>
      <c r="AI103" s="3">
        <v>10</v>
      </c>
      <c r="AJ103" s="3">
        <v>3.6</v>
      </c>
      <c r="AK103" s="3">
        <v>10</v>
      </c>
      <c r="AL103" s="3">
        <v>3.2</v>
      </c>
      <c r="AS103" t="s">
        <v>73</v>
      </c>
      <c r="AT103" t="s">
        <v>71</v>
      </c>
      <c r="AX103" s="1"/>
    </row>
    <row r="104" spans="1:50" x14ac:dyDescent="0.35">
      <c r="A104" s="1">
        <v>42716</v>
      </c>
      <c r="B104" t="s">
        <v>11</v>
      </c>
      <c r="C104">
        <v>4</v>
      </c>
      <c r="D104">
        <v>5</v>
      </c>
      <c r="E104">
        <v>3</v>
      </c>
      <c r="F104">
        <v>74</v>
      </c>
      <c r="G104">
        <v>40</v>
      </c>
      <c r="H104">
        <v>10</v>
      </c>
      <c r="I104" s="11">
        <v>0.1</v>
      </c>
      <c r="J104">
        <v>0</v>
      </c>
      <c r="K104" s="9">
        <v>3</v>
      </c>
      <c r="L104">
        <v>4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 s="7">
        <v>26</v>
      </c>
      <c r="U104" s="7">
        <v>5.5</v>
      </c>
      <c r="V104" s="7">
        <v>0</v>
      </c>
      <c r="W104" s="7">
        <v>0</v>
      </c>
      <c r="X104" s="11">
        <v>0.25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t="s">
        <v>73</v>
      </c>
      <c r="AT104" t="s">
        <v>71</v>
      </c>
      <c r="AX104" s="1"/>
    </row>
    <row r="105" spans="1:50" x14ac:dyDescent="0.35">
      <c r="A105" s="1">
        <v>42716</v>
      </c>
      <c r="B105" t="s">
        <v>11</v>
      </c>
      <c r="C105">
        <v>4</v>
      </c>
      <c r="D105">
        <v>5</v>
      </c>
      <c r="E105">
        <v>4</v>
      </c>
      <c r="I105" s="11"/>
      <c r="K105" s="9"/>
      <c r="T105" s="7"/>
      <c r="U105" s="7"/>
      <c r="V105" s="7"/>
      <c r="W105" s="7"/>
      <c r="X105" s="11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>
        <v>42716</v>
      </c>
      <c r="B106" t="s">
        <v>11</v>
      </c>
      <c r="C106">
        <v>4</v>
      </c>
      <c r="D106">
        <v>5</v>
      </c>
      <c r="E106">
        <v>5</v>
      </c>
      <c r="F106">
        <v>40</v>
      </c>
      <c r="G106">
        <v>60</v>
      </c>
      <c r="H106">
        <v>10</v>
      </c>
      <c r="I106" s="11">
        <v>0.2</v>
      </c>
      <c r="J106">
        <v>0</v>
      </c>
      <c r="K106" s="9">
        <v>2</v>
      </c>
      <c r="L106">
        <v>9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 s="7">
        <v>15</v>
      </c>
      <c r="U106" s="7">
        <v>5.3</v>
      </c>
      <c r="V106" s="7">
        <v>0</v>
      </c>
      <c r="W106" s="7">
        <v>0</v>
      </c>
      <c r="X106" s="11">
        <v>0.15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>
        <v>42716</v>
      </c>
      <c r="B107" t="s">
        <v>11</v>
      </c>
      <c r="C107">
        <v>4</v>
      </c>
      <c r="D107">
        <v>5</v>
      </c>
      <c r="E107">
        <v>6</v>
      </c>
      <c r="F107">
        <v>67</v>
      </c>
      <c r="G107">
        <v>85</v>
      </c>
      <c r="H107">
        <v>7</v>
      </c>
      <c r="I107" s="11">
        <v>1.2</v>
      </c>
      <c r="J107">
        <v>0</v>
      </c>
      <c r="K107" s="9">
        <v>6</v>
      </c>
      <c r="L107">
        <v>3</v>
      </c>
      <c r="M107">
        <v>0</v>
      </c>
      <c r="N107">
        <v>5</v>
      </c>
      <c r="O107">
        <v>0</v>
      </c>
      <c r="P107">
        <v>2</v>
      </c>
      <c r="Q107">
        <v>0</v>
      </c>
      <c r="R107">
        <v>0</v>
      </c>
      <c r="S107">
        <v>3</v>
      </c>
      <c r="T107" s="7">
        <v>41</v>
      </c>
      <c r="U107" s="7">
        <v>5.8</v>
      </c>
      <c r="V107" s="7">
        <v>10</v>
      </c>
      <c r="W107" s="7">
        <v>5.0999999999999996</v>
      </c>
      <c r="X107" s="11">
        <v>1.7</v>
      </c>
      <c r="Y107">
        <v>0</v>
      </c>
      <c r="Z107">
        <v>10</v>
      </c>
      <c r="AA107" s="3">
        <v>10</v>
      </c>
      <c r="AB107" s="3">
        <v>3</v>
      </c>
      <c r="AC107" s="3">
        <v>10.1</v>
      </c>
      <c r="AD107" s="3">
        <v>3.1</v>
      </c>
      <c r="AE107" s="3">
        <v>10</v>
      </c>
      <c r="AF107" s="3">
        <v>3.8</v>
      </c>
      <c r="AG107" s="3">
        <v>10.1</v>
      </c>
      <c r="AH107" s="3">
        <v>4</v>
      </c>
      <c r="AI107" s="3">
        <v>10</v>
      </c>
      <c r="AJ107" s="3">
        <v>3.6</v>
      </c>
      <c r="AK107" s="3">
        <v>10</v>
      </c>
      <c r="AL107" s="3">
        <v>3.6</v>
      </c>
      <c r="AS107" t="s">
        <v>73</v>
      </c>
      <c r="AT107" t="s">
        <v>71</v>
      </c>
      <c r="AX107" s="1"/>
    </row>
    <row r="108" spans="1:50" x14ac:dyDescent="0.35">
      <c r="A108" s="1">
        <v>42716</v>
      </c>
      <c r="B108" t="s">
        <v>11</v>
      </c>
      <c r="C108">
        <v>4</v>
      </c>
      <c r="D108">
        <v>5</v>
      </c>
      <c r="E108">
        <v>7</v>
      </c>
      <c r="I108" s="11"/>
      <c r="K108" s="9"/>
      <c r="T108" s="7"/>
      <c r="U108" s="7"/>
      <c r="V108" s="7"/>
      <c r="W108" s="7"/>
      <c r="X108" s="11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>
        <v>42716</v>
      </c>
      <c r="B109" t="s">
        <v>11</v>
      </c>
      <c r="C109">
        <v>4</v>
      </c>
      <c r="D109">
        <v>5</v>
      </c>
      <c r="E109">
        <v>8</v>
      </c>
      <c r="I109" s="11"/>
      <c r="K109" s="9"/>
      <c r="T109" s="7"/>
      <c r="U109" s="7"/>
      <c r="V109" s="7"/>
      <c r="W109" s="7"/>
      <c r="X109" s="1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>
        <v>42716</v>
      </c>
      <c r="B110" t="s">
        <v>11</v>
      </c>
      <c r="C110">
        <v>4</v>
      </c>
      <c r="D110">
        <v>5</v>
      </c>
      <c r="E110">
        <v>9</v>
      </c>
      <c r="F110">
        <v>77</v>
      </c>
      <c r="G110">
        <v>60</v>
      </c>
      <c r="H110">
        <v>10</v>
      </c>
      <c r="I110" s="11">
        <v>3.3</v>
      </c>
      <c r="J110">
        <v>0</v>
      </c>
      <c r="K110" s="9">
        <v>12</v>
      </c>
      <c r="L110">
        <v>3</v>
      </c>
      <c r="M110">
        <v>0</v>
      </c>
      <c r="N110">
        <v>7</v>
      </c>
      <c r="O110">
        <v>2</v>
      </c>
      <c r="P110">
        <v>2</v>
      </c>
      <c r="Q110">
        <v>0</v>
      </c>
      <c r="R110">
        <v>2</v>
      </c>
      <c r="S110">
        <v>1</v>
      </c>
      <c r="T110" s="7">
        <v>25</v>
      </c>
      <c r="U110" s="7">
        <v>5.6</v>
      </c>
      <c r="V110" s="7">
        <v>8</v>
      </c>
      <c r="W110" s="7">
        <v>3.3</v>
      </c>
      <c r="X110" s="11">
        <v>3.9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t="s">
        <v>73</v>
      </c>
      <c r="AT110" t="s">
        <v>71</v>
      </c>
      <c r="AX110" s="1"/>
    </row>
    <row r="111" spans="1:50" x14ac:dyDescent="0.35">
      <c r="A111" s="1">
        <v>42716</v>
      </c>
      <c r="B111" t="s">
        <v>11</v>
      </c>
      <c r="C111">
        <v>4</v>
      </c>
      <c r="D111">
        <v>5</v>
      </c>
      <c r="E111">
        <v>10</v>
      </c>
      <c r="F111">
        <v>80</v>
      </c>
      <c r="G111">
        <v>69</v>
      </c>
      <c r="H111">
        <v>10</v>
      </c>
      <c r="I111" s="11">
        <v>2.6</v>
      </c>
      <c r="J111">
        <v>0</v>
      </c>
      <c r="K111" s="9">
        <v>4</v>
      </c>
      <c r="L111">
        <v>3</v>
      </c>
      <c r="M111">
        <v>0</v>
      </c>
      <c r="N111">
        <v>4</v>
      </c>
      <c r="O111">
        <v>1</v>
      </c>
      <c r="P111">
        <v>2</v>
      </c>
      <c r="Q111">
        <v>0</v>
      </c>
      <c r="R111">
        <v>0</v>
      </c>
      <c r="S111">
        <v>1</v>
      </c>
      <c r="T111" s="7">
        <v>34</v>
      </c>
      <c r="U111" s="7">
        <v>10.3</v>
      </c>
      <c r="V111" s="7">
        <v>12</v>
      </c>
      <c r="W111" s="7">
        <v>6.7</v>
      </c>
      <c r="X111" s="11">
        <v>3.2</v>
      </c>
      <c r="Y111">
        <v>25</v>
      </c>
      <c r="Z111">
        <v>15</v>
      </c>
      <c r="AA111" s="3">
        <v>10</v>
      </c>
      <c r="AB111" s="3">
        <v>3.4</v>
      </c>
      <c r="AC111" s="3">
        <v>10</v>
      </c>
      <c r="AD111" s="3">
        <v>3</v>
      </c>
      <c r="AE111" s="3">
        <v>10.1</v>
      </c>
      <c r="AF111" s="3">
        <v>3.2</v>
      </c>
      <c r="AG111" s="3">
        <v>10</v>
      </c>
      <c r="AH111" s="3">
        <v>3.9</v>
      </c>
      <c r="AI111" s="3">
        <v>10</v>
      </c>
      <c r="AJ111" s="3">
        <v>3.6</v>
      </c>
      <c r="AK111" s="3">
        <v>10.5</v>
      </c>
      <c r="AL111" s="3">
        <v>3.5</v>
      </c>
      <c r="AS111" t="s">
        <v>73</v>
      </c>
      <c r="AT111" t="s">
        <v>71</v>
      </c>
      <c r="AX111" s="1"/>
    </row>
    <row r="112" spans="1:50" x14ac:dyDescent="0.35">
      <c r="A112" s="1">
        <v>42716</v>
      </c>
      <c r="B112" t="s">
        <v>11</v>
      </c>
      <c r="C112">
        <v>4</v>
      </c>
      <c r="D112">
        <v>5</v>
      </c>
      <c r="E112">
        <v>11</v>
      </c>
      <c r="F112">
        <v>90</v>
      </c>
      <c r="G112">
        <v>80</v>
      </c>
      <c r="H112">
        <v>9</v>
      </c>
      <c r="I112" s="11">
        <v>2.7</v>
      </c>
      <c r="J112">
        <v>0</v>
      </c>
      <c r="K112" s="9">
        <v>6</v>
      </c>
      <c r="L112">
        <v>5</v>
      </c>
      <c r="M112">
        <v>0</v>
      </c>
      <c r="N112">
        <v>6</v>
      </c>
      <c r="O112">
        <v>1</v>
      </c>
      <c r="P112">
        <v>2</v>
      </c>
      <c r="Q112">
        <v>1</v>
      </c>
      <c r="R112">
        <v>1</v>
      </c>
      <c r="S112">
        <v>1</v>
      </c>
      <c r="T112" s="7">
        <v>43</v>
      </c>
      <c r="U112" s="7">
        <v>5.6</v>
      </c>
      <c r="V112" s="7">
        <v>14</v>
      </c>
      <c r="W112" s="7">
        <v>3.9</v>
      </c>
      <c r="X112" s="11">
        <v>3.1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S112" t="s">
        <v>73</v>
      </c>
      <c r="AT112" t="s">
        <v>71</v>
      </c>
      <c r="AX112" s="1"/>
    </row>
    <row r="113" spans="1:50" x14ac:dyDescent="0.35">
      <c r="A113" s="1">
        <v>42716</v>
      </c>
      <c r="B113" t="s">
        <v>11</v>
      </c>
      <c r="C113">
        <v>4</v>
      </c>
      <c r="D113">
        <v>5</v>
      </c>
      <c r="E113">
        <v>12</v>
      </c>
      <c r="I113" s="11"/>
      <c r="K113" s="9"/>
      <c r="T113" s="7"/>
      <c r="U113" s="7"/>
      <c r="V113" s="7"/>
      <c r="W113" s="7"/>
      <c r="X113" s="11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  <c r="AX113" s="1"/>
    </row>
    <row r="114" spans="1:50" x14ac:dyDescent="0.35">
      <c r="A114" s="1">
        <v>42716</v>
      </c>
      <c r="B114" t="s">
        <v>11</v>
      </c>
      <c r="C114">
        <v>4</v>
      </c>
      <c r="D114">
        <v>5</v>
      </c>
      <c r="E114">
        <v>13</v>
      </c>
      <c r="I114" s="11"/>
      <c r="K114" s="9"/>
      <c r="T114" s="7"/>
      <c r="U114" s="7"/>
      <c r="V114" s="7"/>
      <c r="W114" s="7"/>
      <c r="X114" s="11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>
        <v>42716</v>
      </c>
      <c r="B115" t="s">
        <v>11</v>
      </c>
      <c r="C115">
        <v>4</v>
      </c>
      <c r="D115">
        <v>5</v>
      </c>
      <c r="E115">
        <v>14</v>
      </c>
      <c r="I115" s="11"/>
      <c r="K115" s="9"/>
      <c r="T115" s="7"/>
      <c r="U115" s="7"/>
      <c r="V115" s="7"/>
      <c r="W115" s="7"/>
      <c r="X115" s="11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t="s">
        <v>73</v>
      </c>
      <c r="AT115" t="s">
        <v>71</v>
      </c>
      <c r="AX115" s="1"/>
    </row>
    <row r="116" spans="1:50" x14ac:dyDescent="0.35">
      <c r="A116" s="1">
        <v>42716</v>
      </c>
      <c r="B116" t="s">
        <v>11</v>
      </c>
      <c r="C116">
        <v>4</v>
      </c>
      <c r="D116">
        <v>5</v>
      </c>
      <c r="E116">
        <v>15</v>
      </c>
      <c r="F116">
        <v>70</v>
      </c>
      <c r="G116">
        <v>66</v>
      </c>
      <c r="H116">
        <v>19</v>
      </c>
      <c r="I116" s="11">
        <v>3.3</v>
      </c>
      <c r="J116">
        <v>0</v>
      </c>
      <c r="K116" s="9">
        <v>8</v>
      </c>
      <c r="L116">
        <v>3</v>
      </c>
      <c r="M116">
        <v>0</v>
      </c>
      <c r="N116">
        <v>8</v>
      </c>
      <c r="O116">
        <v>1</v>
      </c>
      <c r="P116">
        <v>5</v>
      </c>
      <c r="Q116">
        <v>0</v>
      </c>
      <c r="R116">
        <v>1</v>
      </c>
      <c r="S116">
        <v>1</v>
      </c>
      <c r="T116" s="7">
        <v>30</v>
      </c>
      <c r="U116" s="7">
        <v>7</v>
      </c>
      <c r="V116" s="7">
        <v>13</v>
      </c>
      <c r="W116" s="7">
        <v>5.9</v>
      </c>
      <c r="X116" s="11">
        <v>3.8</v>
      </c>
      <c r="Y116">
        <v>5</v>
      </c>
      <c r="Z116">
        <v>0</v>
      </c>
      <c r="AA116" s="3">
        <v>10.3</v>
      </c>
      <c r="AB116" s="3">
        <v>3.6</v>
      </c>
      <c r="AC116" s="3">
        <v>10.4</v>
      </c>
      <c r="AD116" s="3">
        <v>3</v>
      </c>
      <c r="AE116" s="3">
        <v>10.7</v>
      </c>
      <c r="AF116" s="3">
        <v>3.6</v>
      </c>
      <c r="AG116" s="3">
        <v>10.8</v>
      </c>
      <c r="AH116" s="3">
        <v>3.6</v>
      </c>
      <c r="AI116" s="3">
        <v>10.4</v>
      </c>
      <c r="AJ116" s="3">
        <v>3.3</v>
      </c>
      <c r="AK116" s="3">
        <v>10.3</v>
      </c>
      <c r="AL116" s="3">
        <v>3.6</v>
      </c>
      <c r="AS116" t="s">
        <v>73</v>
      </c>
      <c r="AT116" t="s">
        <v>71</v>
      </c>
      <c r="AX116" s="1"/>
    </row>
    <row r="117" spans="1:50" x14ac:dyDescent="0.35">
      <c r="A117" s="1">
        <v>42716</v>
      </c>
      <c r="B117" t="s">
        <v>11</v>
      </c>
      <c r="C117">
        <v>4</v>
      </c>
      <c r="D117">
        <v>5</v>
      </c>
      <c r="E117">
        <v>16</v>
      </c>
      <c r="I117" s="11"/>
      <c r="K117" s="9"/>
      <c r="T117" s="7"/>
      <c r="U117" s="7"/>
      <c r="V117" s="7"/>
      <c r="W117" s="7"/>
      <c r="X117" s="1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>
        <v>42716</v>
      </c>
      <c r="B118" t="s">
        <v>11</v>
      </c>
      <c r="C118">
        <v>4</v>
      </c>
      <c r="D118">
        <v>5</v>
      </c>
      <c r="E118">
        <v>17</v>
      </c>
      <c r="I118" s="11"/>
      <c r="K118" s="9"/>
      <c r="T118" s="7"/>
      <c r="U118" s="7"/>
      <c r="V118" s="7"/>
      <c r="W118" s="7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>
        <v>42716</v>
      </c>
      <c r="B119" t="s">
        <v>11</v>
      </c>
      <c r="C119">
        <v>4</v>
      </c>
      <c r="D119">
        <v>5</v>
      </c>
      <c r="E119">
        <v>18</v>
      </c>
      <c r="F119">
        <v>70</v>
      </c>
      <c r="G119">
        <v>60</v>
      </c>
      <c r="H119">
        <v>13</v>
      </c>
      <c r="I119" s="11">
        <v>0.3</v>
      </c>
      <c r="J119">
        <v>0</v>
      </c>
      <c r="K119" s="9">
        <v>6</v>
      </c>
      <c r="L119">
        <v>5</v>
      </c>
      <c r="M119">
        <v>0</v>
      </c>
      <c r="N119">
        <v>4</v>
      </c>
      <c r="O119">
        <v>0</v>
      </c>
      <c r="P119">
        <v>1</v>
      </c>
      <c r="Q119">
        <v>0</v>
      </c>
      <c r="R119">
        <v>1</v>
      </c>
      <c r="S119">
        <v>2</v>
      </c>
      <c r="T119" s="7">
        <v>24</v>
      </c>
      <c r="U119" s="7">
        <v>5.0999999999999996</v>
      </c>
      <c r="V119" s="7">
        <v>14</v>
      </c>
      <c r="W119" s="7">
        <v>2.9</v>
      </c>
      <c r="X119" s="11">
        <v>0.8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>
        <v>42716</v>
      </c>
      <c r="B120" t="s">
        <v>11</v>
      </c>
      <c r="C120">
        <v>4</v>
      </c>
      <c r="D120">
        <v>5</v>
      </c>
      <c r="E120">
        <v>19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>
        <v>42716</v>
      </c>
      <c r="B121" t="s">
        <v>11</v>
      </c>
      <c r="C121">
        <v>4</v>
      </c>
      <c r="D121">
        <v>5</v>
      </c>
      <c r="E121">
        <v>20</v>
      </c>
      <c r="I121" s="11"/>
      <c r="T121" s="7"/>
      <c r="U121" s="7"/>
      <c r="V121" s="7"/>
      <c r="W121" s="7"/>
      <c r="X121" s="1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>
        <v>42132</v>
      </c>
      <c r="B122" t="s">
        <v>14</v>
      </c>
      <c r="C122">
        <v>5</v>
      </c>
      <c r="D122">
        <v>5</v>
      </c>
      <c r="E122">
        <v>1</v>
      </c>
      <c r="F122">
        <v>45</v>
      </c>
      <c r="G122">
        <v>70</v>
      </c>
      <c r="H122">
        <v>13</v>
      </c>
      <c r="I122" s="11">
        <v>1.2</v>
      </c>
      <c r="J122">
        <v>0</v>
      </c>
      <c r="K122">
        <v>4</v>
      </c>
      <c r="L122">
        <v>9</v>
      </c>
      <c r="M122">
        <v>0</v>
      </c>
      <c r="N122">
        <v>4</v>
      </c>
      <c r="O122">
        <v>1</v>
      </c>
      <c r="P122">
        <v>1</v>
      </c>
      <c r="Q122">
        <v>0</v>
      </c>
      <c r="R122">
        <v>0</v>
      </c>
      <c r="S122">
        <v>2</v>
      </c>
      <c r="T122" s="7">
        <v>22</v>
      </c>
      <c r="U122" s="7">
        <v>4.3</v>
      </c>
      <c r="V122" s="7">
        <v>10</v>
      </c>
      <c r="W122" s="7">
        <v>4.8</v>
      </c>
      <c r="X122" s="11">
        <v>1.1499999999999999</v>
      </c>
      <c r="Y122">
        <v>20</v>
      </c>
      <c r="Z122">
        <v>0</v>
      </c>
      <c r="AA122" s="5">
        <v>9.98</v>
      </c>
      <c r="AB122" s="5">
        <v>3.5548000000000002</v>
      </c>
      <c r="AC122" s="5">
        <v>9.99</v>
      </c>
      <c r="AD122" s="5">
        <v>3.4195000000000002</v>
      </c>
      <c r="AE122" s="5">
        <v>10</v>
      </c>
      <c r="AF122" s="5">
        <v>3.9781</v>
      </c>
      <c r="AG122" s="5">
        <v>9.99</v>
      </c>
      <c r="AH122" s="5">
        <v>3.3972000000000002</v>
      </c>
      <c r="AI122" s="5">
        <v>10.039999999999999</v>
      </c>
      <c r="AJ122" s="5">
        <v>3.8439999999999999</v>
      </c>
      <c r="AK122" s="5">
        <v>8.7899999999999991</v>
      </c>
      <c r="AL122" s="5">
        <v>3.4342999999999999</v>
      </c>
      <c r="AM122" s="7">
        <v>3000.3</v>
      </c>
      <c r="AN122" s="7">
        <v>288.5</v>
      </c>
      <c r="AO122" s="7">
        <v>3000.1</v>
      </c>
      <c r="AP122" s="7">
        <v>292.89999999999998</v>
      </c>
      <c r="AQ122" s="7">
        <v>3000.1</v>
      </c>
      <c r="AR122" s="7">
        <v>276.5</v>
      </c>
      <c r="AS122" s="3" t="s">
        <v>74</v>
      </c>
      <c r="AT122" s="3" t="s">
        <v>70</v>
      </c>
      <c r="AX122" s="1"/>
    </row>
    <row r="123" spans="1:50" x14ac:dyDescent="0.35">
      <c r="A123" s="1">
        <v>42132</v>
      </c>
      <c r="B123" t="s">
        <v>14</v>
      </c>
      <c r="C123">
        <v>5</v>
      </c>
      <c r="D123">
        <v>5</v>
      </c>
      <c r="E123">
        <v>2</v>
      </c>
      <c r="F123">
        <v>53</v>
      </c>
      <c r="G123">
        <v>80</v>
      </c>
      <c r="H123">
        <v>19</v>
      </c>
      <c r="I123" s="11">
        <v>0.5</v>
      </c>
      <c r="J123">
        <v>0</v>
      </c>
      <c r="K123">
        <v>3</v>
      </c>
      <c r="L123">
        <v>7</v>
      </c>
      <c r="M123">
        <v>0</v>
      </c>
      <c r="N123">
        <v>3</v>
      </c>
      <c r="O123">
        <v>0</v>
      </c>
      <c r="P123">
        <v>1</v>
      </c>
      <c r="Q123">
        <v>0</v>
      </c>
      <c r="R123">
        <v>0</v>
      </c>
      <c r="S123">
        <v>2</v>
      </c>
      <c r="T123" s="7">
        <v>17</v>
      </c>
      <c r="U123" s="7">
        <v>4.3</v>
      </c>
      <c r="V123" s="7">
        <v>11</v>
      </c>
      <c r="W123" s="7">
        <v>3.6</v>
      </c>
      <c r="X123" s="11">
        <v>0.4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>
        <v>42132</v>
      </c>
      <c r="B124" t="s">
        <v>14</v>
      </c>
      <c r="C124">
        <v>5</v>
      </c>
      <c r="D124">
        <v>5</v>
      </c>
      <c r="E124">
        <v>3</v>
      </c>
      <c r="F124">
        <v>120</v>
      </c>
      <c r="G124">
        <v>112</v>
      </c>
      <c r="H124">
        <v>19</v>
      </c>
      <c r="I124" s="11">
        <v>6.3</v>
      </c>
      <c r="J124">
        <v>0</v>
      </c>
      <c r="K124">
        <v>7</v>
      </c>
      <c r="L124">
        <v>1</v>
      </c>
      <c r="M124">
        <v>0</v>
      </c>
      <c r="N124">
        <v>7</v>
      </c>
      <c r="O124">
        <v>1</v>
      </c>
      <c r="P124">
        <v>3</v>
      </c>
      <c r="Q124">
        <v>0</v>
      </c>
      <c r="R124">
        <v>0</v>
      </c>
      <c r="S124">
        <v>3</v>
      </c>
      <c r="T124" s="7">
        <v>43</v>
      </c>
      <c r="U124" s="7">
        <v>7.9</v>
      </c>
      <c r="V124" s="7">
        <v>24</v>
      </c>
      <c r="W124" s="7">
        <v>7.1</v>
      </c>
      <c r="X124" s="11">
        <v>6.05</v>
      </c>
      <c r="Y124">
        <v>20</v>
      </c>
      <c r="Z124">
        <v>25</v>
      </c>
      <c r="AA124" s="5">
        <v>10.01</v>
      </c>
      <c r="AB124" s="5">
        <v>3.6583000000000001</v>
      </c>
      <c r="AC124" s="5">
        <v>10.01</v>
      </c>
      <c r="AD124" s="5">
        <v>3.6589999999999998</v>
      </c>
      <c r="AE124" s="5">
        <v>10.050000000000001</v>
      </c>
      <c r="AF124" s="5">
        <v>3.5807000000000002</v>
      </c>
      <c r="AG124" s="5">
        <v>10.029999999999999</v>
      </c>
      <c r="AH124" s="5">
        <v>3.8035000000000001</v>
      </c>
      <c r="AI124" s="5">
        <v>10.01</v>
      </c>
      <c r="AJ124" s="5">
        <v>3.7814000000000001</v>
      </c>
      <c r="AK124" s="5">
        <v>10.050000000000001</v>
      </c>
      <c r="AL124" s="5">
        <v>4.1733000000000002</v>
      </c>
      <c r="AS124" t="s">
        <v>74</v>
      </c>
      <c r="AT124" t="s">
        <v>70</v>
      </c>
      <c r="AX124" s="1"/>
    </row>
    <row r="125" spans="1:50" x14ac:dyDescent="0.35">
      <c r="A125" s="1">
        <v>42132</v>
      </c>
      <c r="B125" t="s">
        <v>14</v>
      </c>
      <c r="C125">
        <v>5</v>
      </c>
      <c r="D125">
        <v>5</v>
      </c>
      <c r="E125">
        <v>4</v>
      </c>
      <c r="I125" s="11">
        <v>0.3</v>
      </c>
      <c r="J125">
        <v>0</v>
      </c>
      <c r="L125">
        <v>3</v>
      </c>
      <c r="T125" s="7"/>
      <c r="U125" s="7"/>
      <c r="V125" s="7"/>
      <c r="W125" s="7"/>
      <c r="X125" s="11">
        <v>0.25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>
        <v>42132</v>
      </c>
      <c r="B126" t="s">
        <v>14</v>
      </c>
      <c r="C126">
        <v>5</v>
      </c>
      <c r="D126">
        <v>5</v>
      </c>
      <c r="E126">
        <v>5</v>
      </c>
      <c r="I126" s="11">
        <v>1.6</v>
      </c>
      <c r="J126">
        <v>0</v>
      </c>
      <c r="T126" s="7"/>
      <c r="U126" s="7"/>
      <c r="V126" s="7"/>
      <c r="W126" s="7"/>
      <c r="X126" s="11">
        <v>1.2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>
        <v>42132</v>
      </c>
      <c r="B127" t="s">
        <v>14</v>
      </c>
      <c r="C127">
        <v>5</v>
      </c>
      <c r="D127">
        <v>5</v>
      </c>
      <c r="E127">
        <v>6</v>
      </c>
      <c r="F127">
        <v>65</v>
      </c>
      <c r="G127">
        <v>70</v>
      </c>
      <c r="H127">
        <v>17</v>
      </c>
      <c r="I127" s="11">
        <v>3.32</v>
      </c>
      <c r="J127">
        <v>0</v>
      </c>
      <c r="K127">
        <v>9</v>
      </c>
      <c r="L127">
        <v>4</v>
      </c>
      <c r="M127">
        <v>0</v>
      </c>
      <c r="N127">
        <v>8</v>
      </c>
      <c r="O127">
        <v>3</v>
      </c>
      <c r="P127">
        <v>3</v>
      </c>
      <c r="Q127">
        <v>0</v>
      </c>
      <c r="R127">
        <v>0</v>
      </c>
      <c r="S127">
        <v>2</v>
      </c>
      <c r="T127" s="7">
        <v>42</v>
      </c>
      <c r="U127" s="7">
        <v>7.3</v>
      </c>
      <c r="V127" s="7">
        <v>10</v>
      </c>
      <c r="W127" s="7">
        <v>5.4</v>
      </c>
      <c r="X127" s="11">
        <v>3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>
        <v>42132</v>
      </c>
      <c r="B128" t="s">
        <v>14</v>
      </c>
      <c r="C128">
        <v>5</v>
      </c>
      <c r="D128">
        <v>5</v>
      </c>
      <c r="E128">
        <v>7</v>
      </c>
      <c r="I128" s="11">
        <v>2.7</v>
      </c>
      <c r="J128">
        <v>0</v>
      </c>
      <c r="L128">
        <v>3</v>
      </c>
      <c r="T128" s="7"/>
      <c r="U128" s="7"/>
      <c r="V128" s="7"/>
      <c r="W128" s="7"/>
      <c r="X128" s="11">
        <v>2.65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>
        <v>42132</v>
      </c>
      <c r="B129" t="s">
        <v>14</v>
      </c>
      <c r="C129">
        <v>5</v>
      </c>
      <c r="D129">
        <v>5</v>
      </c>
      <c r="E129">
        <v>8</v>
      </c>
      <c r="I129" s="11">
        <v>5.25</v>
      </c>
      <c r="J129">
        <v>0</v>
      </c>
      <c r="T129" s="7"/>
      <c r="U129" s="7"/>
      <c r="V129" s="7"/>
      <c r="W129" s="7"/>
      <c r="X129" s="11">
        <v>5.15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t="s">
        <v>74</v>
      </c>
      <c r="AT129" t="s">
        <v>70</v>
      </c>
      <c r="AX129" s="1"/>
    </row>
    <row r="130" spans="1:50" x14ac:dyDescent="0.35">
      <c r="A130" s="1">
        <v>42132</v>
      </c>
      <c r="B130" t="s">
        <v>14</v>
      </c>
      <c r="C130">
        <v>5</v>
      </c>
      <c r="D130">
        <v>5</v>
      </c>
      <c r="E130">
        <v>9</v>
      </c>
      <c r="F130">
        <v>75</v>
      </c>
      <c r="G130">
        <v>98</v>
      </c>
      <c r="H130">
        <v>17</v>
      </c>
      <c r="I130" s="11">
        <v>6.2</v>
      </c>
      <c r="J130">
        <v>0</v>
      </c>
      <c r="K130">
        <v>9</v>
      </c>
      <c r="L130">
        <v>0</v>
      </c>
      <c r="M130">
        <v>0</v>
      </c>
      <c r="N130">
        <v>9</v>
      </c>
      <c r="O130">
        <v>2</v>
      </c>
      <c r="P130">
        <v>5</v>
      </c>
      <c r="Q130">
        <v>0</v>
      </c>
      <c r="R130">
        <v>0</v>
      </c>
      <c r="S130">
        <v>2</v>
      </c>
      <c r="T130" s="7">
        <v>42</v>
      </c>
      <c r="U130" s="7">
        <v>7.3</v>
      </c>
      <c r="V130" s="7">
        <v>8</v>
      </c>
      <c r="W130" s="7">
        <v>4.7</v>
      </c>
      <c r="X130" s="11">
        <v>6.25</v>
      </c>
      <c r="Y130">
        <v>20</v>
      </c>
      <c r="Z130">
        <v>50</v>
      </c>
      <c r="AA130" s="5">
        <v>10.01</v>
      </c>
      <c r="AB130" s="5">
        <v>3.7582</v>
      </c>
      <c r="AC130" s="5">
        <v>10.01</v>
      </c>
      <c r="AD130" s="5">
        <v>3.8546</v>
      </c>
      <c r="AE130" s="5">
        <v>9.99</v>
      </c>
      <c r="AF130" s="5">
        <v>3.4641999999999999</v>
      </c>
      <c r="AG130" s="5">
        <v>9.99</v>
      </c>
      <c r="AH130" s="5">
        <v>4.2900999999999998</v>
      </c>
      <c r="AI130" s="5">
        <v>10.029999999999999</v>
      </c>
      <c r="AJ130" s="5">
        <v>4.1577000000000002</v>
      </c>
      <c r="AK130" s="5">
        <v>10.02</v>
      </c>
      <c r="AL130" s="5">
        <v>4.3102</v>
      </c>
      <c r="AS130" t="s">
        <v>74</v>
      </c>
      <c r="AT130" t="s">
        <v>70</v>
      </c>
      <c r="AX130" s="1"/>
    </row>
    <row r="131" spans="1:50" x14ac:dyDescent="0.35">
      <c r="A131" s="1">
        <v>42132</v>
      </c>
      <c r="B131" t="s">
        <v>14</v>
      </c>
      <c r="C131">
        <v>5</v>
      </c>
      <c r="D131">
        <v>5</v>
      </c>
      <c r="E131">
        <v>10</v>
      </c>
      <c r="F131">
        <v>90</v>
      </c>
      <c r="G131">
        <v>89</v>
      </c>
      <c r="H131">
        <v>20</v>
      </c>
      <c r="I131" s="11">
        <v>5.55</v>
      </c>
      <c r="J131">
        <v>2</v>
      </c>
      <c r="K131">
        <v>11</v>
      </c>
      <c r="L131">
        <v>0</v>
      </c>
      <c r="M131">
        <v>0</v>
      </c>
      <c r="N131">
        <v>11</v>
      </c>
      <c r="O131">
        <v>3</v>
      </c>
      <c r="P131">
        <v>6</v>
      </c>
      <c r="Q131">
        <v>0</v>
      </c>
      <c r="R131">
        <v>0</v>
      </c>
      <c r="S131">
        <v>2</v>
      </c>
      <c r="T131" s="7">
        <v>34</v>
      </c>
      <c r="U131" s="7">
        <v>7.5</v>
      </c>
      <c r="V131" s="7">
        <v>11</v>
      </c>
      <c r="W131" s="7">
        <v>4.5999999999999996</v>
      </c>
      <c r="X131" s="11">
        <v>5.5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>
        <v>42132</v>
      </c>
      <c r="B132" t="s">
        <v>14</v>
      </c>
      <c r="C132">
        <v>5</v>
      </c>
      <c r="D132">
        <v>5</v>
      </c>
      <c r="E132">
        <v>11</v>
      </c>
      <c r="F132">
        <v>56</v>
      </c>
      <c r="G132">
        <v>74</v>
      </c>
      <c r="H132">
        <v>16</v>
      </c>
      <c r="I132" s="11">
        <v>1.2</v>
      </c>
      <c r="J132">
        <v>0</v>
      </c>
      <c r="K132">
        <v>3</v>
      </c>
      <c r="L132">
        <v>8</v>
      </c>
      <c r="M132">
        <v>0</v>
      </c>
      <c r="N132">
        <v>3</v>
      </c>
      <c r="O132">
        <v>0</v>
      </c>
      <c r="P132">
        <v>1</v>
      </c>
      <c r="Q132">
        <v>0</v>
      </c>
      <c r="R132">
        <v>0</v>
      </c>
      <c r="S132">
        <v>2</v>
      </c>
      <c r="T132" s="7">
        <v>32</v>
      </c>
      <c r="U132" s="7">
        <v>7.3</v>
      </c>
      <c r="V132" s="7">
        <v>4</v>
      </c>
      <c r="W132" s="7">
        <v>3.9</v>
      </c>
      <c r="X132" s="11">
        <v>1.02</v>
      </c>
      <c r="Y132">
        <v>25</v>
      </c>
      <c r="Z132">
        <v>40</v>
      </c>
      <c r="AA132" s="5">
        <v>9.99</v>
      </c>
      <c r="AB132" s="5">
        <v>3.492</v>
      </c>
      <c r="AC132" s="5">
        <v>10.02</v>
      </c>
      <c r="AD132" s="5">
        <v>3.5470000000000002</v>
      </c>
      <c r="AE132" s="5">
        <v>9.98</v>
      </c>
      <c r="AF132" s="5">
        <v>3.4152999999999998</v>
      </c>
      <c r="AG132" s="5">
        <v>7.03</v>
      </c>
      <c r="AH132" s="5">
        <v>2.5007999999999999</v>
      </c>
      <c r="AI132" s="5">
        <v>5.51</v>
      </c>
      <c r="AJ132" s="5">
        <v>2.0522999999999998</v>
      </c>
      <c r="AK132" s="5">
        <v>5.99</v>
      </c>
      <c r="AL132" s="5">
        <v>2.2406999999999999</v>
      </c>
      <c r="AS132" t="s">
        <v>74</v>
      </c>
      <c r="AT132" t="s">
        <v>70</v>
      </c>
      <c r="AX132" s="1"/>
    </row>
    <row r="133" spans="1:50" x14ac:dyDescent="0.35">
      <c r="A133" s="1">
        <v>42132</v>
      </c>
      <c r="B133" t="s">
        <v>14</v>
      </c>
      <c r="C133">
        <v>5</v>
      </c>
      <c r="D133">
        <v>5</v>
      </c>
      <c r="E133">
        <v>12</v>
      </c>
      <c r="I133" s="11">
        <v>4</v>
      </c>
      <c r="J133">
        <v>0</v>
      </c>
      <c r="L133">
        <v>3</v>
      </c>
      <c r="T133" s="7"/>
      <c r="U133" s="7"/>
      <c r="V133" s="7"/>
      <c r="W133" s="7"/>
      <c r="X133" s="11">
        <v>3.25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>
        <v>42132</v>
      </c>
      <c r="B134" t="s">
        <v>14</v>
      </c>
      <c r="C134">
        <v>5</v>
      </c>
      <c r="D134">
        <v>5</v>
      </c>
      <c r="E134">
        <v>13</v>
      </c>
      <c r="I134" s="11">
        <v>4.25</v>
      </c>
      <c r="J134">
        <v>0</v>
      </c>
      <c r="L134">
        <v>1</v>
      </c>
      <c r="T134" s="7"/>
      <c r="U134" s="7"/>
      <c r="V134" s="7"/>
      <c r="W134" s="7"/>
      <c r="X134" s="11">
        <v>4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>
        <v>42132</v>
      </c>
      <c r="B135" t="s">
        <v>14</v>
      </c>
      <c r="C135">
        <v>5</v>
      </c>
      <c r="D135">
        <v>5</v>
      </c>
      <c r="E135">
        <v>14</v>
      </c>
      <c r="F135">
        <v>78</v>
      </c>
      <c r="G135">
        <v>90</v>
      </c>
      <c r="H135">
        <v>21</v>
      </c>
      <c r="I135" s="11">
        <v>0.6</v>
      </c>
      <c r="J135">
        <v>7</v>
      </c>
      <c r="K135" s="9">
        <v>10</v>
      </c>
      <c r="L135">
        <v>0</v>
      </c>
      <c r="M135">
        <v>0</v>
      </c>
      <c r="N135">
        <v>10</v>
      </c>
      <c r="O135">
        <v>3</v>
      </c>
      <c r="P135">
        <v>4</v>
      </c>
      <c r="Q135">
        <v>0</v>
      </c>
      <c r="R135">
        <v>0</v>
      </c>
      <c r="S135">
        <v>3</v>
      </c>
      <c r="T135" s="7">
        <v>34</v>
      </c>
      <c r="U135" s="7">
        <v>6.6</v>
      </c>
      <c r="V135" s="7">
        <v>9</v>
      </c>
      <c r="W135" s="7">
        <v>6.3</v>
      </c>
      <c r="X135" s="11">
        <v>8.6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>
        <v>42132</v>
      </c>
      <c r="B136" t="s">
        <v>14</v>
      </c>
      <c r="C136">
        <v>5</v>
      </c>
      <c r="D136">
        <v>5</v>
      </c>
      <c r="E136">
        <v>15</v>
      </c>
      <c r="F136">
        <v>67</v>
      </c>
      <c r="G136">
        <v>100</v>
      </c>
      <c r="H136">
        <v>17</v>
      </c>
      <c r="I136" s="11">
        <v>6.6</v>
      </c>
      <c r="J136">
        <v>1</v>
      </c>
      <c r="K136">
        <v>10</v>
      </c>
      <c r="L136">
        <v>1</v>
      </c>
      <c r="M136">
        <v>0</v>
      </c>
      <c r="N136">
        <v>10</v>
      </c>
      <c r="O136">
        <v>2</v>
      </c>
      <c r="P136">
        <v>7</v>
      </c>
      <c r="Q136">
        <v>0</v>
      </c>
      <c r="R136">
        <v>0</v>
      </c>
      <c r="S136">
        <v>1</v>
      </c>
      <c r="T136" s="7">
        <v>39</v>
      </c>
      <c r="U136" s="7">
        <v>7.4</v>
      </c>
      <c r="V136" s="7">
        <v>17</v>
      </c>
      <c r="W136" s="7">
        <v>5.9</v>
      </c>
      <c r="X136" s="11">
        <v>6.8</v>
      </c>
      <c r="Y136">
        <v>0</v>
      </c>
      <c r="Z136">
        <v>25</v>
      </c>
      <c r="AA136" s="5">
        <v>10</v>
      </c>
      <c r="AB136" s="5">
        <v>3.7305999999999999</v>
      </c>
      <c r="AC136" s="5">
        <v>10.02</v>
      </c>
      <c r="AD136" s="5">
        <v>3.4392999999999998</v>
      </c>
      <c r="AE136" s="5">
        <v>9.9700000000000006</v>
      </c>
      <c r="AF136" s="5">
        <v>3.3940999999999999</v>
      </c>
      <c r="AG136" s="5">
        <v>10.02</v>
      </c>
      <c r="AH136" s="5">
        <v>3.7305999999999999</v>
      </c>
      <c r="AI136" s="5">
        <v>10.050000000000001</v>
      </c>
      <c r="AJ136" s="5">
        <v>3.7492999999999999</v>
      </c>
      <c r="AK136" s="5">
        <v>10.01</v>
      </c>
      <c r="AL136" s="5">
        <v>3.762</v>
      </c>
      <c r="AS136" t="s">
        <v>74</v>
      </c>
      <c r="AT136" t="s">
        <v>70</v>
      </c>
      <c r="AX136" s="1"/>
    </row>
    <row r="137" spans="1:50" x14ac:dyDescent="0.35">
      <c r="A137" s="1">
        <v>42132</v>
      </c>
      <c r="B137" t="s">
        <v>14</v>
      </c>
      <c r="C137">
        <v>5</v>
      </c>
      <c r="D137">
        <v>5</v>
      </c>
      <c r="E137">
        <v>16</v>
      </c>
      <c r="I137" s="11">
        <v>4.72</v>
      </c>
      <c r="J137">
        <v>0</v>
      </c>
      <c r="L137">
        <v>3</v>
      </c>
      <c r="T137" s="7"/>
      <c r="U137" s="7"/>
      <c r="V137" s="7"/>
      <c r="W137" s="7"/>
      <c r="X137" s="11">
        <v>4.45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>
        <v>42132</v>
      </c>
      <c r="B138" t="s">
        <v>14</v>
      </c>
      <c r="C138">
        <v>5</v>
      </c>
      <c r="D138">
        <v>5</v>
      </c>
      <c r="E138">
        <v>17</v>
      </c>
      <c r="F138">
        <v>124</v>
      </c>
      <c r="G138">
        <v>89</v>
      </c>
      <c r="H138">
        <v>20</v>
      </c>
      <c r="I138" s="11">
        <v>6.3</v>
      </c>
      <c r="J138">
        <v>0</v>
      </c>
      <c r="K138">
        <v>7</v>
      </c>
      <c r="L138">
        <v>0</v>
      </c>
      <c r="M138">
        <v>0</v>
      </c>
      <c r="N138">
        <v>7</v>
      </c>
      <c r="O138">
        <v>1</v>
      </c>
      <c r="P138">
        <v>3</v>
      </c>
      <c r="Q138">
        <v>0</v>
      </c>
      <c r="R138">
        <v>0</v>
      </c>
      <c r="S138">
        <v>3</v>
      </c>
      <c r="T138" s="7">
        <v>70</v>
      </c>
      <c r="U138" s="7">
        <v>8.4</v>
      </c>
      <c r="V138" s="7">
        <v>7</v>
      </c>
      <c r="W138" s="7">
        <v>6.2</v>
      </c>
      <c r="X138" s="11">
        <v>6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>
        <v>42132</v>
      </c>
      <c r="B139" t="s">
        <v>14</v>
      </c>
      <c r="C139">
        <v>5</v>
      </c>
      <c r="D139">
        <v>5</v>
      </c>
      <c r="E139">
        <v>18</v>
      </c>
      <c r="I139" s="11">
        <v>3.92</v>
      </c>
      <c r="J139">
        <v>0</v>
      </c>
      <c r="L139">
        <v>1</v>
      </c>
      <c r="T139" s="7"/>
      <c r="U139" s="7"/>
      <c r="V139" s="7"/>
      <c r="W139" s="7"/>
      <c r="X139" s="11">
        <v>3.85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>
        <v>42132</v>
      </c>
      <c r="B140" t="s">
        <v>14</v>
      </c>
      <c r="C140">
        <v>5</v>
      </c>
      <c r="D140">
        <v>5</v>
      </c>
      <c r="E140">
        <v>19</v>
      </c>
      <c r="I140" s="11">
        <v>7.8</v>
      </c>
      <c r="J140">
        <v>0</v>
      </c>
      <c r="T140" s="7"/>
      <c r="U140" s="7"/>
      <c r="V140" s="7"/>
      <c r="W140" s="7"/>
      <c r="X140" s="11">
        <v>7.2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  <c r="AX140" s="1"/>
    </row>
    <row r="141" spans="1:50" x14ac:dyDescent="0.35">
      <c r="A141" s="1">
        <v>42132</v>
      </c>
      <c r="B141" t="s">
        <v>14</v>
      </c>
      <c r="C141">
        <v>5</v>
      </c>
      <c r="D141">
        <v>5</v>
      </c>
      <c r="E141">
        <v>20</v>
      </c>
      <c r="I141" s="11">
        <v>4.8</v>
      </c>
      <c r="J141">
        <v>0</v>
      </c>
      <c r="T141" s="7"/>
      <c r="U141" s="7"/>
      <c r="V141" s="7"/>
      <c r="W141" s="7"/>
      <c r="X141" s="11">
        <v>4.6500000000000004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>
        <v>42716</v>
      </c>
      <c r="B142" t="s">
        <v>17</v>
      </c>
      <c r="C142">
        <v>5</v>
      </c>
      <c r="D142">
        <v>5</v>
      </c>
      <c r="E142">
        <v>1</v>
      </c>
      <c r="F142">
        <v>80</v>
      </c>
      <c r="G142">
        <v>57</v>
      </c>
      <c r="H142">
        <v>13</v>
      </c>
      <c r="I142" s="11">
        <v>3</v>
      </c>
      <c r="J142">
        <v>0</v>
      </c>
      <c r="K142" s="9">
        <v>7</v>
      </c>
      <c r="L142">
        <v>5</v>
      </c>
      <c r="M142">
        <v>0</v>
      </c>
      <c r="N142">
        <v>7</v>
      </c>
      <c r="O142">
        <v>2</v>
      </c>
      <c r="P142">
        <v>1</v>
      </c>
      <c r="Q142">
        <v>0</v>
      </c>
      <c r="R142">
        <v>3</v>
      </c>
      <c r="S142">
        <v>1</v>
      </c>
      <c r="T142" s="7">
        <v>37</v>
      </c>
      <c r="U142" s="7">
        <v>5.2</v>
      </c>
      <c r="V142" s="7">
        <v>8</v>
      </c>
      <c r="W142" s="7">
        <v>3.9</v>
      </c>
      <c r="X142" s="11">
        <v>3.5</v>
      </c>
      <c r="Y142">
        <v>50</v>
      </c>
      <c r="Z142">
        <v>5</v>
      </c>
      <c r="AA142" s="3">
        <v>10</v>
      </c>
      <c r="AB142" s="3">
        <v>2.2999999999999998</v>
      </c>
      <c r="AC142" s="3">
        <v>10</v>
      </c>
      <c r="AD142" s="3">
        <v>2.4</v>
      </c>
      <c r="AE142" s="3">
        <v>10</v>
      </c>
      <c r="AF142" s="3">
        <v>2.5</v>
      </c>
      <c r="AG142" s="3">
        <v>10</v>
      </c>
      <c r="AH142" s="3">
        <v>1.4</v>
      </c>
      <c r="AI142" s="3">
        <v>10</v>
      </c>
      <c r="AJ142" s="3">
        <v>1</v>
      </c>
      <c r="AK142" s="3">
        <v>7.1</v>
      </c>
      <c r="AL142" s="3">
        <v>0.7</v>
      </c>
      <c r="AM142">
        <v>3000.2</v>
      </c>
      <c r="AN142">
        <v>187.7</v>
      </c>
      <c r="AO142">
        <v>3000.1</v>
      </c>
      <c r="AP142">
        <v>184.1</v>
      </c>
      <c r="AQ142">
        <v>3000.4</v>
      </c>
      <c r="AR142">
        <v>221.1</v>
      </c>
      <c r="AS142" s="3" t="s">
        <v>74</v>
      </c>
      <c r="AT142" s="3" t="s">
        <v>71</v>
      </c>
      <c r="AX142" s="1"/>
    </row>
    <row r="143" spans="1:50" x14ac:dyDescent="0.35">
      <c r="A143" s="1">
        <v>42716</v>
      </c>
      <c r="B143" t="s">
        <v>17</v>
      </c>
      <c r="C143">
        <v>5</v>
      </c>
      <c r="D143">
        <v>5</v>
      </c>
      <c r="E143">
        <v>2</v>
      </c>
      <c r="F143">
        <v>56</v>
      </c>
      <c r="G143">
        <v>49</v>
      </c>
      <c r="H143">
        <v>7</v>
      </c>
      <c r="I143" s="11">
        <v>2.6</v>
      </c>
      <c r="J143">
        <v>0</v>
      </c>
      <c r="K143" s="9">
        <v>5</v>
      </c>
      <c r="L143">
        <v>4</v>
      </c>
      <c r="M143">
        <v>0</v>
      </c>
      <c r="N143">
        <v>8</v>
      </c>
      <c r="O143">
        <v>1</v>
      </c>
      <c r="P143">
        <v>3</v>
      </c>
      <c r="Q143">
        <v>0</v>
      </c>
      <c r="R143">
        <v>3</v>
      </c>
      <c r="S143">
        <v>1</v>
      </c>
      <c r="T143" s="7">
        <v>29</v>
      </c>
      <c r="U143" s="7">
        <v>7.2</v>
      </c>
      <c r="V143" s="7">
        <v>15</v>
      </c>
      <c r="W143" s="7">
        <v>3.2</v>
      </c>
      <c r="X143" s="11">
        <v>2.75</v>
      </c>
      <c r="Y143">
        <v>20</v>
      </c>
      <c r="Z143">
        <v>40</v>
      </c>
      <c r="AA143" s="3">
        <v>10</v>
      </c>
      <c r="AB143" s="3">
        <v>3.4</v>
      </c>
      <c r="AC143" s="3">
        <v>10</v>
      </c>
      <c r="AD143" s="3">
        <v>3.2</v>
      </c>
      <c r="AE143" s="3">
        <v>10</v>
      </c>
      <c r="AF143" s="3">
        <v>3.1</v>
      </c>
      <c r="AG143" s="3">
        <v>10</v>
      </c>
      <c r="AH143" s="3">
        <v>3.1</v>
      </c>
      <c r="AI143" s="3">
        <v>10</v>
      </c>
      <c r="AJ143" s="3">
        <v>2.6</v>
      </c>
      <c r="AK143" s="3">
        <v>10</v>
      </c>
      <c r="AL143" s="3">
        <v>2.6</v>
      </c>
      <c r="AS143" t="s">
        <v>74</v>
      </c>
      <c r="AT143" t="s">
        <v>71</v>
      </c>
      <c r="AX143" s="1"/>
    </row>
    <row r="144" spans="1:50" x14ac:dyDescent="0.35">
      <c r="A144" s="1">
        <v>42716</v>
      </c>
      <c r="B144" t="s">
        <v>17</v>
      </c>
      <c r="C144">
        <v>5</v>
      </c>
      <c r="D144">
        <v>5</v>
      </c>
      <c r="E144">
        <v>3</v>
      </c>
      <c r="F144">
        <v>43</v>
      </c>
      <c r="G144">
        <v>40</v>
      </c>
      <c r="H144">
        <v>10</v>
      </c>
      <c r="I144" s="11">
        <v>1.4</v>
      </c>
      <c r="J144">
        <v>0</v>
      </c>
      <c r="K144" s="9">
        <v>3</v>
      </c>
      <c r="L144">
        <v>3</v>
      </c>
      <c r="M144">
        <v>0</v>
      </c>
      <c r="N144">
        <v>3</v>
      </c>
      <c r="O144">
        <v>0</v>
      </c>
      <c r="P144">
        <v>1</v>
      </c>
      <c r="Q144">
        <v>1</v>
      </c>
      <c r="R144">
        <v>1</v>
      </c>
      <c r="S144">
        <v>0</v>
      </c>
      <c r="T144" s="7">
        <v>25</v>
      </c>
      <c r="U144" s="7">
        <v>6</v>
      </c>
      <c r="V144" s="7">
        <v>19</v>
      </c>
      <c r="W144" s="7">
        <v>6.3</v>
      </c>
      <c r="X144" s="11">
        <v>1.9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S144" t="s">
        <v>74</v>
      </c>
      <c r="AT144" t="s">
        <v>71</v>
      </c>
      <c r="AX144" s="1"/>
    </row>
    <row r="145" spans="1:50" x14ac:dyDescent="0.35">
      <c r="A145" s="1">
        <v>42716</v>
      </c>
      <c r="B145" t="s">
        <v>17</v>
      </c>
      <c r="C145">
        <v>5</v>
      </c>
      <c r="D145">
        <v>5</v>
      </c>
      <c r="E145">
        <v>4</v>
      </c>
      <c r="I145" s="11"/>
      <c r="K145" s="9"/>
      <c r="T145" s="7"/>
      <c r="U145" s="7"/>
      <c r="V145" s="7"/>
      <c r="W145" s="7"/>
      <c r="X145" s="11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>
        <v>42716</v>
      </c>
      <c r="B146" t="s">
        <v>17</v>
      </c>
      <c r="C146">
        <v>5</v>
      </c>
      <c r="D146">
        <v>5</v>
      </c>
      <c r="E146">
        <v>5</v>
      </c>
      <c r="I146" s="11"/>
      <c r="K146" s="9"/>
      <c r="T146" s="7"/>
      <c r="U146" s="7"/>
      <c r="V146" s="7"/>
      <c r="W146" s="7"/>
      <c r="X146" s="11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  <c r="AX146" s="1"/>
    </row>
    <row r="147" spans="1:50" x14ac:dyDescent="0.35">
      <c r="A147" s="1">
        <v>42716</v>
      </c>
      <c r="B147" t="s">
        <v>17</v>
      </c>
      <c r="C147">
        <v>5</v>
      </c>
      <c r="D147">
        <v>5</v>
      </c>
      <c r="E147">
        <v>6</v>
      </c>
      <c r="I147" s="11"/>
      <c r="K147" s="9"/>
      <c r="T147" s="7"/>
      <c r="U147" s="7"/>
      <c r="V147" s="7"/>
      <c r="W147" s="7"/>
      <c r="X147" s="11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  <c r="AX147" s="1"/>
    </row>
    <row r="148" spans="1:50" x14ac:dyDescent="0.35">
      <c r="A148" s="1">
        <v>42716</v>
      </c>
      <c r="B148" t="s">
        <v>17</v>
      </c>
      <c r="C148">
        <v>5</v>
      </c>
      <c r="D148">
        <v>5</v>
      </c>
      <c r="E148">
        <v>7</v>
      </c>
      <c r="I148" s="11"/>
      <c r="K148" s="9"/>
      <c r="T148" s="7"/>
      <c r="U148" s="7"/>
      <c r="V148" s="7"/>
      <c r="W148" s="7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>
        <v>42716</v>
      </c>
      <c r="B149" t="s">
        <v>17</v>
      </c>
      <c r="C149">
        <v>5</v>
      </c>
      <c r="D149">
        <v>5</v>
      </c>
      <c r="E149">
        <v>8</v>
      </c>
      <c r="I149" s="11"/>
      <c r="K149" s="9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>
        <v>42716</v>
      </c>
      <c r="B150" t="s">
        <v>17</v>
      </c>
      <c r="C150">
        <v>5</v>
      </c>
      <c r="D150">
        <v>5</v>
      </c>
      <c r="E150">
        <v>9</v>
      </c>
      <c r="F150">
        <v>70</v>
      </c>
      <c r="G150">
        <v>70</v>
      </c>
      <c r="H150">
        <v>19</v>
      </c>
      <c r="I150" s="11">
        <v>0.2</v>
      </c>
      <c r="J150">
        <v>0</v>
      </c>
      <c r="K150" s="9">
        <v>7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 s="7">
        <v>0</v>
      </c>
      <c r="U150" s="7">
        <v>0</v>
      </c>
      <c r="V150" s="7">
        <v>0</v>
      </c>
      <c r="W150" s="7">
        <v>0</v>
      </c>
      <c r="X150" s="11">
        <v>0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S150" t="s">
        <v>74</v>
      </c>
      <c r="AT150" t="s">
        <v>71</v>
      </c>
      <c r="AX150" s="1"/>
    </row>
    <row r="151" spans="1:50" x14ac:dyDescent="0.35">
      <c r="A151" s="1">
        <v>42716</v>
      </c>
      <c r="B151" t="s">
        <v>17</v>
      </c>
      <c r="C151">
        <v>5</v>
      </c>
      <c r="D151">
        <v>5</v>
      </c>
      <c r="E151">
        <v>10</v>
      </c>
      <c r="F151">
        <v>80</v>
      </c>
      <c r="G151">
        <v>50</v>
      </c>
      <c r="H151">
        <v>13</v>
      </c>
      <c r="I151" s="11">
        <v>1.4</v>
      </c>
      <c r="J151">
        <v>0</v>
      </c>
      <c r="K151" s="9">
        <v>6</v>
      </c>
      <c r="L151">
        <v>0</v>
      </c>
      <c r="M151">
        <v>0</v>
      </c>
      <c r="N151">
        <v>5</v>
      </c>
      <c r="O151">
        <v>0</v>
      </c>
      <c r="P151">
        <v>0</v>
      </c>
      <c r="Q151">
        <v>0</v>
      </c>
      <c r="R151">
        <v>3</v>
      </c>
      <c r="S151">
        <v>2</v>
      </c>
      <c r="T151" s="7">
        <v>37</v>
      </c>
      <c r="U151" s="7">
        <v>6.1</v>
      </c>
      <c r="V151" s="7">
        <v>10</v>
      </c>
      <c r="W151" s="7">
        <v>2.6</v>
      </c>
      <c r="X151" s="11">
        <v>1.8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t="s">
        <v>74</v>
      </c>
      <c r="AT151" t="s">
        <v>71</v>
      </c>
      <c r="AX151" s="1"/>
    </row>
    <row r="152" spans="1:50" x14ac:dyDescent="0.35">
      <c r="A152" s="1">
        <v>42716</v>
      </c>
      <c r="B152" t="s">
        <v>17</v>
      </c>
      <c r="C152">
        <v>5</v>
      </c>
      <c r="D152">
        <v>5</v>
      </c>
      <c r="E152">
        <v>11</v>
      </c>
      <c r="F152">
        <v>90</v>
      </c>
      <c r="G152">
        <v>180</v>
      </c>
      <c r="H152">
        <v>14</v>
      </c>
      <c r="I152" s="11">
        <v>8.1</v>
      </c>
      <c r="J152">
        <v>0</v>
      </c>
      <c r="K152" s="9">
        <v>9</v>
      </c>
      <c r="L152">
        <v>2</v>
      </c>
      <c r="M152">
        <v>0</v>
      </c>
      <c r="N152">
        <v>9</v>
      </c>
      <c r="O152">
        <v>1</v>
      </c>
      <c r="P152">
        <v>3</v>
      </c>
      <c r="Q152">
        <v>1</v>
      </c>
      <c r="R152">
        <v>2</v>
      </c>
      <c r="S152">
        <v>2</v>
      </c>
      <c r="T152" s="7">
        <v>63</v>
      </c>
      <c r="U152" s="7">
        <v>7.4</v>
      </c>
      <c r="V152" s="7">
        <v>14</v>
      </c>
      <c r="W152" s="7">
        <v>3.9</v>
      </c>
      <c r="X152" s="11">
        <v>8.6</v>
      </c>
      <c r="Y152">
        <v>15</v>
      </c>
      <c r="Z152">
        <v>20</v>
      </c>
      <c r="AA152" s="3">
        <v>10</v>
      </c>
      <c r="AB152" s="3">
        <v>3</v>
      </c>
      <c r="AC152" s="3">
        <v>10</v>
      </c>
      <c r="AD152" s="3">
        <v>2.7</v>
      </c>
      <c r="AE152" s="3">
        <v>10</v>
      </c>
      <c r="AF152" s="3">
        <v>2.8</v>
      </c>
      <c r="AG152" s="3">
        <v>10</v>
      </c>
      <c r="AH152" s="3">
        <v>1.9</v>
      </c>
      <c r="AI152" s="3">
        <v>10</v>
      </c>
      <c r="AJ152" s="3">
        <v>2.2999999999999998</v>
      </c>
      <c r="AK152" s="3">
        <v>10</v>
      </c>
      <c r="AL152" s="3">
        <v>2.9</v>
      </c>
      <c r="AS152" t="s">
        <v>74</v>
      </c>
      <c r="AT152" t="s">
        <v>71</v>
      </c>
      <c r="AX152" s="1"/>
    </row>
    <row r="153" spans="1:50" x14ac:dyDescent="0.35">
      <c r="A153" s="1">
        <v>42716</v>
      </c>
      <c r="B153" t="s">
        <v>17</v>
      </c>
      <c r="C153">
        <v>5</v>
      </c>
      <c r="D153">
        <v>5</v>
      </c>
      <c r="E153">
        <v>12</v>
      </c>
      <c r="I153" s="11"/>
      <c r="K153" s="9"/>
      <c r="T153" s="7"/>
      <c r="U153" s="7"/>
      <c r="V153" s="7"/>
      <c r="W153" s="7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>
        <v>42716</v>
      </c>
      <c r="B154" t="s">
        <v>17</v>
      </c>
      <c r="C154">
        <v>5</v>
      </c>
      <c r="D154">
        <v>5</v>
      </c>
      <c r="E154">
        <v>13</v>
      </c>
      <c r="I154" s="11"/>
      <c r="K154" s="9"/>
      <c r="T154" s="7"/>
      <c r="U154" s="7"/>
      <c r="V154" s="7"/>
      <c r="W154" s="7"/>
      <c r="X154" s="11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  <c r="AX154" s="1"/>
    </row>
    <row r="155" spans="1:50" x14ac:dyDescent="0.35">
      <c r="A155" s="1">
        <v>42716</v>
      </c>
      <c r="B155" t="s">
        <v>17</v>
      </c>
      <c r="C155">
        <v>5</v>
      </c>
      <c r="D155">
        <v>5</v>
      </c>
      <c r="E155">
        <v>14</v>
      </c>
      <c r="F155">
        <v>90</v>
      </c>
      <c r="G155">
        <v>60</v>
      </c>
      <c r="H155">
        <v>11</v>
      </c>
      <c r="I155" s="11">
        <v>2.9</v>
      </c>
      <c r="J155">
        <v>0</v>
      </c>
      <c r="K155" s="9">
        <v>13</v>
      </c>
      <c r="L155">
        <v>3</v>
      </c>
      <c r="M155">
        <v>0</v>
      </c>
      <c r="N155">
        <v>7</v>
      </c>
      <c r="O155">
        <v>2</v>
      </c>
      <c r="P155">
        <v>1</v>
      </c>
      <c r="Q155">
        <v>1</v>
      </c>
      <c r="R155">
        <v>3</v>
      </c>
      <c r="S155">
        <v>0</v>
      </c>
      <c r="T155" s="7">
        <v>24</v>
      </c>
      <c r="U155" s="7">
        <v>5.7</v>
      </c>
      <c r="V155" s="7">
        <v>7</v>
      </c>
      <c r="W155" s="7">
        <v>4.2</v>
      </c>
      <c r="X155" s="11">
        <v>3.2</v>
      </c>
      <c r="Y155">
        <v>5</v>
      </c>
      <c r="Z155">
        <v>15</v>
      </c>
      <c r="AA155" s="3">
        <v>10</v>
      </c>
      <c r="AB155" s="3">
        <v>3.9</v>
      </c>
      <c r="AC155" s="3">
        <v>10</v>
      </c>
      <c r="AD155" s="3">
        <v>3.5</v>
      </c>
      <c r="AE155" s="3">
        <v>10</v>
      </c>
      <c r="AF155" s="3">
        <v>3.6</v>
      </c>
      <c r="AG155" s="3">
        <v>10</v>
      </c>
      <c r="AH155" s="3">
        <v>4.4000000000000004</v>
      </c>
      <c r="AI155" s="3">
        <v>10</v>
      </c>
      <c r="AJ155" s="3">
        <v>4.2</v>
      </c>
      <c r="AK155" s="3">
        <v>10</v>
      </c>
      <c r="AL155" s="3">
        <v>4.2</v>
      </c>
      <c r="AS155" t="s">
        <v>74</v>
      </c>
      <c r="AT155" t="s">
        <v>71</v>
      </c>
      <c r="AX155" s="1"/>
    </row>
    <row r="156" spans="1:50" x14ac:dyDescent="0.35">
      <c r="A156" s="1">
        <v>42716</v>
      </c>
      <c r="B156" t="s">
        <v>17</v>
      </c>
      <c r="C156">
        <v>5</v>
      </c>
      <c r="D156">
        <v>5</v>
      </c>
      <c r="E156">
        <v>15</v>
      </c>
      <c r="F156">
        <v>119</v>
      </c>
      <c r="G156">
        <v>93</v>
      </c>
      <c r="H156">
        <v>16</v>
      </c>
      <c r="I156" s="11">
        <v>3.2</v>
      </c>
      <c r="J156">
        <v>0</v>
      </c>
      <c r="K156" s="9">
        <v>6</v>
      </c>
      <c r="L156">
        <v>5</v>
      </c>
      <c r="M156">
        <v>0</v>
      </c>
      <c r="N156">
        <v>4</v>
      </c>
      <c r="O156">
        <v>0</v>
      </c>
      <c r="P156">
        <v>2</v>
      </c>
      <c r="Q156">
        <v>0</v>
      </c>
      <c r="R156">
        <v>1</v>
      </c>
      <c r="S156">
        <v>1</v>
      </c>
      <c r="T156" s="7">
        <v>59</v>
      </c>
      <c r="U156" s="7">
        <v>9.1</v>
      </c>
      <c r="V156" s="7">
        <v>16</v>
      </c>
      <c r="W156" s="7">
        <v>3.1</v>
      </c>
      <c r="X156" s="11">
        <v>3.7</v>
      </c>
      <c r="Y156">
        <v>40</v>
      </c>
      <c r="Z156">
        <v>25</v>
      </c>
      <c r="AA156" s="3">
        <v>10</v>
      </c>
      <c r="AB156" s="3">
        <v>3.7</v>
      </c>
      <c r="AC156" s="3">
        <v>10</v>
      </c>
      <c r="AD156" s="3">
        <v>3.4</v>
      </c>
      <c r="AE156" s="3">
        <v>10</v>
      </c>
      <c r="AF156" s="3">
        <v>2.7</v>
      </c>
      <c r="AG156" s="3">
        <v>10</v>
      </c>
      <c r="AH156" s="3">
        <v>3.2</v>
      </c>
      <c r="AI156" s="3">
        <v>10</v>
      </c>
      <c r="AJ156" s="3">
        <v>3.8</v>
      </c>
      <c r="AK156" s="3">
        <v>10</v>
      </c>
      <c r="AL156" s="3">
        <v>3.8</v>
      </c>
      <c r="AS156" t="s">
        <v>74</v>
      </c>
      <c r="AT156" t="s">
        <v>71</v>
      </c>
      <c r="AX156" s="1"/>
    </row>
    <row r="157" spans="1:50" x14ac:dyDescent="0.35">
      <c r="A157" s="1">
        <v>42716</v>
      </c>
      <c r="B157" t="s">
        <v>17</v>
      </c>
      <c r="C157">
        <v>5</v>
      </c>
      <c r="D157">
        <v>5</v>
      </c>
      <c r="E157">
        <v>16</v>
      </c>
      <c r="I157" s="11"/>
      <c r="T157" s="7"/>
      <c r="U157" s="7"/>
      <c r="V157" s="7"/>
      <c r="W157" s="7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>
        <v>42716</v>
      </c>
      <c r="B158" t="s">
        <v>17</v>
      </c>
      <c r="C158">
        <v>5</v>
      </c>
      <c r="D158">
        <v>5</v>
      </c>
      <c r="E158">
        <v>17</v>
      </c>
      <c r="F158">
        <v>54</v>
      </c>
      <c r="G158">
        <v>80</v>
      </c>
      <c r="H158">
        <v>8</v>
      </c>
      <c r="I158" s="11">
        <v>0.2</v>
      </c>
      <c r="J158">
        <v>0</v>
      </c>
      <c r="K158">
        <v>3</v>
      </c>
      <c r="L158">
        <v>7</v>
      </c>
      <c r="M158">
        <v>0</v>
      </c>
      <c r="N158">
        <v>3</v>
      </c>
      <c r="O158">
        <v>0</v>
      </c>
      <c r="P158">
        <v>0</v>
      </c>
      <c r="Q158">
        <v>0</v>
      </c>
      <c r="R158">
        <v>0</v>
      </c>
      <c r="S158">
        <v>3</v>
      </c>
      <c r="T158" s="7">
        <v>0</v>
      </c>
      <c r="U158" s="7">
        <v>0</v>
      </c>
      <c r="V158" s="7">
        <v>0</v>
      </c>
      <c r="W158" s="7">
        <v>0</v>
      </c>
      <c r="X158" s="11">
        <v>0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>
        <v>42716</v>
      </c>
      <c r="B159" t="s">
        <v>17</v>
      </c>
      <c r="C159">
        <v>5</v>
      </c>
      <c r="D159">
        <v>5</v>
      </c>
      <c r="E159">
        <v>18</v>
      </c>
      <c r="I159" s="11"/>
      <c r="T159" s="7"/>
      <c r="U159" s="7"/>
      <c r="V159" s="7"/>
      <c r="W159" s="7"/>
      <c r="X159" s="11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>
        <v>42716</v>
      </c>
      <c r="B160" t="s">
        <v>17</v>
      </c>
      <c r="C160">
        <v>5</v>
      </c>
      <c r="D160">
        <v>5</v>
      </c>
      <c r="E160">
        <v>19</v>
      </c>
      <c r="I160" s="11"/>
      <c r="T160" s="7"/>
      <c r="U160" s="7"/>
      <c r="V160" s="7"/>
      <c r="W160" s="7"/>
      <c r="X160" s="11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S160" t="s">
        <v>74</v>
      </c>
      <c r="AT160" t="s">
        <v>71</v>
      </c>
      <c r="AX160" s="1"/>
    </row>
    <row r="161" spans="1:50" x14ac:dyDescent="0.35">
      <c r="A161" s="1">
        <v>42716</v>
      </c>
      <c r="B161" t="s">
        <v>17</v>
      </c>
      <c r="C161">
        <v>5</v>
      </c>
      <c r="D161">
        <v>5</v>
      </c>
      <c r="E161">
        <v>20</v>
      </c>
      <c r="I161" s="11"/>
      <c r="T161" s="7"/>
      <c r="U161" s="7"/>
      <c r="V161" s="7"/>
      <c r="W161" s="7"/>
      <c r="X161" s="11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>
        <v>42132</v>
      </c>
      <c r="B162" t="s">
        <v>19</v>
      </c>
      <c r="C162">
        <v>3</v>
      </c>
      <c r="D162">
        <v>5</v>
      </c>
      <c r="E162">
        <v>1</v>
      </c>
      <c r="F162">
        <v>87</v>
      </c>
      <c r="G162">
        <v>86</v>
      </c>
      <c r="H162">
        <v>15</v>
      </c>
      <c r="I162" s="11">
        <v>4.9000000000000004</v>
      </c>
      <c r="J162">
        <v>0</v>
      </c>
      <c r="K162">
        <v>13</v>
      </c>
      <c r="L162">
        <v>9</v>
      </c>
      <c r="M162">
        <v>0</v>
      </c>
      <c r="N162">
        <v>13</v>
      </c>
      <c r="O162">
        <v>3</v>
      </c>
      <c r="P162">
        <v>4</v>
      </c>
      <c r="Q162">
        <v>2</v>
      </c>
      <c r="R162">
        <v>0</v>
      </c>
      <c r="S162">
        <v>4</v>
      </c>
      <c r="T162" s="7">
        <v>32</v>
      </c>
      <c r="U162" s="7">
        <v>5.8</v>
      </c>
      <c r="V162" s="7">
        <v>10</v>
      </c>
      <c r="W162" s="7">
        <v>4.4000000000000004</v>
      </c>
      <c r="X162" s="11">
        <v>4.4800000000000004</v>
      </c>
      <c r="Y162">
        <v>40</v>
      </c>
      <c r="Z162">
        <v>30</v>
      </c>
      <c r="AA162" s="4">
        <v>9.98</v>
      </c>
      <c r="AB162" s="4">
        <v>3.8129</v>
      </c>
      <c r="AC162" s="4">
        <v>9.99</v>
      </c>
      <c r="AD162" s="4">
        <v>3.8496000000000001</v>
      </c>
      <c r="AE162" s="4">
        <v>9.99</v>
      </c>
      <c r="AF162" s="4">
        <v>3.8780000000000001</v>
      </c>
      <c r="AG162" s="4">
        <v>10.01</v>
      </c>
      <c r="AH162" s="4">
        <v>4.4122000000000003</v>
      </c>
      <c r="AI162" s="4">
        <v>10.02</v>
      </c>
      <c r="AJ162" s="4">
        <v>4.2690999999999999</v>
      </c>
      <c r="AK162" s="4">
        <v>9.99</v>
      </c>
      <c r="AL162" s="4">
        <v>3.6006</v>
      </c>
      <c r="AM162" s="7">
        <v>3000.4</v>
      </c>
      <c r="AN162" s="7">
        <v>302.2</v>
      </c>
      <c r="AO162" s="7">
        <v>3000.3</v>
      </c>
      <c r="AP162" s="7">
        <v>310.10000000000002</v>
      </c>
      <c r="AQ162" s="7">
        <v>3000.1</v>
      </c>
      <c r="AR162" s="7">
        <v>300</v>
      </c>
      <c r="AS162" s="3" t="s">
        <v>75</v>
      </c>
      <c r="AT162" s="3" t="s">
        <v>70</v>
      </c>
      <c r="AX162" s="1"/>
    </row>
    <row r="163" spans="1:50" x14ac:dyDescent="0.35">
      <c r="A163" s="1">
        <v>42132</v>
      </c>
      <c r="B163" t="s">
        <v>19</v>
      </c>
      <c r="C163">
        <v>3</v>
      </c>
      <c r="D163">
        <v>5</v>
      </c>
      <c r="E163">
        <v>2</v>
      </c>
      <c r="I163" s="11">
        <v>2.1</v>
      </c>
      <c r="J163">
        <v>0</v>
      </c>
      <c r="T163" s="7"/>
      <c r="U163" s="7"/>
      <c r="V163" s="7"/>
      <c r="W163" s="7"/>
      <c r="X163" s="11">
        <v>2.0499999999999998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>
        <v>42132</v>
      </c>
      <c r="B164" t="s">
        <v>19</v>
      </c>
      <c r="C164">
        <v>3</v>
      </c>
      <c r="D164">
        <v>5</v>
      </c>
      <c r="E164">
        <v>3</v>
      </c>
      <c r="I164" s="11">
        <v>2.15</v>
      </c>
      <c r="J164">
        <v>0</v>
      </c>
      <c r="L164">
        <v>1</v>
      </c>
      <c r="T164" s="7"/>
      <c r="U164" s="7"/>
      <c r="V164" s="7"/>
      <c r="W164" s="7"/>
      <c r="X164" s="11">
        <v>2.1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>
        <v>42132</v>
      </c>
      <c r="B165" t="s">
        <v>19</v>
      </c>
      <c r="C165">
        <v>3</v>
      </c>
      <c r="D165">
        <v>5</v>
      </c>
      <c r="E165">
        <v>4</v>
      </c>
      <c r="F165">
        <v>59</v>
      </c>
      <c r="G165">
        <v>56</v>
      </c>
      <c r="H165">
        <v>13</v>
      </c>
      <c r="I165" s="11">
        <v>2.5499999999999998</v>
      </c>
      <c r="J165">
        <v>0</v>
      </c>
      <c r="K165">
        <v>5</v>
      </c>
      <c r="L165">
        <v>1</v>
      </c>
      <c r="M165">
        <v>0</v>
      </c>
      <c r="N165">
        <v>5</v>
      </c>
      <c r="O165">
        <v>1</v>
      </c>
      <c r="P165">
        <v>3</v>
      </c>
      <c r="Q165">
        <v>0</v>
      </c>
      <c r="R165">
        <v>0</v>
      </c>
      <c r="S165">
        <v>1</v>
      </c>
      <c r="T165" s="7">
        <v>30</v>
      </c>
      <c r="U165" s="7">
        <v>7.3</v>
      </c>
      <c r="V165" s="7">
        <v>9</v>
      </c>
      <c r="W165" s="7">
        <v>4.9000000000000004</v>
      </c>
      <c r="X165" s="11">
        <v>2.52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>
        <v>42132</v>
      </c>
      <c r="B166" t="s">
        <v>19</v>
      </c>
      <c r="C166">
        <v>3</v>
      </c>
      <c r="D166">
        <v>5</v>
      </c>
      <c r="E166">
        <v>5</v>
      </c>
      <c r="F166">
        <v>64</v>
      </c>
      <c r="G166">
        <v>54</v>
      </c>
      <c r="H166">
        <v>13</v>
      </c>
      <c r="I166" s="11">
        <v>4.75</v>
      </c>
      <c r="J166">
        <v>0</v>
      </c>
      <c r="K166">
        <v>11</v>
      </c>
      <c r="L166">
        <v>3</v>
      </c>
      <c r="M166">
        <v>0</v>
      </c>
      <c r="N166">
        <v>11</v>
      </c>
      <c r="O166">
        <v>3</v>
      </c>
      <c r="P166">
        <v>4</v>
      </c>
      <c r="Q166">
        <v>0</v>
      </c>
      <c r="R166">
        <v>0</v>
      </c>
      <c r="S166">
        <v>4</v>
      </c>
      <c r="T166" s="7">
        <v>24</v>
      </c>
      <c r="U166" s="7">
        <v>7</v>
      </c>
      <c r="V166" s="7">
        <v>11</v>
      </c>
      <c r="W166" s="7">
        <v>5.7</v>
      </c>
      <c r="X166" s="11">
        <v>4.25</v>
      </c>
      <c r="Y166">
        <v>20</v>
      </c>
      <c r="Z166">
        <v>20</v>
      </c>
      <c r="AA166" s="4">
        <v>9.9600000000000009</v>
      </c>
      <c r="AB166" s="4">
        <v>3.996</v>
      </c>
      <c r="AC166" s="4">
        <v>9.98</v>
      </c>
      <c r="AD166" s="4">
        <v>3.6103000000000001</v>
      </c>
      <c r="AE166" s="4">
        <v>10.050000000000001</v>
      </c>
      <c r="AF166" s="4">
        <v>3.6358000000000001</v>
      </c>
      <c r="AG166" s="4">
        <v>9.9600000000000009</v>
      </c>
      <c r="AH166" s="4">
        <v>3.9716</v>
      </c>
      <c r="AI166" s="4">
        <v>9.9600000000000009</v>
      </c>
      <c r="AJ166" s="4">
        <v>3.9878</v>
      </c>
      <c r="AK166" s="4">
        <v>10.01</v>
      </c>
      <c r="AL166" s="4">
        <v>3.9068999999999998</v>
      </c>
      <c r="AS166" t="s">
        <v>75</v>
      </c>
      <c r="AT166" t="s">
        <v>70</v>
      </c>
      <c r="AX166" s="1"/>
    </row>
    <row r="167" spans="1:50" x14ac:dyDescent="0.35">
      <c r="A167" s="1">
        <v>42132</v>
      </c>
      <c r="B167" t="s">
        <v>19</v>
      </c>
      <c r="C167">
        <v>3</v>
      </c>
      <c r="D167">
        <v>5</v>
      </c>
      <c r="E167">
        <v>6</v>
      </c>
      <c r="I167" s="11">
        <v>3.8</v>
      </c>
      <c r="J167">
        <v>0</v>
      </c>
      <c r="T167" s="7"/>
      <c r="U167" s="7"/>
      <c r="V167" s="7"/>
      <c r="W167" s="7"/>
      <c r="X167" s="11">
        <v>3.6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S167" t="s">
        <v>75</v>
      </c>
      <c r="AT167" t="s">
        <v>70</v>
      </c>
      <c r="AX167" s="1"/>
    </row>
    <row r="168" spans="1:50" x14ac:dyDescent="0.35">
      <c r="A168" s="1">
        <v>42132</v>
      </c>
      <c r="B168" t="s">
        <v>19</v>
      </c>
      <c r="C168">
        <v>3</v>
      </c>
      <c r="D168">
        <v>5</v>
      </c>
      <c r="E168">
        <v>7</v>
      </c>
      <c r="F168">
        <v>80</v>
      </c>
      <c r="G168">
        <v>83</v>
      </c>
      <c r="H168">
        <v>22</v>
      </c>
      <c r="I168" s="11">
        <v>6.65</v>
      </c>
      <c r="J168">
        <v>0</v>
      </c>
      <c r="K168">
        <v>14</v>
      </c>
      <c r="L168">
        <v>0</v>
      </c>
      <c r="M168">
        <v>0</v>
      </c>
      <c r="N168">
        <v>14</v>
      </c>
      <c r="O168">
        <v>0</v>
      </c>
      <c r="P168">
        <v>10</v>
      </c>
      <c r="Q168">
        <v>0</v>
      </c>
      <c r="R168">
        <v>0</v>
      </c>
      <c r="S168">
        <v>4</v>
      </c>
      <c r="T168" s="7">
        <v>35</v>
      </c>
      <c r="U168" s="7">
        <v>6.2</v>
      </c>
      <c r="V168" s="7">
        <v>14</v>
      </c>
      <c r="W168" s="7">
        <v>5.2</v>
      </c>
      <c r="X168" s="11">
        <v>6.24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t="s">
        <v>75</v>
      </c>
      <c r="AT168" t="s">
        <v>70</v>
      </c>
      <c r="AX168" s="1"/>
    </row>
    <row r="169" spans="1:50" x14ac:dyDescent="0.35">
      <c r="A169" s="1">
        <v>42132</v>
      </c>
      <c r="B169" t="s">
        <v>19</v>
      </c>
      <c r="C169">
        <v>3</v>
      </c>
      <c r="D169">
        <v>5</v>
      </c>
      <c r="E169">
        <v>8</v>
      </c>
      <c r="I169" s="11">
        <v>4.75</v>
      </c>
      <c r="J169">
        <v>0</v>
      </c>
      <c r="T169" s="7"/>
      <c r="U169" s="7"/>
      <c r="V169" s="7"/>
      <c r="W169" s="7"/>
      <c r="X169" s="11">
        <v>4.68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  <c r="AX169" s="1"/>
    </row>
    <row r="170" spans="1:50" x14ac:dyDescent="0.35">
      <c r="A170" s="1">
        <v>42132</v>
      </c>
      <c r="B170" t="s">
        <v>19</v>
      </c>
      <c r="C170">
        <v>3</v>
      </c>
      <c r="D170">
        <v>5</v>
      </c>
      <c r="E170">
        <v>9</v>
      </c>
      <c r="F170">
        <v>90</v>
      </c>
      <c r="G170">
        <v>85</v>
      </c>
      <c r="H170">
        <v>22</v>
      </c>
      <c r="I170" s="11">
        <v>8.6</v>
      </c>
      <c r="J170">
        <v>0</v>
      </c>
      <c r="K170">
        <v>21</v>
      </c>
      <c r="L170">
        <v>0</v>
      </c>
      <c r="M170">
        <v>0</v>
      </c>
      <c r="N170">
        <v>21</v>
      </c>
      <c r="O170">
        <v>5</v>
      </c>
      <c r="P170">
        <v>12</v>
      </c>
      <c r="Q170">
        <v>0</v>
      </c>
      <c r="R170">
        <v>0</v>
      </c>
      <c r="S170">
        <v>4</v>
      </c>
      <c r="T170" s="7">
        <v>31</v>
      </c>
      <c r="U170" s="7">
        <v>6.1</v>
      </c>
      <c r="V170" s="7">
        <v>8</v>
      </c>
      <c r="W170" s="7">
        <v>4.2</v>
      </c>
      <c r="X170" s="11">
        <v>7.88</v>
      </c>
      <c r="Y170">
        <v>40</v>
      </c>
      <c r="Z170">
        <v>75</v>
      </c>
      <c r="AA170" s="4">
        <v>9.98</v>
      </c>
      <c r="AB170" s="4">
        <v>4.0662000000000003</v>
      </c>
      <c r="AC170" s="4">
        <v>10.01</v>
      </c>
      <c r="AD170" s="4">
        <v>3.8852000000000002</v>
      </c>
      <c r="AE170" s="4">
        <v>9.98</v>
      </c>
      <c r="AF170" s="4">
        <v>3.8220999999999998</v>
      </c>
      <c r="AG170" s="4">
        <v>10.050000000000001</v>
      </c>
      <c r="AH170" s="4">
        <v>4.3586</v>
      </c>
      <c r="AI170" s="4">
        <v>10.050000000000001</v>
      </c>
      <c r="AJ170" s="4">
        <v>4.2244000000000002</v>
      </c>
      <c r="AK170" s="4">
        <v>8.5399999999999991</v>
      </c>
      <c r="AL170" s="4">
        <v>3.7307999999999999</v>
      </c>
      <c r="AS170" t="s">
        <v>75</v>
      </c>
      <c r="AT170" t="s">
        <v>70</v>
      </c>
      <c r="AX170" s="1"/>
    </row>
    <row r="171" spans="1:50" x14ac:dyDescent="0.35">
      <c r="A171" s="1">
        <v>42132</v>
      </c>
      <c r="B171" t="s">
        <v>19</v>
      </c>
      <c r="C171">
        <v>3</v>
      </c>
      <c r="D171">
        <v>5</v>
      </c>
      <c r="E171">
        <v>10</v>
      </c>
      <c r="I171" s="11">
        <v>3.1</v>
      </c>
      <c r="J171">
        <v>0</v>
      </c>
      <c r="T171" s="7"/>
      <c r="U171" s="7"/>
      <c r="V171" s="7"/>
      <c r="W171" s="7"/>
      <c r="X171" s="11">
        <v>3.05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S171" t="s">
        <v>75</v>
      </c>
      <c r="AT171" t="s">
        <v>70</v>
      </c>
      <c r="AX171" s="1"/>
    </row>
    <row r="172" spans="1:50" x14ac:dyDescent="0.35">
      <c r="A172" s="1">
        <v>42132</v>
      </c>
      <c r="B172" t="s">
        <v>19</v>
      </c>
      <c r="C172">
        <v>3</v>
      </c>
      <c r="D172">
        <v>5</v>
      </c>
      <c r="E172">
        <v>11</v>
      </c>
      <c r="F172">
        <v>65</v>
      </c>
      <c r="G172">
        <v>78</v>
      </c>
      <c r="H172">
        <v>23</v>
      </c>
      <c r="I172" s="11">
        <v>5.65</v>
      </c>
      <c r="J172">
        <v>0</v>
      </c>
      <c r="K172">
        <v>13</v>
      </c>
      <c r="L172">
        <v>3</v>
      </c>
      <c r="M172">
        <v>0</v>
      </c>
      <c r="N172">
        <v>13</v>
      </c>
      <c r="O172">
        <v>3</v>
      </c>
      <c r="P172">
        <v>4</v>
      </c>
      <c r="Q172">
        <v>0</v>
      </c>
      <c r="R172">
        <v>0</v>
      </c>
      <c r="S172">
        <v>6</v>
      </c>
      <c r="T172" s="7">
        <v>28</v>
      </c>
      <c r="U172" s="7">
        <v>9.5</v>
      </c>
      <c r="V172" s="7">
        <v>7</v>
      </c>
      <c r="W172" s="7">
        <v>3.5</v>
      </c>
      <c r="X172" s="11">
        <v>5.15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>
        <v>42132</v>
      </c>
      <c r="B173" t="s">
        <v>19</v>
      </c>
      <c r="C173">
        <v>3</v>
      </c>
      <c r="D173">
        <v>5</v>
      </c>
      <c r="E173">
        <v>12</v>
      </c>
      <c r="I173" s="11">
        <v>4.8</v>
      </c>
      <c r="J173">
        <v>0</v>
      </c>
      <c r="T173" s="7"/>
      <c r="U173" s="7"/>
      <c r="V173" s="7"/>
      <c r="W173" s="7"/>
      <c r="X173" s="11">
        <v>4.5999999999999996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>
        <v>42132</v>
      </c>
      <c r="B174" t="s">
        <v>19</v>
      </c>
      <c r="C174">
        <v>3</v>
      </c>
      <c r="D174">
        <v>5</v>
      </c>
      <c r="E174">
        <v>13</v>
      </c>
      <c r="F174">
        <v>97</v>
      </c>
      <c r="G174">
        <v>96</v>
      </c>
      <c r="H174">
        <v>19</v>
      </c>
      <c r="I174" s="11">
        <v>7.95</v>
      </c>
      <c r="J174">
        <v>0</v>
      </c>
      <c r="K174">
        <v>11</v>
      </c>
      <c r="L174">
        <v>0</v>
      </c>
      <c r="M174">
        <v>0</v>
      </c>
      <c r="N174">
        <v>11</v>
      </c>
      <c r="O174">
        <v>8</v>
      </c>
      <c r="P174">
        <v>1</v>
      </c>
      <c r="Q174">
        <v>0</v>
      </c>
      <c r="R174">
        <v>0</v>
      </c>
      <c r="S174">
        <v>2</v>
      </c>
      <c r="T174" s="7">
        <v>31</v>
      </c>
      <c r="U174" s="7">
        <v>8.6999999999999993</v>
      </c>
      <c r="V174" s="7">
        <v>8.5</v>
      </c>
      <c r="W174" s="7">
        <v>5.6</v>
      </c>
      <c r="X174" s="11">
        <v>7.3</v>
      </c>
      <c r="Y174">
        <v>20</v>
      </c>
      <c r="Z174">
        <v>50</v>
      </c>
      <c r="AA174" s="4">
        <v>9.9700000000000006</v>
      </c>
      <c r="AB174" s="4">
        <v>3.7094999999999998</v>
      </c>
      <c r="AC174" s="4">
        <v>9.9700000000000006</v>
      </c>
      <c r="AD174" s="4">
        <v>3.4718</v>
      </c>
      <c r="AE174" s="4">
        <v>10.01</v>
      </c>
      <c r="AF174" s="4">
        <v>3.3938000000000001</v>
      </c>
      <c r="AG174" s="4">
        <v>9.9600000000000009</v>
      </c>
      <c r="AH174" s="4">
        <v>4.5968999999999998</v>
      </c>
      <c r="AI174" s="4">
        <v>10.050000000000001</v>
      </c>
      <c r="AJ174" s="4">
        <v>4.4215999999999998</v>
      </c>
      <c r="AK174" s="4">
        <v>9.99</v>
      </c>
      <c r="AL174" s="4">
        <v>4.5126999999999997</v>
      </c>
      <c r="AS174" t="s">
        <v>75</v>
      </c>
      <c r="AT174" t="s">
        <v>70</v>
      </c>
      <c r="AX174" s="1"/>
    </row>
    <row r="175" spans="1:50" x14ac:dyDescent="0.35">
      <c r="A175" s="1">
        <v>42132</v>
      </c>
      <c r="B175" t="s">
        <v>19</v>
      </c>
      <c r="C175">
        <v>3</v>
      </c>
      <c r="D175">
        <v>5</v>
      </c>
      <c r="E175">
        <v>14</v>
      </c>
      <c r="I175" s="11">
        <v>6.7</v>
      </c>
      <c r="J175">
        <v>0</v>
      </c>
      <c r="T175" s="7"/>
      <c r="U175" s="7"/>
      <c r="V175" s="7"/>
      <c r="W175" s="7"/>
      <c r="X175" s="11">
        <v>6.3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S175" t="s">
        <v>75</v>
      </c>
      <c r="AT175" t="s">
        <v>70</v>
      </c>
      <c r="AX175" s="1"/>
    </row>
    <row r="176" spans="1:50" x14ac:dyDescent="0.35">
      <c r="A176" s="1">
        <v>42132</v>
      </c>
      <c r="B176" t="s">
        <v>19</v>
      </c>
      <c r="C176">
        <v>3</v>
      </c>
      <c r="D176">
        <v>5</v>
      </c>
      <c r="E176">
        <v>15</v>
      </c>
      <c r="F176">
        <v>89</v>
      </c>
      <c r="G176">
        <v>73</v>
      </c>
      <c r="H176">
        <v>19</v>
      </c>
      <c r="I176" s="11">
        <v>6.55</v>
      </c>
      <c r="J176">
        <v>0</v>
      </c>
      <c r="K176">
        <v>16</v>
      </c>
      <c r="L176">
        <v>0</v>
      </c>
      <c r="M176">
        <v>0</v>
      </c>
      <c r="N176">
        <v>16</v>
      </c>
      <c r="O176">
        <v>8</v>
      </c>
      <c r="P176">
        <v>3</v>
      </c>
      <c r="Q176">
        <v>1</v>
      </c>
      <c r="R176">
        <v>0</v>
      </c>
      <c r="S176">
        <v>4</v>
      </c>
      <c r="T176" s="7">
        <v>26</v>
      </c>
      <c r="U176" s="7">
        <v>6.6</v>
      </c>
      <c r="V176" s="7">
        <v>8</v>
      </c>
      <c r="W176" s="7">
        <v>4</v>
      </c>
      <c r="X176" s="11">
        <v>5.9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>
        <v>42132</v>
      </c>
      <c r="B177" t="s">
        <v>19</v>
      </c>
      <c r="C177">
        <v>3</v>
      </c>
      <c r="D177">
        <v>5</v>
      </c>
      <c r="E177">
        <v>16</v>
      </c>
      <c r="F177">
        <v>62</v>
      </c>
      <c r="G177">
        <v>84</v>
      </c>
      <c r="H177">
        <v>25</v>
      </c>
      <c r="I177" s="11">
        <v>5</v>
      </c>
      <c r="J177">
        <v>0</v>
      </c>
      <c r="K177">
        <v>13</v>
      </c>
      <c r="L177">
        <v>0</v>
      </c>
      <c r="M177">
        <v>0</v>
      </c>
      <c r="N177">
        <v>13</v>
      </c>
      <c r="O177">
        <v>2</v>
      </c>
      <c r="P177">
        <v>7</v>
      </c>
      <c r="Q177">
        <v>3</v>
      </c>
      <c r="R177">
        <v>0</v>
      </c>
      <c r="S177">
        <v>1</v>
      </c>
      <c r="T177" s="7">
        <v>26.5</v>
      </c>
      <c r="U177" s="7">
        <v>7.1</v>
      </c>
      <c r="V177" s="7">
        <v>8.5</v>
      </c>
      <c r="W177" s="7">
        <v>5.5</v>
      </c>
      <c r="X177" s="11">
        <v>4.6500000000000004</v>
      </c>
      <c r="Y177">
        <v>15</v>
      </c>
      <c r="Z177">
        <v>15</v>
      </c>
      <c r="AA177" s="4">
        <v>10.01</v>
      </c>
      <c r="AB177" s="4">
        <v>3.8538999999999999</v>
      </c>
      <c r="AC177" s="4">
        <v>10.02</v>
      </c>
      <c r="AD177" s="4">
        <v>3.867</v>
      </c>
      <c r="AE177" s="4">
        <v>10.029999999999999</v>
      </c>
      <c r="AF177" s="4">
        <v>3.9051999999999998</v>
      </c>
      <c r="AG177" s="4">
        <v>9.99</v>
      </c>
      <c r="AH177" s="4">
        <v>4.1064999999999996</v>
      </c>
      <c r="AI177" s="4">
        <v>10.06</v>
      </c>
      <c r="AJ177" s="4">
        <v>3.8540000000000001</v>
      </c>
      <c r="AK177" s="4">
        <v>9.99</v>
      </c>
      <c r="AL177" s="4">
        <v>4.0125999999999999</v>
      </c>
      <c r="AS177" t="s">
        <v>75</v>
      </c>
      <c r="AT177" t="s">
        <v>70</v>
      </c>
      <c r="AX177" s="1"/>
    </row>
    <row r="178" spans="1:50" x14ac:dyDescent="0.35">
      <c r="A178" s="1">
        <v>42132</v>
      </c>
      <c r="B178" t="s">
        <v>19</v>
      </c>
      <c r="C178">
        <v>3</v>
      </c>
      <c r="D178">
        <v>5</v>
      </c>
      <c r="E178">
        <v>17</v>
      </c>
      <c r="I178" s="11">
        <v>1.2</v>
      </c>
      <c r="J178">
        <v>0</v>
      </c>
      <c r="L178">
        <v>4</v>
      </c>
      <c r="T178" s="7"/>
      <c r="U178" s="7"/>
      <c r="V178" s="7"/>
      <c r="W178" s="7"/>
      <c r="X178" s="11">
        <v>1.18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>
        <v>42132</v>
      </c>
      <c r="B179" t="s">
        <v>19</v>
      </c>
      <c r="C179">
        <v>3</v>
      </c>
      <c r="D179">
        <v>5</v>
      </c>
      <c r="E179">
        <v>18</v>
      </c>
      <c r="F179">
        <v>90</v>
      </c>
      <c r="G179">
        <v>105</v>
      </c>
      <c r="H179">
        <v>16</v>
      </c>
      <c r="I179" s="11">
        <v>6.15</v>
      </c>
      <c r="J179">
        <v>0</v>
      </c>
      <c r="K179">
        <v>9</v>
      </c>
      <c r="L179">
        <v>0</v>
      </c>
      <c r="M179">
        <v>0</v>
      </c>
      <c r="N179">
        <v>9</v>
      </c>
      <c r="O179">
        <v>5</v>
      </c>
      <c r="P179">
        <v>2</v>
      </c>
      <c r="Q179">
        <v>0</v>
      </c>
      <c r="R179">
        <v>0</v>
      </c>
      <c r="S179">
        <v>2</v>
      </c>
      <c r="T179" s="7">
        <v>30</v>
      </c>
      <c r="U179" s="7">
        <v>7.9</v>
      </c>
      <c r="V179" s="7">
        <v>13</v>
      </c>
      <c r="W179" s="7">
        <v>4.7</v>
      </c>
      <c r="X179" s="11">
        <v>5.75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S179" t="s">
        <v>75</v>
      </c>
      <c r="AT179" t="s">
        <v>70</v>
      </c>
      <c r="AX179" s="1"/>
    </row>
    <row r="180" spans="1:50" x14ac:dyDescent="0.35">
      <c r="A180" s="1">
        <v>42132</v>
      </c>
      <c r="B180" t="s">
        <v>19</v>
      </c>
      <c r="C180">
        <v>3</v>
      </c>
      <c r="D180">
        <v>5</v>
      </c>
      <c r="E180">
        <v>19</v>
      </c>
      <c r="I180" s="11">
        <v>3.5</v>
      </c>
      <c r="J180">
        <v>0</v>
      </c>
      <c r="T180" s="7"/>
      <c r="U180" s="7"/>
      <c r="V180" s="7"/>
      <c r="W180" s="7"/>
      <c r="X180" s="11">
        <v>3.35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>
        <v>42132</v>
      </c>
      <c r="B181" t="s">
        <v>19</v>
      </c>
      <c r="C181">
        <v>3</v>
      </c>
      <c r="D181">
        <v>5</v>
      </c>
      <c r="E181">
        <v>20</v>
      </c>
      <c r="I181" s="11">
        <v>2.95</v>
      </c>
      <c r="J181">
        <v>0</v>
      </c>
      <c r="L181">
        <v>3</v>
      </c>
      <c r="T181" s="7"/>
      <c r="U181" s="7"/>
      <c r="V181" s="7"/>
      <c r="W181" s="7"/>
      <c r="X181" s="11">
        <v>2.85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>
        <v>42716</v>
      </c>
      <c r="B182" t="s">
        <v>16</v>
      </c>
      <c r="C182">
        <v>3</v>
      </c>
      <c r="D182">
        <v>5</v>
      </c>
      <c r="E182">
        <v>1</v>
      </c>
      <c r="F182">
        <v>60</v>
      </c>
      <c r="G182">
        <v>40</v>
      </c>
      <c r="H182">
        <v>15</v>
      </c>
      <c r="I182" s="11">
        <v>0.2</v>
      </c>
      <c r="J182">
        <v>0</v>
      </c>
      <c r="K182">
        <v>3</v>
      </c>
      <c r="L182">
        <v>6</v>
      </c>
      <c r="M182">
        <v>0</v>
      </c>
      <c r="N182">
        <v>3</v>
      </c>
      <c r="O182">
        <v>0</v>
      </c>
      <c r="P182">
        <v>0</v>
      </c>
      <c r="Q182">
        <v>0</v>
      </c>
      <c r="R182">
        <v>1</v>
      </c>
      <c r="S182">
        <v>2</v>
      </c>
      <c r="T182" s="7">
        <v>13</v>
      </c>
      <c r="U182" s="7">
        <v>5.6</v>
      </c>
      <c r="V182" s="7">
        <v>12</v>
      </c>
      <c r="W182" s="7">
        <v>3</v>
      </c>
      <c r="X182" s="11">
        <v>0.6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>
        <v>3000</v>
      </c>
      <c r="AN182">
        <v>240.2</v>
      </c>
      <c r="AO182">
        <v>3000.4</v>
      </c>
      <c r="AP182">
        <v>217.3</v>
      </c>
      <c r="AQ182">
        <v>3000</v>
      </c>
      <c r="AR182">
        <v>187.2</v>
      </c>
      <c r="AS182" s="3" t="s">
        <v>75</v>
      </c>
      <c r="AT182" s="3" t="s">
        <v>71</v>
      </c>
      <c r="AX182" s="1"/>
    </row>
    <row r="183" spans="1:50" x14ac:dyDescent="0.35">
      <c r="A183" s="1">
        <v>42716</v>
      </c>
      <c r="B183" t="s">
        <v>16</v>
      </c>
      <c r="C183">
        <v>3</v>
      </c>
      <c r="D183">
        <v>5</v>
      </c>
      <c r="E183">
        <v>2</v>
      </c>
      <c r="I183" s="11"/>
      <c r="T183" s="7"/>
      <c r="U183" s="7"/>
      <c r="V183" s="7"/>
      <c r="W183" s="7"/>
      <c r="X183" s="11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S183" t="s">
        <v>75</v>
      </c>
      <c r="AT183" t="s">
        <v>71</v>
      </c>
      <c r="AX183" s="1"/>
    </row>
    <row r="184" spans="1:50" x14ac:dyDescent="0.35">
      <c r="A184" s="1">
        <v>42716</v>
      </c>
      <c r="B184" t="s">
        <v>16</v>
      </c>
      <c r="C184">
        <v>3</v>
      </c>
      <c r="D184">
        <v>5</v>
      </c>
      <c r="E184">
        <v>3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>
        <v>42716</v>
      </c>
      <c r="B185" t="s">
        <v>16</v>
      </c>
      <c r="C185">
        <v>3</v>
      </c>
      <c r="D185">
        <v>5</v>
      </c>
      <c r="E185">
        <v>4</v>
      </c>
      <c r="I185" s="11"/>
      <c r="T185" s="7"/>
      <c r="U185" s="7"/>
      <c r="V185" s="7"/>
      <c r="W185" s="7"/>
      <c r="X185" s="11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  <c r="AX185" s="1"/>
    </row>
    <row r="186" spans="1:50" x14ac:dyDescent="0.35">
      <c r="A186" s="1">
        <v>42716</v>
      </c>
      <c r="B186" t="s">
        <v>16</v>
      </c>
      <c r="C186">
        <v>3</v>
      </c>
      <c r="D186">
        <v>5</v>
      </c>
      <c r="E186">
        <v>5</v>
      </c>
      <c r="F186">
        <v>102</v>
      </c>
      <c r="G186">
        <v>100</v>
      </c>
      <c r="H186">
        <v>20</v>
      </c>
      <c r="I186" s="11">
        <v>6</v>
      </c>
      <c r="J186">
        <v>0</v>
      </c>
      <c r="K186" s="9">
        <v>10</v>
      </c>
      <c r="L186">
        <v>3</v>
      </c>
      <c r="M186">
        <v>0</v>
      </c>
      <c r="N186">
        <v>10</v>
      </c>
      <c r="O186">
        <v>2</v>
      </c>
      <c r="P186">
        <v>0</v>
      </c>
      <c r="Q186">
        <v>2</v>
      </c>
      <c r="R186">
        <v>3</v>
      </c>
      <c r="S186">
        <v>3</v>
      </c>
      <c r="T186" s="7">
        <v>43</v>
      </c>
      <c r="U186" s="7">
        <v>7.9</v>
      </c>
      <c r="V186" s="7">
        <v>16</v>
      </c>
      <c r="W186" s="7">
        <v>4.0999999999999996</v>
      </c>
      <c r="X186" s="11">
        <v>6.3</v>
      </c>
      <c r="Y186">
        <v>25</v>
      </c>
      <c r="Z186">
        <v>50</v>
      </c>
      <c r="AA186" s="3">
        <v>10</v>
      </c>
      <c r="AB186" s="3">
        <v>3.6</v>
      </c>
      <c r="AC186" s="3">
        <v>10</v>
      </c>
      <c r="AD186" s="3">
        <v>3.3</v>
      </c>
      <c r="AE186" s="3">
        <v>10</v>
      </c>
      <c r="AF186" s="3">
        <v>3.2</v>
      </c>
      <c r="AG186" s="3">
        <v>10</v>
      </c>
      <c r="AH186" s="3">
        <v>2.4</v>
      </c>
      <c r="AI186" s="3">
        <v>10</v>
      </c>
      <c r="AJ186" s="3">
        <v>2.2999999999999998</v>
      </c>
      <c r="AK186" s="3">
        <v>10</v>
      </c>
      <c r="AL186" s="3">
        <v>2.4</v>
      </c>
      <c r="AS186" t="s">
        <v>75</v>
      </c>
      <c r="AT186" t="s">
        <v>71</v>
      </c>
      <c r="AX186" s="1"/>
    </row>
    <row r="187" spans="1:50" x14ac:dyDescent="0.35">
      <c r="A187" s="1">
        <v>42716</v>
      </c>
      <c r="B187" t="s">
        <v>16</v>
      </c>
      <c r="C187">
        <v>3</v>
      </c>
      <c r="D187">
        <v>5</v>
      </c>
      <c r="E187">
        <v>6</v>
      </c>
      <c r="I187" s="11"/>
      <c r="K187" s="9"/>
      <c r="T187" s="7"/>
      <c r="U187" s="7"/>
      <c r="V187" s="7"/>
      <c r="W187" s="7"/>
      <c r="X187" s="11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>
        <v>42716</v>
      </c>
      <c r="B188" t="s">
        <v>16</v>
      </c>
      <c r="C188">
        <v>3</v>
      </c>
      <c r="D188">
        <v>5</v>
      </c>
      <c r="E188">
        <v>7</v>
      </c>
      <c r="F188">
        <v>80</v>
      </c>
      <c r="G188">
        <v>90</v>
      </c>
      <c r="H188">
        <v>17</v>
      </c>
      <c r="I188" s="11">
        <v>4.2</v>
      </c>
      <c r="J188">
        <v>0</v>
      </c>
      <c r="K188" s="9">
        <v>7</v>
      </c>
      <c r="L188">
        <v>1</v>
      </c>
      <c r="M188">
        <v>0</v>
      </c>
      <c r="N188">
        <v>6</v>
      </c>
      <c r="O188">
        <v>3</v>
      </c>
      <c r="P188">
        <v>0</v>
      </c>
      <c r="Q188">
        <v>0</v>
      </c>
      <c r="R188">
        <v>2</v>
      </c>
      <c r="S188">
        <v>1</v>
      </c>
      <c r="T188" s="7">
        <v>42</v>
      </c>
      <c r="U188" s="7">
        <v>10.1</v>
      </c>
      <c r="V188" s="7">
        <v>11</v>
      </c>
      <c r="W188" s="7">
        <v>5.4</v>
      </c>
      <c r="X188" s="11">
        <v>4.5999999999999996</v>
      </c>
      <c r="Y188">
        <v>40</v>
      </c>
      <c r="Z188">
        <v>10</v>
      </c>
      <c r="AA188" s="3">
        <v>10</v>
      </c>
      <c r="AB188" s="3">
        <v>3.5</v>
      </c>
      <c r="AC188" s="3">
        <v>10</v>
      </c>
      <c r="AD188" s="3">
        <v>3</v>
      </c>
      <c r="AE188" s="3">
        <v>10</v>
      </c>
      <c r="AF188" s="3">
        <v>2.9</v>
      </c>
      <c r="AG188" s="3">
        <v>10</v>
      </c>
      <c r="AH188" s="3">
        <v>3.8</v>
      </c>
      <c r="AI188" s="3">
        <v>10</v>
      </c>
      <c r="AJ188" s="3">
        <v>3.6</v>
      </c>
      <c r="AK188" s="3">
        <v>10</v>
      </c>
      <c r="AL188" s="3">
        <v>3.3</v>
      </c>
      <c r="AS188" t="s">
        <v>75</v>
      </c>
      <c r="AT188" t="s">
        <v>71</v>
      </c>
      <c r="AX188" s="1"/>
    </row>
    <row r="189" spans="1:50" x14ac:dyDescent="0.35">
      <c r="A189" s="1">
        <v>42716</v>
      </c>
      <c r="B189" t="s">
        <v>16</v>
      </c>
      <c r="C189">
        <v>3</v>
      </c>
      <c r="D189">
        <v>5</v>
      </c>
      <c r="E189">
        <v>8</v>
      </c>
      <c r="F189">
        <v>90</v>
      </c>
      <c r="G189">
        <v>80</v>
      </c>
      <c r="H189">
        <v>16</v>
      </c>
      <c r="I189" s="11">
        <v>4.5999999999999996</v>
      </c>
      <c r="J189">
        <v>0</v>
      </c>
      <c r="K189" s="9">
        <v>9</v>
      </c>
      <c r="L189">
        <v>6</v>
      </c>
      <c r="M189">
        <v>0</v>
      </c>
      <c r="N189">
        <v>9</v>
      </c>
      <c r="O189">
        <v>1</v>
      </c>
      <c r="P189">
        <v>3</v>
      </c>
      <c r="Q189">
        <v>0</v>
      </c>
      <c r="R189">
        <v>2</v>
      </c>
      <c r="S189">
        <v>3</v>
      </c>
      <c r="T189" s="7">
        <v>39</v>
      </c>
      <c r="U189" s="7">
        <v>6.8</v>
      </c>
      <c r="V189" s="7">
        <v>14</v>
      </c>
      <c r="W189" s="7">
        <v>5.6</v>
      </c>
      <c r="X189" s="11">
        <f>3.9+1.1</f>
        <v>5</v>
      </c>
      <c r="Y189">
        <v>5</v>
      </c>
      <c r="Z189">
        <v>50</v>
      </c>
      <c r="AA189" s="3">
        <v>10</v>
      </c>
      <c r="AB189" s="3">
        <v>1.8</v>
      </c>
      <c r="AC189" s="3">
        <v>10</v>
      </c>
      <c r="AD189" s="3">
        <v>1.2</v>
      </c>
      <c r="AE189" s="3">
        <v>10</v>
      </c>
      <c r="AF189" s="3">
        <v>2.9</v>
      </c>
      <c r="AG189" s="3">
        <v>10</v>
      </c>
      <c r="AH189" s="3">
        <v>3.5</v>
      </c>
      <c r="AI189" s="3">
        <v>10</v>
      </c>
      <c r="AJ189" s="3">
        <v>3.3</v>
      </c>
      <c r="AK189" s="3">
        <v>10</v>
      </c>
      <c r="AL189" s="3">
        <v>3.5</v>
      </c>
      <c r="AS189" t="s">
        <v>75</v>
      </c>
      <c r="AT189" t="s">
        <v>71</v>
      </c>
      <c r="AX189" s="1"/>
    </row>
    <row r="190" spans="1:50" x14ac:dyDescent="0.35">
      <c r="A190" s="1">
        <v>42716</v>
      </c>
      <c r="B190" t="s">
        <v>16</v>
      </c>
      <c r="C190">
        <v>3</v>
      </c>
      <c r="D190">
        <v>5</v>
      </c>
      <c r="E190">
        <v>9</v>
      </c>
      <c r="F190">
        <v>130</v>
      </c>
      <c r="G190">
        <v>50</v>
      </c>
      <c r="H190">
        <v>13</v>
      </c>
      <c r="I190" s="11">
        <v>2.5</v>
      </c>
      <c r="J190">
        <v>0</v>
      </c>
      <c r="K190" s="9">
        <v>7</v>
      </c>
      <c r="L190">
        <v>5</v>
      </c>
      <c r="M190">
        <v>0</v>
      </c>
      <c r="N190">
        <v>7</v>
      </c>
      <c r="O190">
        <v>2</v>
      </c>
      <c r="P190">
        <v>0</v>
      </c>
      <c r="Q190">
        <v>0</v>
      </c>
      <c r="R190">
        <v>4</v>
      </c>
      <c r="S190">
        <v>1</v>
      </c>
      <c r="T190" s="7">
        <v>57</v>
      </c>
      <c r="U190" s="7">
        <v>6.6</v>
      </c>
      <c r="V190" s="7">
        <v>10</v>
      </c>
      <c r="W190" s="7">
        <v>3.6</v>
      </c>
      <c r="X190" s="11">
        <v>4.9000000000000004</v>
      </c>
      <c r="Y190">
        <v>40</v>
      </c>
      <c r="Z190">
        <v>25</v>
      </c>
      <c r="AA190" s="3">
        <v>10</v>
      </c>
      <c r="AB190" s="3">
        <v>3.2</v>
      </c>
      <c r="AC190" s="3">
        <v>10</v>
      </c>
      <c r="AD190" s="3">
        <v>2.8</v>
      </c>
      <c r="AE190" s="3">
        <v>10</v>
      </c>
      <c r="AF190" s="3">
        <v>2.9</v>
      </c>
      <c r="AG190" s="3">
        <v>10</v>
      </c>
      <c r="AH190" s="3">
        <v>3.61</v>
      </c>
      <c r="AI190" s="3">
        <v>10</v>
      </c>
      <c r="AJ190" s="3">
        <v>3.4</v>
      </c>
      <c r="AK190" s="3">
        <v>10</v>
      </c>
      <c r="AL190" s="3">
        <v>3.5</v>
      </c>
      <c r="AS190" t="s">
        <v>75</v>
      </c>
      <c r="AT190" t="s">
        <v>71</v>
      </c>
      <c r="AX190" s="1"/>
    </row>
    <row r="191" spans="1:50" x14ac:dyDescent="0.35">
      <c r="A191" s="1">
        <v>42716</v>
      </c>
      <c r="B191" t="s">
        <v>16</v>
      </c>
      <c r="C191">
        <v>3</v>
      </c>
      <c r="D191">
        <v>5</v>
      </c>
      <c r="E191">
        <v>10</v>
      </c>
      <c r="I191" s="11"/>
      <c r="K191" s="9"/>
      <c r="T191" s="7"/>
      <c r="U191" s="7"/>
      <c r="V191" s="7"/>
      <c r="W191" s="7"/>
      <c r="X191" s="11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>
        <v>42716</v>
      </c>
      <c r="B192" t="s">
        <v>16</v>
      </c>
      <c r="C192">
        <v>3</v>
      </c>
      <c r="D192">
        <v>5</v>
      </c>
      <c r="E192">
        <v>11</v>
      </c>
      <c r="F192">
        <v>63</v>
      </c>
      <c r="G192">
        <v>50</v>
      </c>
      <c r="H192">
        <v>16</v>
      </c>
      <c r="I192" s="11">
        <v>0.2</v>
      </c>
      <c r="J192">
        <v>0</v>
      </c>
      <c r="K192" s="9">
        <v>14</v>
      </c>
      <c r="L192">
        <v>9</v>
      </c>
      <c r="M192">
        <v>0</v>
      </c>
      <c r="N192">
        <v>3</v>
      </c>
      <c r="O192">
        <v>0</v>
      </c>
      <c r="P192">
        <v>0</v>
      </c>
      <c r="Q192">
        <v>0</v>
      </c>
      <c r="R192">
        <v>1</v>
      </c>
      <c r="S192">
        <v>2</v>
      </c>
      <c r="T192" s="7">
        <v>21</v>
      </c>
      <c r="U192" s="7">
        <v>3.3</v>
      </c>
      <c r="V192" s="7">
        <v>11</v>
      </c>
      <c r="W192" s="7">
        <v>3.4</v>
      </c>
      <c r="X192" s="11">
        <v>0.4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S192" t="s">
        <v>75</v>
      </c>
      <c r="AT192" t="s">
        <v>71</v>
      </c>
      <c r="AX192" s="1"/>
    </row>
    <row r="193" spans="1:50" x14ac:dyDescent="0.35">
      <c r="A193" s="1">
        <v>42716</v>
      </c>
      <c r="B193" t="s">
        <v>16</v>
      </c>
      <c r="C193">
        <v>3</v>
      </c>
      <c r="D193">
        <v>5</v>
      </c>
      <c r="E193">
        <v>12</v>
      </c>
      <c r="I193" s="11"/>
      <c r="K193" s="9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>
        <v>42716</v>
      </c>
      <c r="B194" t="s">
        <v>16</v>
      </c>
      <c r="C194">
        <v>3</v>
      </c>
      <c r="D194">
        <v>5</v>
      </c>
      <c r="E194">
        <v>13</v>
      </c>
      <c r="I194" s="11"/>
      <c r="K194" s="9"/>
      <c r="T194" s="7"/>
      <c r="U194" s="7"/>
      <c r="V194" s="7"/>
      <c r="W194" s="7"/>
      <c r="X194" s="11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>
        <v>42716</v>
      </c>
      <c r="B195" t="s">
        <v>16</v>
      </c>
      <c r="C195">
        <v>3</v>
      </c>
      <c r="D195">
        <v>5</v>
      </c>
      <c r="E195">
        <v>14</v>
      </c>
      <c r="F195">
        <v>103</v>
      </c>
      <c r="G195">
        <v>55</v>
      </c>
      <c r="H195">
        <v>13</v>
      </c>
      <c r="I195" s="11">
        <v>1.5</v>
      </c>
      <c r="J195">
        <v>0</v>
      </c>
      <c r="K195" s="9">
        <v>5</v>
      </c>
      <c r="L195">
        <v>3</v>
      </c>
      <c r="M195">
        <v>0</v>
      </c>
      <c r="N195">
        <v>5</v>
      </c>
      <c r="O195">
        <v>1</v>
      </c>
      <c r="P195">
        <v>1</v>
      </c>
      <c r="Q195">
        <v>0</v>
      </c>
      <c r="R195">
        <v>2</v>
      </c>
      <c r="S195">
        <v>1</v>
      </c>
      <c r="T195" s="7">
        <v>35</v>
      </c>
      <c r="U195" s="7">
        <v>6.3</v>
      </c>
      <c r="V195" s="7">
        <v>15</v>
      </c>
      <c r="W195" s="7">
        <v>4.3</v>
      </c>
      <c r="X195" s="11">
        <v>2.2000000000000002</v>
      </c>
      <c r="Y195">
        <v>20</v>
      </c>
      <c r="Z195">
        <v>40</v>
      </c>
      <c r="AA195" s="3">
        <v>10</v>
      </c>
      <c r="AB195" s="3">
        <v>4.2</v>
      </c>
      <c r="AC195" s="3">
        <v>10</v>
      </c>
      <c r="AD195" s="3">
        <v>3.7</v>
      </c>
      <c r="AE195" s="3">
        <v>10</v>
      </c>
      <c r="AF195" s="3">
        <v>3.8</v>
      </c>
      <c r="AG195" s="3">
        <v>10</v>
      </c>
      <c r="AH195" s="3">
        <v>3.8</v>
      </c>
      <c r="AI195" s="3">
        <v>10</v>
      </c>
      <c r="AJ195" s="3">
        <v>3.5</v>
      </c>
      <c r="AK195" s="3">
        <v>10</v>
      </c>
      <c r="AL195" s="3">
        <v>2.8</v>
      </c>
      <c r="AS195" t="s">
        <v>75</v>
      </c>
      <c r="AT195" t="s">
        <v>71</v>
      </c>
      <c r="AX195" s="1"/>
    </row>
    <row r="196" spans="1:50" x14ac:dyDescent="0.35">
      <c r="A196" s="1">
        <v>42716</v>
      </c>
      <c r="B196" t="s">
        <v>16</v>
      </c>
      <c r="C196">
        <v>3</v>
      </c>
      <c r="D196">
        <v>5</v>
      </c>
      <c r="E196">
        <v>15</v>
      </c>
      <c r="F196">
        <v>70</v>
      </c>
      <c r="G196">
        <v>54</v>
      </c>
      <c r="H196">
        <v>10</v>
      </c>
      <c r="I196" s="11">
        <v>2.2000000000000002</v>
      </c>
      <c r="J196">
        <v>1</v>
      </c>
      <c r="K196" s="9">
        <v>8</v>
      </c>
      <c r="L196">
        <v>4</v>
      </c>
      <c r="M196">
        <v>0</v>
      </c>
      <c r="N196">
        <v>7</v>
      </c>
      <c r="O196">
        <v>0</v>
      </c>
      <c r="P196">
        <v>0</v>
      </c>
      <c r="Q196">
        <v>1</v>
      </c>
      <c r="R196">
        <v>4</v>
      </c>
      <c r="S196">
        <v>2</v>
      </c>
      <c r="T196" s="7">
        <v>29</v>
      </c>
      <c r="U196" s="7">
        <v>6.8</v>
      </c>
      <c r="V196" s="7">
        <v>7</v>
      </c>
      <c r="W196" s="7">
        <v>4.3</v>
      </c>
      <c r="X196" s="11">
        <v>2.5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>
        <v>42716</v>
      </c>
      <c r="B197" t="s">
        <v>16</v>
      </c>
      <c r="C197">
        <v>3</v>
      </c>
      <c r="D197">
        <v>5</v>
      </c>
      <c r="E197">
        <v>16</v>
      </c>
      <c r="F197">
        <v>69</v>
      </c>
      <c r="G197">
        <v>53</v>
      </c>
      <c r="H197">
        <v>8</v>
      </c>
      <c r="I197" s="11">
        <v>0.6</v>
      </c>
      <c r="J197">
        <v>1</v>
      </c>
      <c r="K197" s="9">
        <v>4</v>
      </c>
      <c r="L197">
        <v>5</v>
      </c>
      <c r="M197">
        <v>0</v>
      </c>
      <c r="N197">
        <v>4</v>
      </c>
      <c r="O197">
        <v>0</v>
      </c>
      <c r="P197">
        <v>0</v>
      </c>
      <c r="Q197">
        <v>0</v>
      </c>
      <c r="R197">
        <v>2</v>
      </c>
      <c r="S197">
        <v>2</v>
      </c>
      <c r="T197" s="7">
        <v>21</v>
      </c>
      <c r="U197" s="7">
        <v>5.2</v>
      </c>
      <c r="V197" s="7">
        <v>9</v>
      </c>
      <c r="W197" s="7">
        <v>2.8</v>
      </c>
      <c r="X197" s="11">
        <v>4.9000000000000004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>
        <v>42716</v>
      </c>
      <c r="B198" t="s">
        <v>16</v>
      </c>
      <c r="C198">
        <v>3</v>
      </c>
      <c r="D198">
        <v>5</v>
      </c>
      <c r="E198">
        <v>17</v>
      </c>
      <c r="I198" s="11"/>
      <c r="T198" s="7"/>
      <c r="U198" s="7"/>
      <c r="V198" s="7"/>
      <c r="W198" s="7"/>
      <c r="X198" s="11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S198" t="s">
        <v>75</v>
      </c>
      <c r="AT198" t="s">
        <v>71</v>
      </c>
      <c r="AX198" s="1"/>
    </row>
    <row r="199" spans="1:50" x14ac:dyDescent="0.35">
      <c r="A199" s="1">
        <v>42716</v>
      </c>
      <c r="B199" t="s">
        <v>16</v>
      </c>
      <c r="C199">
        <v>3</v>
      </c>
      <c r="D199">
        <v>5</v>
      </c>
      <c r="E199">
        <v>18</v>
      </c>
      <c r="F199">
        <v>100</v>
      </c>
      <c r="G199">
        <v>53</v>
      </c>
      <c r="H199">
        <v>10</v>
      </c>
      <c r="I199" s="11">
        <v>1</v>
      </c>
      <c r="J199">
        <v>0</v>
      </c>
      <c r="K199">
        <v>3</v>
      </c>
      <c r="L199">
        <v>6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2</v>
      </c>
      <c r="S199">
        <v>1</v>
      </c>
      <c r="T199" s="7">
        <v>16</v>
      </c>
      <c r="U199" s="7">
        <v>3.7</v>
      </c>
      <c r="V199" s="7">
        <v>7</v>
      </c>
      <c r="W199" s="7">
        <v>2.6</v>
      </c>
      <c r="X199" s="11">
        <v>0.3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  <c r="AX199" s="1"/>
    </row>
    <row r="200" spans="1:50" x14ac:dyDescent="0.35">
      <c r="A200" s="1">
        <v>42716</v>
      </c>
      <c r="B200" t="s">
        <v>16</v>
      </c>
      <c r="C200">
        <v>3</v>
      </c>
      <c r="D200">
        <v>5</v>
      </c>
      <c r="E200">
        <v>19</v>
      </c>
      <c r="I200" s="11"/>
      <c r="T200" s="7"/>
      <c r="U200" s="7"/>
      <c r="V200" s="7"/>
      <c r="W200" s="7"/>
      <c r="X200" s="11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  <c r="AX200" s="1"/>
    </row>
    <row r="201" spans="1:50" x14ac:dyDescent="0.35">
      <c r="A201" s="1">
        <v>42716</v>
      </c>
      <c r="B201" t="s">
        <v>16</v>
      </c>
      <c r="C201">
        <v>3</v>
      </c>
      <c r="D201">
        <v>5</v>
      </c>
      <c r="E201">
        <v>20</v>
      </c>
      <c r="I201" s="11"/>
      <c r="T201" s="7"/>
      <c r="U201" s="7"/>
      <c r="V201" s="7"/>
      <c r="W201" s="7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>
        <v>42716</v>
      </c>
      <c r="B202" t="s">
        <v>16</v>
      </c>
      <c r="C202">
        <v>3</v>
      </c>
      <c r="D202">
        <v>5</v>
      </c>
      <c r="AS202" t="s">
        <v>75</v>
      </c>
      <c r="AT202" t="s">
        <v>71</v>
      </c>
      <c r="AX202" s="1"/>
    </row>
    <row r="203" spans="1:50" x14ac:dyDescent="0.35">
      <c r="A203" s="1">
        <v>42716</v>
      </c>
      <c r="B203" t="s">
        <v>16</v>
      </c>
      <c r="C203">
        <v>3</v>
      </c>
      <c r="D203">
        <v>5</v>
      </c>
      <c r="AS203" t="s">
        <v>75</v>
      </c>
      <c r="AT203" t="s">
        <v>71</v>
      </c>
      <c r="AX203" s="1"/>
    </row>
    <row r="204" spans="1:50" x14ac:dyDescent="0.35">
      <c r="A204" s="1">
        <v>42716</v>
      </c>
      <c r="B204" t="s">
        <v>16</v>
      </c>
      <c r="C204">
        <v>3</v>
      </c>
      <c r="D204">
        <v>5</v>
      </c>
      <c r="AS204" t="s">
        <v>75</v>
      </c>
      <c r="AT204" t="s">
        <v>71</v>
      </c>
      <c r="AX204" s="1"/>
    </row>
    <row r="205" spans="1:50" x14ac:dyDescent="0.35">
      <c r="A205" s="1">
        <v>42716</v>
      </c>
      <c r="B205" t="s">
        <v>16</v>
      </c>
      <c r="C205">
        <v>3</v>
      </c>
      <c r="D205">
        <v>5</v>
      </c>
      <c r="AS205" t="s">
        <v>75</v>
      </c>
      <c r="AT205" t="s">
        <v>71</v>
      </c>
      <c r="AX205" s="1"/>
    </row>
    <row r="206" spans="1:50" x14ac:dyDescent="0.35">
      <c r="A206" s="1">
        <v>42716</v>
      </c>
      <c r="B206" t="s">
        <v>16</v>
      </c>
      <c r="C206">
        <v>3</v>
      </c>
      <c r="D206">
        <v>5</v>
      </c>
      <c r="AS206" t="s">
        <v>75</v>
      </c>
      <c r="AT206" t="s">
        <v>71</v>
      </c>
      <c r="AX206" s="1"/>
    </row>
    <row r="207" spans="1:50" x14ac:dyDescent="0.35">
      <c r="A207" s="1">
        <v>42716</v>
      </c>
      <c r="B207" t="s">
        <v>16</v>
      </c>
      <c r="C207">
        <v>3</v>
      </c>
      <c r="D207">
        <v>5</v>
      </c>
      <c r="AS207" t="s">
        <v>75</v>
      </c>
      <c r="AT207" t="s">
        <v>71</v>
      </c>
      <c r="AX207" s="1"/>
    </row>
    <row r="208" spans="1:50" x14ac:dyDescent="0.35">
      <c r="A208" s="1">
        <v>42716</v>
      </c>
      <c r="B208" t="s">
        <v>16</v>
      </c>
      <c r="C208">
        <v>3</v>
      </c>
      <c r="D208">
        <v>5</v>
      </c>
      <c r="AS208" t="s">
        <v>75</v>
      </c>
      <c r="AT208" t="s">
        <v>71</v>
      </c>
      <c r="AX208" s="1"/>
    </row>
    <row r="209" spans="1:50" x14ac:dyDescent="0.35">
      <c r="A209" s="1">
        <v>42716</v>
      </c>
      <c r="B209" t="s">
        <v>16</v>
      </c>
      <c r="C209">
        <v>3</v>
      </c>
      <c r="D209">
        <v>5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209"/>
  <sheetViews>
    <sheetView zoomScale="70" zoomScaleNormal="70" workbookViewId="0">
      <pane xSplit="5" ySplit="1" topLeftCell="Y194" activePane="bottomRight" state="frozen"/>
      <selection activeCell="AW15" sqref="AW15"/>
      <selection pane="topRight" activeCell="AW15" sqref="AW15"/>
      <selection pane="bottomLeft" activeCell="AW15" sqref="AW15"/>
      <selection pane="bottomRight" activeCell="AW15" sqref="AW15"/>
    </sheetView>
  </sheetViews>
  <sheetFormatPr defaultRowHeight="14.5" x14ac:dyDescent="0.35"/>
  <cols>
    <col min="1" max="1" width="10.453125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5" max="45" width="11.26953125" customWidth="1"/>
    <col min="47" max="47" width="2.5429687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>
        <v>42346</v>
      </c>
      <c r="B2" t="s">
        <v>12</v>
      </c>
      <c r="C2">
        <v>1</v>
      </c>
      <c r="D2">
        <v>8</v>
      </c>
      <c r="E2">
        <v>1</v>
      </c>
      <c r="F2">
        <v>79</v>
      </c>
      <c r="G2">
        <v>97</v>
      </c>
      <c r="H2">
        <v>27</v>
      </c>
      <c r="I2" s="11">
        <v>8.8000000000000007</v>
      </c>
      <c r="J2">
        <v>0</v>
      </c>
      <c r="K2">
        <v>27</v>
      </c>
      <c r="L2">
        <v>0</v>
      </c>
      <c r="M2">
        <v>0</v>
      </c>
      <c r="N2">
        <v>27</v>
      </c>
      <c r="O2">
        <v>0</v>
      </c>
      <c r="P2">
        <v>5</v>
      </c>
      <c r="Q2">
        <v>3</v>
      </c>
      <c r="R2">
        <v>1</v>
      </c>
      <c r="S2">
        <v>8</v>
      </c>
      <c r="T2" s="7">
        <v>44</v>
      </c>
      <c r="U2" s="7">
        <v>6</v>
      </c>
      <c r="V2" s="7">
        <v>6</v>
      </c>
      <c r="W2" s="7">
        <v>5.8</v>
      </c>
      <c r="X2" s="11">
        <v>8.8000000000000007</v>
      </c>
      <c r="Y2">
        <v>5</v>
      </c>
      <c r="Z2">
        <v>10</v>
      </c>
      <c r="AA2" s="2">
        <v>10.039899999999999</v>
      </c>
      <c r="AB2" s="2">
        <v>4.2634999999999996</v>
      </c>
      <c r="AC2" s="2">
        <v>10.0785</v>
      </c>
      <c r="AD2" s="2">
        <v>3.9582000000000002</v>
      </c>
      <c r="AE2" s="2">
        <v>10.0495</v>
      </c>
      <c r="AF2" s="2">
        <v>3.7326999999999999</v>
      </c>
      <c r="AG2" s="2">
        <v>10.006600000000001</v>
      </c>
      <c r="AH2" s="2">
        <v>4.4192999999999998</v>
      </c>
      <c r="AI2" s="2">
        <v>10.0579</v>
      </c>
      <c r="AJ2" s="2">
        <v>4.5654000000000003</v>
      </c>
      <c r="AK2" s="2">
        <v>10.0161</v>
      </c>
      <c r="AL2" s="2">
        <v>4.4043999999999999</v>
      </c>
      <c r="AM2" s="7">
        <v>3000</v>
      </c>
      <c r="AN2" s="7">
        <v>370.9</v>
      </c>
      <c r="AO2" s="7">
        <v>3000.2</v>
      </c>
      <c r="AP2" s="7">
        <v>367.6</v>
      </c>
      <c r="AQ2" s="7">
        <v>3000.1</v>
      </c>
      <c r="AR2" s="8">
        <v>352.4</v>
      </c>
      <c r="AS2" s="3" t="s">
        <v>69</v>
      </c>
      <c r="AT2" s="3" t="s">
        <v>70</v>
      </c>
      <c r="AX2" s="1"/>
    </row>
    <row r="3" spans="1:50" x14ac:dyDescent="0.35">
      <c r="A3" s="1">
        <v>42346</v>
      </c>
      <c r="B3" t="s">
        <v>12</v>
      </c>
      <c r="C3">
        <v>1</v>
      </c>
      <c r="D3">
        <v>8</v>
      </c>
      <c r="E3">
        <v>2</v>
      </c>
      <c r="F3">
        <v>89</v>
      </c>
      <c r="G3">
        <v>90</v>
      </c>
      <c r="H3">
        <v>25</v>
      </c>
      <c r="I3" s="11">
        <v>7</v>
      </c>
      <c r="J3">
        <v>0</v>
      </c>
      <c r="K3">
        <v>14</v>
      </c>
      <c r="L3">
        <v>0</v>
      </c>
      <c r="M3">
        <v>0</v>
      </c>
      <c r="N3">
        <v>14</v>
      </c>
      <c r="O3">
        <v>1</v>
      </c>
      <c r="P3">
        <v>6</v>
      </c>
      <c r="Q3">
        <v>0</v>
      </c>
      <c r="R3">
        <v>0</v>
      </c>
      <c r="S3">
        <v>7</v>
      </c>
      <c r="T3" s="7">
        <v>50</v>
      </c>
      <c r="U3" s="7">
        <v>6.3</v>
      </c>
      <c r="V3" s="7">
        <v>10</v>
      </c>
      <c r="W3" s="7">
        <v>3.7</v>
      </c>
      <c r="X3" s="11">
        <v>7.1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>
        <v>42346</v>
      </c>
      <c r="B4" t="s">
        <v>12</v>
      </c>
      <c r="C4">
        <v>1</v>
      </c>
      <c r="D4">
        <v>8</v>
      </c>
      <c r="E4">
        <v>3</v>
      </c>
      <c r="F4">
        <v>65</v>
      </c>
      <c r="G4">
        <v>67</v>
      </c>
      <c r="H4">
        <v>19</v>
      </c>
      <c r="I4" s="11">
        <v>6.45</v>
      </c>
      <c r="J4">
        <v>0</v>
      </c>
      <c r="K4">
        <v>15</v>
      </c>
      <c r="L4">
        <v>0</v>
      </c>
      <c r="M4">
        <v>0</v>
      </c>
      <c r="N4">
        <v>15</v>
      </c>
      <c r="O4">
        <v>2</v>
      </c>
      <c r="P4">
        <v>7</v>
      </c>
      <c r="Q4">
        <v>0</v>
      </c>
      <c r="R4">
        <v>0</v>
      </c>
      <c r="S4">
        <v>6</v>
      </c>
      <c r="T4" s="7">
        <v>38</v>
      </c>
      <c r="U4" s="7">
        <v>7.2</v>
      </c>
      <c r="V4" s="7">
        <v>8</v>
      </c>
      <c r="W4" s="7">
        <v>5.4</v>
      </c>
      <c r="X4" s="11">
        <v>6.1</v>
      </c>
      <c r="Y4">
        <v>5</v>
      </c>
      <c r="Z4">
        <v>10</v>
      </c>
      <c r="AA4" s="2">
        <v>10.078900000000001</v>
      </c>
      <c r="AB4" s="2">
        <v>4.3506</v>
      </c>
      <c r="AC4" s="2">
        <v>10.079000000000001</v>
      </c>
      <c r="AD4" s="2">
        <v>3.9171999999999998</v>
      </c>
      <c r="AE4" s="2">
        <v>10.0708</v>
      </c>
      <c r="AF4" s="2">
        <v>3.9274</v>
      </c>
      <c r="AG4" s="2">
        <v>10.0307</v>
      </c>
      <c r="AH4" s="2">
        <v>4.7472000000000003</v>
      </c>
      <c r="AI4" s="2">
        <v>10.0177</v>
      </c>
      <c r="AJ4" s="2">
        <v>4.7023999999999999</v>
      </c>
      <c r="AK4" s="2">
        <v>10.098599999999999</v>
      </c>
      <c r="AL4" s="2">
        <v>4.6772</v>
      </c>
      <c r="AS4" t="s">
        <v>69</v>
      </c>
      <c r="AT4" t="s">
        <v>70</v>
      </c>
      <c r="AX4" s="1"/>
    </row>
    <row r="5" spans="1:50" x14ac:dyDescent="0.35">
      <c r="A5" s="1">
        <v>42346</v>
      </c>
      <c r="B5" t="s">
        <v>12</v>
      </c>
      <c r="C5">
        <v>1</v>
      </c>
      <c r="D5">
        <v>8</v>
      </c>
      <c r="E5">
        <v>4</v>
      </c>
      <c r="F5">
        <v>78</v>
      </c>
      <c r="G5">
        <v>89</v>
      </c>
      <c r="H5">
        <v>16</v>
      </c>
      <c r="I5" s="11">
        <v>8.75</v>
      </c>
      <c r="J5">
        <v>0</v>
      </c>
      <c r="K5">
        <v>21</v>
      </c>
      <c r="L5">
        <v>0</v>
      </c>
      <c r="M5">
        <v>0</v>
      </c>
      <c r="N5">
        <v>21</v>
      </c>
      <c r="O5">
        <v>3</v>
      </c>
      <c r="P5">
        <v>2</v>
      </c>
      <c r="Q5">
        <v>3</v>
      </c>
      <c r="R5">
        <v>0</v>
      </c>
      <c r="S5">
        <v>13</v>
      </c>
      <c r="T5" s="7">
        <v>41</v>
      </c>
      <c r="U5" s="7">
        <v>8</v>
      </c>
      <c r="V5" s="7">
        <v>6.5</v>
      </c>
      <c r="W5" s="7">
        <v>3.1</v>
      </c>
      <c r="X5" s="11">
        <v>8.9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t="s">
        <v>69</v>
      </c>
      <c r="AT5" t="s">
        <v>70</v>
      </c>
      <c r="AX5" s="1"/>
    </row>
    <row r="6" spans="1:50" x14ac:dyDescent="0.35">
      <c r="A6" s="1">
        <v>42346</v>
      </c>
      <c r="B6" t="s">
        <v>12</v>
      </c>
      <c r="C6">
        <v>1</v>
      </c>
      <c r="D6">
        <v>8</v>
      </c>
      <c r="E6">
        <v>5</v>
      </c>
      <c r="F6">
        <v>87</v>
      </c>
      <c r="G6">
        <v>90</v>
      </c>
      <c r="H6">
        <v>14</v>
      </c>
      <c r="I6" s="11">
        <v>8.3000000000000007</v>
      </c>
      <c r="J6">
        <v>0</v>
      </c>
      <c r="K6">
        <v>14</v>
      </c>
      <c r="L6">
        <v>0</v>
      </c>
      <c r="M6">
        <v>0</v>
      </c>
      <c r="N6">
        <v>14</v>
      </c>
      <c r="O6">
        <v>2</v>
      </c>
      <c r="P6">
        <v>7</v>
      </c>
      <c r="Q6">
        <v>1</v>
      </c>
      <c r="R6">
        <v>0</v>
      </c>
      <c r="S6">
        <v>4</v>
      </c>
      <c r="T6" s="7">
        <v>40</v>
      </c>
      <c r="U6" s="7">
        <v>9.1</v>
      </c>
      <c r="V6" s="7">
        <v>15</v>
      </c>
      <c r="W6" s="7">
        <v>3.6</v>
      </c>
      <c r="X6" s="11">
        <v>8.5</v>
      </c>
      <c r="Y6">
        <v>5</v>
      </c>
      <c r="Z6">
        <v>10</v>
      </c>
      <c r="AA6" s="2">
        <v>10.021100000000001</v>
      </c>
      <c r="AB6" s="2">
        <v>4.2777000000000003</v>
      </c>
      <c r="AC6" s="2">
        <v>10.0748</v>
      </c>
      <c r="AD6" s="2">
        <v>3.5701999999999998</v>
      </c>
      <c r="AE6" s="2">
        <v>10.0197</v>
      </c>
      <c r="AF6" s="2">
        <v>3.1052</v>
      </c>
      <c r="AG6" s="2">
        <v>10.0603</v>
      </c>
      <c r="AH6" s="2">
        <v>4.4016999999999999</v>
      </c>
      <c r="AI6" s="2">
        <v>10.0289</v>
      </c>
      <c r="AJ6" s="2">
        <v>4.4779999999999998</v>
      </c>
      <c r="AK6" s="2">
        <v>10.018700000000001</v>
      </c>
      <c r="AL6" s="2">
        <v>4.4394999999999998</v>
      </c>
      <c r="AS6" t="s">
        <v>69</v>
      </c>
      <c r="AT6" t="s">
        <v>70</v>
      </c>
      <c r="AX6" s="1"/>
    </row>
    <row r="7" spans="1:50" x14ac:dyDescent="0.35">
      <c r="A7" s="1">
        <v>42346</v>
      </c>
      <c r="B7" t="s">
        <v>12</v>
      </c>
      <c r="C7">
        <v>1</v>
      </c>
      <c r="D7">
        <v>8</v>
      </c>
      <c r="E7">
        <v>6</v>
      </c>
      <c r="I7" s="11">
        <f>6.1+4.75</f>
        <v>10.85</v>
      </c>
      <c r="J7">
        <v>0</v>
      </c>
      <c r="T7" s="7"/>
      <c r="U7" s="7"/>
      <c r="V7" s="7"/>
      <c r="W7" s="7"/>
      <c r="X7" s="11">
        <f>4.23+6.68</f>
        <v>10.91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>
        <v>42346</v>
      </c>
      <c r="B8" t="s">
        <v>12</v>
      </c>
      <c r="C8">
        <v>1</v>
      </c>
      <c r="D8">
        <v>8</v>
      </c>
      <c r="E8">
        <v>7</v>
      </c>
      <c r="I8" s="11">
        <v>6.4</v>
      </c>
      <c r="J8">
        <v>0</v>
      </c>
      <c r="T8" s="7"/>
      <c r="U8" s="7"/>
      <c r="V8" s="7"/>
      <c r="W8" s="7"/>
      <c r="X8" s="11">
        <v>6.4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S8" t="s">
        <v>69</v>
      </c>
      <c r="AT8" t="s">
        <v>70</v>
      </c>
      <c r="AX8" s="1"/>
    </row>
    <row r="9" spans="1:50" x14ac:dyDescent="0.35">
      <c r="A9" s="1">
        <v>42346</v>
      </c>
      <c r="B9" t="s">
        <v>12</v>
      </c>
      <c r="C9">
        <v>1</v>
      </c>
      <c r="D9">
        <v>8</v>
      </c>
      <c r="E9">
        <v>8</v>
      </c>
      <c r="I9" s="11">
        <f>8+3.2</f>
        <v>11.2</v>
      </c>
      <c r="J9">
        <v>0</v>
      </c>
      <c r="T9" s="7"/>
      <c r="U9" s="7"/>
      <c r="V9" s="7"/>
      <c r="W9" s="7"/>
      <c r="X9" s="11">
        <f>3.95+7.1</f>
        <v>11.05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>
        <v>42346</v>
      </c>
      <c r="B10" t="s">
        <v>12</v>
      </c>
      <c r="C10">
        <v>1</v>
      </c>
      <c r="D10">
        <v>8</v>
      </c>
      <c r="E10">
        <v>9</v>
      </c>
      <c r="I10" s="11">
        <f>5.4+4.65</f>
        <v>10.050000000000001</v>
      </c>
      <c r="J10">
        <v>0</v>
      </c>
      <c r="T10" s="7"/>
      <c r="U10" s="7"/>
      <c r="V10" s="7"/>
      <c r="W10" s="7"/>
      <c r="X10" s="11">
        <v>10.4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>
        <v>42346</v>
      </c>
      <c r="B11" t="s">
        <v>12</v>
      </c>
      <c r="C11">
        <v>1</v>
      </c>
      <c r="D11">
        <v>8</v>
      </c>
      <c r="E11">
        <v>10</v>
      </c>
      <c r="I11" s="11">
        <v>5.85</v>
      </c>
      <c r="J11">
        <v>0</v>
      </c>
      <c r="T11" s="7"/>
      <c r="U11" s="7"/>
      <c r="V11" s="7"/>
      <c r="W11" s="7"/>
      <c r="X11" s="11">
        <v>5.8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S11" t="s">
        <v>69</v>
      </c>
      <c r="AT11" t="s">
        <v>70</v>
      </c>
      <c r="AX11" s="1"/>
    </row>
    <row r="12" spans="1:50" x14ac:dyDescent="0.35">
      <c r="A12" s="1">
        <v>42346</v>
      </c>
      <c r="B12" t="s">
        <v>12</v>
      </c>
      <c r="C12">
        <v>1</v>
      </c>
      <c r="D12">
        <v>8</v>
      </c>
      <c r="E12">
        <v>11</v>
      </c>
      <c r="F12">
        <v>58</v>
      </c>
      <c r="G12">
        <v>87</v>
      </c>
      <c r="H12">
        <v>18</v>
      </c>
      <c r="I12" s="11">
        <v>6.65</v>
      </c>
      <c r="J12">
        <v>0</v>
      </c>
      <c r="K12">
        <v>18</v>
      </c>
      <c r="L12">
        <v>0</v>
      </c>
      <c r="M12">
        <v>0</v>
      </c>
      <c r="N12">
        <v>18</v>
      </c>
      <c r="O12">
        <v>0</v>
      </c>
      <c r="P12">
        <v>11</v>
      </c>
      <c r="Q12">
        <v>2</v>
      </c>
      <c r="R12">
        <v>0</v>
      </c>
      <c r="S12">
        <v>5</v>
      </c>
      <c r="T12" s="7">
        <v>35</v>
      </c>
      <c r="U12" s="7">
        <v>6.9</v>
      </c>
      <c r="V12" s="7">
        <v>13</v>
      </c>
      <c r="W12" s="7">
        <v>5.2</v>
      </c>
      <c r="X12" s="11">
        <v>7.5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>
        <v>42346</v>
      </c>
      <c r="B13" t="s">
        <v>12</v>
      </c>
      <c r="C13">
        <v>1</v>
      </c>
      <c r="D13">
        <v>8</v>
      </c>
      <c r="E13">
        <v>12</v>
      </c>
      <c r="F13">
        <v>70</v>
      </c>
      <c r="G13">
        <v>67</v>
      </c>
      <c r="H13">
        <v>10</v>
      </c>
      <c r="I13" s="11">
        <v>7.75</v>
      </c>
      <c r="J13">
        <v>0</v>
      </c>
      <c r="K13">
        <v>12</v>
      </c>
      <c r="L13">
        <v>1</v>
      </c>
      <c r="M13">
        <v>0</v>
      </c>
      <c r="N13">
        <v>10</v>
      </c>
      <c r="O13">
        <v>1</v>
      </c>
      <c r="P13">
        <v>4</v>
      </c>
      <c r="Q13">
        <v>2</v>
      </c>
      <c r="R13">
        <v>0</v>
      </c>
      <c r="S13">
        <v>3</v>
      </c>
      <c r="T13" s="7">
        <v>35.5</v>
      </c>
      <c r="U13" s="7">
        <v>6.8</v>
      </c>
      <c r="V13" s="7">
        <v>9.5</v>
      </c>
      <c r="W13" s="7">
        <v>3.7</v>
      </c>
      <c r="X13" s="11">
        <v>7</v>
      </c>
      <c r="Y13">
        <v>10</v>
      </c>
      <c r="Z13">
        <v>10</v>
      </c>
      <c r="AA13" s="2">
        <v>10.0336</v>
      </c>
      <c r="AB13" s="2">
        <v>4.6093000000000002</v>
      </c>
      <c r="AC13" s="2">
        <v>10.09</v>
      </c>
      <c r="AD13" s="2">
        <v>4.5061</v>
      </c>
      <c r="AE13" s="2">
        <v>10.0067</v>
      </c>
      <c r="AF13" s="2">
        <v>4.1694000000000004</v>
      </c>
      <c r="AG13" s="2">
        <v>10.0153</v>
      </c>
      <c r="AH13" s="2">
        <v>4.3063000000000002</v>
      </c>
      <c r="AI13" s="2">
        <v>10.0913</v>
      </c>
      <c r="AJ13" s="2">
        <v>4.3230000000000004</v>
      </c>
      <c r="AK13" s="2">
        <v>10.0022</v>
      </c>
      <c r="AL13" s="2">
        <v>3.9735</v>
      </c>
      <c r="AS13" t="s">
        <v>69</v>
      </c>
      <c r="AT13" t="s">
        <v>70</v>
      </c>
      <c r="AX13" s="1"/>
    </row>
    <row r="14" spans="1:50" x14ac:dyDescent="0.35">
      <c r="A14" s="1">
        <v>42346</v>
      </c>
      <c r="B14" t="s">
        <v>12</v>
      </c>
      <c r="C14">
        <v>1</v>
      </c>
      <c r="D14">
        <v>8</v>
      </c>
      <c r="E14">
        <v>13</v>
      </c>
      <c r="I14" s="11">
        <f>4.9+4.5</f>
        <v>9.4</v>
      </c>
      <c r="J14">
        <v>1</v>
      </c>
      <c r="T14" s="7"/>
      <c r="U14" s="7"/>
      <c r="V14" s="7"/>
      <c r="W14" s="7"/>
      <c r="X14" s="11">
        <v>9.9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S14" t="s">
        <v>69</v>
      </c>
      <c r="AT14" t="s">
        <v>70</v>
      </c>
      <c r="AX14" s="1"/>
    </row>
    <row r="15" spans="1:50" x14ac:dyDescent="0.35">
      <c r="A15" s="1">
        <v>42346</v>
      </c>
      <c r="B15" t="s">
        <v>12</v>
      </c>
      <c r="C15">
        <v>1</v>
      </c>
      <c r="D15">
        <v>8</v>
      </c>
      <c r="E15">
        <v>14</v>
      </c>
      <c r="I15" s="11">
        <v>7.75</v>
      </c>
      <c r="J15">
        <v>1</v>
      </c>
      <c r="T15" s="7"/>
      <c r="U15" s="7"/>
      <c r="V15" s="7"/>
      <c r="W15" s="7"/>
      <c r="X15" s="11">
        <v>7.7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>
        <v>42346</v>
      </c>
      <c r="B16" t="s">
        <v>12</v>
      </c>
      <c r="C16">
        <v>1</v>
      </c>
      <c r="D16">
        <v>8</v>
      </c>
      <c r="E16">
        <v>15</v>
      </c>
      <c r="F16">
        <v>87</v>
      </c>
      <c r="G16">
        <v>94</v>
      </c>
      <c r="H16">
        <v>22</v>
      </c>
      <c r="I16" s="11">
        <v>13.1</v>
      </c>
      <c r="J16">
        <v>0</v>
      </c>
      <c r="K16">
        <v>23</v>
      </c>
      <c r="L16">
        <v>0</v>
      </c>
      <c r="M16">
        <v>0</v>
      </c>
      <c r="N16">
        <v>23</v>
      </c>
      <c r="O16">
        <v>0</v>
      </c>
      <c r="P16">
        <v>12</v>
      </c>
      <c r="Q16">
        <v>3</v>
      </c>
      <c r="R16">
        <v>2</v>
      </c>
      <c r="S16">
        <v>6</v>
      </c>
      <c r="T16" s="7">
        <v>40</v>
      </c>
      <c r="U16" s="7">
        <v>7.3</v>
      </c>
      <c r="V16" s="7">
        <v>16</v>
      </c>
      <c r="W16" s="7">
        <v>4.3</v>
      </c>
      <c r="X16" s="11">
        <v>13.6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>
        <v>42346</v>
      </c>
      <c r="B17" t="s">
        <v>12</v>
      </c>
      <c r="C17">
        <v>1</v>
      </c>
      <c r="D17">
        <v>8</v>
      </c>
      <c r="E17">
        <v>16</v>
      </c>
      <c r="I17" s="11"/>
      <c r="T17" s="7"/>
      <c r="U17" s="7"/>
      <c r="V17" s="7"/>
      <c r="W17" s="7"/>
      <c r="X17" s="11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t="s">
        <v>69</v>
      </c>
      <c r="AT17" t="s">
        <v>70</v>
      </c>
      <c r="AX17" s="1"/>
    </row>
    <row r="18" spans="1:50" x14ac:dyDescent="0.35">
      <c r="A18" s="1">
        <v>42346</v>
      </c>
      <c r="B18" t="s">
        <v>12</v>
      </c>
      <c r="C18">
        <v>1</v>
      </c>
      <c r="D18">
        <v>8</v>
      </c>
      <c r="E18">
        <v>17</v>
      </c>
      <c r="F18">
        <v>36</v>
      </c>
      <c r="G18">
        <v>80</v>
      </c>
      <c r="H18">
        <v>10</v>
      </c>
      <c r="I18" s="11">
        <v>6.3</v>
      </c>
      <c r="J18">
        <v>0</v>
      </c>
      <c r="K18">
        <v>20</v>
      </c>
      <c r="L18">
        <v>0</v>
      </c>
      <c r="M18">
        <f>2+1</f>
        <v>3</v>
      </c>
      <c r="N18">
        <v>20</v>
      </c>
      <c r="O18">
        <v>0</v>
      </c>
      <c r="P18">
        <v>8</v>
      </c>
      <c r="Q18">
        <v>0</v>
      </c>
      <c r="R18">
        <v>1</v>
      </c>
      <c r="S18">
        <v>11</v>
      </c>
      <c r="T18" s="7">
        <v>32</v>
      </c>
      <c r="U18" s="7">
        <v>6.1</v>
      </c>
      <c r="V18" s="7">
        <v>6</v>
      </c>
      <c r="W18" s="7">
        <v>3.1</v>
      </c>
      <c r="X18" s="11">
        <v>6.3</v>
      </c>
      <c r="Y18">
        <v>20</v>
      </c>
      <c r="Z18">
        <v>5</v>
      </c>
      <c r="AA18" s="2">
        <v>10.0532</v>
      </c>
      <c r="AB18" s="2">
        <v>3.9786000000000001</v>
      </c>
      <c r="AC18" s="2">
        <v>10.026199999999999</v>
      </c>
      <c r="AD18" s="2">
        <v>3.9464000000000001</v>
      </c>
      <c r="AE18" s="2">
        <v>10.085800000000001</v>
      </c>
      <c r="AF18" s="2">
        <v>3.7987000000000002</v>
      </c>
      <c r="AG18" s="2">
        <v>10.0496</v>
      </c>
      <c r="AH18" s="2">
        <v>4.4654999999999996</v>
      </c>
      <c r="AI18" s="2">
        <v>6.9950000000000001</v>
      </c>
      <c r="AJ18" s="2">
        <v>3.1796000000000002</v>
      </c>
      <c r="AK18" s="2">
        <v>8.3778000000000006</v>
      </c>
      <c r="AL18" s="2">
        <v>3.8612000000000002</v>
      </c>
      <c r="AS18" t="s">
        <v>69</v>
      </c>
      <c r="AT18" t="s">
        <v>70</v>
      </c>
      <c r="AX18" s="1"/>
    </row>
    <row r="19" spans="1:50" x14ac:dyDescent="0.35">
      <c r="A19" s="1">
        <v>42346</v>
      </c>
      <c r="B19" t="s">
        <v>12</v>
      </c>
      <c r="C19">
        <v>1</v>
      </c>
      <c r="D19">
        <v>8</v>
      </c>
      <c r="E19">
        <v>18</v>
      </c>
      <c r="I19" s="11">
        <v>2.6</v>
      </c>
      <c r="J19">
        <v>0</v>
      </c>
      <c r="T19" s="7"/>
      <c r="U19" s="7"/>
      <c r="V19" s="7"/>
      <c r="W19" s="7"/>
      <c r="X19" s="11">
        <v>2.6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>
        <v>42346</v>
      </c>
      <c r="B20" t="s">
        <v>12</v>
      </c>
      <c r="C20">
        <v>1</v>
      </c>
      <c r="D20">
        <v>8</v>
      </c>
      <c r="E20">
        <v>19</v>
      </c>
      <c r="F20">
        <v>70</v>
      </c>
      <c r="G20">
        <v>109</v>
      </c>
      <c r="H20">
        <v>24</v>
      </c>
      <c r="I20" s="11">
        <v>10.5</v>
      </c>
      <c r="J20">
        <v>0</v>
      </c>
      <c r="K20">
        <v>16</v>
      </c>
      <c r="L20">
        <v>1</v>
      </c>
      <c r="M20">
        <v>0</v>
      </c>
      <c r="N20">
        <v>16</v>
      </c>
      <c r="O20">
        <v>1</v>
      </c>
      <c r="P20">
        <v>2</v>
      </c>
      <c r="Q20">
        <v>0</v>
      </c>
      <c r="R20">
        <v>0</v>
      </c>
      <c r="S20">
        <v>13</v>
      </c>
      <c r="T20" s="7">
        <v>45</v>
      </c>
      <c r="U20" s="7">
        <v>7.8</v>
      </c>
      <c r="V20" s="7">
        <v>13</v>
      </c>
      <c r="W20" s="7">
        <v>7.2</v>
      </c>
      <c r="X20" s="11">
        <v>10.9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t="s">
        <v>69</v>
      </c>
      <c r="AT20" t="s">
        <v>70</v>
      </c>
      <c r="AX20" s="1"/>
    </row>
    <row r="21" spans="1:50" x14ac:dyDescent="0.35">
      <c r="A21" s="1">
        <v>42346</v>
      </c>
      <c r="B21" t="s">
        <v>12</v>
      </c>
      <c r="C21">
        <v>1</v>
      </c>
      <c r="D21">
        <v>8</v>
      </c>
      <c r="E21">
        <v>20</v>
      </c>
      <c r="I21" s="11"/>
      <c r="T21" s="7"/>
      <c r="U21" s="7"/>
      <c r="V21" s="7"/>
      <c r="W21" s="7"/>
      <c r="X21" s="1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  <c r="AX21" s="1"/>
    </row>
    <row r="22" spans="1:50" x14ac:dyDescent="0.35">
      <c r="A22" s="1" t="s">
        <v>22</v>
      </c>
      <c r="B22" t="s">
        <v>15</v>
      </c>
      <c r="C22">
        <v>1</v>
      </c>
      <c r="D22">
        <v>8</v>
      </c>
      <c r="E22">
        <v>1</v>
      </c>
      <c r="F22">
        <v>5</v>
      </c>
      <c r="G22">
        <v>30</v>
      </c>
      <c r="H22">
        <v>6</v>
      </c>
      <c r="I22" s="11">
        <v>0.1</v>
      </c>
      <c r="J22">
        <v>0</v>
      </c>
      <c r="K22">
        <v>3</v>
      </c>
      <c r="L22">
        <v>0</v>
      </c>
      <c r="M22">
        <v>0</v>
      </c>
      <c r="N22">
        <v>3</v>
      </c>
      <c r="O22">
        <v>0</v>
      </c>
      <c r="P22">
        <v>0</v>
      </c>
      <c r="Q22">
        <v>0</v>
      </c>
      <c r="R22">
        <v>3</v>
      </c>
      <c r="S22">
        <v>0</v>
      </c>
      <c r="T22" s="7">
        <v>18</v>
      </c>
      <c r="U22" s="7">
        <v>4.2</v>
      </c>
      <c r="V22" s="7">
        <v>7</v>
      </c>
      <c r="W22" s="7">
        <v>3.6</v>
      </c>
      <c r="X22" s="11">
        <v>0.25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>
        <v>3000.1</v>
      </c>
      <c r="AN22">
        <v>203.7</v>
      </c>
      <c r="AO22">
        <v>3000.2</v>
      </c>
      <c r="AP22">
        <v>263.2</v>
      </c>
      <c r="AQ22">
        <v>3000</v>
      </c>
      <c r="AR22">
        <v>248.7</v>
      </c>
      <c r="AS22" s="3" t="s">
        <v>69</v>
      </c>
      <c r="AT22" s="3" t="s">
        <v>71</v>
      </c>
      <c r="AX22" s="1"/>
    </row>
    <row r="23" spans="1:50" x14ac:dyDescent="0.35">
      <c r="A23" s="1" t="s">
        <v>22</v>
      </c>
      <c r="B23" t="s">
        <v>15</v>
      </c>
      <c r="C23">
        <v>1</v>
      </c>
      <c r="D23">
        <v>8</v>
      </c>
      <c r="E23">
        <v>2</v>
      </c>
      <c r="F23">
        <v>82</v>
      </c>
      <c r="G23">
        <v>73</v>
      </c>
      <c r="H23">
        <v>6</v>
      </c>
      <c r="I23" s="11">
        <v>1.7</v>
      </c>
      <c r="J23">
        <v>0</v>
      </c>
      <c r="K23" s="9">
        <v>8</v>
      </c>
      <c r="L23">
        <v>5</v>
      </c>
      <c r="M23">
        <v>0</v>
      </c>
      <c r="N23">
        <v>7</v>
      </c>
      <c r="O23">
        <v>0</v>
      </c>
      <c r="P23">
        <v>0</v>
      </c>
      <c r="Q23">
        <v>0</v>
      </c>
      <c r="R23">
        <v>0</v>
      </c>
      <c r="S23">
        <v>7</v>
      </c>
      <c r="T23" s="7">
        <v>36</v>
      </c>
      <c r="U23" s="7">
        <v>5.8</v>
      </c>
      <c r="V23" s="7">
        <v>9</v>
      </c>
      <c r="W23" s="7">
        <v>3.7</v>
      </c>
      <c r="X23" s="11">
        <v>2.2000000000000002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 t="s">
        <v>22</v>
      </c>
      <c r="B24" t="s">
        <v>15</v>
      </c>
      <c r="C24">
        <v>1</v>
      </c>
      <c r="D24">
        <v>8</v>
      </c>
      <c r="E24">
        <v>3</v>
      </c>
      <c r="F24">
        <v>115</v>
      </c>
      <c r="G24">
        <v>100</v>
      </c>
      <c r="H24">
        <v>8</v>
      </c>
      <c r="I24" s="11">
        <v>2.9</v>
      </c>
      <c r="J24">
        <v>1</v>
      </c>
      <c r="K24" s="9">
        <v>10</v>
      </c>
      <c r="L24">
        <v>4</v>
      </c>
      <c r="M24">
        <v>0</v>
      </c>
      <c r="N24">
        <v>10</v>
      </c>
      <c r="O24">
        <v>1</v>
      </c>
      <c r="P24">
        <v>2</v>
      </c>
      <c r="Q24">
        <v>0</v>
      </c>
      <c r="R24">
        <v>0</v>
      </c>
      <c r="S24">
        <v>7</v>
      </c>
      <c r="T24" s="7">
        <v>45</v>
      </c>
      <c r="U24" s="7">
        <v>5.4</v>
      </c>
      <c r="V24" s="7">
        <v>10</v>
      </c>
      <c r="W24" s="7">
        <v>3.7</v>
      </c>
      <c r="X24" s="11">
        <v>3.6</v>
      </c>
      <c r="Y24">
        <v>30</v>
      </c>
      <c r="Z24">
        <v>10</v>
      </c>
      <c r="AA24" s="3">
        <v>10</v>
      </c>
      <c r="AB24" s="3">
        <v>4.2</v>
      </c>
      <c r="AC24" s="3">
        <v>10</v>
      </c>
      <c r="AD24" s="3">
        <v>3.7</v>
      </c>
      <c r="AE24" s="3">
        <v>10</v>
      </c>
      <c r="AF24" s="3">
        <v>3.3</v>
      </c>
      <c r="AG24" s="3">
        <v>10.1</v>
      </c>
      <c r="AH24" s="3">
        <v>3.1</v>
      </c>
      <c r="AI24" s="3">
        <v>10</v>
      </c>
      <c r="AJ24" s="3">
        <v>3</v>
      </c>
      <c r="AK24" s="3">
        <v>10</v>
      </c>
      <c r="AL24" s="3">
        <v>3.2</v>
      </c>
      <c r="AS24" t="s">
        <v>69</v>
      </c>
      <c r="AT24" t="s">
        <v>71</v>
      </c>
      <c r="AX24" s="1"/>
    </row>
    <row r="25" spans="1:50" x14ac:dyDescent="0.35">
      <c r="A25" s="1" t="s">
        <v>22</v>
      </c>
      <c r="B25" t="s">
        <v>15</v>
      </c>
      <c r="C25">
        <v>1</v>
      </c>
      <c r="D25">
        <v>8</v>
      </c>
      <c r="E25">
        <v>4</v>
      </c>
      <c r="I25" s="11"/>
      <c r="K25" s="9"/>
      <c r="T25" s="7"/>
      <c r="U25" s="7"/>
      <c r="V25" s="7"/>
      <c r="W25" s="7"/>
      <c r="X25" s="1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 t="s">
        <v>22</v>
      </c>
      <c r="B26" t="s">
        <v>15</v>
      </c>
      <c r="C26">
        <v>1</v>
      </c>
      <c r="D26">
        <v>8</v>
      </c>
      <c r="E26">
        <v>5</v>
      </c>
      <c r="I26" s="11"/>
      <c r="K26" s="9"/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 t="s">
        <v>22</v>
      </c>
      <c r="B27" t="s">
        <v>15</v>
      </c>
      <c r="C27">
        <v>1</v>
      </c>
      <c r="D27">
        <v>8</v>
      </c>
      <c r="E27">
        <v>6</v>
      </c>
      <c r="I27" s="11"/>
      <c r="K27" s="9"/>
      <c r="T27" s="7"/>
      <c r="U27" s="7"/>
      <c r="V27" s="7"/>
      <c r="W27" s="7"/>
      <c r="X27" s="1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S27" t="s">
        <v>69</v>
      </c>
      <c r="AT27" t="s">
        <v>71</v>
      </c>
      <c r="AX27" s="1"/>
    </row>
    <row r="28" spans="1:50" x14ac:dyDescent="0.35">
      <c r="A28" s="1" t="s">
        <v>22</v>
      </c>
      <c r="B28" t="s">
        <v>15</v>
      </c>
      <c r="C28">
        <v>1</v>
      </c>
      <c r="D28">
        <v>8</v>
      </c>
      <c r="E28">
        <v>7</v>
      </c>
      <c r="I28" s="11"/>
      <c r="K28" s="9"/>
      <c r="T28" s="7"/>
      <c r="U28" s="7"/>
      <c r="V28" s="7"/>
      <c r="W28" s="7"/>
      <c r="X28" s="1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t="s">
        <v>69</v>
      </c>
      <c r="AT28" t="s">
        <v>71</v>
      </c>
      <c r="AX28" s="1"/>
    </row>
    <row r="29" spans="1:50" x14ac:dyDescent="0.35">
      <c r="A29" s="1" t="s">
        <v>22</v>
      </c>
      <c r="B29" t="s">
        <v>15</v>
      </c>
      <c r="C29">
        <v>1</v>
      </c>
      <c r="D29">
        <v>8</v>
      </c>
      <c r="E29">
        <v>8</v>
      </c>
      <c r="I29" s="11"/>
      <c r="K29" s="9"/>
      <c r="T29" s="7"/>
      <c r="U29" s="7"/>
      <c r="V29" s="7"/>
      <c r="W29" s="7"/>
      <c r="X29" s="1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S29" t="s">
        <v>69</v>
      </c>
      <c r="AT29" t="s">
        <v>71</v>
      </c>
      <c r="AX29" s="1"/>
    </row>
    <row r="30" spans="1:50" x14ac:dyDescent="0.35">
      <c r="A30" s="1" t="s">
        <v>22</v>
      </c>
      <c r="B30" t="s">
        <v>15</v>
      </c>
      <c r="C30">
        <v>1</v>
      </c>
      <c r="D30">
        <v>8</v>
      </c>
      <c r="E30">
        <v>9</v>
      </c>
      <c r="F30">
        <v>84</v>
      </c>
      <c r="G30">
        <v>104</v>
      </c>
      <c r="H30">
        <v>23</v>
      </c>
      <c r="I30" s="11">
        <v>5.6</v>
      </c>
      <c r="J30">
        <v>1</v>
      </c>
      <c r="K30" s="9">
        <v>9</v>
      </c>
      <c r="L30">
        <v>1</v>
      </c>
      <c r="M30">
        <v>0</v>
      </c>
      <c r="N30">
        <v>9</v>
      </c>
      <c r="O30">
        <v>2</v>
      </c>
      <c r="P30">
        <v>2</v>
      </c>
      <c r="Q30">
        <v>0</v>
      </c>
      <c r="R30">
        <v>0</v>
      </c>
      <c r="S30">
        <v>5</v>
      </c>
      <c r="T30" s="7">
        <v>52</v>
      </c>
      <c r="U30" s="7">
        <v>6.2</v>
      </c>
      <c r="V30" s="7">
        <v>13</v>
      </c>
      <c r="W30" s="7">
        <v>3.1</v>
      </c>
      <c r="X30" s="11">
        <v>5.8</v>
      </c>
      <c r="Y30">
        <v>5</v>
      </c>
      <c r="Z30">
        <v>10</v>
      </c>
      <c r="AA30" s="3">
        <v>10.1</v>
      </c>
      <c r="AB30" s="3">
        <v>1.4</v>
      </c>
      <c r="AC30" s="3">
        <v>10</v>
      </c>
      <c r="AD30" s="3">
        <v>1.2</v>
      </c>
      <c r="AE30" s="3">
        <v>10</v>
      </c>
      <c r="AF30" s="3">
        <v>2.4</v>
      </c>
      <c r="AG30" s="3">
        <v>9.9</v>
      </c>
      <c r="AH30" s="3">
        <v>2.8</v>
      </c>
      <c r="AI30" s="3">
        <v>10</v>
      </c>
      <c r="AJ30" s="3">
        <v>2.7</v>
      </c>
      <c r="AK30" s="3">
        <v>5.7</v>
      </c>
      <c r="AL30" s="3">
        <v>1.7</v>
      </c>
      <c r="AS30" t="s">
        <v>69</v>
      </c>
      <c r="AT30" t="s">
        <v>71</v>
      </c>
      <c r="AX30" s="1"/>
    </row>
    <row r="31" spans="1:50" x14ac:dyDescent="0.35">
      <c r="A31" s="1" t="s">
        <v>22</v>
      </c>
      <c r="B31" t="s">
        <v>15</v>
      </c>
      <c r="C31">
        <v>1</v>
      </c>
      <c r="D31">
        <v>8</v>
      </c>
      <c r="E31">
        <v>10</v>
      </c>
      <c r="I31" s="11"/>
      <c r="K31" s="9"/>
      <c r="T31" s="7"/>
      <c r="U31" s="7"/>
      <c r="V31" s="7"/>
      <c r="W31" s="7"/>
      <c r="X31" s="1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 t="s">
        <v>22</v>
      </c>
      <c r="B32" t="s">
        <v>15</v>
      </c>
      <c r="C32">
        <v>1</v>
      </c>
      <c r="D32">
        <v>8</v>
      </c>
      <c r="E32">
        <v>11</v>
      </c>
      <c r="F32">
        <v>70</v>
      </c>
      <c r="G32">
        <v>95</v>
      </c>
      <c r="H32">
        <v>12</v>
      </c>
      <c r="I32" s="11">
        <v>2.7</v>
      </c>
      <c r="J32">
        <v>2</v>
      </c>
      <c r="K32" s="9">
        <v>13</v>
      </c>
      <c r="L32">
        <v>6</v>
      </c>
      <c r="M32">
        <v>0</v>
      </c>
      <c r="N32">
        <v>11</v>
      </c>
      <c r="O32">
        <v>0</v>
      </c>
      <c r="P32">
        <v>0</v>
      </c>
      <c r="Q32">
        <v>0</v>
      </c>
      <c r="R32">
        <v>5</v>
      </c>
      <c r="S32">
        <v>6</v>
      </c>
      <c r="T32" s="7">
        <v>45</v>
      </c>
      <c r="U32" s="7">
        <v>4.7</v>
      </c>
      <c r="V32" s="7">
        <v>9</v>
      </c>
      <c r="W32" s="7">
        <v>2.6</v>
      </c>
      <c r="X32" s="11">
        <v>3.2</v>
      </c>
      <c r="Y32">
        <v>50</v>
      </c>
      <c r="Z32">
        <v>5</v>
      </c>
      <c r="AA32" s="3">
        <v>10</v>
      </c>
      <c r="AB32" s="3">
        <v>3.5</v>
      </c>
      <c r="AC32" s="3">
        <v>10.1</v>
      </c>
      <c r="AD32" s="3">
        <v>3.5</v>
      </c>
      <c r="AE32" s="3">
        <v>10.1</v>
      </c>
      <c r="AF32" s="3">
        <v>2.7</v>
      </c>
      <c r="AG32" s="3">
        <v>10</v>
      </c>
      <c r="AH32" s="3">
        <v>2.9</v>
      </c>
      <c r="AI32" s="3">
        <v>10</v>
      </c>
      <c r="AJ32" s="3">
        <v>3.3</v>
      </c>
      <c r="AK32" s="3">
        <v>7.4</v>
      </c>
      <c r="AL32" s="3">
        <v>1.9</v>
      </c>
      <c r="AS32" t="s">
        <v>69</v>
      </c>
      <c r="AT32" t="s">
        <v>71</v>
      </c>
      <c r="AX32" s="1"/>
    </row>
    <row r="33" spans="1:50" x14ac:dyDescent="0.35">
      <c r="A33" s="1" t="s">
        <v>22</v>
      </c>
      <c r="B33" t="s">
        <v>15</v>
      </c>
      <c r="C33">
        <v>1</v>
      </c>
      <c r="D33">
        <v>8</v>
      </c>
      <c r="E33">
        <v>12</v>
      </c>
      <c r="F33">
        <v>76</v>
      </c>
      <c r="G33">
        <v>60</v>
      </c>
      <c r="H33">
        <v>10</v>
      </c>
      <c r="I33" s="11">
        <v>0.6</v>
      </c>
      <c r="J33">
        <v>0</v>
      </c>
      <c r="K33" s="9">
        <v>4</v>
      </c>
      <c r="L33">
        <v>1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v>3</v>
      </c>
      <c r="T33" s="7">
        <v>44</v>
      </c>
      <c r="U33" s="7">
        <v>6.1</v>
      </c>
      <c r="V33" s="7">
        <v>8</v>
      </c>
      <c r="W33" s="7">
        <v>2.2999999999999998</v>
      </c>
      <c r="X33" s="11">
        <v>1.1000000000000001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t="s">
        <v>69</v>
      </c>
      <c r="AT33" t="s">
        <v>71</v>
      </c>
      <c r="AX33" s="1"/>
    </row>
    <row r="34" spans="1:50" x14ac:dyDescent="0.35">
      <c r="A34" s="1" t="s">
        <v>22</v>
      </c>
      <c r="B34" t="s">
        <v>15</v>
      </c>
      <c r="C34">
        <v>1</v>
      </c>
      <c r="D34">
        <v>8</v>
      </c>
      <c r="E34">
        <v>13</v>
      </c>
      <c r="I34" s="11"/>
      <c r="K34" s="9"/>
      <c r="T34" s="7"/>
      <c r="U34" s="7"/>
      <c r="V34" s="7"/>
      <c r="W34" s="7"/>
      <c r="X34" s="1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S34" t="s">
        <v>69</v>
      </c>
      <c r="AT34" t="s">
        <v>71</v>
      </c>
      <c r="AX34" s="1"/>
    </row>
    <row r="35" spans="1:50" x14ac:dyDescent="0.35">
      <c r="A35" s="1" t="s">
        <v>22</v>
      </c>
      <c r="B35" t="s">
        <v>15</v>
      </c>
      <c r="C35">
        <v>1</v>
      </c>
      <c r="D35">
        <v>8</v>
      </c>
      <c r="E35">
        <v>14</v>
      </c>
      <c r="I35" s="11"/>
      <c r="K35" s="9"/>
      <c r="T35" s="7"/>
      <c r="U35" s="7"/>
      <c r="V35" s="7"/>
      <c r="W35" s="7"/>
      <c r="X35" s="11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t="s">
        <v>69</v>
      </c>
      <c r="AT35" t="s">
        <v>71</v>
      </c>
      <c r="AX35" s="1"/>
    </row>
    <row r="36" spans="1:50" x14ac:dyDescent="0.35">
      <c r="A36" s="1" t="s">
        <v>22</v>
      </c>
      <c r="B36" t="s">
        <v>15</v>
      </c>
      <c r="C36">
        <v>1</v>
      </c>
      <c r="D36">
        <v>8</v>
      </c>
      <c r="E36">
        <v>15</v>
      </c>
      <c r="F36">
        <v>55</v>
      </c>
      <c r="G36">
        <v>60</v>
      </c>
      <c r="H36">
        <v>10</v>
      </c>
      <c r="I36" s="11">
        <v>0.7</v>
      </c>
      <c r="J36">
        <v>0</v>
      </c>
      <c r="K36" s="9">
        <v>4</v>
      </c>
      <c r="L36">
        <v>2</v>
      </c>
      <c r="M36">
        <v>0</v>
      </c>
      <c r="N36">
        <v>4</v>
      </c>
      <c r="O36">
        <v>1</v>
      </c>
      <c r="P36">
        <v>1</v>
      </c>
      <c r="Q36">
        <v>0</v>
      </c>
      <c r="R36">
        <v>1</v>
      </c>
      <c r="S36">
        <v>1</v>
      </c>
      <c r="T36" s="7">
        <v>42</v>
      </c>
      <c r="U36" s="7">
        <v>5.6</v>
      </c>
      <c r="V36" s="7">
        <v>13</v>
      </c>
      <c r="W36" s="7">
        <v>3.2</v>
      </c>
      <c r="X36" s="11">
        <v>1.25</v>
      </c>
      <c r="Y36">
        <v>30</v>
      </c>
      <c r="Z36">
        <v>100</v>
      </c>
      <c r="AA36" s="3">
        <v>10.1</v>
      </c>
      <c r="AB36" s="3">
        <v>3.2</v>
      </c>
      <c r="AC36" s="3">
        <v>10</v>
      </c>
      <c r="AD36" s="3">
        <v>3.3</v>
      </c>
      <c r="AE36" s="3">
        <v>10</v>
      </c>
      <c r="AF36" s="3">
        <v>2.8</v>
      </c>
      <c r="AG36" s="3">
        <v>10</v>
      </c>
      <c r="AH36" s="3">
        <v>3.9</v>
      </c>
      <c r="AI36" s="3">
        <v>10</v>
      </c>
      <c r="AJ36" s="3">
        <v>4.2</v>
      </c>
      <c r="AK36" s="3">
        <v>7.5</v>
      </c>
      <c r="AL36" s="3">
        <v>3.4</v>
      </c>
      <c r="AS36" t="s">
        <v>69</v>
      </c>
      <c r="AT36" t="s">
        <v>71</v>
      </c>
      <c r="AX36" s="1"/>
    </row>
    <row r="37" spans="1:50" x14ac:dyDescent="0.35">
      <c r="A37" s="1" t="s">
        <v>22</v>
      </c>
      <c r="B37" t="s">
        <v>15</v>
      </c>
      <c r="C37">
        <v>1</v>
      </c>
      <c r="D37">
        <v>8</v>
      </c>
      <c r="E37">
        <v>16</v>
      </c>
      <c r="I37" s="11"/>
      <c r="K37" s="9"/>
      <c r="T37" s="7"/>
      <c r="U37" s="7"/>
      <c r="V37" s="7"/>
      <c r="W37" s="7"/>
      <c r="X37" s="1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  <c r="AX37" s="1"/>
    </row>
    <row r="38" spans="1:50" x14ac:dyDescent="0.35">
      <c r="A38" s="1" t="s">
        <v>22</v>
      </c>
      <c r="B38" t="s">
        <v>15</v>
      </c>
      <c r="C38">
        <v>1</v>
      </c>
      <c r="D38">
        <v>8</v>
      </c>
      <c r="E38">
        <v>17</v>
      </c>
      <c r="F38">
        <v>80</v>
      </c>
      <c r="G38">
        <v>60</v>
      </c>
      <c r="H38">
        <v>10</v>
      </c>
      <c r="I38" s="11">
        <v>1.2</v>
      </c>
      <c r="J38">
        <v>0</v>
      </c>
      <c r="K38" s="9">
        <v>5</v>
      </c>
      <c r="L38">
        <v>2</v>
      </c>
      <c r="M38">
        <v>0</v>
      </c>
      <c r="N38">
        <v>5</v>
      </c>
      <c r="O38">
        <v>1</v>
      </c>
      <c r="P38">
        <v>0</v>
      </c>
      <c r="Q38">
        <v>0</v>
      </c>
      <c r="R38">
        <v>1</v>
      </c>
      <c r="S38">
        <v>3</v>
      </c>
      <c r="T38" s="7">
        <v>40</v>
      </c>
      <c r="U38" s="7">
        <v>4</v>
      </c>
      <c r="V38" s="7">
        <v>8</v>
      </c>
      <c r="W38" s="7">
        <v>3.5</v>
      </c>
      <c r="X38" s="11">
        <v>1.7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 t="s">
        <v>22</v>
      </c>
      <c r="B39" t="s">
        <v>15</v>
      </c>
      <c r="C39">
        <v>1</v>
      </c>
      <c r="D39">
        <v>8</v>
      </c>
      <c r="E39">
        <v>18</v>
      </c>
      <c r="F39">
        <v>53</v>
      </c>
      <c r="G39">
        <v>77</v>
      </c>
      <c r="H39">
        <v>16</v>
      </c>
      <c r="I39" s="11">
        <v>3</v>
      </c>
      <c r="J39">
        <v>0</v>
      </c>
      <c r="K39" s="9">
        <v>11</v>
      </c>
      <c r="L39">
        <v>3</v>
      </c>
      <c r="M39">
        <v>0</v>
      </c>
      <c r="N39">
        <v>8</v>
      </c>
      <c r="O39">
        <v>1</v>
      </c>
      <c r="P39">
        <v>0</v>
      </c>
      <c r="Q39">
        <v>1</v>
      </c>
      <c r="R39">
        <v>2</v>
      </c>
      <c r="S39">
        <v>4</v>
      </c>
      <c r="T39" s="7">
        <v>25</v>
      </c>
      <c r="U39" s="7">
        <v>5.4</v>
      </c>
      <c r="V39" s="7">
        <v>10</v>
      </c>
      <c r="W39" s="7">
        <v>3.6</v>
      </c>
      <c r="X39" s="11">
        <v>3.2</v>
      </c>
      <c r="Y39">
        <v>30</v>
      </c>
      <c r="Z39">
        <v>0</v>
      </c>
      <c r="AA39" s="3">
        <v>10</v>
      </c>
      <c r="AB39" s="3">
        <v>3.1</v>
      </c>
      <c r="AC39" s="3">
        <v>10</v>
      </c>
      <c r="AD39" s="3">
        <v>2.9</v>
      </c>
      <c r="AE39" s="3">
        <v>10.1</v>
      </c>
      <c r="AF39" s="3">
        <v>2.1</v>
      </c>
      <c r="AG39" s="3">
        <v>10</v>
      </c>
      <c r="AH39" s="3">
        <v>3</v>
      </c>
      <c r="AI39" s="3">
        <v>9.9</v>
      </c>
      <c r="AJ39" s="3">
        <v>2.2000000000000002</v>
      </c>
      <c r="AK39" s="3">
        <v>8.9</v>
      </c>
      <c r="AL39" s="3">
        <v>2</v>
      </c>
      <c r="AS39" t="s">
        <v>69</v>
      </c>
      <c r="AT39" t="s">
        <v>71</v>
      </c>
      <c r="AX39" s="1"/>
    </row>
    <row r="40" spans="1:50" x14ac:dyDescent="0.35">
      <c r="A40" s="1" t="s">
        <v>22</v>
      </c>
      <c r="B40" t="s">
        <v>15</v>
      </c>
      <c r="C40">
        <v>1</v>
      </c>
      <c r="D40">
        <v>8</v>
      </c>
      <c r="E40">
        <v>19</v>
      </c>
      <c r="F40">
        <v>72</v>
      </c>
      <c r="G40">
        <v>90</v>
      </c>
      <c r="H40">
        <v>5</v>
      </c>
      <c r="I40" s="11">
        <v>1</v>
      </c>
      <c r="J40">
        <v>0</v>
      </c>
      <c r="K40" s="9">
        <v>7</v>
      </c>
      <c r="L40">
        <v>5</v>
      </c>
      <c r="M40">
        <v>0</v>
      </c>
      <c r="N40">
        <v>7</v>
      </c>
      <c r="O40">
        <v>0</v>
      </c>
      <c r="P40">
        <v>1</v>
      </c>
      <c r="Q40">
        <v>0</v>
      </c>
      <c r="R40">
        <v>2</v>
      </c>
      <c r="S40">
        <v>4</v>
      </c>
      <c r="T40" s="7">
        <v>37</v>
      </c>
      <c r="U40" s="7">
        <v>3.3</v>
      </c>
      <c r="V40" s="7">
        <v>14</v>
      </c>
      <c r="W40" s="7">
        <v>2.6</v>
      </c>
      <c r="X40" s="11">
        <v>1.3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 t="s">
        <v>22</v>
      </c>
      <c r="B41" t="s">
        <v>15</v>
      </c>
      <c r="C41">
        <v>1</v>
      </c>
      <c r="D41">
        <v>8</v>
      </c>
      <c r="E41">
        <v>20</v>
      </c>
      <c r="I41" s="11"/>
      <c r="T41" s="7"/>
      <c r="U41" s="7"/>
      <c r="V41" s="7"/>
      <c r="W41" s="7"/>
      <c r="X41" s="1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>
        <v>42346</v>
      </c>
      <c r="B42" t="s">
        <v>13</v>
      </c>
      <c r="C42">
        <v>3</v>
      </c>
      <c r="D42">
        <v>7</v>
      </c>
      <c r="E42">
        <v>1</v>
      </c>
      <c r="F42">
        <v>20</v>
      </c>
      <c r="G42">
        <v>60</v>
      </c>
      <c r="H42">
        <v>12</v>
      </c>
      <c r="I42" s="11">
        <v>0.6</v>
      </c>
      <c r="J42">
        <v>0</v>
      </c>
      <c r="K42">
        <v>5</v>
      </c>
      <c r="L42">
        <v>2</v>
      </c>
      <c r="M42">
        <v>0</v>
      </c>
      <c r="N42">
        <v>5</v>
      </c>
      <c r="O42">
        <v>0</v>
      </c>
      <c r="P42">
        <v>3</v>
      </c>
      <c r="Q42">
        <v>0</v>
      </c>
      <c r="R42">
        <v>0</v>
      </c>
      <c r="S42">
        <v>2</v>
      </c>
      <c r="T42" s="7">
        <v>24</v>
      </c>
      <c r="U42" s="7">
        <v>3.1</v>
      </c>
      <c r="V42" s="7">
        <v>10</v>
      </c>
      <c r="W42" s="7">
        <v>2.9</v>
      </c>
      <c r="X42" s="11">
        <v>0.52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3000.1</v>
      </c>
      <c r="AN42" s="7">
        <v>285.89999999999998</v>
      </c>
      <c r="AO42" s="7">
        <v>3000.4</v>
      </c>
      <c r="AP42" s="7">
        <v>277</v>
      </c>
      <c r="AQ42" s="7">
        <v>3000.5</v>
      </c>
      <c r="AR42" s="7">
        <v>291</v>
      </c>
      <c r="AS42" s="3" t="s">
        <v>72</v>
      </c>
      <c r="AT42" s="3" t="s">
        <v>70</v>
      </c>
      <c r="AX42" s="1"/>
    </row>
    <row r="43" spans="1:50" x14ac:dyDescent="0.35">
      <c r="A43" s="1">
        <v>42346</v>
      </c>
      <c r="B43" t="s">
        <v>13</v>
      </c>
      <c r="C43">
        <v>3</v>
      </c>
      <c r="D43">
        <v>7</v>
      </c>
      <c r="E43">
        <v>2</v>
      </c>
      <c r="I43" s="11">
        <v>0.1</v>
      </c>
      <c r="J43">
        <v>0</v>
      </c>
      <c r="L43">
        <v>0</v>
      </c>
      <c r="T43" s="7"/>
      <c r="U43" s="7"/>
      <c r="V43" s="7"/>
      <c r="W43" s="7"/>
      <c r="X43" s="11">
        <v>0.1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S43" t="s">
        <v>72</v>
      </c>
      <c r="AT43" t="s">
        <v>70</v>
      </c>
      <c r="AX43" s="1"/>
    </row>
    <row r="44" spans="1:50" x14ac:dyDescent="0.35">
      <c r="A44" s="1">
        <v>42346</v>
      </c>
      <c r="B44" t="s">
        <v>13</v>
      </c>
      <c r="C44">
        <v>3</v>
      </c>
      <c r="D44">
        <v>7</v>
      </c>
      <c r="E44">
        <v>3</v>
      </c>
      <c r="F44">
        <v>75</v>
      </c>
      <c r="G44">
        <v>68</v>
      </c>
      <c r="H44">
        <v>15</v>
      </c>
      <c r="I44" s="11">
        <v>4.5999999999999996</v>
      </c>
      <c r="J44">
        <v>0</v>
      </c>
      <c r="K44">
        <v>9</v>
      </c>
      <c r="L44">
        <v>0</v>
      </c>
      <c r="M44">
        <v>0</v>
      </c>
      <c r="N44">
        <v>9</v>
      </c>
      <c r="O44">
        <v>4</v>
      </c>
      <c r="P44">
        <v>2</v>
      </c>
      <c r="Q44">
        <v>0</v>
      </c>
      <c r="R44">
        <v>0</v>
      </c>
      <c r="S44">
        <v>2</v>
      </c>
      <c r="T44" s="7">
        <v>33</v>
      </c>
      <c r="U44" s="7">
        <v>7</v>
      </c>
      <c r="V44" s="7">
        <v>13</v>
      </c>
      <c r="W44" s="7">
        <v>7.7</v>
      </c>
      <c r="X44" s="11">
        <v>4.5199999999999996</v>
      </c>
      <c r="Y44">
        <v>5</v>
      </c>
      <c r="Z44">
        <v>5</v>
      </c>
      <c r="AA44" s="3">
        <v>10.058</v>
      </c>
      <c r="AB44" s="3">
        <v>3.5364</v>
      </c>
      <c r="AC44" s="3">
        <v>10.0297</v>
      </c>
      <c r="AD44" s="3">
        <v>3.2919</v>
      </c>
      <c r="AE44" s="3">
        <v>10.011900000000001</v>
      </c>
      <c r="AF44" s="3">
        <v>2.9657</v>
      </c>
      <c r="AG44" s="3">
        <v>10.0206</v>
      </c>
      <c r="AH44" s="3">
        <v>3.5053000000000001</v>
      </c>
      <c r="AI44" s="3">
        <v>10.082000000000001</v>
      </c>
      <c r="AJ44" s="3">
        <v>3.4548000000000001</v>
      </c>
      <c r="AK44" s="3">
        <v>10.039999999999999</v>
      </c>
      <c r="AL44" s="3">
        <v>3.4464000000000001</v>
      </c>
      <c r="AS44" t="s">
        <v>72</v>
      </c>
      <c r="AT44" t="s">
        <v>70</v>
      </c>
      <c r="AX44" s="1"/>
    </row>
    <row r="45" spans="1:50" x14ac:dyDescent="0.35">
      <c r="A45" s="1">
        <v>42346</v>
      </c>
      <c r="B45" t="s">
        <v>13</v>
      </c>
      <c r="C45">
        <v>3</v>
      </c>
      <c r="D45">
        <v>7</v>
      </c>
      <c r="E45">
        <v>4</v>
      </c>
      <c r="I45" s="11"/>
      <c r="T45" s="7"/>
      <c r="U45" s="7"/>
      <c r="V45" s="7"/>
      <c r="W45" s="7"/>
      <c r="X45" s="11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>
        <v>42346</v>
      </c>
      <c r="B46" t="s">
        <v>13</v>
      </c>
      <c r="C46">
        <v>3</v>
      </c>
      <c r="D46">
        <v>7</v>
      </c>
      <c r="E46">
        <v>5</v>
      </c>
      <c r="F46">
        <v>47</v>
      </c>
      <c r="G46">
        <v>50</v>
      </c>
      <c r="H46">
        <v>18</v>
      </c>
      <c r="I46" s="11">
        <v>7</v>
      </c>
      <c r="J46">
        <v>0</v>
      </c>
      <c r="K46">
        <v>15</v>
      </c>
      <c r="L46">
        <v>2</v>
      </c>
      <c r="M46">
        <v>0</v>
      </c>
      <c r="N46">
        <v>15</v>
      </c>
      <c r="O46">
        <v>1</v>
      </c>
      <c r="P46">
        <v>5</v>
      </c>
      <c r="Q46">
        <v>0</v>
      </c>
      <c r="R46">
        <v>0</v>
      </c>
      <c r="S46">
        <v>9</v>
      </c>
      <c r="T46" s="7">
        <v>34</v>
      </c>
      <c r="U46" s="7">
        <v>8.8000000000000007</v>
      </c>
      <c r="V46" s="7">
        <v>10</v>
      </c>
      <c r="W46" s="7">
        <v>3.2</v>
      </c>
      <c r="X46" s="11">
        <v>7.3</v>
      </c>
      <c r="Y46">
        <v>10</v>
      </c>
      <c r="Z46">
        <v>20</v>
      </c>
      <c r="AA46" s="3">
        <v>10.002599999999999</v>
      </c>
      <c r="AB46" s="3">
        <v>3.6152000000000002</v>
      </c>
      <c r="AC46" s="3">
        <v>10.017799999999999</v>
      </c>
      <c r="AD46" s="3">
        <v>3.7290000000000001</v>
      </c>
      <c r="AE46" s="3">
        <v>10.023400000000001</v>
      </c>
      <c r="AF46" s="3">
        <v>3.6627999999999998</v>
      </c>
      <c r="AG46" s="3">
        <v>10.098100000000001</v>
      </c>
      <c r="AH46" s="3">
        <v>3.7923</v>
      </c>
      <c r="AI46" s="3">
        <v>10.035500000000001</v>
      </c>
      <c r="AJ46" s="3">
        <v>3.7492999999999999</v>
      </c>
      <c r="AK46" s="3">
        <v>9.1092999999999993</v>
      </c>
      <c r="AL46" s="3">
        <v>3.5078999999999998</v>
      </c>
      <c r="AS46" t="s">
        <v>72</v>
      </c>
      <c r="AT46" t="s">
        <v>70</v>
      </c>
      <c r="AX46" s="1"/>
    </row>
    <row r="47" spans="1:50" x14ac:dyDescent="0.35">
      <c r="A47" s="1">
        <v>42346</v>
      </c>
      <c r="B47" t="s">
        <v>13</v>
      </c>
      <c r="C47">
        <v>3</v>
      </c>
      <c r="D47">
        <v>7</v>
      </c>
      <c r="E47">
        <v>6</v>
      </c>
      <c r="F47">
        <v>44</v>
      </c>
      <c r="G47">
        <v>80</v>
      </c>
      <c r="H47">
        <v>28</v>
      </c>
      <c r="I47" s="11">
        <v>3.8</v>
      </c>
      <c r="J47">
        <v>0</v>
      </c>
      <c r="K47">
        <v>10</v>
      </c>
      <c r="L47">
        <v>1</v>
      </c>
      <c r="M47">
        <v>0</v>
      </c>
      <c r="N47">
        <v>10</v>
      </c>
      <c r="O47">
        <v>0</v>
      </c>
      <c r="P47">
        <v>2</v>
      </c>
      <c r="Q47">
        <v>0</v>
      </c>
      <c r="R47">
        <v>0</v>
      </c>
      <c r="S47">
        <v>8</v>
      </c>
      <c r="T47" s="7">
        <v>33</v>
      </c>
      <c r="U47" s="7">
        <v>6.9</v>
      </c>
      <c r="V47" s="7">
        <v>6.5</v>
      </c>
      <c r="W47" s="7">
        <v>3.3</v>
      </c>
      <c r="X47" s="11">
        <v>3.55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>
        <v>42346</v>
      </c>
      <c r="B48" t="s">
        <v>13</v>
      </c>
      <c r="C48">
        <v>3</v>
      </c>
      <c r="D48">
        <v>7</v>
      </c>
      <c r="E48">
        <v>7</v>
      </c>
      <c r="I48" s="11">
        <v>1.1000000000000001</v>
      </c>
      <c r="J48">
        <v>0</v>
      </c>
      <c r="L48">
        <v>0</v>
      </c>
      <c r="T48" s="7"/>
      <c r="U48" s="7"/>
      <c r="V48" s="7"/>
      <c r="W48" s="7"/>
      <c r="X48" s="11">
        <v>1.05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S48" t="s">
        <v>72</v>
      </c>
      <c r="AT48" t="s">
        <v>70</v>
      </c>
      <c r="AX48" s="1"/>
    </row>
    <row r="49" spans="1:50" x14ac:dyDescent="0.35">
      <c r="A49" s="1">
        <v>42346</v>
      </c>
      <c r="B49" t="s">
        <v>13</v>
      </c>
      <c r="C49">
        <v>3</v>
      </c>
      <c r="D49">
        <v>7</v>
      </c>
      <c r="E49">
        <v>8</v>
      </c>
      <c r="F49">
        <v>90</v>
      </c>
      <c r="G49">
        <v>86</v>
      </c>
      <c r="H49">
        <v>50</v>
      </c>
      <c r="I49" s="11">
        <v>1.45</v>
      </c>
      <c r="J49">
        <v>0</v>
      </c>
      <c r="K49">
        <v>4</v>
      </c>
      <c r="L49">
        <v>0</v>
      </c>
      <c r="M49">
        <v>0</v>
      </c>
      <c r="N49">
        <v>4</v>
      </c>
      <c r="O49">
        <v>0</v>
      </c>
      <c r="P49">
        <v>1</v>
      </c>
      <c r="Q49">
        <v>0</v>
      </c>
      <c r="R49">
        <v>0</v>
      </c>
      <c r="S49">
        <v>3</v>
      </c>
      <c r="T49" s="7">
        <v>30</v>
      </c>
      <c r="U49" s="7">
        <v>6.6</v>
      </c>
      <c r="V49" s="7">
        <v>5</v>
      </c>
      <c r="W49" s="7">
        <v>2.7</v>
      </c>
      <c r="X49" s="11">
        <v>1.32</v>
      </c>
      <c r="Y49">
        <v>20</v>
      </c>
      <c r="Z49">
        <v>20</v>
      </c>
      <c r="AA49" s="3">
        <v>10.0624</v>
      </c>
      <c r="AB49" s="3">
        <v>4.2998000000000003</v>
      </c>
      <c r="AC49" s="3">
        <v>10.0182</v>
      </c>
      <c r="AD49" s="3">
        <v>4.0503</v>
      </c>
      <c r="AE49" s="3">
        <v>10.0886</v>
      </c>
      <c r="AF49" s="3">
        <v>3.5628000000000002</v>
      </c>
      <c r="AG49" s="3">
        <v>10.118499999999999</v>
      </c>
      <c r="AH49" s="3">
        <v>3.6644999999999999</v>
      </c>
      <c r="AI49" s="3">
        <v>7.8011999999999997</v>
      </c>
      <c r="AJ49" s="3">
        <v>3.4998</v>
      </c>
      <c r="AK49" s="3">
        <v>7.8011999999999997</v>
      </c>
      <c r="AL49" s="3">
        <v>3.4998</v>
      </c>
      <c r="AS49" t="s">
        <v>72</v>
      </c>
      <c r="AT49" t="s">
        <v>70</v>
      </c>
      <c r="AX49" s="1"/>
    </row>
    <row r="50" spans="1:50" x14ac:dyDescent="0.35">
      <c r="A50" s="1">
        <v>42346</v>
      </c>
      <c r="B50" t="s">
        <v>13</v>
      </c>
      <c r="C50">
        <v>3</v>
      </c>
      <c r="D50">
        <v>7</v>
      </c>
      <c r="E50">
        <v>9</v>
      </c>
      <c r="I50" s="11">
        <v>2.75</v>
      </c>
      <c r="J50">
        <v>0</v>
      </c>
      <c r="L50">
        <v>2</v>
      </c>
      <c r="T50" s="7"/>
      <c r="U50" s="7"/>
      <c r="V50" s="7"/>
      <c r="W50" s="7"/>
      <c r="X50" s="11">
        <v>2.6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>
        <v>42346</v>
      </c>
      <c r="B51" t="s">
        <v>13</v>
      </c>
      <c r="C51">
        <v>3</v>
      </c>
      <c r="D51">
        <v>7</v>
      </c>
      <c r="E51">
        <v>10</v>
      </c>
      <c r="I51" s="11">
        <v>0.15</v>
      </c>
      <c r="J51">
        <v>0</v>
      </c>
      <c r="L51">
        <v>0</v>
      </c>
      <c r="T51" s="7"/>
      <c r="U51" s="7"/>
      <c r="V51" s="7"/>
      <c r="W51" s="7"/>
      <c r="X51" s="11">
        <v>0.15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>
        <v>42346</v>
      </c>
      <c r="B52" t="s">
        <v>13</v>
      </c>
      <c r="C52">
        <v>3</v>
      </c>
      <c r="D52">
        <v>7</v>
      </c>
      <c r="E52">
        <v>11</v>
      </c>
      <c r="F52">
        <v>53</v>
      </c>
      <c r="G52">
        <v>57</v>
      </c>
      <c r="H52">
        <v>20</v>
      </c>
      <c r="I52" s="11">
        <v>2.65</v>
      </c>
      <c r="J52">
        <v>2</v>
      </c>
      <c r="K52">
        <v>8</v>
      </c>
      <c r="L52">
        <v>0</v>
      </c>
      <c r="M52">
        <v>0</v>
      </c>
      <c r="N52">
        <v>8</v>
      </c>
      <c r="O52">
        <v>2</v>
      </c>
      <c r="P52">
        <v>0</v>
      </c>
      <c r="Q52">
        <v>0</v>
      </c>
      <c r="R52">
        <v>0</v>
      </c>
      <c r="S52">
        <v>6</v>
      </c>
      <c r="T52" s="7">
        <v>24</v>
      </c>
      <c r="U52" s="7">
        <v>6.8</v>
      </c>
      <c r="V52" s="7">
        <v>16</v>
      </c>
      <c r="W52" s="7">
        <v>4.5999999999999996</v>
      </c>
      <c r="X52" s="11">
        <v>2.7</v>
      </c>
      <c r="Y52">
        <v>10</v>
      </c>
      <c r="Z52">
        <v>20</v>
      </c>
      <c r="AA52" s="3">
        <v>10.0762</v>
      </c>
      <c r="AB52" s="3">
        <v>3.8668</v>
      </c>
      <c r="AC52" s="3">
        <v>10.045199999999999</v>
      </c>
      <c r="AD52" s="3">
        <v>3.5017999999999998</v>
      </c>
      <c r="AE52" s="3">
        <v>10.0997</v>
      </c>
      <c r="AF52" s="3">
        <v>3.2204000000000002</v>
      </c>
      <c r="AG52" s="3">
        <v>10.0245</v>
      </c>
      <c r="AH52" s="3">
        <v>4.0098000000000003</v>
      </c>
      <c r="AI52" s="3">
        <v>10.042999999999999</v>
      </c>
      <c r="AJ52" s="3">
        <v>3.9903</v>
      </c>
      <c r="AK52" s="3">
        <v>10.097899999999999</v>
      </c>
      <c r="AL52" s="3">
        <v>4.1692999999999998</v>
      </c>
      <c r="AS52" t="s">
        <v>72</v>
      </c>
      <c r="AT52" t="s">
        <v>70</v>
      </c>
      <c r="AX52" s="1"/>
    </row>
    <row r="53" spans="1:50" x14ac:dyDescent="0.35">
      <c r="A53" s="1">
        <v>42346</v>
      </c>
      <c r="B53" t="s">
        <v>13</v>
      </c>
      <c r="C53">
        <v>3</v>
      </c>
      <c r="D53">
        <v>7</v>
      </c>
      <c r="E53">
        <v>12</v>
      </c>
      <c r="F53">
        <v>54</v>
      </c>
      <c r="G53">
        <v>45</v>
      </c>
      <c r="H53">
        <v>15</v>
      </c>
      <c r="I53" s="11">
        <v>0.5</v>
      </c>
      <c r="J53">
        <v>0</v>
      </c>
      <c r="K53">
        <v>5</v>
      </c>
      <c r="L53">
        <v>0</v>
      </c>
      <c r="M53">
        <v>0</v>
      </c>
      <c r="N53">
        <v>4</v>
      </c>
      <c r="O53">
        <v>0</v>
      </c>
      <c r="P53">
        <v>4</v>
      </c>
      <c r="Q53">
        <v>0</v>
      </c>
      <c r="R53">
        <v>0</v>
      </c>
      <c r="S53">
        <v>0</v>
      </c>
      <c r="T53" s="7">
        <v>18</v>
      </c>
      <c r="U53" s="7">
        <v>4.7</v>
      </c>
      <c r="V53" s="7">
        <v>9</v>
      </c>
      <c r="W53" s="7">
        <v>3.1</v>
      </c>
      <c r="X53" s="11">
        <v>0.35</v>
      </c>
      <c r="Y53">
        <v>10</v>
      </c>
      <c r="Z53">
        <v>10</v>
      </c>
      <c r="AA53" s="3">
        <v>10.013400000000001</v>
      </c>
      <c r="AB53" s="3">
        <v>3.3957000000000002</v>
      </c>
      <c r="AC53" s="3">
        <v>10.0236</v>
      </c>
      <c r="AD53" s="3">
        <v>3.9912000000000001</v>
      </c>
      <c r="AE53" s="3">
        <v>10.017899999999999</v>
      </c>
      <c r="AF53" s="3">
        <v>3.3914</v>
      </c>
      <c r="AG53" s="3">
        <v>10.074199999999999</v>
      </c>
      <c r="AH53" s="3">
        <v>4.1733000000000002</v>
      </c>
      <c r="AI53" s="3">
        <v>9.0806000000000004</v>
      </c>
      <c r="AJ53" s="3">
        <v>3.3355999999999999</v>
      </c>
      <c r="AK53" s="3">
        <v>9.3301999999999996</v>
      </c>
      <c r="AL53" s="3">
        <v>3.0598999999999998</v>
      </c>
      <c r="AS53" t="s">
        <v>72</v>
      </c>
      <c r="AT53" t="s">
        <v>70</v>
      </c>
      <c r="AX53" s="1"/>
    </row>
    <row r="54" spans="1:50" x14ac:dyDescent="0.35">
      <c r="A54" s="1">
        <v>42346</v>
      </c>
      <c r="B54" t="s">
        <v>13</v>
      </c>
      <c r="C54">
        <v>3</v>
      </c>
      <c r="D54">
        <v>7</v>
      </c>
      <c r="E54">
        <v>13</v>
      </c>
      <c r="F54">
        <v>50</v>
      </c>
      <c r="G54">
        <v>71</v>
      </c>
      <c r="H54">
        <v>20</v>
      </c>
      <c r="I54" s="11">
        <v>2.2000000000000002</v>
      </c>
      <c r="J54">
        <v>0</v>
      </c>
      <c r="K54">
        <v>8</v>
      </c>
      <c r="L54">
        <v>2</v>
      </c>
      <c r="M54">
        <v>0</v>
      </c>
      <c r="N54">
        <v>8</v>
      </c>
      <c r="O54">
        <v>0</v>
      </c>
      <c r="P54">
        <v>0</v>
      </c>
      <c r="Q54">
        <v>0</v>
      </c>
      <c r="R54">
        <v>0</v>
      </c>
      <c r="S54">
        <v>8</v>
      </c>
      <c r="T54" s="7">
        <v>36</v>
      </c>
      <c r="U54" s="7">
        <v>5.9</v>
      </c>
      <c r="V54" s="7">
        <v>7.5</v>
      </c>
      <c r="W54" s="7">
        <v>2.9</v>
      </c>
      <c r="X54" s="11">
        <v>2.1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>
        <v>42346</v>
      </c>
      <c r="B55" t="s">
        <v>13</v>
      </c>
      <c r="C55">
        <v>3</v>
      </c>
      <c r="D55">
        <v>7</v>
      </c>
      <c r="E55">
        <v>14</v>
      </c>
      <c r="I55" s="11">
        <v>2.75</v>
      </c>
      <c r="J55">
        <v>0</v>
      </c>
      <c r="L55">
        <v>0</v>
      </c>
      <c r="T55" s="7"/>
      <c r="U55" s="7"/>
      <c r="V55" s="7"/>
      <c r="W55" s="7"/>
      <c r="X55" s="11">
        <v>2.5499999999999998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S55" t="s">
        <v>72</v>
      </c>
      <c r="AT55" t="s">
        <v>70</v>
      </c>
      <c r="AX55" s="1"/>
    </row>
    <row r="56" spans="1:50" x14ac:dyDescent="0.35">
      <c r="A56" s="1">
        <v>42346</v>
      </c>
      <c r="B56" t="s">
        <v>13</v>
      </c>
      <c r="C56">
        <v>3</v>
      </c>
      <c r="D56">
        <v>7</v>
      </c>
      <c r="E56">
        <v>15</v>
      </c>
      <c r="I56" s="11">
        <v>3.15</v>
      </c>
      <c r="J56">
        <v>1</v>
      </c>
      <c r="L56">
        <v>2</v>
      </c>
      <c r="T56" s="7"/>
      <c r="U56" s="7"/>
      <c r="V56" s="7"/>
      <c r="W56" s="7"/>
      <c r="X56" s="11">
        <v>3.1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>
        <v>42346</v>
      </c>
      <c r="B57" t="s">
        <v>13</v>
      </c>
      <c r="C57">
        <v>3</v>
      </c>
      <c r="D57">
        <v>7</v>
      </c>
      <c r="E57">
        <v>16</v>
      </c>
      <c r="F57">
        <v>46</v>
      </c>
      <c r="G57">
        <v>66</v>
      </c>
      <c r="H57">
        <v>17</v>
      </c>
      <c r="I57" s="11">
        <v>0.35</v>
      </c>
      <c r="J57">
        <v>0</v>
      </c>
      <c r="K57">
        <v>5</v>
      </c>
      <c r="L57">
        <v>4</v>
      </c>
      <c r="M57">
        <v>0</v>
      </c>
      <c r="N57">
        <v>3</v>
      </c>
      <c r="O57">
        <v>0</v>
      </c>
      <c r="P57">
        <v>2</v>
      </c>
      <c r="Q57">
        <v>0</v>
      </c>
      <c r="R57">
        <v>1</v>
      </c>
      <c r="S57">
        <v>0</v>
      </c>
      <c r="T57" s="7">
        <v>20</v>
      </c>
      <c r="U57" s="7">
        <v>2.2000000000000002</v>
      </c>
      <c r="V57" s="7">
        <v>9.5</v>
      </c>
      <c r="W57" s="7">
        <v>2.2999999999999998</v>
      </c>
      <c r="X57" s="11">
        <v>0.2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>
        <v>42346</v>
      </c>
      <c r="B58" t="s">
        <v>13</v>
      </c>
      <c r="C58">
        <v>3</v>
      </c>
      <c r="D58">
        <v>7</v>
      </c>
      <c r="E58">
        <v>17</v>
      </c>
      <c r="I58" s="11">
        <v>0.1</v>
      </c>
      <c r="J58">
        <v>0</v>
      </c>
      <c r="L58">
        <v>3</v>
      </c>
      <c r="T58" s="7"/>
      <c r="U58" s="7"/>
      <c r="V58" s="7"/>
      <c r="W58" s="7"/>
      <c r="X58" s="11">
        <v>0.1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  <c r="AX58" s="1"/>
    </row>
    <row r="59" spans="1:50" x14ac:dyDescent="0.35">
      <c r="A59" s="1">
        <v>42346</v>
      </c>
      <c r="B59" t="s">
        <v>13</v>
      </c>
      <c r="C59">
        <v>3</v>
      </c>
      <c r="D59">
        <v>7</v>
      </c>
      <c r="E59">
        <v>18</v>
      </c>
      <c r="I59" s="11"/>
      <c r="T59" s="7"/>
      <c r="U59" s="7"/>
      <c r="V59" s="7"/>
      <c r="W59" s="7"/>
      <c r="X59" s="1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>
        <v>42346</v>
      </c>
      <c r="B60" t="s">
        <v>13</v>
      </c>
      <c r="C60">
        <v>3</v>
      </c>
      <c r="D60">
        <v>7</v>
      </c>
      <c r="E60">
        <v>19</v>
      </c>
      <c r="I60" s="11"/>
      <c r="T60" s="7"/>
      <c r="U60" s="7"/>
      <c r="V60" s="7"/>
      <c r="W60" s="7"/>
      <c r="X60" s="1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>
        <v>42346</v>
      </c>
      <c r="B61" t="s">
        <v>13</v>
      </c>
      <c r="C61">
        <v>3</v>
      </c>
      <c r="D61">
        <v>7</v>
      </c>
      <c r="E61">
        <v>20</v>
      </c>
      <c r="F61">
        <v>56</v>
      </c>
      <c r="G61">
        <v>67</v>
      </c>
      <c r="H61">
        <v>15</v>
      </c>
      <c r="I61" s="11">
        <v>0.25</v>
      </c>
      <c r="J61">
        <v>0</v>
      </c>
      <c r="K61">
        <v>1</v>
      </c>
      <c r="L61">
        <v>2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 s="7">
        <v>11</v>
      </c>
      <c r="U61" s="7">
        <v>4.5999999999999996</v>
      </c>
      <c r="V61" s="7">
        <v>0</v>
      </c>
      <c r="W61" s="7">
        <v>0</v>
      </c>
      <c r="X61" s="11">
        <v>0.15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 t="s">
        <v>22</v>
      </c>
      <c r="B62" t="s">
        <v>18</v>
      </c>
      <c r="C62">
        <v>3</v>
      </c>
      <c r="D62">
        <v>7</v>
      </c>
      <c r="E62">
        <v>1</v>
      </c>
      <c r="I62" s="11"/>
      <c r="T62" s="7"/>
      <c r="U62" s="7"/>
      <c r="V62" s="7"/>
      <c r="W62" s="7"/>
      <c r="X62" s="1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S62" t="s">
        <v>72</v>
      </c>
      <c r="AT62" t="s">
        <v>71</v>
      </c>
      <c r="AX62" s="1"/>
    </row>
    <row r="63" spans="1:50" x14ac:dyDescent="0.35">
      <c r="A63" s="1" t="s">
        <v>22</v>
      </c>
      <c r="B63" t="s">
        <v>18</v>
      </c>
      <c r="C63">
        <v>3</v>
      </c>
      <c r="D63">
        <v>7</v>
      </c>
      <c r="E63">
        <v>2</v>
      </c>
      <c r="F63">
        <v>60</v>
      </c>
      <c r="G63">
        <v>90</v>
      </c>
      <c r="H63">
        <v>9</v>
      </c>
      <c r="I63" s="11">
        <v>0.5</v>
      </c>
      <c r="J63">
        <v>3</v>
      </c>
      <c r="K63" s="9">
        <v>8</v>
      </c>
      <c r="L63">
        <v>0</v>
      </c>
      <c r="M63">
        <v>0</v>
      </c>
      <c r="N63">
        <v>5</v>
      </c>
      <c r="O63">
        <v>0</v>
      </c>
      <c r="P63">
        <v>0</v>
      </c>
      <c r="Q63">
        <v>0</v>
      </c>
      <c r="R63">
        <v>4</v>
      </c>
      <c r="S63">
        <v>1</v>
      </c>
      <c r="T63" s="7">
        <v>19</v>
      </c>
      <c r="U63" s="7">
        <v>5.6</v>
      </c>
      <c r="V63" s="7">
        <v>14</v>
      </c>
      <c r="W63" s="7">
        <v>3.9</v>
      </c>
      <c r="X63" s="11">
        <v>0.95</v>
      </c>
      <c r="Y63">
        <v>20</v>
      </c>
      <c r="Z63">
        <v>50</v>
      </c>
      <c r="AA63" s="3">
        <v>10</v>
      </c>
      <c r="AB63" s="3">
        <v>3.9</v>
      </c>
      <c r="AC63" s="3">
        <v>10</v>
      </c>
      <c r="AD63" s="3">
        <v>3.9</v>
      </c>
      <c r="AE63" s="3">
        <v>10</v>
      </c>
      <c r="AF63" s="3">
        <v>3.6</v>
      </c>
      <c r="AG63" s="3">
        <v>10</v>
      </c>
      <c r="AH63" s="3">
        <v>4.0999999999999996</v>
      </c>
      <c r="AI63" s="3">
        <v>10</v>
      </c>
      <c r="AJ63" s="3">
        <v>4</v>
      </c>
      <c r="AK63" s="3">
        <v>10</v>
      </c>
      <c r="AL63" s="3">
        <v>3.9</v>
      </c>
      <c r="AM63">
        <v>3000.1</v>
      </c>
      <c r="AN63">
        <v>229.9</v>
      </c>
      <c r="AS63" t="s">
        <v>72</v>
      </c>
      <c r="AT63" s="3" t="s">
        <v>71</v>
      </c>
      <c r="AX63" s="1"/>
    </row>
    <row r="64" spans="1:50" x14ac:dyDescent="0.35">
      <c r="A64" s="1" t="s">
        <v>22</v>
      </c>
      <c r="B64" t="s">
        <v>18</v>
      </c>
      <c r="C64">
        <v>3</v>
      </c>
      <c r="D64">
        <v>7</v>
      </c>
      <c r="E64">
        <v>3</v>
      </c>
      <c r="F64">
        <v>60</v>
      </c>
      <c r="G64">
        <v>123</v>
      </c>
      <c r="H64">
        <v>9</v>
      </c>
      <c r="I64" s="11">
        <v>1.2</v>
      </c>
      <c r="J64">
        <v>0</v>
      </c>
      <c r="K64" s="9">
        <v>5</v>
      </c>
      <c r="L64">
        <v>2</v>
      </c>
      <c r="M64">
        <v>0</v>
      </c>
      <c r="N64">
        <v>5</v>
      </c>
      <c r="O64">
        <v>0</v>
      </c>
      <c r="P64">
        <v>2</v>
      </c>
      <c r="Q64">
        <v>0</v>
      </c>
      <c r="R64">
        <v>2</v>
      </c>
      <c r="S64">
        <v>1</v>
      </c>
      <c r="T64" s="7">
        <v>45</v>
      </c>
      <c r="U64" s="7">
        <v>5.0999999999999996</v>
      </c>
      <c r="V64" s="7">
        <v>23</v>
      </c>
      <c r="W64" s="7">
        <v>3.7</v>
      </c>
      <c r="X64" s="11">
        <v>1.45</v>
      </c>
      <c r="Y64">
        <v>20</v>
      </c>
      <c r="Z64">
        <v>20</v>
      </c>
      <c r="AA64" s="3">
        <v>10</v>
      </c>
      <c r="AB64" s="3">
        <v>2.7</v>
      </c>
      <c r="AC64" s="3">
        <v>10</v>
      </c>
      <c r="AD64" s="3">
        <v>2.2000000000000002</v>
      </c>
      <c r="AE64" s="3">
        <v>10</v>
      </c>
      <c r="AF64" s="3">
        <v>2</v>
      </c>
      <c r="AG64" s="3">
        <v>10</v>
      </c>
      <c r="AH64" s="3">
        <v>3.4</v>
      </c>
      <c r="AI64" s="3">
        <v>10</v>
      </c>
      <c r="AJ64" s="3">
        <v>3.3</v>
      </c>
      <c r="AK64" s="3">
        <v>10</v>
      </c>
      <c r="AL64" s="3">
        <v>3.3</v>
      </c>
      <c r="AS64" t="s">
        <v>72</v>
      </c>
      <c r="AT64" t="s">
        <v>71</v>
      </c>
      <c r="AX64" s="1"/>
    </row>
    <row r="65" spans="1:50" x14ac:dyDescent="0.35">
      <c r="A65" s="1" t="s">
        <v>22</v>
      </c>
      <c r="B65" t="s">
        <v>18</v>
      </c>
      <c r="C65">
        <v>3</v>
      </c>
      <c r="D65">
        <v>7</v>
      </c>
      <c r="E65">
        <v>4</v>
      </c>
      <c r="I65" s="11"/>
      <c r="K65" s="9"/>
      <c r="T65" s="7"/>
      <c r="U65" s="7"/>
      <c r="V65" s="7"/>
      <c r="W65" s="7"/>
      <c r="X65" s="1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t="s">
        <v>72</v>
      </c>
      <c r="AT65" t="s">
        <v>71</v>
      </c>
      <c r="AX65" s="1"/>
    </row>
    <row r="66" spans="1:50" x14ac:dyDescent="0.35">
      <c r="A66" s="1" t="s">
        <v>22</v>
      </c>
      <c r="B66" t="s">
        <v>18</v>
      </c>
      <c r="C66">
        <v>3</v>
      </c>
      <c r="D66">
        <v>7</v>
      </c>
      <c r="E66">
        <v>5</v>
      </c>
      <c r="F66">
        <v>60</v>
      </c>
      <c r="G66">
        <v>40</v>
      </c>
      <c r="H66">
        <v>3</v>
      </c>
      <c r="I66" s="11">
        <v>0.1</v>
      </c>
      <c r="J66">
        <v>0</v>
      </c>
      <c r="K66" s="9">
        <v>3</v>
      </c>
      <c r="L66">
        <v>2</v>
      </c>
      <c r="M66">
        <v>0</v>
      </c>
      <c r="N66">
        <v>2</v>
      </c>
      <c r="O66">
        <v>0</v>
      </c>
      <c r="P66">
        <v>0</v>
      </c>
      <c r="Q66">
        <v>0</v>
      </c>
      <c r="R66">
        <v>1</v>
      </c>
      <c r="S66">
        <v>1</v>
      </c>
      <c r="T66" s="7">
        <v>10</v>
      </c>
      <c r="U66" s="7">
        <v>3</v>
      </c>
      <c r="V66" s="7">
        <v>5</v>
      </c>
      <c r="W66" s="7">
        <v>2.6</v>
      </c>
      <c r="X66" s="11">
        <v>0.2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 t="s">
        <v>22</v>
      </c>
      <c r="B67" t="s">
        <v>18</v>
      </c>
      <c r="C67">
        <v>3</v>
      </c>
      <c r="D67">
        <v>7</v>
      </c>
      <c r="E67">
        <v>6</v>
      </c>
      <c r="F67">
        <v>30</v>
      </c>
      <c r="G67">
        <v>34</v>
      </c>
      <c r="H67">
        <v>8</v>
      </c>
      <c r="I67" s="11">
        <v>0.2</v>
      </c>
      <c r="J67">
        <v>0</v>
      </c>
      <c r="K67">
        <v>4</v>
      </c>
      <c r="L67">
        <v>1</v>
      </c>
      <c r="M67">
        <v>0</v>
      </c>
      <c r="N67">
        <v>4</v>
      </c>
      <c r="O67">
        <v>0</v>
      </c>
      <c r="P67">
        <v>2</v>
      </c>
      <c r="Q67">
        <v>0</v>
      </c>
      <c r="R67">
        <v>1</v>
      </c>
      <c r="S67">
        <v>1</v>
      </c>
      <c r="T67" s="7">
        <v>15</v>
      </c>
      <c r="U67" s="7">
        <v>3.4</v>
      </c>
      <c r="V67" s="7">
        <v>5</v>
      </c>
      <c r="W67" s="7">
        <v>2.4</v>
      </c>
      <c r="X67" s="11">
        <v>0.3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 t="s">
        <v>22</v>
      </c>
      <c r="B68" t="s">
        <v>18</v>
      </c>
      <c r="C68">
        <v>3</v>
      </c>
      <c r="D68">
        <v>7</v>
      </c>
      <c r="E68">
        <v>7</v>
      </c>
      <c r="I68" s="11"/>
      <c r="T68" s="7"/>
      <c r="U68" s="7"/>
      <c r="V68" s="7"/>
      <c r="W68" s="7"/>
      <c r="X68" s="1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 t="s">
        <v>22</v>
      </c>
      <c r="B69" t="s">
        <v>18</v>
      </c>
      <c r="C69">
        <v>3</v>
      </c>
      <c r="D69">
        <v>7</v>
      </c>
      <c r="E69">
        <v>8</v>
      </c>
      <c r="I69" s="11"/>
      <c r="T69" s="7"/>
      <c r="U69" s="7"/>
      <c r="V69" s="7"/>
      <c r="W69" s="7"/>
      <c r="X69" s="1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  <c r="AX69" s="1"/>
    </row>
    <row r="70" spans="1:50" x14ac:dyDescent="0.35">
      <c r="A70" s="1" t="s">
        <v>22</v>
      </c>
      <c r="B70" t="s">
        <v>18</v>
      </c>
      <c r="C70">
        <v>3</v>
      </c>
      <c r="D70">
        <v>7</v>
      </c>
      <c r="E70">
        <v>9</v>
      </c>
      <c r="F70">
        <v>50</v>
      </c>
      <c r="G70">
        <v>60</v>
      </c>
      <c r="H70">
        <v>15</v>
      </c>
      <c r="I70" s="11">
        <v>1.4</v>
      </c>
      <c r="J70">
        <v>2</v>
      </c>
      <c r="K70" s="9">
        <v>9</v>
      </c>
      <c r="L70">
        <v>2</v>
      </c>
      <c r="M70">
        <v>0</v>
      </c>
      <c r="N70">
        <v>6</v>
      </c>
      <c r="O70">
        <v>1</v>
      </c>
      <c r="P70">
        <v>1</v>
      </c>
      <c r="Q70">
        <v>0</v>
      </c>
      <c r="R70">
        <v>3</v>
      </c>
      <c r="S70">
        <v>1</v>
      </c>
      <c r="T70" s="7">
        <v>20</v>
      </c>
      <c r="U70" s="7">
        <v>5.2</v>
      </c>
      <c r="V70" s="7">
        <v>8</v>
      </c>
      <c r="W70" s="7">
        <v>3.9</v>
      </c>
      <c r="X70" s="11">
        <v>2.1</v>
      </c>
      <c r="Y70">
        <v>50</v>
      </c>
      <c r="Z70">
        <v>10</v>
      </c>
      <c r="AA70" s="3">
        <v>10</v>
      </c>
      <c r="AB70" s="3">
        <v>3.5</v>
      </c>
      <c r="AC70" s="3">
        <v>10</v>
      </c>
      <c r="AD70" s="3">
        <v>3.4</v>
      </c>
      <c r="AE70" s="3">
        <v>10</v>
      </c>
      <c r="AF70" s="3">
        <v>3.1</v>
      </c>
      <c r="AG70" s="3">
        <v>10</v>
      </c>
      <c r="AH70" s="3">
        <v>3.5</v>
      </c>
      <c r="AI70" s="3">
        <v>10</v>
      </c>
      <c r="AJ70" s="3">
        <v>3.5</v>
      </c>
      <c r="AK70" s="3">
        <v>10</v>
      </c>
      <c r="AL70" s="3">
        <v>3.5</v>
      </c>
      <c r="AS70" t="s">
        <v>72</v>
      </c>
      <c r="AT70" t="s">
        <v>71</v>
      </c>
      <c r="AX70" s="1"/>
    </row>
    <row r="71" spans="1:50" x14ac:dyDescent="0.35">
      <c r="A71" s="1" t="s">
        <v>22</v>
      </c>
      <c r="B71" t="s">
        <v>18</v>
      </c>
      <c r="C71">
        <v>3</v>
      </c>
      <c r="D71">
        <v>7</v>
      </c>
      <c r="E71">
        <v>10</v>
      </c>
      <c r="I71" s="11"/>
      <c r="T71" s="7"/>
      <c r="U71" s="7"/>
      <c r="V71" s="7"/>
      <c r="W71" s="7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 t="s">
        <v>22</v>
      </c>
      <c r="B72" t="s">
        <v>18</v>
      </c>
      <c r="C72">
        <v>3</v>
      </c>
      <c r="D72">
        <v>7</v>
      </c>
      <c r="E72">
        <v>11</v>
      </c>
      <c r="F72">
        <v>80</v>
      </c>
      <c r="G72">
        <v>58</v>
      </c>
      <c r="H72">
        <v>15</v>
      </c>
      <c r="I72" s="11">
        <v>1.9</v>
      </c>
      <c r="J72">
        <v>3</v>
      </c>
      <c r="K72" s="9">
        <v>6</v>
      </c>
      <c r="L72">
        <v>0</v>
      </c>
      <c r="M72">
        <v>0</v>
      </c>
      <c r="N72">
        <v>5</v>
      </c>
      <c r="O72">
        <v>0</v>
      </c>
      <c r="P72">
        <v>1</v>
      </c>
      <c r="Q72">
        <v>0</v>
      </c>
      <c r="R72">
        <v>2</v>
      </c>
      <c r="S72">
        <v>2</v>
      </c>
      <c r="T72" s="7">
        <v>38</v>
      </c>
      <c r="U72" s="7">
        <v>6</v>
      </c>
      <c r="V72" s="7">
        <v>13</v>
      </c>
      <c r="W72" s="7">
        <v>2.8</v>
      </c>
      <c r="X72" s="11">
        <v>2.4</v>
      </c>
      <c r="Y72">
        <v>50</v>
      </c>
      <c r="Z72">
        <v>20</v>
      </c>
      <c r="AA72" s="3">
        <v>10</v>
      </c>
      <c r="AB72" s="3">
        <v>3.7</v>
      </c>
      <c r="AC72" s="3">
        <v>10</v>
      </c>
      <c r="AD72" s="3">
        <v>3.3</v>
      </c>
      <c r="AE72" s="3">
        <v>10</v>
      </c>
      <c r="AF72" s="3">
        <v>3.6</v>
      </c>
      <c r="AG72" s="3">
        <v>10</v>
      </c>
      <c r="AH72" s="3">
        <v>4</v>
      </c>
      <c r="AI72" s="3">
        <v>10</v>
      </c>
      <c r="AJ72" s="3">
        <v>3.9</v>
      </c>
      <c r="AK72" s="3">
        <v>4.5999999999999996</v>
      </c>
      <c r="AL72" s="3">
        <v>1.8</v>
      </c>
      <c r="AS72" t="s">
        <v>72</v>
      </c>
      <c r="AT72" t="s">
        <v>71</v>
      </c>
      <c r="AX72" s="1"/>
    </row>
    <row r="73" spans="1:50" x14ac:dyDescent="0.35">
      <c r="A73" s="1" t="s">
        <v>22</v>
      </c>
      <c r="B73" t="s">
        <v>18</v>
      </c>
      <c r="C73">
        <v>3</v>
      </c>
      <c r="D73">
        <v>7</v>
      </c>
      <c r="E73">
        <v>12</v>
      </c>
      <c r="I73" s="11"/>
      <c r="T73" s="7"/>
      <c r="U73" s="7"/>
      <c r="V73" s="7"/>
      <c r="W73" s="7"/>
      <c r="X73" s="1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S73" t="s">
        <v>72</v>
      </c>
      <c r="AT73" t="s">
        <v>71</v>
      </c>
      <c r="AX73" s="1"/>
    </row>
    <row r="74" spans="1:50" x14ac:dyDescent="0.35">
      <c r="A74" s="1" t="s">
        <v>22</v>
      </c>
      <c r="B74" t="s">
        <v>18</v>
      </c>
      <c r="C74">
        <v>3</v>
      </c>
      <c r="D74">
        <v>7</v>
      </c>
      <c r="E74">
        <v>13</v>
      </c>
      <c r="F74">
        <v>72</v>
      </c>
      <c r="G74">
        <v>50</v>
      </c>
      <c r="H74">
        <v>10</v>
      </c>
      <c r="I74" s="11">
        <v>0.6</v>
      </c>
      <c r="J74">
        <v>2</v>
      </c>
      <c r="K74" s="9">
        <v>4</v>
      </c>
      <c r="L74">
        <v>0</v>
      </c>
      <c r="M74">
        <v>0</v>
      </c>
      <c r="N74">
        <v>6</v>
      </c>
      <c r="O74">
        <v>0</v>
      </c>
      <c r="P74">
        <v>2</v>
      </c>
      <c r="Q74">
        <v>0</v>
      </c>
      <c r="R74">
        <v>3</v>
      </c>
      <c r="S74">
        <v>1</v>
      </c>
      <c r="T74" s="7">
        <v>28</v>
      </c>
      <c r="U74" s="7">
        <v>4.5</v>
      </c>
      <c r="V74" s="7">
        <v>13</v>
      </c>
      <c r="W74" s="7">
        <v>4.2</v>
      </c>
      <c r="X74" s="11">
        <v>0.85</v>
      </c>
      <c r="Y74">
        <v>30</v>
      </c>
      <c r="Z74">
        <v>50</v>
      </c>
      <c r="AA74" s="3">
        <v>10.1</v>
      </c>
      <c r="AB74" s="3">
        <v>3.3</v>
      </c>
      <c r="AC74" s="3">
        <v>10</v>
      </c>
      <c r="AD74" s="3">
        <v>3.2</v>
      </c>
      <c r="AE74" s="3">
        <v>10</v>
      </c>
      <c r="AF74" s="3">
        <v>3.6</v>
      </c>
      <c r="AG74" s="3">
        <v>10</v>
      </c>
      <c r="AH74" s="3">
        <v>3.7</v>
      </c>
      <c r="AI74" s="3">
        <v>10.1</v>
      </c>
      <c r="AJ74" s="3">
        <v>3.7</v>
      </c>
      <c r="AK74" s="3">
        <v>10</v>
      </c>
      <c r="AL74" s="3">
        <v>4</v>
      </c>
      <c r="AS74" t="s">
        <v>72</v>
      </c>
      <c r="AT74" t="s">
        <v>71</v>
      </c>
      <c r="AX74" s="1"/>
    </row>
    <row r="75" spans="1:50" x14ac:dyDescent="0.35">
      <c r="A75" s="1" t="s">
        <v>22</v>
      </c>
      <c r="B75" t="s">
        <v>18</v>
      </c>
      <c r="C75">
        <v>3</v>
      </c>
      <c r="D75">
        <v>7</v>
      </c>
      <c r="E75">
        <v>14</v>
      </c>
      <c r="F75">
        <v>66</v>
      </c>
      <c r="G75">
        <v>54</v>
      </c>
      <c r="H75">
        <v>10</v>
      </c>
      <c r="I75" s="11">
        <v>1.5</v>
      </c>
      <c r="J75">
        <v>1</v>
      </c>
      <c r="K75" s="9">
        <v>8</v>
      </c>
      <c r="L75">
        <v>0</v>
      </c>
      <c r="M75">
        <v>0</v>
      </c>
      <c r="N75">
        <v>5</v>
      </c>
      <c r="O75">
        <v>1</v>
      </c>
      <c r="P75">
        <v>1</v>
      </c>
      <c r="Q75">
        <v>0</v>
      </c>
      <c r="R75">
        <v>0</v>
      </c>
      <c r="S75">
        <v>3</v>
      </c>
      <c r="T75" s="7">
        <v>34</v>
      </c>
      <c r="U75" s="7">
        <v>5.2</v>
      </c>
      <c r="V75" s="7">
        <v>9</v>
      </c>
      <c r="W75" s="7">
        <v>3.8</v>
      </c>
      <c r="X75" s="11">
        <v>1.6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 t="s">
        <v>22</v>
      </c>
      <c r="B76" t="s">
        <v>18</v>
      </c>
      <c r="C76">
        <v>3</v>
      </c>
      <c r="D76">
        <v>7</v>
      </c>
      <c r="E76">
        <v>15</v>
      </c>
      <c r="I76" s="11"/>
      <c r="T76" s="7"/>
      <c r="U76" s="7"/>
      <c r="V76" s="7"/>
      <c r="W76" s="7"/>
      <c r="X76" s="1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  <c r="AX76" s="1"/>
    </row>
    <row r="77" spans="1:50" x14ac:dyDescent="0.35">
      <c r="A77" s="1" t="s">
        <v>22</v>
      </c>
      <c r="B77" t="s">
        <v>18</v>
      </c>
      <c r="C77">
        <v>3</v>
      </c>
      <c r="D77">
        <v>7</v>
      </c>
      <c r="E77">
        <v>16</v>
      </c>
      <c r="F77">
        <v>84</v>
      </c>
      <c r="G77">
        <v>60</v>
      </c>
      <c r="H77">
        <v>5</v>
      </c>
      <c r="I77" s="11">
        <v>0.2</v>
      </c>
      <c r="J77">
        <v>2</v>
      </c>
      <c r="K77">
        <v>1</v>
      </c>
      <c r="L77">
        <v>0</v>
      </c>
      <c r="M77">
        <v>0</v>
      </c>
      <c r="N77">
        <v>2</v>
      </c>
      <c r="O77">
        <v>0</v>
      </c>
      <c r="P77">
        <v>1</v>
      </c>
      <c r="Q77">
        <v>0</v>
      </c>
      <c r="R77">
        <v>1</v>
      </c>
      <c r="S77">
        <v>0</v>
      </c>
      <c r="T77" s="7">
        <v>25</v>
      </c>
      <c r="U77" s="7">
        <v>5</v>
      </c>
      <c r="V77" s="7">
        <v>14</v>
      </c>
      <c r="W77" s="7">
        <v>2.2999999999999998</v>
      </c>
      <c r="X77" s="11">
        <v>0.3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 t="s">
        <v>22</v>
      </c>
      <c r="B78" t="s">
        <v>18</v>
      </c>
      <c r="C78">
        <v>3</v>
      </c>
      <c r="D78">
        <v>7</v>
      </c>
      <c r="E78">
        <v>17</v>
      </c>
      <c r="I78" s="11"/>
      <c r="T78" s="7"/>
      <c r="U78" s="7"/>
      <c r="V78" s="7"/>
      <c r="W78" s="7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 t="s">
        <v>22</v>
      </c>
      <c r="B79" t="s">
        <v>18</v>
      </c>
      <c r="C79">
        <v>3</v>
      </c>
      <c r="D79">
        <v>7</v>
      </c>
      <c r="E79">
        <v>18</v>
      </c>
      <c r="I79" s="11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 t="s">
        <v>22</v>
      </c>
      <c r="B80" t="s">
        <v>18</v>
      </c>
      <c r="C80">
        <v>3</v>
      </c>
      <c r="D80">
        <v>7</v>
      </c>
      <c r="E80">
        <v>19</v>
      </c>
      <c r="I80" s="11"/>
      <c r="T80" s="7"/>
      <c r="U80" s="7"/>
      <c r="V80" s="7"/>
      <c r="W80" s="7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 t="s">
        <v>22</v>
      </c>
      <c r="B81" t="s">
        <v>18</v>
      </c>
      <c r="C81">
        <v>3</v>
      </c>
      <c r="D81">
        <v>7</v>
      </c>
      <c r="E81">
        <v>20</v>
      </c>
      <c r="F81">
        <v>70</v>
      </c>
      <c r="G81">
        <v>100</v>
      </c>
      <c r="H81">
        <v>5</v>
      </c>
      <c r="I81" s="11">
        <v>0.35</v>
      </c>
      <c r="J81">
        <v>0</v>
      </c>
      <c r="K81" s="9">
        <v>8</v>
      </c>
      <c r="L81">
        <v>1</v>
      </c>
      <c r="M81">
        <v>0</v>
      </c>
      <c r="N81">
        <v>6</v>
      </c>
      <c r="O81">
        <v>1</v>
      </c>
      <c r="P81">
        <v>0</v>
      </c>
      <c r="Q81">
        <v>0</v>
      </c>
      <c r="R81">
        <v>2</v>
      </c>
      <c r="S81">
        <v>3</v>
      </c>
      <c r="T81" s="7">
        <v>43</v>
      </c>
      <c r="U81" s="7">
        <v>3.2</v>
      </c>
      <c r="V81" s="7">
        <v>7</v>
      </c>
      <c r="W81" s="7">
        <v>2.7</v>
      </c>
      <c r="X81" s="11">
        <v>0.85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  <c r="AX81" s="1"/>
    </row>
    <row r="82" spans="1:50" x14ac:dyDescent="0.35">
      <c r="A82" s="1">
        <v>42346</v>
      </c>
      <c r="B82" t="s">
        <v>10</v>
      </c>
      <c r="C82">
        <v>1</v>
      </c>
      <c r="D82">
        <v>7</v>
      </c>
      <c r="E82">
        <v>1</v>
      </c>
      <c r="F82">
        <v>79</v>
      </c>
      <c r="G82">
        <v>119</v>
      </c>
      <c r="H82">
        <v>24</v>
      </c>
      <c r="I82" s="11">
        <v>5.4</v>
      </c>
      <c r="J82">
        <v>0</v>
      </c>
      <c r="K82">
        <v>14</v>
      </c>
      <c r="L82">
        <v>1</v>
      </c>
      <c r="M82">
        <v>0</v>
      </c>
      <c r="N82">
        <v>14</v>
      </c>
      <c r="O82">
        <v>5</v>
      </c>
      <c r="P82">
        <v>2</v>
      </c>
      <c r="Q82">
        <v>0</v>
      </c>
      <c r="R82">
        <v>0</v>
      </c>
      <c r="S82">
        <v>7</v>
      </c>
      <c r="T82" s="7">
        <v>30</v>
      </c>
      <c r="U82" s="7">
        <v>8.4</v>
      </c>
      <c r="V82" s="7">
        <v>7.5</v>
      </c>
      <c r="W82" s="7">
        <v>5.2</v>
      </c>
      <c r="X82" s="11">
        <v>5.05</v>
      </c>
      <c r="Y82">
        <v>5</v>
      </c>
      <c r="Z82">
        <v>10</v>
      </c>
      <c r="AA82" s="3">
        <v>10.048999999999999</v>
      </c>
      <c r="AB82" s="3">
        <v>3.9093</v>
      </c>
      <c r="AC82" s="3">
        <v>10.042899999999999</v>
      </c>
      <c r="AD82" s="3">
        <v>3.7307999999999999</v>
      </c>
      <c r="AE82" s="3">
        <v>10.0167</v>
      </c>
      <c r="AF82" s="3">
        <v>3.9794999999999998</v>
      </c>
      <c r="AG82" s="3">
        <v>10.022500000000001</v>
      </c>
      <c r="AH82" s="3">
        <v>4.4786999999999999</v>
      </c>
      <c r="AI82" s="3">
        <v>10.0261</v>
      </c>
      <c r="AJ82" s="3">
        <v>4.4203999999999999</v>
      </c>
      <c r="AK82" s="3">
        <v>10.0511</v>
      </c>
      <c r="AL82" s="3">
        <v>4.3540000000000001</v>
      </c>
      <c r="AM82" s="7">
        <v>3000</v>
      </c>
      <c r="AN82" s="7">
        <v>302.3</v>
      </c>
      <c r="AO82" s="7">
        <v>3000.1</v>
      </c>
      <c r="AP82" s="7">
        <v>306.60000000000002</v>
      </c>
      <c r="AQ82" s="7">
        <v>3000.5</v>
      </c>
      <c r="AR82" s="7">
        <v>304.5</v>
      </c>
      <c r="AS82" s="3" t="s">
        <v>73</v>
      </c>
      <c r="AT82" s="3" t="s">
        <v>70</v>
      </c>
      <c r="AX82" s="1"/>
    </row>
    <row r="83" spans="1:50" x14ac:dyDescent="0.35">
      <c r="A83" s="1">
        <v>42346</v>
      </c>
      <c r="B83" t="s">
        <v>10</v>
      </c>
      <c r="C83">
        <v>1</v>
      </c>
      <c r="D83">
        <v>7</v>
      </c>
      <c r="E83">
        <v>2</v>
      </c>
      <c r="F83">
        <v>76</v>
      </c>
      <c r="G83">
        <v>97</v>
      </c>
      <c r="H83">
        <v>24</v>
      </c>
      <c r="I83" s="11">
        <v>4.05</v>
      </c>
      <c r="J83">
        <v>0</v>
      </c>
      <c r="K83">
        <v>15</v>
      </c>
      <c r="L83">
        <v>1</v>
      </c>
      <c r="M83">
        <v>0</v>
      </c>
      <c r="N83">
        <v>15</v>
      </c>
      <c r="O83">
        <v>4</v>
      </c>
      <c r="P83">
        <v>4</v>
      </c>
      <c r="Q83">
        <v>0</v>
      </c>
      <c r="R83">
        <v>0</v>
      </c>
      <c r="S83">
        <v>7</v>
      </c>
      <c r="T83" s="7">
        <v>30</v>
      </c>
      <c r="U83" s="7">
        <v>5.8</v>
      </c>
      <c r="V83" s="7">
        <v>9</v>
      </c>
      <c r="W83" s="7">
        <v>2.8</v>
      </c>
      <c r="X83" s="11">
        <v>4.5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>
        <v>42346</v>
      </c>
      <c r="B84" t="s">
        <v>10</v>
      </c>
      <c r="C84">
        <v>1</v>
      </c>
      <c r="D84">
        <v>7</v>
      </c>
      <c r="E84">
        <v>3</v>
      </c>
      <c r="I84" s="11">
        <v>6.1</v>
      </c>
      <c r="J84">
        <v>0</v>
      </c>
      <c r="L84">
        <v>0</v>
      </c>
      <c r="T84" s="7"/>
      <c r="U84" s="7"/>
      <c r="V84" s="7"/>
      <c r="W84" s="7"/>
      <c r="X84" s="11">
        <v>5.95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>
        <v>42346</v>
      </c>
      <c r="B85" t="s">
        <v>10</v>
      </c>
      <c r="C85">
        <v>1</v>
      </c>
      <c r="D85">
        <v>7</v>
      </c>
      <c r="E85">
        <v>4</v>
      </c>
      <c r="I85" s="11">
        <v>3.45</v>
      </c>
      <c r="J85">
        <v>0</v>
      </c>
      <c r="L85">
        <v>0</v>
      </c>
      <c r="T85" s="7"/>
      <c r="U85" s="7"/>
      <c r="V85" s="7"/>
      <c r="W85" s="7"/>
      <c r="X85" s="11">
        <v>3.45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>
        <v>42346</v>
      </c>
      <c r="B86" t="s">
        <v>10</v>
      </c>
      <c r="C86">
        <v>1</v>
      </c>
      <c r="D86">
        <v>7</v>
      </c>
      <c r="E86">
        <v>5</v>
      </c>
      <c r="F86">
        <v>95</v>
      </c>
      <c r="G86">
        <v>77</v>
      </c>
      <c r="H86">
        <v>20</v>
      </c>
      <c r="I86" s="11">
        <v>3.9</v>
      </c>
      <c r="J86">
        <v>0</v>
      </c>
      <c r="K86">
        <v>10</v>
      </c>
      <c r="L86">
        <v>0</v>
      </c>
      <c r="M86">
        <v>0</v>
      </c>
      <c r="N86">
        <v>10</v>
      </c>
      <c r="O86">
        <v>3</v>
      </c>
      <c r="P86">
        <v>5</v>
      </c>
      <c r="Q86">
        <v>0</v>
      </c>
      <c r="R86">
        <v>0</v>
      </c>
      <c r="S86">
        <v>2</v>
      </c>
      <c r="T86" s="7">
        <v>28</v>
      </c>
      <c r="U86" s="7">
        <v>7.1</v>
      </c>
      <c r="V86" s="7">
        <v>12</v>
      </c>
      <c r="W86" s="7">
        <v>3.2</v>
      </c>
      <c r="X86" s="11">
        <v>3.78</v>
      </c>
      <c r="Y86">
        <v>5</v>
      </c>
      <c r="Z86">
        <v>30</v>
      </c>
      <c r="AA86" s="3">
        <v>10.0023</v>
      </c>
      <c r="AB86" s="3">
        <v>4.0491999999999999</v>
      </c>
      <c r="AC86" s="3">
        <v>10.0162</v>
      </c>
      <c r="AD86" s="3">
        <v>3.9245999999999999</v>
      </c>
      <c r="AE86" s="3">
        <v>10.0253</v>
      </c>
      <c r="AF86" s="3">
        <v>3.5847000000000002</v>
      </c>
      <c r="AG86" s="3">
        <v>10.095800000000001</v>
      </c>
      <c r="AH86" s="3">
        <v>4.3212999999999999</v>
      </c>
      <c r="AI86" s="3">
        <v>10.068</v>
      </c>
      <c r="AJ86" s="3">
        <v>4.2450999999999999</v>
      </c>
      <c r="AK86" s="3">
        <v>10.0108</v>
      </c>
      <c r="AL86" s="3">
        <v>4.2653999999999996</v>
      </c>
      <c r="AS86" t="s">
        <v>73</v>
      </c>
      <c r="AT86" t="s">
        <v>70</v>
      </c>
      <c r="AX86" s="1"/>
    </row>
    <row r="87" spans="1:50" x14ac:dyDescent="0.35">
      <c r="A87" s="1">
        <v>42346</v>
      </c>
      <c r="B87" t="s">
        <v>10</v>
      </c>
      <c r="C87">
        <v>1</v>
      </c>
      <c r="D87">
        <v>7</v>
      </c>
      <c r="E87">
        <v>6</v>
      </c>
      <c r="F87">
        <v>80</v>
      </c>
      <c r="G87">
        <v>132</v>
      </c>
      <c r="H87">
        <v>16</v>
      </c>
      <c r="I87" s="11">
        <v>5.8</v>
      </c>
      <c r="J87">
        <v>0</v>
      </c>
      <c r="K87">
        <v>14</v>
      </c>
      <c r="L87">
        <v>0</v>
      </c>
      <c r="M87">
        <v>0</v>
      </c>
      <c r="N87">
        <v>14</v>
      </c>
      <c r="O87">
        <v>1</v>
      </c>
      <c r="P87">
        <v>6</v>
      </c>
      <c r="Q87">
        <v>0</v>
      </c>
      <c r="R87">
        <v>0</v>
      </c>
      <c r="S87">
        <v>7</v>
      </c>
      <c r="T87" s="7">
        <v>31</v>
      </c>
      <c r="U87" s="7">
        <v>5.9</v>
      </c>
      <c r="V87" s="7">
        <v>7.5</v>
      </c>
      <c r="W87" s="7">
        <v>6.9</v>
      </c>
      <c r="X87" s="11">
        <v>5.45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  <c r="AX87" s="1"/>
    </row>
    <row r="88" spans="1:50" x14ac:dyDescent="0.35">
      <c r="A88" s="1">
        <v>42346</v>
      </c>
      <c r="B88" t="s">
        <v>10</v>
      </c>
      <c r="C88">
        <v>1</v>
      </c>
      <c r="D88">
        <v>7</v>
      </c>
      <c r="E88">
        <v>7</v>
      </c>
      <c r="I88" s="11">
        <v>5.25</v>
      </c>
      <c r="J88">
        <v>0</v>
      </c>
      <c r="L88">
        <v>0</v>
      </c>
      <c r="T88" s="7"/>
      <c r="U88" s="7"/>
      <c r="V88" s="7"/>
      <c r="W88" s="7"/>
      <c r="X88" s="11">
        <v>5.18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>
        <v>42346</v>
      </c>
      <c r="B89" t="s">
        <v>10</v>
      </c>
      <c r="C89">
        <v>1</v>
      </c>
      <c r="D89">
        <v>7</v>
      </c>
      <c r="E89">
        <v>8</v>
      </c>
      <c r="F89">
        <v>71</v>
      </c>
      <c r="G89">
        <v>105</v>
      </c>
      <c r="H89">
        <v>14</v>
      </c>
      <c r="I89" s="11">
        <v>6.5</v>
      </c>
      <c r="J89">
        <v>0</v>
      </c>
      <c r="K89">
        <v>14</v>
      </c>
      <c r="L89">
        <v>1</v>
      </c>
      <c r="M89">
        <v>0</v>
      </c>
      <c r="N89">
        <v>14</v>
      </c>
      <c r="O89">
        <v>3</v>
      </c>
      <c r="P89">
        <v>6</v>
      </c>
      <c r="Q89">
        <v>0</v>
      </c>
      <c r="R89">
        <v>0</v>
      </c>
      <c r="S89">
        <v>5</v>
      </c>
      <c r="T89" s="7">
        <v>28</v>
      </c>
      <c r="U89" s="7">
        <v>7.2</v>
      </c>
      <c r="V89" s="7">
        <v>11</v>
      </c>
      <c r="W89" s="7">
        <v>4.3</v>
      </c>
      <c r="X89" s="11">
        <v>6.5</v>
      </c>
      <c r="Y89">
        <v>5</v>
      </c>
      <c r="Z89">
        <v>5</v>
      </c>
      <c r="AA89" s="3">
        <v>10.041399999999999</v>
      </c>
      <c r="AB89" s="3">
        <v>4.0723000000000003</v>
      </c>
      <c r="AC89" s="3">
        <v>10.083299999999999</v>
      </c>
      <c r="AD89" s="3">
        <v>3.883</v>
      </c>
      <c r="AE89" s="3">
        <v>10.0997</v>
      </c>
      <c r="AF89" s="3">
        <v>3.7816999999999998</v>
      </c>
      <c r="AG89" s="3">
        <v>10.062099999999999</v>
      </c>
      <c r="AH89" s="3">
        <v>4.1993</v>
      </c>
      <c r="AI89" s="3">
        <v>10.0031</v>
      </c>
      <c r="AJ89" s="3">
        <v>4.0145</v>
      </c>
      <c r="AK89" s="3">
        <v>10.0951</v>
      </c>
      <c r="AL89" s="3">
        <v>3.8187000000000002</v>
      </c>
      <c r="AS89" t="s">
        <v>73</v>
      </c>
      <c r="AT89" t="s">
        <v>70</v>
      </c>
      <c r="AX89" s="1"/>
    </row>
    <row r="90" spans="1:50" x14ac:dyDescent="0.35">
      <c r="A90" s="1">
        <v>42346</v>
      </c>
      <c r="B90" t="s">
        <v>10</v>
      </c>
      <c r="C90">
        <v>1</v>
      </c>
      <c r="D90">
        <v>7</v>
      </c>
      <c r="E90">
        <v>9</v>
      </c>
      <c r="I90" s="11">
        <v>4.45</v>
      </c>
      <c r="J90">
        <v>0</v>
      </c>
      <c r="L90">
        <v>0</v>
      </c>
      <c r="T90" s="7"/>
      <c r="U90" s="7"/>
      <c r="V90" s="7"/>
      <c r="W90" s="7"/>
      <c r="X90" s="11">
        <v>4.4000000000000004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  <c r="AX90" s="1"/>
    </row>
    <row r="91" spans="1:50" x14ac:dyDescent="0.35">
      <c r="A91" s="1">
        <v>42346</v>
      </c>
      <c r="B91" t="s">
        <v>10</v>
      </c>
      <c r="C91">
        <v>1</v>
      </c>
      <c r="D91">
        <v>7</v>
      </c>
      <c r="E91">
        <v>10</v>
      </c>
      <c r="F91">
        <v>72</v>
      </c>
      <c r="G91">
        <v>84</v>
      </c>
      <c r="H91">
        <v>15</v>
      </c>
      <c r="I91" s="11">
        <v>4.8</v>
      </c>
      <c r="J91">
        <v>0</v>
      </c>
      <c r="K91">
        <v>15</v>
      </c>
      <c r="L91">
        <v>0</v>
      </c>
      <c r="M91">
        <v>0</v>
      </c>
      <c r="N91">
        <v>15</v>
      </c>
      <c r="O91">
        <v>5</v>
      </c>
      <c r="P91">
        <v>4</v>
      </c>
      <c r="Q91">
        <v>0</v>
      </c>
      <c r="R91">
        <v>0</v>
      </c>
      <c r="S91">
        <v>6</v>
      </c>
      <c r="T91" s="7">
        <v>26</v>
      </c>
      <c r="U91" s="7">
        <v>5.7</v>
      </c>
      <c r="V91" s="7">
        <v>9</v>
      </c>
      <c r="W91" s="7">
        <v>4.5999999999999996</v>
      </c>
      <c r="X91" s="11">
        <v>4.5199999999999996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  <c r="AX91" s="1"/>
    </row>
    <row r="92" spans="1:50" x14ac:dyDescent="0.35">
      <c r="A92" s="1">
        <v>42346</v>
      </c>
      <c r="B92" t="s">
        <v>10</v>
      </c>
      <c r="C92">
        <v>1</v>
      </c>
      <c r="D92">
        <v>7</v>
      </c>
      <c r="E92">
        <v>11</v>
      </c>
      <c r="F92">
        <v>60</v>
      </c>
      <c r="G92">
        <v>97</v>
      </c>
      <c r="H92">
        <v>18</v>
      </c>
      <c r="I92" s="11">
        <v>5.05</v>
      </c>
      <c r="J92">
        <v>0</v>
      </c>
      <c r="K92">
        <v>15</v>
      </c>
      <c r="L92">
        <v>0</v>
      </c>
      <c r="M92">
        <v>0</v>
      </c>
      <c r="N92">
        <v>15</v>
      </c>
      <c r="O92">
        <v>7</v>
      </c>
      <c r="P92">
        <v>2</v>
      </c>
      <c r="Q92">
        <v>0</v>
      </c>
      <c r="R92">
        <v>0</v>
      </c>
      <c r="S92">
        <v>6</v>
      </c>
      <c r="T92" s="7">
        <v>36</v>
      </c>
      <c r="U92" s="7">
        <v>6.5</v>
      </c>
      <c r="V92" s="7">
        <v>6.5</v>
      </c>
      <c r="W92" s="7">
        <v>3.9</v>
      </c>
      <c r="X92" s="11">
        <v>4.5999999999999996</v>
      </c>
      <c r="Y92">
        <v>10</v>
      </c>
      <c r="Z92">
        <v>5</v>
      </c>
      <c r="AA92" s="3">
        <v>10.043200000000001</v>
      </c>
      <c r="AB92" s="3">
        <v>3.8502999999999998</v>
      </c>
      <c r="AC92" s="3">
        <v>10.007300000000001</v>
      </c>
      <c r="AD92" s="3">
        <v>3.7349000000000001</v>
      </c>
      <c r="AE92" s="3">
        <v>10.014900000000001</v>
      </c>
      <c r="AF92" s="3">
        <v>3.8233999999999999</v>
      </c>
      <c r="AG92" s="3">
        <v>10.060600000000001</v>
      </c>
      <c r="AH92" s="3">
        <v>4.2077999999999998</v>
      </c>
      <c r="AI92" s="3">
        <v>10.0494</v>
      </c>
      <c r="AJ92" s="3">
        <v>4.0513000000000003</v>
      </c>
      <c r="AK92" s="3">
        <v>10.0253</v>
      </c>
      <c r="AL92" s="3">
        <v>4.0766999999999998</v>
      </c>
      <c r="AS92" t="s">
        <v>73</v>
      </c>
      <c r="AT92" t="s">
        <v>70</v>
      </c>
      <c r="AX92" s="1"/>
    </row>
    <row r="93" spans="1:50" x14ac:dyDescent="0.35">
      <c r="A93" s="1">
        <v>42346</v>
      </c>
      <c r="B93" t="s">
        <v>10</v>
      </c>
      <c r="C93">
        <v>1</v>
      </c>
      <c r="D93">
        <v>7</v>
      </c>
      <c r="E93">
        <v>12</v>
      </c>
      <c r="I93" s="11">
        <v>3.25</v>
      </c>
      <c r="J93">
        <v>0</v>
      </c>
      <c r="L93">
        <v>0</v>
      </c>
      <c r="T93" s="7"/>
      <c r="U93" s="7"/>
      <c r="V93" s="7"/>
      <c r="W93" s="7"/>
      <c r="X93" s="11">
        <v>3.2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>
        <v>42346</v>
      </c>
      <c r="B94" t="s">
        <v>10</v>
      </c>
      <c r="C94">
        <v>1</v>
      </c>
      <c r="D94">
        <v>7</v>
      </c>
      <c r="E94">
        <v>13</v>
      </c>
      <c r="I94" s="11">
        <v>5.25</v>
      </c>
      <c r="J94">
        <v>0</v>
      </c>
      <c r="L94">
        <v>0</v>
      </c>
      <c r="T94" s="7"/>
      <c r="U94" s="7"/>
      <c r="V94" s="7"/>
      <c r="W94" s="7"/>
      <c r="X94" s="11">
        <v>5.0999999999999996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>
        <v>42346</v>
      </c>
      <c r="B95" t="s">
        <v>10</v>
      </c>
      <c r="C95">
        <v>1</v>
      </c>
      <c r="D95">
        <v>7</v>
      </c>
      <c r="E95">
        <v>14</v>
      </c>
      <c r="F95">
        <v>67</v>
      </c>
      <c r="G95">
        <v>87</v>
      </c>
      <c r="H95">
        <v>23</v>
      </c>
      <c r="I95" s="11">
        <v>5.8</v>
      </c>
      <c r="J95">
        <v>0</v>
      </c>
      <c r="K95">
        <v>13</v>
      </c>
      <c r="L95">
        <v>0</v>
      </c>
      <c r="M95">
        <v>0</v>
      </c>
      <c r="N95">
        <v>13</v>
      </c>
      <c r="O95">
        <v>4</v>
      </c>
      <c r="P95">
        <v>4</v>
      </c>
      <c r="Q95">
        <v>0</v>
      </c>
      <c r="R95">
        <v>0</v>
      </c>
      <c r="S95">
        <v>5</v>
      </c>
      <c r="T95" s="7">
        <v>33</v>
      </c>
      <c r="U95" s="7">
        <v>7.3</v>
      </c>
      <c r="V95" s="7">
        <v>8</v>
      </c>
      <c r="W95" s="7">
        <v>4.2</v>
      </c>
      <c r="X95" s="11">
        <v>5.5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>
        <v>42346</v>
      </c>
      <c r="B96" t="s">
        <v>10</v>
      </c>
      <c r="C96">
        <v>1</v>
      </c>
      <c r="D96">
        <v>7</v>
      </c>
      <c r="E96">
        <v>15</v>
      </c>
      <c r="F96">
        <v>90</v>
      </c>
      <c r="G96">
        <v>81</v>
      </c>
      <c r="H96">
        <v>28</v>
      </c>
      <c r="I96" s="11">
        <v>6.4</v>
      </c>
      <c r="J96">
        <v>0</v>
      </c>
      <c r="K96">
        <v>17</v>
      </c>
      <c r="L96">
        <v>0</v>
      </c>
      <c r="M96">
        <v>0</v>
      </c>
      <c r="N96">
        <v>16</v>
      </c>
      <c r="O96">
        <v>5</v>
      </c>
      <c r="P96">
        <v>6</v>
      </c>
      <c r="Q96">
        <v>0</v>
      </c>
      <c r="R96">
        <v>0</v>
      </c>
      <c r="S96">
        <v>5</v>
      </c>
      <c r="T96" s="7">
        <v>29</v>
      </c>
      <c r="U96" s="7">
        <v>8.8000000000000007</v>
      </c>
      <c r="V96" s="7">
        <v>8.5</v>
      </c>
      <c r="W96" s="7">
        <v>3.9</v>
      </c>
      <c r="X96" s="11">
        <v>6.25</v>
      </c>
      <c r="Y96">
        <v>5</v>
      </c>
      <c r="Z96">
        <v>5</v>
      </c>
      <c r="AA96" s="3">
        <v>10.0688</v>
      </c>
      <c r="AB96" s="3">
        <v>4.1841999999999997</v>
      </c>
      <c r="AC96" s="3">
        <v>10.082100000000001</v>
      </c>
      <c r="AD96" s="3">
        <v>4.1407999999999996</v>
      </c>
      <c r="AE96" s="3">
        <v>10.093</v>
      </c>
      <c r="AF96" s="3">
        <v>3.9954000000000001</v>
      </c>
      <c r="AG96" s="3">
        <v>10.0322</v>
      </c>
      <c r="AH96" s="3">
        <v>3.9620000000000002</v>
      </c>
      <c r="AI96" s="3">
        <v>10.071199999999999</v>
      </c>
      <c r="AJ96" s="3">
        <v>3.7408999999999999</v>
      </c>
      <c r="AK96" s="3">
        <v>10.059799999999999</v>
      </c>
      <c r="AL96" s="3">
        <v>3.8327</v>
      </c>
      <c r="AS96" t="s">
        <v>73</v>
      </c>
      <c r="AT96" t="s">
        <v>70</v>
      </c>
      <c r="AX96" s="1"/>
    </row>
    <row r="97" spans="1:50" x14ac:dyDescent="0.35">
      <c r="A97" s="1">
        <v>42346</v>
      </c>
      <c r="B97" t="s">
        <v>10</v>
      </c>
      <c r="C97">
        <v>1</v>
      </c>
      <c r="D97">
        <v>7</v>
      </c>
      <c r="E97">
        <v>16</v>
      </c>
      <c r="I97" s="11">
        <v>3.15</v>
      </c>
      <c r="J97">
        <v>0</v>
      </c>
      <c r="L97">
        <v>0</v>
      </c>
      <c r="T97" s="7"/>
      <c r="U97" s="7"/>
      <c r="V97" s="7"/>
      <c r="W97" s="7"/>
      <c r="X97" s="11">
        <v>2.9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>
        <v>42346</v>
      </c>
      <c r="B98" t="s">
        <v>10</v>
      </c>
      <c r="C98">
        <v>1</v>
      </c>
      <c r="D98">
        <v>7</v>
      </c>
      <c r="E98">
        <v>17</v>
      </c>
      <c r="I98" s="11">
        <v>4.25</v>
      </c>
      <c r="J98">
        <v>0</v>
      </c>
      <c r="L98">
        <v>0</v>
      </c>
      <c r="T98" s="7"/>
      <c r="U98" s="7"/>
      <c r="V98" s="7"/>
      <c r="W98" s="7"/>
      <c r="X98" s="11">
        <v>4.2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>
        <v>42346</v>
      </c>
      <c r="B99" t="s">
        <v>10</v>
      </c>
      <c r="C99">
        <v>1</v>
      </c>
      <c r="D99">
        <v>7</v>
      </c>
      <c r="E99">
        <v>18</v>
      </c>
      <c r="F99">
        <v>70</v>
      </c>
      <c r="G99">
        <v>73</v>
      </c>
      <c r="H99">
        <v>20</v>
      </c>
      <c r="I99" s="11">
        <v>3.6</v>
      </c>
      <c r="J99">
        <v>0</v>
      </c>
      <c r="K99">
        <v>11</v>
      </c>
      <c r="L99">
        <v>2</v>
      </c>
      <c r="M99">
        <v>0</v>
      </c>
      <c r="N99">
        <v>11</v>
      </c>
      <c r="O99">
        <v>4</v>
      </c>
      <c r="P99">
        <v>4</v>
      </c>
      <c r="Q99">
        <v>0</v>
      </c>
      <c r="R99">
        <v>0</v>
      </c>
      <c r="S99">
        <v>3</v>
      </c>
      <c r="T99" s="7">
        <v>24</v>
      </c>
      <c r="U99" s="7">
        <v>5.6</v>
      </c>
      <c r="V99" s="7">
        <v>11</v>
      </c>
      <c r="W99" s="7">
        <v>5.2</v>
      </c>
      <c r="X99" s="11">
        <v>3.45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>
        <v>42346</v>
      </c>
      <c r="B100" t="s">
        <v>10</v>
      </c>
      <c r="C100">
        <v>1</v>
      </c>
      <c r="D100">
        <v>7</v>
      </c>
      <c r="E100">
        <v>19</v>
      </c>
      <c r="I100" s="11">
        <v>3.9</v>
      </c>
      <c r="J100">
        <v>0</v>
      </c>
      <c r="L100">
        <v>2</v>
      </c>
      <c r="T100" s="7"/>
      <c r="U100" s="7"/>
      <c r="V100" s="7"/>
      <c r="W100" s="7"/>
      <c r="X100" s="11">
        <v>3.2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>
        <v>42346</v>
      </c>
      <c r="B101" t="s">
        <v>10</v>
      </c>
      <c r="C101">
        <v>1</v>
      </c>
      <c r="D101">
        <v>7</v>
      </c>
      <c r="E101">
        <v>20</v>
      </c>
      <c r="I101" s="11">
        <v>1.4</v>
      </c>
      <c r="J101">
        <v>0</v>
      </c>
      <c r="L101">
        <v>1</v>
      </c>
      <c r="T101" s="7"/>
      <c r="U101" s="7"/>
      <c r="V101" s="7"/>
      <c r="W101" s="7"/>
      <c r="X101" s="11">
        <v>1.3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 t="s">
        <v>22</v>
      </c>
      <c r="B102" t="s">
        <v>11</v>
      </c>
      <c r="C102">
        <v>1</v>
      </c>
      <c r="D102">
        <v>7</v>
      </c>
      <c r="E102">
        <v>1</v>
      </c>
      <c r="F102">
        <v>35</v>
      </c>
      <c r="G102">
        <v>40</v>
      </c>
      <c r="H102">
        <v>10</v>
      </c>
      <c r="I102" s="11">
        <v>0.4</v>
      </c>
      <c r="J102">
        <v>0</v>
      </c>
      <c r="K102">
        <v>3</v>
      </c>
      <c r="L102">
        <v>2</v>
      </c>
      <c r="M102">
        <v>0</v>
      </c>
      <c r="T102" s="7"/>
      <c r="U102" s="7"/>
      <c r="V102" s="7"/>
      <c r="W102" s="7"/>
      <c r="X102" s="11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S102" t="s">
        <v>73</v>
      </c>
      <c r="AT102" t="s">
        <v>71</v>
      </c>
      <c r="AX102" s="1"/>
    </row>
    <row r="103" spans="1:50" x14ac:dyDescent="0.35">
      <c r="A103" s="1" t="s">
        <v>22</v>
      </c>
      <c r="B103" t="s">
        <v>11</v>
      </c>
      <c r="C103">
        <v>1</v>
      </c>
      <c r="D103">
        <v>7</v>
      </c>
      <c r="E103">
        <v>2</v>
      </c>
      <c r="F103">
        <v>102</v>
      </c>
      <c r="G103">
        <v>38</v>
      </c>
      <c r="H103">
        <v>10</v>
      </c>
      <c r="I103" s="11">
        <v>0.4</v>
      </c>
      <c r="J103">
        <v>0</v>
      </c>
      <c r="K103">
        <v>3</v>
      </c>
      <c r="L103">
        <v>2</v>
      </c>
      <c r="M103">
        <v>0</v>
      </c>
      <c r="N103">
        <v>3</v>
      </c>
      <c r="O103">
        <v>0</v>
      </c>
      <c r="P103">
        <v>0</v>
      </c>
      <c r="Q103">
        <v>0</v>
      </c>
      <c r="R103">
        <v>3</v>
      </c>
      <c r="S103">
        <v>0</v>
      </c>
      <c r="T103" s="7">
        <v>47</v>
      </c>
      <c r="U103" s="7">
        <v>4.5</v>
      </c>
      <c r="V103" s="7">
        <v>12</v>
      </c>
      <c r="W103" s="7">
        <v>3.7</v>
      </c>
      <c r="X103" s="11">
        <v>0.65</v>
      </c>
      <c r="Y103">
        <v>20</v>
      </c>
      <c r="Z103">
        <v>30</v>
      </c>
      <c r="AA103" s="3">
        <v>10</v>
      </c>
      <c r="AB103" s="3">
        <v>2.1</v>
      </c>
      <c r="AC103" s="3">
        <v>10</v>
      </c>
      <c r="AD103" s="3">
        <v>2.2000000000000002</v>
      </c>
      <c r="AE103" s="3">
        <v>10</v>
      </c>
      <c r="AF103" s="3">
        <v>2.7</v>
      </c>
      <c r="AG103" s="3">
        <v>10</v>
      </c>
      <c r="AH103" s="3">
        <v>3.7</v>
      </c>
      <c r="AI103" s="3">
        <v>10</v>
      </c>
      <c r="AJ103" s="3">
        <v>3.4</v>
      </c>
      <c r="AK103" s="3">
        <v>10</v>
      </c>
      <c r="AL103" s="3">
        <v>3.5</v>
      </c>
      <c r="AS103" t="s">
        <v>73</v>
      </c>
      <c r="AT103" t="s">
        <v>71</v>
      </c>
      <c r="AX103" s="1"/>
    </row>
    <row r="104" spans="1:50" x14ac:dyDescent="0.35">
      <c r="A104" s="1" t="s">
        <v>22</v>
      </c>
      <c r="B104" t="s">
        <v>11</v>
      </c>
      <c r="C104">
        <v>1</v>
      </c>
      <c r="D104">
        <v>7</v>
      </c>
      <c r="E104">
        <v>3</v>
      </c>
      <c r="I104" s="11"/>
      <c r="T104" s="7"/>
      <c r="U104" s="7"/>
      <c r="V104" s="7"/>
      <c r="W104" s="7"/>
      <c r="X104" s="11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t="s">
        <v>73</v>
      </c>
      <c r="AT104" t="s">
        <v>71</v>
      </c>
      <c r="AX104" s="1"/>
    </row>
    <row r="105" spans="1:50" x14ac:dyDescent="0.35">
      <c r="A105" s="1" t="s">
        <v>22</v>
      </c>
      <c r="B105" t="s">
        <v>11</v>
      </c>
      <c r="C105">
        <v>1</v>
      </c>
      <c r="D105">
        <v>7</v>
      </c>
      <c r="E105">
        <v>4</v>
      </c>
      <c r="I105" s="11"/>
      <c r="T105" s="7"/>
      <c r="U105" s="7"/>
      <c r="V105" s="7"/>
      <c r="W105" s="7"/>
      <c r="X105" s="11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 t="s">
        <v>22</v>
      </c>
      <c r="B106" t="s">
        <v>11</v>
      </c>
      <c r="C106">
        <v>1</v>
      </c>
      <c r="D106">
        <v>7</v>
      </c>
      <c r="E106">
        <v>5</v>
      </c>
      <c r="I106" s="11"/>
      <c r="K106" s="9"/>
      <c r="T106" s="7"/>
      <c r="U106" s="7"/>
      <c r="V106" s="7"/>
      <c r="W106" s="7"/>
      <c r="X106" s="11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 t="s">
        <v>22</v>
      </c>
      <c r="B107" t="s">
        <v>11</v>
      </c>
      <c r="C107">
        <v>1</v>
      </c>
      <c r="D107">
        <v>7</v>
      </c>
      <c r="E107">
        <v>6</v>
      </c>
      <c r="F107">
        <v>50</v>
      </c>
      <c r="G107">
        <v>60</v>
      </c>
      <c r="H107">
        <v>10</v>
      </c>
      <c r="I107" s="11">
        <v>0.2</v>
      </c>
      <c r="J107">
        <v>0</v>
      </c>
      <c r="K107" s="9">
        <v>3</v>
      </c>
      <c r="L107">
        <v>6</v>
      </c>
      <c r="M107">
        <v>0</v>
      </c>
      <c r="N107">
        <v>3</v>
      </c>
      <c r="T107" s="7"/>
      <c r="U107" s="7"/>
      <c r="V107" s="7"/>
      <c r="W107" s="7"/>
      <c r="X107" s="1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  <c r="AX107" s="1"/>
    </row>
    <row r="108" spans="1:50" x14ac:dyDescent="0.35">
      <c r="A108" s="1" t="s">
        <v>22</v>
      </c>
      <c r="B108" t="s">
        <v>11</v>
      </c>
      <c r="C108">
        <v>1</v>
      </c>
      <c r="D108">
        <v>7</v>
      </c>
      <c r="E108">
        <v>7</v>
      </c>
      <c r="I108" s="11"/>
      <c r="K108" s="9"/>
      <c r="T108" s="7"/>
      <c r="U108" s="7"/>
      <c r="V108" s="7"/>
      <c r="W108" s="7"/>
      <c r="X108" s="11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 t="s">
        <v>22</v>
      </c>
      <c r="B109" t="s">
        <v>11</v>
      </c>
      <c r="C109">
        <v>1</v>
      </c>
      <c r="D109">
        <v>7</v>
      </c>
      <c r="E109">
        <v>8</v>
      </c>
      <c r="F109">
        <v>70</v>
      </c>
      <c r="G109">
        <v>55</v>
      </c>
      <c r="H109">
        <v>8</v>
      </c>
      <c r="I109" s="11">
        <v>0.6</v>
      </c>
      <c r="J109">
        <v>0</v>
      </c>
      <c r="K109" s="9">
        <v>1</v>
      </c>
      <c r="L109">
        <v>1</v>
      </c>
      <c r="M109">
        <v>0</v>
      </c>
      <c r="N109">
        <v>1</v>
      </c>
      <c r="T109" s="7"/>
      <c r="U109" s="7"/>
      <c r="V109" s="7"/>
      <c r="W109" s="7"/>
      <c r="X109" s="1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 t="s">
        <v>22</v>
      </c>
      <c r="B110" t="s">
        <v>11</v>
      </c>
      <c r="C110">
        <v>1</v>
      </c>
      <c r="D110">
        <v>7</v>
      </c>
      <c r="E110">
        <v>9</v>
      </c>
      <c r="I110" s="11"/>
      <c r="K110" s="9"/>
      <c r="T110" s="7"/>
      <c r="U110" s="7"/>
      <c r="V110" s="7"/>
      <c r="W110" s="7"/>
      <c r="X110" s="11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t="s">
        <v>73</v>
      </c>
      <c r="AT110" t="s">
        <v>71</v>
      </c>
      <c r="AX110" s="1"/>
    </row>
    <row r="111" spans="1:50" x14ac:dyDescent="0.35">
      <c r="A111" s="1" t="s">
        <v>22</v>
      </c>
      <c r="B111" t="s">
        <v>11</v>
      </c>
      <c r="C111">
        <v>1</v>
      </c>
      <c r="D111">
        <v>7</v>
      </c>
      <c r="E111">
        <v>10</v>
      </c>
      <c r="F111">
        <v>66</v>
      </c>
      <c r="G111">
        <v>50</v>
      </c>
      <c r="H111">
        <v>13</v>
      </c>
      <c r="I111" s="11">
        <v>0.2</v>
      </c>
      <c r="J111">
        <v>0</v>
      </c>
      <c r="K111" s="9">
        <v>4</v>
      </c>
      <c r="L111">
        <v>5</v>
      </c>
      <c r="M111">
        <v>0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 s="7"/>
      <c r="U111" s="7"/>
      <c r="V111" s="7"/>
      <c r="W111" s="7"/>
      <c r="X111" s="11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 t="s">
        <v>22</v>
      </c>
      <c r="B112" t="s">
        <v>11</v>
      </c>
      <c r="C112">
        <v>1</v>
      </c>
      <c r="D112">
        <v>7</v>
      </c>
      <c r="E112">
        <v>11</v>
      </c>
      <c r="F112">
        <v>80</v>
      </c>
      <c r="G112">
        <v>38</v>
      </c>
      <c r="H112">
        <v>9</v>
      </c>
      <c r="I112" s="11">
        <v>0.4</v>
      </c>
      <c r="J112">
        <v>0</v>
      </c>
      <c r="K112" s="9">
        <v>3</v>
      </c>
      <c r="L112">
        <v>3</v>
      </c>
      <c r="M112">
        <v>0</v>
      </c>
      <c r="N112">
        <v>3</v>
      </c>
      <c r="O112">
        <v>0</v>
      </c>
      <c r="P112">
        <v>0</v>
      </c>
      <c r="Q112">
        <v>0</v>
      </c>
      <c r="R112">
        <v>2</v>
      </c>
      <c r="S112">
        <v>1</v>
      </c>
      <c r="T112" s="7">
        <v>38</v>
      </c>
      <c r="U112" s="7">
        <v>4.8</v>
      </c>
      <c r="V112" s="7">
        <v>18</v>
      </c>
      <c r="W112" s="7">
        <v>3.5</v>
      </c>
      <c r="X112" s="11">
        <v>0.6</v>
      </c>
      <c r="Y112">
        <v>20</v>
      </c>
      <c r="Z112">
        <v>30</v>
      </c>
      <c r="AA112" s="3">
        <v>10</v>
      </c>
      <c r="AB112" s="3">
        <v>3.9</v>
      </c>
      <c r="AC112" s="3">
        <v>10</v>
      </c>
      <c r="AD112" s="3">
        <v>3.4</v>
      </c>
      <c r="AE112" s="3">
        <v>10</v>
      </c>
      <c r="AF112" s="3">
        <v>3.3</v>
      </c>
      <c r="AG112" s="3">
        <v>10</v>
      </c>
      <c r="AH112" s="3">
        <v>3.1</v>
      </c>
      <c r="AI112" s="3">
        <v>10</v>
      </c>
      <c r="AJ112" s="3">
        <v>2.9</v>
      </c>
      <c r="AK112" s="3">
        <v>10</v>
      </c>
      <c r="AL112" s="3">
        <v>3.3</v>
      </c>
      <c r="AS112" t="s">
        <v>73</v>
      </c>
      <c r="AT112" t="s">
        <v>71</v>
      </c>
      <c r="AX112" s="1"/>
    </row>
    <row r="113" spans="1:50" x14ac:dyDescent="0.35">
      <c r="A113" s="1" t="s">
        <v>22</v>
      </c>
      <c r="B113" t="s">
        <v>11</v>
      </c>
      <c r="C113">
        <v>1</v>
      </c>
      <c r="D113">
        <v>7</v>
      </c>
      <c r="E113">
        <v>12</v>
      </c>
      <c r="I113" s="11"/>
      <c r="K113" s="9"/>
      <c r="T113" s="7"/>
      <c r="U113" s="7"/>
      <c r="V113" s="7"/>
      <c r="W113" s="7"/>
      <c r="X113" s="11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  <c r="AX113" s="1"/>
    </row>
    <row r="114" spans="1:50" x14ac:dyDescent="0.35">
      <c r="A114" s="1" t="s">
        <v>22</v>
      </c>
      <c r="B114" t="s">
        <v>11</v>
      </c>
      <c r="C114">
        <v>1</v>
      </c>
      <c r="D114">
        <v>7</v>
      </c>
      <c r="E114">
        <v>13</v>
      </c>
      <c r="I114" s="11"/>
      <c r="T114" s="7"/>
      <c r="U114" s="7"/>
      <c r="V114" s="7"/>
      <c r="W114" s="7"/>
      <c r="X114" s="11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 t="s">
        <v>22</v>
      </c>
      <c r="B115" t="s">
        <v>11</v>
      </c>
      <c r="C115">
        <v>1</v>
      </c>
      <c r="D115">
        <v>7</v>
      </c>
      <c r="E115">
        <v>14</v>
      </c>
      <c r="F115">
        <v>60</v>
      </c>
      <c r="G115">
        <v>50</v>
      </c>
      <c r="H115">
        <v>15</v>
      </c>
      <c r="I115" s="11">
        <v>0.4</v>
      </c>
      <c r="J115">
        <v>0</v>
      </c>
      <c r="K115">
        <v>3</v>
      </c>
      <c r="L115">
        <v>3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 s="7"/>
      <c r="U115" s="7"/>
      <c r="V115" s="7"/>
      <c r="W115" s="7"/>
      <c r="X115" s="11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t="s">
        <v>73</v>
      </c>
      <c r="AT115" t="s">
        <v>71</v>
      </c>
      <c r="AX115" s="1"/>
    </row>
    <row r="116" spans="1:50" x14ac:dyDescent="0.35">
      <c r="A116" s="1" t="s">
        <v>22</v>
      </c>
      <c r="B116" t="s">
        <v>11</v>
      </c>
      <c r="C116">
        <v>1</v>
      </c>
      <c r="D116">
        <v>7</v>
      </c>
      <c r="E116">
        <v>15</v>
      </c>
      <c r="F116">
        <v>60</v>
      </c>
      <c r="G116">
        <v>65</v>
      </c>
      <c r="H116">
        <v>11</v>
      </c>
      <c r="I116" s="11">
        <v>0.1</v>
      </c>
      <c r="J116">
        <v>0</v>
      </c>
      <c r="K116">
        <v>3</v>
      </c>
      <c r="L116">
        <v>9</v>
      </c>
      <c r="M116">
        <v>0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 s="7"/>
      <c r="U116" s="7"/>
      <c r="V116" s="7"/>
      <c r="W116" s="7"/>
      <c r="X116" s="11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  <c r="AX116" s="1"/>
    </row>
    <row r="117" spans="1:50" x14ac:dyDescent="0.35">
      <c r="A117" s="1" t="s">
        <v>22</v>
      </c>
      <c r="B117" t="s">
        <v>11</v>
      </c>
      <c r="C117">
        <v>1</v>
      </c>
      <c r="D117">
        <v>7</v>
      </c>
      <c r="E117">
        <v>16</v>
      </c>
      <c r="I117" s="11"/>
      <c r="T117" s="7"/>
      <c r="U117" s="7"/>
      <c r="V117" s="7"/>
      <c r="W117" s="7"/>
      <c r="X117" s="1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 t="s">
        <v>22</v>
      </c>
      <c r="B118" t="s">
        <v>11</v>
      </c>
      <c r="C118">
        <v>1</v>
      </c>
      <c r="D118">
        <v>7</v>
      </c>
      <c r="E118">
        <v>17</v>
      </c>
      <c r="I118" s="11"/>
      <c r="T118" s="7"/>
      <c r="U118" s="7"/>
      <c r="V118" s="7"/>
      <c r="W118" s="7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 t="s">
        <v>22</v>
      </c>
      <c r="B119" t="s">
        <v>11</v>
      </c>
      <c r="C119">
        <v>1</v>
      </c>
      <c r="D119">
        <v>7</v>
      </c>
      <c r="E119">
        <v>18</v>
      </c>
      <c r="I119" s="11"/>
      <c r="T119" s="7"/>
      <c r="U119" s="7"/>
      <c r="V119" s="7"/>
      <c r="W119" s="7"/>
      <c r="X119" s="11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 t="s">
        <v>22</v>
      </c>
      <c r="B120" t="s">
        <v>11</v>
      </c>
      <c r="C120">
        <v>1</v>
      </c>
      <c r="D120">
        <v>7</v>
      </c>
      <c r="E120">
        <v>19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 t="s">
        <v>22</v>
      </c>
      <c r="B121" t="s">
        <v>11</v>
      </c>
      <c r="C121">
        <v>1</v>
      </c>
      <c r="D121">
        <v>7</v>
      </c>
      <c r="E121">
        <v>20</v>
      </c>
      <c r="I121" s="11"/>
      <c r="T121" s="7"/>
      <c r="U121" s="7"/>
      <c r="V121" s="7"/>
      <c r="W121" s="7"/>
      <c r="X121" s="1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>
        <v>42346</v>
      </c>
      <c r="B122" t="s">
        <v>14</v>
      </c>
      <c r="C122">
        <v>2</v>
      </c>
      <c r="D122">
        <v>9</v>
      </c>
      <c r="E122">
        <v>1</v>
      </c>
      <c r="F122">
        <v>62</v>
      </c>
      <c r="G122">
        <v>60</v>
      </c>
      <c r="H122">
        <v>15</v>
      </c>
      <c r="I122" s="11">
        <v>0</v>
      </c>
      <c r="J122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7">
        <v>0</v>
      </c>
      <c r="U122" s="7">
        <v>0</v>
      </c>
      <c r="V122" s="7">
        <v>0</v>
      </c>
      <c r="W122" s="7">
        <v>0</v>
      </c>
      <c r="X122" s="11">
        <v>0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7">
        <v>3000.1</v>
      </c>
      <c r="AN122" s="7">
        <v>297.8</v>
      </c>
      <c r="AO122" s="7">
        <v>3000.5</v>
      </c>
      <c r="AP122" s="7">
        <v>274.60000000000002</v>
      </c>
      <c r="AQ122" s="7">
        <v>3000.2</v>
      </c>
      <c r="AR122" s="7">
        <v>283</v>
      </c>
      <c r="AS122" s="3" t="s">
        <v>74</v>
      </c>
      <c r="AT122" s="3" t="s">
        <v>70</v>
      </c>
      <c r="AX122" s="1"/>
    </row>
    <row r="123" spans="1:50" x14ac:dyDescent="0.35">
      <c r="A123" s="1">
        <v>42346</v>
      </c>
      <c r="B123" t="s">
        <v>14</v>
      </c>
      <c r="C123">
        <v>2</v>
      </c>
      <c r="D123">
        <v>9</v>
      </c>
      <c r="E123">
        <v>2</v>
      </c>
      <c r="F123">
        <v>40</v>
      </c>
      <c r="G123">
        <v>42</v>
      </c>
      <c r="H123">
        <v>10</v>
      </c>
      <c r="I123" s="11">
        <v>0.2</v>
      </c>
      <c r="J123">
        <v>0</v>
      </c>
      <c r="K123">
        <v>1</v>
      </c>
      <c r="L123">
        <f>8+1</f>
        <v>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7">
        <v>0</v>
      </c>
      <c r="U123" s="7">
        <v>0</v>
      </c>
      <c r="V123" s="7">
        <v>0</v>
      </c>
      <c r="W123" s="7">
        <v>0</v>
      </c>
      <c r="X123" s="11">
        <v>0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>
        <v>42346</v>
      </c>
      <c r="B124" t="s">
        <v>14</v>
      </c>
      <c r="C124">
        <v>2</v>
      </c>
      <c r="D124">
        <v>9</v>
      </c>
      <c r="E124">
        <v>3</v>
      </c>
      <c r="F124">
        <v>74</v>
      </c>
      <c r="G124">
        <v>55</v>
      </c>
      <c r="H124">
        <v>13</v>
      </c>
      <c r="I124" s="11">
        <v>2</v>
      </c>
      <c r="J124">
        <v>0</v>
      </c>
      <c r="K124">
        <v>3</v>
      </c>
      <c r="L124">
        <v>7</v>
      </c>
      <c r="M124">
        <v>0</v>
      </c>
      <c r="N124">
        <v>3</v>
      </c>
      <c r="O124">
        <v>0</v>
      </c>
      <c r="P124">
        <v>2</v>
      </c>
      <c r="Q124">
        <v>0</v>
      </c>
      <c r="R124">
        <v>0</v>
      </c>
      <c r="S124">
        <v>1</v>
      </c>
      <c r="T124" s="7">
        <v>28</v>
      </c>
      <c r="U124" s="7">
        <v>8.1999999999999993</v>
      </c>
      <c r="V124" s="7">
        <v>8.5</v>
      </c>
      <c r="W124" s="7">
        <v>5</v>
      </c>
      <c r="X124" s="11">
        <v>1.9</v>
      </c>
      <c r="Y124">
        <v>0</v>
      </c>
      <c r="Z124">
        <v>5</v>
      </c>
      <c r="AA124" s="5">
        <v>10.039099999999999</v>
      </c>
      <c r="AB124" s="5">
        <v>4.0603999999999996</v>
      </c>
      <c r="AC124" s="5">
        <v>10.0787</v>
      </c>
      <c r="AD124" s="5">
        <v>3.7719</v>
      </c>
      <c r="AE124" s="5">
        <v>10.013500000000001</v>
      </c>
      <c r="AF124" s="5">
        <v>3.9481000000000002</v>
      </c>
      <c r="AG124" s="5">
        <v>10.0548</v>
      </c>
      <c r="AH124" s="5">
        <v>4.0804</v>
      </c>
      <c r="AI124" s="5">
        <v>10.0398</v>
      </c>
      <c r="AJ124" s="5">
        <v>4.0305</v>
      </c>
      <c r="AK124" s="5">
        <v>10.073499999999999</v>
      </c>
      <c r="AL124" s="5">
        <v>4.1105</v>
      </c>
      <c r="AS124" t="s">
        <v>74</v>
      </c>
      <c r="AT124" t="s">
        <v>70</v>
      </c>
      <c r="AX124" s="1"/>
    </row>
    <row r="125" spans="1:50" x14ac:dyDescent="0.35">
      <c r="A125" s="1">
        <v>42346</v>
      </c>
      <c r="B125" t="s">
        <v>14</v>
      </c>
      <c r="C125">
        <v>2</v>
      </c>
      <c r="D125">
        <v>9</v>
      </c>
      <c r="E125">
        <v>4</v>
      </c>
      <c r="I125" s="11">
        <v>4.8</v>
      </c>
      <c r="J125">
        <v>0</v>
      </c>
      <c r="L125">
        <v>2</v>
      </c>
      <c r="T125" s="7"/>
      <c r="U125" s="7"/>
      <c r="V125" s="7"/>
      <c r="W125" s="7"/>
      <c r="X125" s="11">
        <v>4.4000000000000004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>
        <v>42346</v>
      </c>
      <c r="B126" t="s">
        <v>14</v>
      </c>
      <c r="C126">
        <v>2</v>
      </c>
      <c r="D126">
        <v>9</v>
      </c>
      <c r="E126">
        <v>5</v>
      </c>
      <c r="F126">
        <v>60</v>
      </c>
      <c r="G126">
        <v>70</v>
      </c>
      <c r="H126">
        <v>10</v>
      </c>
      <c r="I126" s="11">
        <v>2.75</v>
      </c>
      <c r="J126">
        <v>0</v>
      </c>
      <c r="K126">
        <v>6</v>
      </c>
      <c r="L126">
        <v>0</v>
      </c>
      <c r="M126">
        <v>0</v>
      </c>
      <c r="N126">
        <v>6</v>
      </c>
      <c r="O126">
        <v>6</v>
      </c>
      <c r="P126">
        <v>0</v>
      </c>
      <c r="Q126">
        <v>0</v>
      </c>
      <c r="R126">
        <v>0</v>
      </c>
      <c r="S126">
        <v>0</v>
      </c>
      <c r="T126" s="7">
        <v>27</v>
      </c>
      <c r="U126" s="7">
        <v>8.1</v>
      </c>
      <c r="V126" s="7">
        <v>9</v>
      </c>
      <c r="W126" s="7">
        <v>3.2</v>
      </c>
      <c r="X126" s="11">
        <v>2.5499999999999998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>
        <v>42346</v>
      </c>
      <c r="B127" t="s">
        <v>14</v>
      </c>
      <c r="C127">
        <v>2</v>
      </c>
      <c r="D127">
        <v>9</v>
      </c>
      <c r="E127">
        <v>6</v>
      </c>
      <c r="I127" s="11">
        <v>1.95</v>
      </c>
      <c r="J127">
        <v>0</v>
      </c>
      <c r="L127">
        <v>0</v>
      </c>
      <c r="T127" s="7"/>
      <c r="U127" s="7"/>
      <c r="V127" s="7"/>
      <c r="W127" s="7"/>
      <c r="X127" s="11">
        <v>1.95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>
        <v>42346</v>
      </c>
      <c r="B128" t="s">
        <v>14</v>
      </c>
      <c r="C128">
        <v>2</v>
      </c>
      <c r="D128">
        <v>9</v>
      </c>
      <c r="E128">
        <v>7</v>
      </c>
      <c r="I128" s="11">
        <v>5.75</v>
      </c>
      <c r="J128">
        <v>0</v>
      </c>
      <c r="L128">
        <v>0</v>
      </c>
      <c r="T128" s="7"/>
      <c r="U128" s="7"/>
      <c r="V128" s="7"/>
      <c r="W128" s="7"/>
      <c r="X128" s="11">
        <v>5.65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>
        <v>42346</v>
      </c>
      <c r="B129" t="s">
        <v>14</v>
      </c>
      <c r="C129">
        <v>2</v>
      </c>
      <c r="D129">
        <v>9</v>
      </c>
      <c r="E129">
        <v>8</v>
      </c>
      <c r="I129" s="11">
        <v>2.5499999999999998</v>
      </c>
      <c r="J129">
        <v>1</v>
      </c>
      <c r="L129">
        <v>0</v>
      </c>
      <c r="T129" s="7"/>
      <c r="U129" s="7"/>
      <c r="V129" s="7"/>
      <c r="W129" s="7"/>
      <c r="X129" s="11">
        <v>2.4500000000000002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t="s">
        <v>74</v>
      </c>
      <c r="AT129" t="s">
        <v>70</v>
      </c>
      <c r="AX129" s="1"/>
    </row>
    <row r="130" spans="1:50" x14ac:dyDescent="0.35">
      <c r="A130" s="1">
        <v>42346</v>
      </c>
      <c r="B130" t="s">
        <v>14</v>
      </c>
      <c r="C130">
        <v>2</v>
      </c>
      <c r="D130">
        <v>9</v>
      </c>
      <c r="E130">
        <v>9</v>
      </c>
      <c r="F130">
        <v>58</v>
      </c>
      <c r="G130">
        <v>86</v>
      </c>
      <c r="H130">
        <v>16</v>
      </c>
      <c r="I130" s="11">
        <v>6.2</v>
      </c>
      <c r="J130">
        <v>2</v>
      </c>
      <c r="K130">
        <v>15</v>
      </c>
      <c r="L130">
        <v>0</v>
      </c>
      <c r="M130">
        <v>0</v>
      </c>
      <c r="N130">
        <v>10</v>
      </c>
      <c r="O130">
        <v>1</v>
      </c>
      <c r="P130">
        <v>3</v>
      </c>
      <c r="Q130">
        <v>0</v>
      </c>
      <c r="R130">
        <v>0</v>
      </c>
      <c r="S130">
        <v>6</v>
      </c>
      <c r="T130" s="7">
        <v>34</v>
      </c>
      <c r="U130" s="7">
        <v>7.3</v>
      </c>
      <c r="V130" s="7">
        <v>7</v>
      </c>
      <c r="W130" s="7">
        <v>4.4000000000000004</v>
      </c>
      <c r="X130" s="11">
        <v>6.05</v>
      </c>
      <c r="Y130">
        <v>10</v>
      </c>
      <c r="Z130">
        <v>30</v>
      </c>
      <c r="AA130" s="5">
        <v>10.034000000000001</v>
      </c>
      <c r="AB130" s="5">
        <v>3.6313</v>
      </c>
      <c r="AC130" s="5">
        <v>10.0625</v>
      </c>
      <c r="AD130" s="5">
        <v>3.7734999999999999</v>
      </c>
      <c r="AE130" s="5">
        <v>10.069000000000001</v>
      </c>
      <c r="AF130" s="5">
        <v>3.8108</v>
      </c>
      <c r="AG130" s="5">
        <v>10.081099999999999</v>
      </c>
      <c r="AH130" s="5">
        <v>4.0697000000000001</v>
      </c>
      <c r="AI130" s="5">
        <v>10.0044</v>
      </c>
      <c r="AJ130" s="5">
        <v>4.0274000000000001</v>
      </c>
      <c r="AK130" s="5">
        <v>10.005800000000001</v>
      </c>
      <c r="AL130" s="5">
        <v>4.1298000000000004</v>
      </c>
      <c r="AS130" t="s">
        <v>74</v>
      </c>
      <c r="AT130" t="s">
        <v>70</v>
      </c>
      <c r="AX130" s="1"/>
    </row>
    <row r="131" spans="1:50" x14ac:dyDescent="0.35">
      <c r="A131" s="1">
        <v>42346</v>
      </c>
      <c r="B131" t="s">
        <v>14</v>
      </c>
      <c r="C131">
        <v>2</v>
      </c>
      <c r="D131">
        <v>9</v>
      </c>
      <c r="E131">
        <v>10</v>
      </c>
      <c r="I131" s="11">
        <v>0.9</v>
      </c>
      <c r="J131">
        <v>0</v>
      </c>
      <c r="L131">
        <v>0</v>
      </c>
      <c r="T131" s="7"/>
      <c r="U131" s="7"/>
      <c r="V131" s="7"/>
      <c r="W131" s="7"/>
      <c r="X131" s="11">
        <v>0.88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>
        <v>42346</v>
      </c>
      <c r="B132" t="s">
        <v>14</v>
      </c>
      <c r="C132">
        <v>2</v>
      </c>
      <c r="D132">
        <v>9</v>
      </c>
      <c r="E132">
        <v>11</v>
      </c>
      <c r="F132">
        <v>86</v>
      </c>
      <c r="G132">
        <v>72</v>
      </c>
      <c r="H132">
        <v>33</v>
      </c>
      <c r="I132" s="11">
        <v>4.5999999999999996</v>
      </c>
      <c r="J132">
        <v>0</v>
      </c>
      <c r="K132">
        <v>10</v>
      </c>
      <c r="L132">
        <v>0</v>
      </c>
      <c r="M132">
        <v>0</v>
      </c>
      <c r="N132">
        <v>10</v>
      </c>
      <c r="O132">
        <v>2</v>
      </c>
      <c r="P132">
        <v>3</v>
      </c>
      <c r="Q132">
        <v>0</v>
      </c>
      <c r="R132">
        <v>0</v>
      </c>
      <c r="S132">
        <v>5</v>
      </c>
      <c r="T132" s="7">
        <v>30</v>
      </c>
      <c r="U132" s="7">
        <v>6.7</v>
      </c>
      <c r="V132" s="7">
        <v>7</v>
      </c>
      <c r="W132" s="7">
        <v>4.0999999999999996</v>
      </c>
      <c r="X132" s="11">
        <v>4.4000000000000004</v>
      </c>
      <c r="Y132">
        <v>10</v>
      </c>
      <c r="Z132">
        <v>10</v>
      </c>
      <c r="AA132" s="5">
        <v>10.021800000000001</v>
      </c>
      <c r="AB132" s="5">
        <v>3.6915</v>
      </c>
      <c r="AC132" s="5">
        <v>10.0504</v>
      </c>
      <c r="AD132" s="5">
        <v>3.7907999999999999</v>
      </c>
      <c r="AE132" s="5">
        <v>10.0542</v>
      </c>
      <c r="AF132" s="5">
        <v>4.0587999999999997</v>
      </c>
      <c r="AG132" s="5">
        <v>10.023999999999999</v>
      </c>
      <c r="AH132" s="5">
        <v>3.6793</v>
      </c>
      <c r="AI132" s="5">
        <v>10.005100000000001</v>
      </c>
      <c r="AJ132" s="5">
        <v>3.8083999999999998</v>
      </c>
      <c r="AK132" s="5">
        <v>10.0106</v>
      </c>
      <c r="AL132" s="5">
        <v>4.0137999999999998</v>
      </c>
      <c r="AS132" t="s">
        <v>74</v>
      </c>
      <c r="AT132" t="s">
        <v>70</v>
      </c>
      <c r="AX132" s="1"/>
    </row>
    <row r="133" spans="1:50" x14ac:dyDescent="0.35">
      <c r="A133" s="1">
        <v>42346</v>
      </c>
      <c r="B133" t="s">
        <v>14</v>
      </c>
      <c r="C133">
        <v>2</v>
      </c>
      <c r="D133">
        <v>9</v>
      </c>
      <c r="E133">
        <v>12</v>
      </c>
      <c r="I133" s="11">
        <v>5.65</v>
      </c>
      <c r="J133">
        <v>1</v>
      </c>
      <c r="L133">
        <v>0</v>
      </c>
      <c r="T133" s="7"/>
      <c r="U133" s="7"/>
      <c r="V133" s="7"/>
      <c r="W133" s="7"/>
      <c r="X133" s="11">
        <v>5.65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>
        <v>42346</v>
      </c>
      <c r="B134" t="s">
        <v>14</v>
      </c>
      <c r="C134">
        <v>2</v>
      </c>
      <c r="D134">
        <v>9</v>
      </c>
      <c r="E134">
        <v>13</v>
      </c>
      <c r="F134">
        <v>84</v>
      </c>
      <c r="G134">
        <v>83</v>
      </c>
      <c r="H134">
        <v>33</v>
      </c>
      <c r="I134" s="11">
        <v>5.75</v>
      </c>
      <c r="J134">
        <v>5</v>
      </c>
      <c r="K134">
        <v>11</v>
      </c>
      <c r="L134">
        <v>2</v>
      </c>
      <c r="M134">
        <v>0</v>
      </c>
      <c r="N134">
        <v>11</v>
      </c>
      <c r="O134">
        <v>2</v>
      </c>
      <c r="P134">
        <v>5</v>
      </c>
      <c r="Q134">
        <v>0</v>
      </c>
      <c r="R134">
        <v>0</v>
      </c>
      <c r="S134">
        <v>4</v>
      </c>
      <c r="T134" s="7">
        <v>40</v>
      </c>
      <c r="U134" s="7">
        <v>7.3</v>
      </c>
      <c r="V134" s="7">
        <v>11.5</v>
      </c>
      <c r="W134" s="7">
        <v>3.8</v>
      </c>
      <c r="X134" s="11">
        <v>5.5</v>
      </c>
      <c r="Y134">
        <v>5</v>
      </c>
      <c r="Z134">
        <v>10</v>
      </c>
      <c r="AA134" s="5">
        <v>10.0701</v>
      </c>
      <c r="AB134" s="5">
        <v>3.8639999999999999</v>
      </c>
      <c r="AC134" s="5">
        <v>10.0563</v>
      </c>
      <c r="AD134" s="5">
        <v>4.0357000000000003</v>
      </c>
      <c r="AE134" s="5">
        <v>10.079499999999999</v>
      </c>
      <c r="AF134" s="5">
        <v>4.2568000000000001</v>
      </c>
      <c r="AG134" s="5">
        <v>10.064299999999999</v>
      </c>
      <c r="AH134" s="5">
        <v>4.0884999999999998</v>
      </c>
      <c r="AI134" s="5">
        <v>10.053699999999999</v>
      </c>
      <c r="AJ134" s="5">
        <v>4.0807000000000002</v>
      </c>
      <c r="AK134" s="5">
        <v>10.0168</v>
      </c>
      <c r="AL134" s="5">
        <v>4.1079999999999997</v>
      </c>
      <c r="AS134" t="s">
        <v>74</v>
      </c>
      <c r="AT134" t="s">
        <v>70</v>
      </c>
      <c r="AX134" s="1"/>
    </row>
    <row r="135" spans="1:50" x14ac:dyDescent="0.35">
      <c r="A135" s="1">
        <v>42346</v>
      </c>
      <c r="B135" t="s">
        <v>14</v>
      </c>
      <c r="C135">
        <v>2</v>
      </c>
      <c r="D135">
        <v>9</v>
      </c>
      <c r="E135">
        <v>14</v>
      </c>
      <c r="I135" s="11">
        <v>3.2</v>
      </c>
      <c r="J135">
        <v>0</v>
      </c>
      <c r="L135">
        <v>2</v>
      </c>
      <c r="T135" s="7"/>
      <c r="U135" s="7"/>
      <c r="V135" s="7"/>
      <c r="W135" s="7"/>
      <c r="X135" s="11">
        <v>2.95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>
        <v>42346</v>
      </c>
      <c r="B136" t="s">
        <v>14</v>
      </c>
      <c r="C136">
        <v>2</v>
      </c>
      <c r="D136">
        <v>9</v>
      </c>
      <c r="E136">
        <v>15</v>
      </c>
      <c r="I136" s="11">
        <v>4.45</v>
      </c>
      <c r="J136">
        <v>0</v>
      </c>
      <c r="L136">
        <v>2</v>
      </c>
      <c r="T136" s="7"/>
      <c r="U136" s="7"/>
      <c r="V136" s="7"/>
      <c r="W136" s="7"/>
      <c r="X136" s="11">
        <v>4.4000000000000004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t="s">
        <v>74</v>
      </c>
      <c r="AT136" t="s">
        <v>70</v>
      </c>
      <c r="AX136" s="1"/>
    </row>
    <row r="137" spans="1:50" x14ac:dyDescent="0.35">
      <c r="A137" s="1">
        <v>42346</v>
      </c>
      <c r="B137" t="s">
        <v>14</v>
      </c>
      <c r="C137">
        <v>2</v>
      </c>
      <c r="D137">
        <v>9</v>
      </c>
      <c r="E137">
        <v>16</v>
      </c>
      <c r="I137" s="11">
        <v>3.3</v>
      </c>
      <c r="J137">
        <v>0</v>
      </c>
      <c r="L137">
        <v>1</v>
      </c>
      <c r="T137" s="7"/>
      <c r="U137" s="7"/>
      <c r="V137" s="7"/>
      <c r="W137" s="7"/>
      <c r="X137" s="11">
        <v>3.25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>
        <v>42346</v>
      </c>
      <c r="B138" t="s">
        <v>14</v>
      </c>
      <c r="C138">
        <v>2</v>
      </c>
      <c r="D138">
        <v>9</v>
      </c>
      <c r="E138">
        <v>17</v>
      </c>
      <c r="I138" s="11">
        <v>4.7</v>
      </c>
      <c r="J138">
        <v>0</v>
      </c>
      <c r="L138">
        <v>0</v>
      </c>
      <c r="T138" s="7"/>
      <c r="U138" s="7"/>
      <c r="V138" s="7"/>
      <c r="W138" s="7"/>
      <c r="X138" s="11">
        <v>4.6500000000000004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>
        <v>42346</v>
      </c>
      <c r="B139" t="s">
        <v>14</v>
      </c>
      <c r="C139">
        <v>2</v>
      </c>
      <c r="D139">
        <v>9</v>
      </c>
      <c r="E139">
        <v>18</v>
      </c>
      <c r="F139">
        <v>78</v>
      </c>
      <c r="G139">
        <v>92</v>
      </c>
      <c r="H139">
        <v>24</v>
      </c>
      <c r="I139" s="11">
        <v>5.3</v>
      </c>
      <c r="J139">
        <v>10</v>
      </c>
      <c r="K139">
        <v>10</v>
      </c>
      <c r="L139">
        <v>1</v>
      </c>
      <c r="M139">
        <v>0</v>
      </c>
      <c r="N139">
        <v>10</v>
      </c>
      <c r="O139">
        <v>2</v>
      </c>
      <c r="P139">
        <v>4</v>
      </c>
      <c r="Q139">
        <v>0</v>
      </c>
      <c r="R139">
        <v>0</v>
      </c>
      <c r="S139">
        <v>4</v>
      </c>
      <c r="T139" s="7">
        <v>32</v>
      </c>
      <c r="U139" s="7">
        <v>8.1</v>
      </c>
      <c r="V139" s="7">
        <v>5</v>
      </c>
      <c r="W139" s="7">
        <v>2.5</v>
      </c>
      <c r="X139" s="11">
        <v>5.2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>
        <v>42346</v>
      </c>
      <c r="B140" t="s">
        <v>14</v>
      </c>
      <c r="C140">
        <v>2</v>
      </c>
      <c r="D140">
        <v>9</v>
      </c>
      <c r="E140">
        <v>19</v>
      </c>
      <c r="F140">
        <v>87</v>
      </c>
      <c r="G140">
        <v>75</v>
      </c>
      <c r="H140">
        <v>17</v>
      </c>
      <c r="I140" s="11">
        <v>2.75</v>
      </c>
      <c r="J140">
        <v>0</v>
      </c>
      <c r="K140">
        <v>7</v>
      </c>
      <c r="L140">
        <v>5</v>
      </c>
      <c r="M140">
        <v>0</v>
      </c>
      <c r="N140">
        <v>7</v>
      </c>
      <c r="O140">
        <v>2</v>
      </c>
      <c r="P140">
        <v>1</v>
      </c>
      <c r="Q140">
        <v>0</v>
      </c>
      <c r="R140">
        <v>0</v>
      </c>
      <c r="S140">
        <v>4</v>
      </c>
      <c r="T140" s="7">
        <v>3.1</v>
      </c>
      <c r="U140" s="7">
        <v>6.9</v>
      </c>
      <c r="V140" s="7">
        <v>6</v>
      </c>
      <c r="W140" s="7">
        <v>4.9000000000000004</v>
      </c>
      <c r="X140" s="11">
        <v>2.6</v>
      </c>
      <c r="Y140">
        <v>10</v>
      </c>
      <c r="Z140">
        <v>20</v>
      </c>
      <c r="AA140" s="5">
        <v>10.068300000000001</v>
      </c>
      <c r="AB140" s="5">
        <v>3.9590999999999998</v>
      </c>
      <c r="AC140" s="5">
        <v>10.066700000000001</v>
      </c>
      <c r="AD140" s="5">
        <v>3.9470000000000001</v>
      </c>
      <c r="AE140" s="5">
        <v>10.044</v>
      </c>
      <c r="AF140" s="5">
        <v>3.7816000000000001</v>
      </c>
      <c r="AG140" s="5">
        <v>10.087999999999999</v>
      </c>
      <c r="AH140" s="5">
        <v>4.2561999999999998</v>
      </c>
      <c r="AI140" s="5">
        <v>10.025700000000001</v>
      </c>
      <c r="AJ140" s="5">
        <v>4.2873999999999999</v>
      </c>
      <c r="AK140" s="5">
        <v>10.083299999999999</v>
      </c>
      <c r="AL140" s="5">
        <v>4.4135999999999997</v>
      </c>
      <c r="AS140" t="s">
        <v>74</v>
      </c>
      <c r="AT140" t="s">
        <v>70</v>
      </c>
      <c r="AX140" s="1"/>
    </row>
    <row r="141" spans="1:50" x14ac:dyDescent="0.35">
      <c r="A141" s="1">
        <v>42346</v>
      </c>
      <c r="B141" t="s">
        <v>14</v>
      </c>
      <c r="C141">
        <v>2</v>
      </c>
      <c r="D141">
        <v>9</v>
      </c>
      <c r="E141">
        <v>20</v>
      </c>
      <c r="F141">
        <v>80</v>
      </c>
      <c r="G141">
        <v>88</v>
      </c>
      <c r="H141">
        <v>15</v>
      </c>
      <c r="I141" s="11">
        <v>4.5</v>
      </c>
      <c r="J141">
        <v>0</v>
      </c>
      <c r="K141">
        <v>8</v>
      </c>
      <c r="L141">
        <v>4</v>
      </c>
      <c r="M141">
        <v>0</v>
      </c>
      <c r="N141">
        <v>8</v>
      </c>
      <c r="O141">
        <v>3</v>
      </c>
      <c r="P141">
        <v>2</v>
      </c>
      <c r="Q141">
        <v>0</v>
      </c>
      <c r="R141">
        <v>0</v>
      </c>
      <c r="S141">
        <v>3</v>
      </c>
      <c r="T141" s="7">
        <v>50</v>
      </c>
      <c r="U141" s="7">
        <v>8.4</v>
      </c>
      <c r="V141" s="7">
        <v>7.5</v>
      </c>
      <c r="W141" s="7">
        <v>4.2</v>
      </c>
      <c r="X141" s="11">
        <v>4.25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 t="s">
        <v>22</v>
      </c>
      <c r="B142" t="s">
        <v>17</v>
      </c>
      <c r="C142">
        <v>2</v>
      </c>
      <c r="D142">
        <v>9</v>
      </c>
      <c r="E142">
        <v>1</v>
      </c>
      <c r="F142">
        <v>100</v>
      </c>
      <c r="G142">
        <v>75</v>
      </c>
      <c r="H142">
        <v>11</v>
      </c>
      <c r="I142" s="11">
        <v>0.8</v>
      </c>
      <c r="J142">
        <v>0</v>
      </c>
      <c r="K142" s="9">
        <v>6</v>
      </c>
      <c r="L142">
        <v>5</v>
      </c>
      <c r="M142">
        <v>0</v>
      </c>
      <c r="N142">
        <v>6</v>
      </c>
      <c r="O142">
        <v>0</v>
      </c>
      <c r="P142">
        <v>0</v>
      </c>
      <c r="Q142">
        <v>0</v>
      </c>
      <c r="R142">
        <v>5</v>
      </c>
      <c r="S142">
        <v>1</v>
      </c>
      <c r="T142" s="7">
        <v>23</v>
      </c>
      <c r="U142" s="7">
        <v>2.8</v>
      </c>
      <c r="V142" s="7">
        <v>9</v>
      </c>
      <c r="W142" s="7">
        <v>3.2</v>
      </c>
      <c r="X142" s="11">
        <v>0.7</v>
      </c>
      <c r="Y142">
        <v>20</v>
      </c>
      <c r="Z142">
        <v>100</v>
      </c>
      <c r="AA142" s="3">
        <v>10.1</v>
      </c>
      <c r="AB142" s="3">
        <v>1.5</v>
      </c>
      <c r="AC142" s="3">
        <v>10.8</v>
      </c>
      <c r="AD142" s="3">
        <v>1.5</v>
      </c>
      <c r="AE142" s="3">
        <v>6</v>
      </c>
      <c r="AF142" s="3">
        <v>0.8</v>
      </c>
      <c r="AG142" s="3">
        <v>10.5</v>
      </c>
      <c r="AH142" s="3">
        <v>3.8</v>
      </c>
      <c r="AI142" s="3">
        <v>10.9</v>
      </c>
      <c r="AJ142" s="3">
        <v>3.7</v>
      </c>
      <c r="AK142" s="3">
        <v>8.8000000000000007</v>
      </c>
      <c r="AL142" s="3">
        <v>3.1</v>
      </c>
      <c r="AM142">
        <v>2999.9</v>
      </c>
      <c r="AN142">
        <v>211.3</v>
      </c>
      <c r="AO142">
        <v>3000</v>
      </c>
      <c r="AP142">
        <v>176.9</v>
      </c>
      <c r="AS142" t="s">
        <v>74</v>
      </c>
      <c r="AT142" t="s">
        <v>71</v>
      </c>
      <c r="AX142" s="1"/>
    </row>
    <row r="143" spans="1:50" x14ac:dyDescent="0.35">
      <c r="A143" s="1" t="s">
        <v>22</v>
      </c>
      <c r="B143" t="s">
        <v>17</v>
      </c>
      <c r="C143">
        <v>2</v>
      </c>
      <c r="D143">
        <v>9</v>
      </c>
      <c r="E143">
        <v>2</v>
      </c>
      <c r="F143">
        <v>77</v>
      </c>
      <c r="G143">
        <v>30</v>
      </c>
      <c r="H143">
        <v>6</v>
      </c>
      <c r="I143" s="11">
        <v>0.4</v>
      </c>
      <c r="J143">
        <v>0</v>
      </c>
      <c r="K143" s="9">
        <v>2</v>
      </c>
      <c r="L143">
        <v>3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1</v>
      </c>
      <c r="S143">
        <v>1</v>
      </c>
      <c r="T143" s="7">
        <v>45</v>
      </c>
      <c r="U143" s="7">
        <v>3.3</v>
      </c>
      <c r="V143" s="7">
        <v>10</v>
      </c>
      <c r="W143" s="7">
        <v>3.8</v>
      </c>
      <c r="X143" s="11">
        <v>0.25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  <c r="AX143" s="1"/>
    </row>
    <row r="144" spans="1:50" x14ac:dyDescent="0.35">
      <c r="A144" s="1" t="s">
        <v>22</v>
      </c>
      <c r="B144" t="s">
        <v>17</v>
      </c>
      <c r="C144">
        <v>2</v>
      </c>
      <c r="D144">
        <v>9</v>
      </c>
      <c r="E144">
        <v>3</v>
      </c>
      <c r="F144">
        <v>60</v>
      </c>
      <c r="G144">
        <v>60</v>
      </c>
      <c r="H144">
        <v>13</v>
      </c>
      <c r="I144" s="11">
        <v>0.6</v>
      </c>
      <c r="J144">
        <v>0</v>
      </c>
      <c r="K144" s="9">
        <v>3</v>
      </c>
      <c r="L144">
        <v>8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2</v>
      </c>
      <c r="S144">
        <v>1</v>
      </c>
      <c r="T144" s="7">
        <v>16</v>
      </c>
      <c r="U144" s="7">
        <v>2.9</v>
      </c>
      <c r="V144" s="7">
        <v>8</v>
      </c>
      <c r="W144" s="7">
        <v>2.6</v>
      </c>
      <c r="X144" s="11">
        <v>0.1</v>
      </c>
      <c r="Y144">
        <v>10</v>
      </c>
      <c r="Z144">
        <v>5</v>
      </c>
      <c r="AA144" s="3">
        <v>10.1</v>
      </c>
      <c r="AB144" s="3">
        <v>1.7</v>
      </c>
      <c r="AC144" s="3">
        <v>10.5</v>
      </c>
      <c r="AD144" s="3">
        <v>2.2999999999999998</v>
      </c>
      <c r="AE144" s="3">
        <v>8.6999999999999993</v>
      </c>
      <c r="AF144" s="3">
        <v>1.7</v>
      </c>
      <c r="AG144" s="3">
        <v>6.4</v>
      </c>
      <c r="AH144" s="3">
        <v>1</v>
      </c>
      <c r="AI144" s="3">
        <v>7</v>
      </c>
      <c r="AJ144" s="3">
        <v>1.2</v>
      </c>
      <c r="AK144" s="3">
        <v>4.5</v>
      </c>
      <c r="AL144" s="3">
        <v>0.8</v>
      </c>
      <c r="AS144" t="s">
        <v>74</v>
      </c>
      <c r="AT144" t="s">
        <v>71</v>
      </c>
      <c r="AX144" s="1"/>
    </row>
    <row r="145" spans="1:50" x14ac:dyDescent="0.35">
      <c r="A145" s="1" t="s">
        <v>22</v>
      </c>
      <c r="B145" t="s">
        <v>17</v>
      </c>
      <c r="C145">
        <v>2</v>
      </c>
      <c r="D145">
        <v>9</v>
      </c>
      <c r="E145">
        <v>4</v>
      </c>
      <c r="I145" s="11"/>
      <c r="K145" s="9"/>
      <c r="T145" s="7"/>
      <c r="U145" s="7"/>
      <c r="V145" s="7"/>
      <c r="W145" s="7"/>
      <c r="X145" s="11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 t="s">
        <v>22</v>
      </c>
      <c r="B146" t="s">
        <v>17</v>
      </c>
      <c r="C146">
        <v>2</v>
      </c>
      <c r="D146">
        <v>9</v>
      </c>
      <c r="E146">
        <v>5</v>
      </c>
      <c r="F146">
        <v>110</v>
      </c>
      <c r="G146">
        <v>122</v>
      </c>
      <c r="H146">
        <v>15</v>
      </c>
      <c r="I146" s="11">
        <v>0.3</v>
      </c>
      <c r="J146">
        <v>0</v>
      </c>
      <c r="K146" s="9">
        <v>6</v>
      </c>
      <c r="L146">
        <v>6</v>
      </c>
      <c r="M146">
        <v>0</v>
      </c>
      <c r="N146">
        <v>3</v>
      </c>
      <c r="O146">
        <v>0</v>
      </c>
      <c r="P146">
        <v>0</v>
      </c>
      <c r="Q146">
        <v>0</v>
      </c>
      <c r="R146">
        <v>0</v>
      </c>
      <c r="S146">
        <v>3</v>
      </c>
      <c r="T146" s="7">
        <v>24</v>
      </c>
      <c r="U146" s="7">
        <v>2.8</v>
      </c>
      <c r="V146" s="7">
        <v>7</v>
      </c>
      <c r="W146" s="7">
        <v>3.2</v>
      </c>
      <c r="X146" s="11">
        <v>0.4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  <c r="AX146" s="1"/>
    </row>
    <row r="147" spans="1:50" x14ac:dyDescent="0.35">
      <c r="A147" s="1" t="s">
        <v>22</v>
      </c>
      <c r="B147" t="s">
        <v>17</v>
      </c>
      <c r="C147">
        <v>2</v>
      </c>
      <c r="D147">
        <v>9</v>
      </c>
      <c r="E147">
        <v>6</v>
      </c>
      <c r="I147" s="11"/>
      <c r="K147" s="9"/>
      <c r="T147" s="7"/>
      <c r="U147" s="7"/>
      <c r="V147" s="7"/>
      <c r="W147" s="7"/>
      <c r="X147" s="11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  <c r="AX147" s="1"/>
    </row>
    <row r="148" spans="1:50" x14ac:dyDescent="0.35">
      <c r="A148" s="1" t="s">
        <v>22</v>
      </c>
      <c r="B148" t="s">
        <v>17</v>
      </c>
      <c r="C148">
        <v>2</v>
      </c>
      <c r="D148">
        <v>9</v>
      </c>
      <c r="E148">
        <v>7</v>
      </c>
      <c r="F148">
        <v>30</v>
      </c>
      <c r="G148">
        <v>40</v>
      </c>
      <c r="H148">
        <v>7</v>
      </c>
      <c r="I148" s="11">
        <v>0.3</v>
      </c>
      <c r="J148">
        <v>0</v>
      </c>
      <c r="K148" s="9">
        <v>2</v>
      </c>
      <c r="L148">
        <v>4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1</v>
      </c>
      <c r="S148">
        <v>1</v>
      </c>
      <c r="T148" s="7">
        <v>21</v>
      </c>
      <c r="U148" s="7">
        <v>4</v>
      </c>
      <c r="V148" s="7">
        <v>7</v>
      </c>
      <c r="W148" s="7">
        <v>4.8</v>
      </c>
      <c r="X148" s="11">
        <v>0.35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 t="s">
        <v>22</v>
      </c>
      <c r="B149" t="s">
        <v>17</v>
      </c>
      <c r="C149">
        <v>2</v>
      </c>
      <c r="D149">
        <v>9</v>
      </c>
      <c r="E149">
        <v>8</v>
      </c>
      <c r="I149" s="11"/>
      <c r="K149" s="9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 t="s">
        <v>22</v>
      </c>
      <c r="B150" t="s">
        <v>17</v>
      </c>
      <c r="C150">
        <v>2</v>
      </c>
      <c r="D150">
        <v>9</v>
      </c>
      <c r="E150">
        <v>9</v>
      </c>
      <c r="F150">
        <v>100</v>
      </c>
      <c r="G150">
        <v>60</v>
      </c>
      <c r="H150">
        <v>14</v>
      </c>
      <c r="I150" s="11">
        <v>2.6</v>
      </c>
      <c r="J150">
        <v>0</v>
      </c>
      <c r="K150" s="9">
        <v>8</v>
      </c>
      <c r="L150">
        <v>2</v>
      </c>
      <c r="M150">
        <v>0</v>
      </c>
      <c r="N150">
        <v>7</v>
      </c>
      <c r="O150">
        <v>1</v>
      </c>
      <c r="P150">
        <v>0</v>
      </c>
      <c r="Q150">
        <v>0</v>
      </c>
      <c r="R150">
        <v>3</v>
      </c>
      <c r="S150">
        <v>3</v>
      </c>
      <c r="T150" s="7">
        <v>28</v>
      </c>
      <c r="U150" s="7">
        <v>6.5</v>
      </c>
      <c r="V150" s="7">
        <v>10</v>
      </c>
      <c r="W150" s="7">
        <v>5.4</v>
      </c>
      <c r="X150" s="11">
        <v>3.1</v>
      </c>
      <c r="Y150">
        <v>30</v>
      </c>
      <c r="Z150">
        <v>50</v>
      </c>
      <c r="AA150" s="3">
        <v>10.4</v>
      </c>
      <c r="AB150" s="3">
        <v>4</v>
      </c>
      <c r="AC150" s="3">
        <v>10.5</v>
      </c>
      <c r="AD150" s="3">
        <v>4.0999999999999996</v>
      </c>
      <c r="AE150" s="3">
        <v>10.5</v>
      </c>
      <c r="AF150" s="3">
        <v>4.0999999999999996</v>
      </c>
      <c r="AG150" s="3">
        <v>10.8</v>
      </c>
      <c r="AH150" s="3">
        <v>4.5</v>
      </c>
      <c r="AI150" s="3">
        <v>10.1</v>
      </c>
      <c r="AJ150" s="3">
        <v>3.9</v>
      </c>
      <c r="AK150" s="3">
        <v>10.4</v>
      </c>
      <c r="AL150" s="3">
        <v>4.3</v>
      </c>
      <c r="AS150" t="s">
        <v>74</v>
      </c>
      <c r="AT150" t="s">
        <v>71</v>
      </c>
      <c r="AX150" s="1"/>
    </row>
    <row r="151" spans="1:50" x14ac:dyDescent="0.35">
      <c r="A151" s="1" t="s">
        <v>22</v>
      </c>
      <c r="B151" t="s">
        <v>17</v>
      </c>
      <c r="C151">
        <v>2</v>
      </c>
      <c r="D151">
        <v>9</v>
      </c>
      <c r="E151">
        <v>10</v>
      </c>
      <c r="I151" s="11"/>
      <c r="K151" s="9"/>
      <c r="T151" s="7"/>
      <c r="U151" s="7"/>
      <c r="V151" s="7"/>
      <c r="W151" s="7"/>
      <c r="X151" s="11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t="s">
        <v>74</v>
      </c>
      <c r="AT151" t="s">
        <v>71</v>
      </c>
      <c r="AX151" s="1"/>
    </row>
    <row r="152" spans="1:50" x14ac:dyDescent="0.35">
      <c r="A152" s="1" t="s">
        <v>22</v>
      </c>
      <c r="B152" t="s">
        <v>17</v>
      </c>
      <c r="C152">
        <v>2</v>
      </c>
      <c r="D152">
        <v>9</v>
      </c>
      <c r="E152">
        <v>11</v>
      </c>
      <c r="F152">
        <v>80</v>
      </c>
      <c r="G152">
        <v>60</v>
      </c>
      <c r="H152">
        <v>5</v>
      </c>
      <c r="I152" s="11">
        <v>0.1</v>
      </c>
      <c r="J152">
        <v>0</v>
      </c>
      <c r="K152" s="9">
        <v>3</v>
      </c>
      <c r="L152">
        <v>3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1</v>
      </c>
      <c r="S152">
        <v>1</v>
      </c>
      <c r="T152" s="7">
        <v>12</v>
      </c>
      <c r="U152" s="7">
        <v>3.8</v>
      </c>
      <c r="V152" s="7">
        <v>0</v>
      </c>
      <c r="W152" s="7">
        <v>0</v>
      </c>
      <c r="X152" s="11">
        <v>0.15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S152" t="s">
        <v>74</v>
      </c>
      <c r="AT152" t="s">
        <v>71</v>
      </c>
      <c r="AX152" s="1"/>
    </row>
    <row r="153" spans="1:50" x14ac:dyDescent="0.35">
      <c r="A153" s="1" t="s">
        <v>22</v>
      </c>
      <c r="B153" t="s">
        <v>17</v>
      </c>
      <c r="C153">
        <v>2</v>
      </c>
      <c r="D153">
        <v>9</v>
      </c>
      <c r="E153">
        <v>12</v>
      </c>
      <c r="I153" s="11"/>
      <c r="K153" s="9"/>
      <c r="T153" s="7"/>
      <c r="U153" s="7"/>
      <c r="V153" s="7"/>
      <c r="W153" s="7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 t="s">
        <v>22</v>
      </c>
      <c r="B154" t="s">
        <v>17</v>
      </c>
      <c r="C154">
        <v>2</v>
      </c>
      <c r="D154">
        <v>9</v>
      </c>
      <c r="E154">
        <v>13</v>
      </c>
      <c r="F154">
        <v>40</v>
      </c>
      <c r="G154">
        <v>40</v>
      </c>
      <c r="H154">
        <v>7</v>
      </c>
      <c r="I154" s="11">
        <v>0.3</v>
      </c>
      <c r="J154">
        <v>0</v>
      </c>
      <c r="K154" s="9">
        <v>5</v>
      </c>
      <c r="L154">
        <v>0</v>
      </c>
      <c r="M154">
        <v>0</v>
      </c>
      <c r="N154">
        <v>5</v>
      </c>
      <c r="O154">
        <v>0</v>
      </c>
      <c r="P154">
        <v>0</v>
      </c>
      <c r="Q154">
        <v>0</v>
      </c>
      <c r="R154">
        <v>4</v>
      </c>
      <c r="S154">
        <v>1</v>
      </c>
      <c r="T154" s="7">
        <v>19</v>
      </c>
      <c r="U154" s="7">
        <v>7.1</v>
      </c>
      <c r="V154" s="7">
        <v>7</v>
      </c>
      <c r="W154" s="7">
        <v>4.5999999999999996</v>
      </c>
      <c r="X154" s="11">
        <v>0.8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  <c r="AX154" s="1"/>
    </row>
    <row r="155" spans="1:50" x14ac:dyDescent="0.35">
      <c r="A155" s="1" t="s">
        <v>22</v>
      </c>
      <c r="B155" t="s">
        <v>17</v>
      </c>
      <c r="C155">
        <v>2</v>
      </c>
      <c r="D155">
        <v>9</v>
      </c>
      <c r="E155">
        <v>14</v>
      </c>
      <c r="I155" s="11"/>
      <c r="K155" s="9"/>
      <c r="T155" s="7"/>
      <c r="U155" s="7"/>
      <c r="V155" s="7"/>
      <c r="W155" s="7"/>
      <c r="X155" s="11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S155" t="s">
        <v>74</v>
      </c>
      <c r="AT155" t="s">
        <v>71</v>
      </c>
      <c r="AX155" s="1"/>
    </row>
    <row r="156" spans="1:50" x14ac:dyDescent="0.35">
      <c r="A156" s="1" t="s">
        <v>22</v>
      </c>
      <c r="B156" t="s">
        <v>17</v>
      </c>
      <c r="C156">
        <v>2</v>
      </c>
      <c r="D156">
        <v>9</v>
      </c>
      <c r="E156">
        <v>15</v>
      </c>
      <c r="I156" s="11"/>
      <c r="K156" s="9"/>
      <c r="T156" s="7"/>
      <c r="U156" s="7"/>
      <c r="V156" s="7"/>
      <c r="W156" s="7"/>
      <c r="X156" s="11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t="s">
        <v>74</v>
      </c>
      <c r="AT156" t="s">
        <v>71</v>
      </c>
      <c r="AX156" s="1"/>
    </row>
    <row r="157" spans="1:50" x14ac:dyDescent="0.35">
      <c r="A157" s="1" t="s">
        <v>22</v>
      </c>
      <c r="B157" t="s">
        <v>17</v>
      </c>
      <c r="C157">
        <v>2</v>
      </c>
      <c r="D157">
        <v>9</v>
      </c>
      <c r="E157">
        <v>16</v>
      </c>
      <c r="I157" s="11"/>
      <c r="K157" s="9"/>
      <c r="T157" s="7"/>
      <c r="U157" s="7"/>
      <c r="V157" s="7"/>
      <c r="W157" s="7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 t="s">
        <v>22</v>
      </c>
      <c r="B158" t="s">
        <v>17</v>
      </c>
      <c r="C158">
        <v>2</v>
      </c>
      <c r="D158">
        <v>9</v>
      </c>
      <c r="E158">
        <v>17</v>
      </c>
      <c r="I158" s="11"/>
      <c r="K158" s="9"/>
      <c r="T158" s="7"/>
      <c r="U158" s="7"/>
      <c r="V158" s="7"/>
      <c r="W158" s="7"/>
      <c r="X158" s="11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 t="s">
        <v>22</v>
      </c>
      <c r="B159" t="s">
        <v>17</v>
      </c>
      <c r="C159">
        <v>2</v>
      </c>
      <c r="D159">
        <v>9</v>
      </c>
      <c r="E159">
        <v>18</v>
      </c>
      <c r="F159">
        <v>90</v>
      </c>
      <c r="G159">
        <v>110</v>
      </c>
      <c r="H159">
        <v>12</v>
      </c>
      <c r="I159" s="11">
        <v>3</v>
      </c>
      <c r="J159">
        <v>2</v>
      </c>
      <c r="K159" s="9">
        <v>7</v>
      </c>
      <c r="L159">
        <v>2</v>
      </c>
      <c r="M159">
        <v>0</v>
      </c>
      <c r="N159">
        <v>4</v>
      </c>
      <c r="O159">
        <v>0</v>
      </c>
      <c r="P159">
        <v>0</v>
      </c>
      <c r="Q159">
        <v>0</v>
      </c>
      <c r="R159">
        <v>3</v>
      </c>
      <c r="S159">
        <v>1</v>
      </c>
      <c r="T159" s="7">
        <v>31</v>
      </c>
      <c r="U159" s="7">
        <v>5.9</v>
      </c>
      <c r="V159" s="7">
        <v>9</v>
      </c>
      <c r="W159" s="7">
        <v>3.9</v>
      </c>
      <c r="X159" s="11">
        <v>3.7</v>
      </c>
      <c r="Y159">
        <v>30</v>
      </c>
      <c r="Z159">
        <v>50</v>
      </c>
      <c r="AA159" s="3">
        <v>10</v>
      </c>
      <c r="AB159" s="3">
        <v>3.4</v>
      </c>
      <c r="AC159" s="3">
        <v>10</v>
      </c>
      <c r="AD159" s="3">
        <v>3.2</v>
      </c>
      <c r="AE159" s="3">
        <v>10</v>
      </c>
      <c r="AF159" s="3">
        <v>3</v>
      </c>
      <c r="AG159" s="3">
        <v>10.199999999999999</v>
      </c>
      <c r="AH159" s="3">
        <v>3.6</v>
      </c>
      <c r="AI159" s="3">
        <v>10.6</v>
      </c>
      <c r="AJ159" s="3">
        <v>4</v>
      </c>
      <c r="AK159" s="3">
        <v>10.6</v>
      </c>
      <c r="AL159" s="3">
        <v>4.0999999999999996</v>
      </c>
      <c r="AS159" t="s">
        <v>74</v>
      </c>
      <c r="AT159" t="s">
        <v>71</v>
      </c>
      <c r="AX159" s="1"/>
    </row>
    <row r="160" spans="1:50" x14ac:dyDescent="0.35">
      <c r="A160" s="1" t="s">
        <v>22</v>
      </c>
      <c r="B160" t="s">
        <v>17</v>
      </c>
      <c r="C160">
        <v>2</v>
      </c>
      <c r="D160">
        <v>9</v>
      </c>
      <c r="E160">
        <v>19</v>
      </c>
      <c r="F160">
        <v>76</v>
      </c>
      <c r="G160">
        <v>120</v>
      </c>
      <c r="H160">
        <v>13</v>
      </c>
      <c r="I160" s="11">
        <v>1</v>
      </c>
      <c r="J160">
        <v>2</v>
      </c>
      <c r="K160" s="9">
        <v>6</v>
      </c>
      <c r="L160">
        <v>3</v>
      </c>
      <c r="M160">
        <v>0</v>
      </c>
      <c r="N160">
        <v>6</v>
      </c>
      <c r="O160">
        <v>0</v>
      </c>
      <c r="P160">
        <v>0</v>
      </c>
      <c r="Q160">
        <v>0</v>
      </c>
      <c r="R160">
        <v>2</v>
      </c>
      <c r="S160">
        <v>4</v>
      </c>
      <c r="T160" s="7">
        <v>24</v>
      </c>
      <c r="U160" s="7">
        <v>3.8</v>
      </c>
      <c r="V160" s="7">
        <v>13</v>
      </c>
      <c r="W160" s="7">
        <v>3.5</v>
      </c>
      <c r="X160" s="11">
        <v>1.45</v>
      </c>
      <c r="Y160">
        <v>50</v>
      </c>
      <c r="Z160">
        <v>20</v>
      </c>
      <c r="AA160" s="3">
        <v>10.6</v>
      </c>
      <c r="AB160" s="3">
        <v>2.5</v>
      </c>
      <c r="AC160" s="3">
        <v>10</v>
      </c>
      <c r="AD160" s="3">
        <v>2.5</v>
      </c>
      <c r="AE160" s="3">
        <v>10.199999999999999</v>
      </c>
      <c r="AF160" s="3">
        <v>2.5</v>
      </c>
      <c r="AG160" s="3">
        <v>10.8</v>
      </c>
      <c r="AH160" s="3">
        <v>4.0999999999999996</v>
      </c>
      <c r="AI160" s="3">
        <v>10.1</v>
      </c>
      <c r="AJ160" s="3">
        <v>3.3</v>
      </c>
      <c r="AK160" s="3">
        <v>10</v>
      </c>
      <c r="AL160" s="3">
        <v>3.2</v>
      </c>
      <c r="AS160" t="s">
        <v>74</v>
      </c>
      <c r="AT160" t="s">
        <v>71</v>
      </c>
      <c r="AX160" s="1"/>
    </row>
    <row r="161" spans="1:50" x14ac:dyDescent="0.35">
      <c r="A161" s="1" t="s">
        <v>22</v>
      </c>
      <c r="B161" t="s">
        <v>17</v>
      </c>
      <c r="C161">
        <v>2</v>
      </c>
      <c r="D161">
        <v>9</v>
      </c>
      <c r="E161">
        <v>20</v>
      </c>
      <c r="I161" s="11"/>
      <c r="T161" s="7"/>
      <c r="U161" s="7"/>
      <c r="V161" s="7"/>
      <c r="W161" s="7"/>
      <c r="X161" s="11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>
        <v>42346</v>
      </c>
      <c r="B162" t="s">
        <v>19</v>
      </c>
      <c r="C162">
        <v>1</v>
      </c>
      <c r="D162">
        <v>9</v>
      </c>
      <c r="E162">
        <v>1</v>
      </c>
      <c r="I162" s="11">
        <v>0.5</v>
      </c>
      <c r="J162">
        <v>0</v>
      </c>
      <c r="L162">
        <v>7</v>
      </c>
      <c r="T162" s="7"/>
      <c r="U162" s="7"/>
      <c r="V162" s="7"/>
      <c r="W162" s="7"/>
      <c r="X162" s="11">
        <v>0.4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7">
        <v>3000.1</v>
      </c>
      <c r="AN162" s="7">
        <v>267.3</v>
      </c>
      <c r="AO162" s="7">
        <v>3000.1</v>
      </c>
      <c r="AP162" s="7">
        <v>271.60000000000002</v>
      </c>
      <c r="AQ162" s="7">
        <v>3000.4</v>
      </c>
      <c r="AR162" s="7">
        <v>292.8</v>
      </c>
      <c r="AS162" s="3" t="s">
        <v>75</v>
      </c>
      <c r="AT162" s="3" t="s">
        <v>70</v>
      </c>
      <c r="AX162" s="1"/>
    </row>
    <row r="163" spans="1:50" x14ac:dyDescent="0.35">
      <c r="A163" s="1">
        <v>42346</v>
      </c>
      <c r="B163" t="s">
        <v>19</v>
      </c>
      <c r="C163">
        <v>1</v>
      </c>
      <c r="D163">
        <v>9</v>
      </c>
      <c r="E163">
        <v>2</v>
      </c>
      <c r="I163" s="11">
        <v>6</v>
      </c>
      <c r="J163">
        <v>0</v>
      </c>
      <c r="L163">
        <v>0</v>
      </c>
      <c r="T163" s="7"/>
      <c r="U163" s="7"/>
      <c r="V163" s="7"/>
      <c r="W163" s="7"/>
      <c r="X163" s="11">
        <v>5.95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>
        <v>42346</v>
      </c>
      <c r="B164" t="s">
        <v>19</v>
      </c>
      <c r="C164">
        <v>1</v>
      </c>
      <c r="D164">
        <v>9</v>
      </c>
      <c r="E164">
        <v>3</v>
      </c>
      <c r="I164" s="11">
        <v>5</v>
      </c>
      <c r="J164">
        <v>0</v>
      </c>
      <c r="L164">
        <v>1</v>
      </c>
      <c r="T164" s="7"/>
      <c r="U164" s="7"/>
      <c r="V164" s="7"/>
      <c r="W164" s="7"/>
      <c r="X164" s="11">
        <v>4.9000000000000004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>
        <v>42346</v>
      </c>
      <c r="B165" t="s">
        <v>19</v>
      </c>
      <c r="C165">
        <v>1</v>
      </c>
      <c r="D165">
        <v>9</v>
      </c>
      <c r="E165">
        <v>4</v>
      </c>
      <c r="I165" s="11">
        <v>3.85</v>
      </c>
      <c r="J165">
        <v>0</v>
      </c>
      <c r="L165">
        <v>0</v>
      </c>
      <c r="T165" s="7"/>
      <c r="U165" s="7"/>
      <c r="V165" s="7"/>
      <c r="W165" s="7"/>
      <c r="X165" s="11">
        <v>3.7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>
        <v>42346</v>
      </c>
      <c r="B166" t="s">
        <v>19</v>
      </c>
      <c r="C166">
        <v>1</v>
      </c>
      <c r="D166">
        <v>9</v>
      </c>
      <c r="E166">
        <v>5</v>
      </c>
      <c r="I166" s="11">
        <v>0.65</v>
      </c>
      <c r="J166">
        <v>0</v>
      </c>
      <c r="L166">
        <v>12</v>
      </c>
      <c r="T166" s="7"/>
      <c r="U166" s="7"/>
      <c r="V166" s="7"/>
      <c r="W166" s="7"/>
      <c r="X166" s="11">
        <v>0.65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t="s">
        <v>75</v>
      </c>
      <c r="AT166" t="s">
        <v>70</v>
      </c>
      <c r="AX166" s="1"/>
    </row>
    <row r="167" spans="1:50" x14ac:dyDescent="0.35">
      <c r="A167" s="1">
        <v>42346</v>
      </c>
      <c r="B167" t="s">
        <v>19</v>
      </c>
      <c r="C167">
        <v>1</v>
      </c>
      <c r="D167">
        <v>9</v>
      </c>
      <c r="E167">
        <v>6</v>
      </c>
      <c r="F167">
        <v>61</v>
      </c>
      <c r="G167">
        <v>60</v>
      </c>
      <c r="H167">
        <v>13</v>
      </c>
      <c r="I167" s="11">
        <v>4.4000000000000004</v>
      </c>
      <c r="J167">
        <v>0</v>
      </c>
      <c r="K167">
        <v>8</v>
      </c>
      <c r="L167">
        <f>9+2</f>
        <v>11</v>
      </c>
      <c r="M167">
        <v>0</v>
      </c>
      <c r="N167">
        <v>8</v>
      </c>
      <c r="O167">
        <v>4</v>
      </c>
      <c r="P167">
        <v>1</v>
      </c>
      <c r="Q167">
        <v>1</v>
      </c>
      <c r="R167">
        <v>0</v>
      </c>
      <c r="S167">
        <v>2</v>
      </c>
      <c r="T167" s="7">
        <v>26</v>
      </c>
      <c r="U167" s="7">
        <v>7.9</v>
      </c>
      <c r="V167" s="7">
        <v>11</v>
      </c>
      <c r="W167" s="7">
        <v>5.4</v>
      </c>
      <c r="X167" s="11">
        <v>3.5</v>
      </c>
      <c r="Y167">
        <v>5</v>
      </c>
      <c r="Z167">
        <v>10</v>
      </c>
      <c r="AA167" s="4">
        <v>10.0968</v>
      </c>
      <c r="AB167" s="4">
        <v>3.5871</v>
      </c>
      <c r="AC167" s="4">
        <v>10.0678</v>
      </c>
      <c r="AD167" s="4">
        <v>3.6745000000000001</v>
      </c>
      <c r="AE167" s="4">
        <v>10.0793</v>
      </c>
      <c r="AF167" s="4">
        <v>4.0986000000000002</v>
      </c>
      <c r="AG167" s="4">
        <v>10.0854</v>
      </c>
      <c r="AH167" s="4">
        <v>3.8883999999999999</v>
      </c>
      <c r="AI167" s="4">
        <v>10.079700000000001</v>
      </c>
      <c r="AJ167" s="4">
        <v>3.8902000000000001</v>
      </c>
      <c r="AK167" s="4">
        <v>10.0785</v>
      </c>
      <c r="AL167" s="4">
        <v>3.9861</v>
      </c>
      <c r="AS167" t="s">
        <v>75</v>
      </c>
      <c r="AT167" t="s">
        <v>70</v>
      </c>
      <c r="AX167" s="1"/>
    </row>
    <row r="168" spans="1:50" x14ac:dyDescent="0.35">
      <c r="A168" s="1">
        <v>42346</v>
      </c>
      <c r="B168" t="s">
        <v>19</v>
      </c>
      <c r="C168">
        <v>1</v>
      </c>
      <c r="D168">
        <v>9</v>
      </c>
      <c r="E168">
        <v>7</v>
      </c>
      <c r="F168">
        <v>70</v>
      </c>
      <c r="G168">
        <v>89</v>
      </c>
      <c r="H168">
        <v>16</v>
      </c>
      <c r="I168" s="11">
        <v>7.9</v>
      </c>
      <c r="J168">
        <v>0</v>
      </c>
      <c r="K168">
        <v>15</v>
      </c>
      <c r="L168">
        <v>0</v>
      </c>
      <c r="M168">
        <v>0</v>
      </c>
      <c r="N168">
        <v>15</v>
      </c>
      <c r="O168">
        <v>2</v>
      </c>
      <c r="P168">
        <v>8</v>
      </c>
      <c r="Q168">
        <v>0</v>
      </c>
      <c r="R168">
        <v>0</v>
      </c>
      <c r="S168">
        <v>5</v>
      </c>
      <c r="T168" s="7">
        <v>31</v>
      </c>
      <c r="U168" s="7">
        <v>6.8</v>
      </c>
      <c r="V168" s="7">
        <v>6</v>
      </c>
      <c r="W168" s="7">
        <v>3.3</v>
      </c>
      <c r="X168" s="11">
        <v>7.7</v>
      </c>
      <c r="Y168">
        <v>5</v>
      </c>
      <c r="Z168">
        <v>10</v>
      </c>
      <c r="AA168" s="4">
        <v>10.073499999999999</v>
      </c>
      <c r="AB168" s="4">
        <v>3.8852000000000002</v>
      </c>
      <c r="AC168" s="4">
        <v>10.0832</v>
      </c>
      <c r="AD168" s="4">
        <v>3.7482000000000002</v>
      </c>
      <c r="AE168" s="4">
        <v>10.022</v>
      </c>
      <c r="AF168" s="4">
        <v>3.9319999999999999</v>
      </c>
      <c r="AG168" s="4">
        <v>9.7423000000000002</v>
      </c>
      <c r="AH168" s="4">
        <v>4.0380000000000003</v>
      </c>
      <c r="AI168" s="4">
        <v>9.4244000000000003</v>
      </c>
      <c r="AJ168" s="4">
        <v>3.9117000000000002</v>
      </c>
      <c r="AK168" s="4">
        <v>7.9913999999999996</v>
      </c>
      <c r="AL168" s="4">
        <v>3.3506999999999998</v>
      </c>
      <c r="AS168" t="s">
        <v>75</v>
      </c>
      <c r="AT168" t="s">
        <v>70</v>
      </c>
      <c r="AX168" s="1"/>
    </row>
    <row r="169" spans="1:50" x14ac:dyDescent="0.35">
      <c r="A169" s="1">
        <v>42346</v>
      </c>
      <c r="B169" t="s">
        <v>19</v>
      </c>
      <c r="C169">
        <v>1</v>
      </c>
      <c r="D169">
        <v>9</v>
      </c>
      <c r="E169">
        <v>8</v>
      </c>
      <c r="F169">
        <v>72</v>
      </c>
      <c r="G169">
        <v>79</v>
      </c>
      <c r="H169">
        <v>20</v>
      </c>
      <c r="I169" s="11">
        <v>3.3</v>
      </c>
      <c r="J169">
        <v>0</v>
      </c>
      <c r="K169">
        <v>9</v>
      </c>
      <c r="L169">
        <v>0</v>
      </c>
      <c r="M169">
        <v>0</v>
      </c>
      <c r="N169">
        <v>9</v>
      </c>
      <c r="O169">
        <v>2</v>
      </c>
      <c r="P169">
        <v>3</v>
      </c>
      <c r="Q169">
        <v>0</v>
      </c>
      <c r="R169">
        <v>0</v>
      </c>
      <c r="S169">
        <v>4</v>
      </c>
      <c r="T169" s="7">
        <v>37</v>
      </c>
      <c r="U169" s="7">
        <v>7.5</v>
      </c>
      <c r="V169" s="7">
        <v>6.5</v>
      </c>
      <c r="W169" s="7">
        <v>4.0999999999999996</v>
      </c>
      <c r="X169" s="11">
        <v>3.25</v>
      </c>
      <c r="Y169">
        <v>10</v>
      </c>
      <c r="Z169">
        <v>10</v>
      </c>
      <c r="AA169" s="4">
        <v>10.039300000000001</v>
      </c>
      <c r="AB169" s="4">
        <v>3.3997999999999999</v>
      </c>
      <c r="AC169" s="4">
        <v>10.081799999999999</v>
      </c>
      <c r="AD169" s="4">
        <v>3.5057</v>
      </c>
      <c r="AE169" s="4">
        <v>10.0266</v>
      </c>
      <c r="AF169" s="4">
        <v>3.4051999999999998</v>
      </c>
      <c r="AG169" s="4">
        <v>10.061400000000001</v>
      </c>
      <c r="AH169" s="4">
        <v>4.0057999999999998</v>
      </c>
      <c r="AI169" s="4">
        <v>10.064299999999999</v>
      </c>
      <c r="AJ169" s="4">
        <v>3.9786999999999999</v>
      </c>
      <c r="AK169" s="4">
        <v>10.070600000000001</v>
      </c>
      <c r="AL169" s="4">
        <v>4.0793999999999997</v>
      </c>
      <c r="AS169" t="s">
        <v>75</v>
      </c>
      <c r="AT169" t="s">
        <v>70</v>
      </c>
      <c r="AX169" s="1"/>
    </row>
    <row r="170" spans="1:50" x14ac:dyDescent="0.35">
      <c r="A170" s="1">
        <v>42346</v>
      </c>
      <c r="B170" t="s">
        <v>19</v>
      </c>
      <c r="C170">
        <v>1</v>
      </c>
      <c r="D170">
        <v>9</v>
      </c>
      <c r="E170">
        <v>9</v>
      </c>
      <c r="F170">
        <v>70</v>
      </c>
      <c r="G170">
        <v>85</v>
      </c>
      <c r="H170">
        <v>13</v>
      </c>
      <c r="I170" s="11">
        <v>4.4000000000000004</v>
      </c>
      <c r="J170">
        <v>0</v>
      </c>
      <c r="K170">
        <v>11</v>
      </c>
      <c r="L170">
        <v>2</v>
      </c>
      <c r="M170">
        <v>0</v>
      </c>
      <c r="N170">
        <v>11</v>
      </c>
      <c r="O170">
        <v>0</v>
      </c>
      <c r="P170">
        <v>5</v>
      </c>
      <c r="Q170">
        <v>0</v>
      </c>
      <c r="R170">
        <v>0</v>
      </c>
      <c r="S170">
        <v>6</v>
      </c>
      <c r="T170" s="7">
        <v>30</v>
      </c>
      <c r="U170" s="7">
        <v>6.6</v>
      </c>
      <c r="V170" s="7">
        <v>7.5</v>
      </c>
      <c r="W170" s="7">
        <v>3.14</v>
      </c>
      <c r="X170" s="11">
        <v>4.2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S170" t="s">
        <v>75</v>
      </c>
      <c r="AT170" t="s">
        <v>70</v>
      </c>
      <c r="AX170" s="1"/>
    </row>
    <row r="171" spans="1:50" x14ac:dyDescent="0.35">
      <c r="A171" s="1">
        <v>42346</v>
      </c>
      <c r="B171" t="s">
        <v>19</v>
      </c>
      <c r="C171">
        <v>1</v>
      </c>
      <c r="D171">
        <v>9</v>
      </c>
      <c r="E171">
        <v>10</v>
      </c>
      <c r="F171">
        <v>90</v>
      </c>
      <c r="G171">
        <v>88</v>
      </c>
      <c r="H171">
        <v>14</v>
      </c>
      <c r="I171" s="11">
        <v>0.4</v>
      </c>
      <c r="J171">
        <v>0</v>
      </c>
      <c r="K171">
        <v>1</v>
      </c>
      <c r="L171">
        <v>9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 s="7">
        <v>12</v>
      </c>
      <c r="U171" s="7">
        <v>5.9</v>
      </c>
      <c r="V171" s="7">
        <v>0</v>
      </c>
      <c r="W171" s="7">
        <v>0</v>
      </c>
      <c r="X171" s="11">
        <v>0.22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S171" t="s">
        <v>75</v>
      </c>
      <c r="AT171" t="s">
        <v>70</v>
      </c>
      <c r="AX171" s="1"/>
    </row>
    <row r="172" spans="1:50" x14ac:dyDescent="0.35">
      <c r="A172" s="1">
        <v>42346</v>
      </c>
      <c r="B172" t="s">
        <v>19</v>
      </c>
      <c r="C172">
        <v>1</v>
      </c>
      <c r="D172">
        <v>9</v>
      </c>
      <c r="E172">
        <v>11</v>
      </c>
      <c r="I172" s="11">
        <v>5.4</v>
      </c>
      <c r="J172">
        <v>0</v>
      </c>
      <c r="L172">
        <v>0</v>
      </c>
      <c r="T172" s="7"/>
      <c r="U172" s="7"/>
      <c r="V172" s="7"/>
      <c r="W172" s="7"/>
      <c r="X172" s="11">
        <v>5.25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>
        <v>42346</v>
      </c>
      <c r="B173" t="s">
        <v>19</v>
      </c>
      <c r="C173">
        <v>1</v>
      </c>
      <c r="D173">
        <v>9</v>
      </c>
      <c r="E173">
        <v>12</v>
      </c>
      <c r="I173" s="11">
        <v>8.4499999999999993</v>
      </c>
      <c r="J173">
        <v>0</v>
      </c>
      <c r="L173">
        <v>0</v>
      </c>
      <c r="T173" s="7"/>
      <c r="U173" s="7"/>
      <c r="V173" s="7"/>
      <c r="W173" s="7"/>
      <c r="X173" s="11">
        <v>8.4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>
        <v>42346</v>
      </c>
      <c r="B174" t="s">
        <v>19</v>
      </c>
      <c r="C174">
        <v>1</v>
      </c>
      <c r="D174">
        <v>9</v>
      </c>
      <c r="E174">
        <v>13</v>
      </c>
      <c r="F174">
        <v>51</v>
      </c>
      <c r="G174">
        <v>82</v>
      </c>
      <c r="H174">
        <v>14</v>
      </c>
      <c r="I174" s="11">
        <v>4.7</v>
      </c>
      <c r="J174">
        <v>0</v>
      </c>
      <c r="K174">
        <v>8</v>
      </c>
      <c r="L174">
        <v>0</v>
      </c>
      <c r="M174">
        <v>0</v>
      </c>
      <c r="N174">
        <v>8</v>
      </c>
      <c r="O174">
        <v>0</v>
      </c>
      <c r="P174">
        <v>4</v>
      </c>
      <c r="Q174">
        <v>0</v>
      </c>
      <c r="R174">
        <v>0</v>
      </c>
      <c r="S174">
        <v>4</v>
      </c>
      <c r="T174" s="7">
        <v>37</v>
      </c>
      <c r="U174" s="7">
        <v>7.2</v>
      </c>
      <c r="V174" s="7">
        <v>24</v>
      </c>
      <c r="W174" s="7">
        <v>5.9</v>
      </c>
      <c r="X174" s="11">
        <v>4.5999999999999996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S174" t="s">
        <v>75</v>
      </c>
      <c r="AT174" t="s">
        <v>70</v>
      </c>
      <c r="AX174" s="1"/>
    </row>
    <row r="175" spans="1:50" x14ac:dyDescent="0.35">
      <c r="A175" s="1">
        <v>42346</v>
      </c>
      <c r="B175" t="s">
        <v>19</v>
      </c>
      <c r="C175">
        <v>1</v>
      </c>
      <c r="D175">
        <v>9</v>
      </c>
      <c r="E175">
        <v>14</v>
      </c>
      <c r="F175">
        <v>72</v>
      </c>
      <c r="G175">
        <v>90</v>
      </c>
      <c r="H175">
        <v>15</v>
      </c>
      <c r="I175" s="11">
        <v>6.9</v>
      </c>
      <c r="J175">
        <v>0</v>
      </c>
      <c r="K175">
        <v>11</v>
      </c>
      <c r="L175">
        <v>2</v>
      </c>
      <c r="M175">
        <v>0</v>
      </c>
      <c r="N175">
        <v>11</v>
      </c>
      <c r="O175">
        <v>1</v>
      </c>
      <c r="P175">
        <v>3</v>
      </c>
      <c r="Q175">
        <v>0</v>
      </c>
      <c r="R175">
        <v>0</v>
      </c>
      <c r="S175">
        <v>7</v>
      </c>
      <c r="T175" s="7">
        <v>39</v>
      </c>
      <c r="U175" s="7">
        <v>8.3000000000000007</v>
      </c>
      <c r="V175" s="7">
        <v>6</v>
      </c>
      <c r="W175" s="7">
        <v>5.0999999999999996</v>
      </c>
      <c r="X175" s="11">
        <v>6.7</v>
      </c>
      <c r="Y175">
        <v>5</v>
      </c>
      <c r="Z175">
        <v>20</v>
      </c>
      <c r="AA175" s="4">
        <v>10.0573</v>
      </c>
      <c r="AB175" s="4">
        <v>3.5198</v>
      </c>
      <c r="AC175" s="4">
        <v>10.0467</v>
      </c>
      <c r="AD175" s="4">
        <v>3.6034000000000002</v>
      </c>
      <c r="AE175" s="4">
        <v>10.0124</v>
      </c>
      <c r="AF175" s="4">
        <v>3.4645999999999999</v>
      </c>
      <c r="AG175" s="4">
        <v>10.0943</v>
      </c>
      <c r="AH175" s="4">
        <v>4.3190999999999997</v>
      </c>
      <c r="AI175" s="4">
        <v>10.0381</v>
      </c>
      <c r="AJ175" s="4">
        <v>4.3000999999999996</v>
      </c>
      <c r="AK175" s="4">
        <v>10.055</v>
      </c>
      <c r="AL175" s="4">
        <v>4.4447000000000001</v>
      </c>
      <c r="AS175" t="s">
        <v>75</v>
      </c>
      <c r="AT175" t="s">
        <v>70</v>
      </c>
      <c r="AX175" s="1"/>
    </row>
    <row r="176" spans="1:50" x14ac:dyDescent="0.35">
      <c r="A176" s="1">
        <v>42346</v>
      </c>
      <c r="B176" t="s">
        <v>19</v>
      </c>
      <c r="C176">
        <v>1</v>
      </c>
      <c r="D176">
        <v>9</v>
      </c>
      <c r="E176">
        <v>15</v>
      </c>
      <c r="I176" s="11">
        <v>3.85</v>
      </c>
      <c r="J176">
        <v>0</v>
      </c>
      <c r="L176">
        <v>5</v>
      </c>
      <c r="T176" s="7"/>
      <c r="U176" s="7"/>
      <c r="V176" s="7"/>
      <c r="W176" s="7"/>
      <c r="X176" s="11">
        <v>3.85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>
        <v>42346</v>
      </c>
      <c r="B177" t="s">
        <v>19</v>
      </c>
      <c r="C177">
        <v>1</v>
      </c>
      <c r="D177">
        <v>9</v>
      </c>
      <c r="E177">
        <v>16</v>
      </c>
      <c r="F177">
        <v>65</v>
      </c>
      <c r="G177">
        <v>110</v>
      </c>
      <c r="H177">
        <v>20</v>
      </c>
      <c r="I177" s="11">
        <v>1</v>
      </c>
      <c r="J177">
        <v>0</v>
      </c>
      <c r="K177">
        <v>1</v>
      </c>
      <c r="L177">
        <v>4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 s="7">
        <v>31</v>
      </c>
      <c r="U177" s="7">
        <v>7</v>
      </c>
      <c r="V177" s="7">
        <v>0</v>
      </c>
      <c r="W177" s="7">
        <v>0</v>
      </c>
      <c r="X177" s="11">
        <v>0.88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S177" t="s">
        <v>75</v>
      </c>
      <c r="AT177" t="s">
        <v>70</v>
      </c>
      <c r="AX177" s="1"/>
    </row>
    <row r="178" spans="1:50" x14ac:dyDescent="0.35">
      <c r="A178" s="1">
        <v>42346</v>
      </c>
      <c r="B178" t="s">
        <v>19</v>
      </c>
      <c r="C178">
        <v>1</v>
      </c>
      <c r="D178">
        <v>9</v>
      </c>
      <c r="E178">
        <v>17</v>
      </c>
      <c r="F178">
        <v>63</v>
      </c>
      <c r="G178">
        <v>50</v>
      </c>
      <c r="H178">
        <v>12</v>
      </c>
      <c r="I178" s="11">
        <v>5.6</v>
      </c>
      <c r="J178">
        <v>0</v>
      </c>
      <c r="K178">
        <v>12</v>
      </c>
      <c r="L178">
        <f>7+1</f>
        <v>8</v>
      </c>
      <c r="M178">
        <v>0</v>
      </c>
      <c r="N178">
        <v>11</v>
      </c>
      <c r="O178">
        <v>6</v>
      </c>
      <c r="P178">
        <v>1</v>
      </c>
      <c r="Q178">
        <v>0</v>
      </c>
      <c r="R178">
        <v>0</v>
      </c>
      <c r="S178">
        <v>4</v>
      </c>
      <c r="T178" s="7">
        <v>31</v>
      </c>
      <c r="U178" s="7">
        <v>6.6</v>
      </c>
      <c r="V178" s="7">
        <v>11</v>
      </c>
      <c r="W178" s="7">
        <v>4.4000000000000004</v>
      </c>
      <c r="X178" s="11">
        <v>5.35</v>
      </c>
      <c r="Y178">
        <v>10</v>
      </c>
      <c r="Z178">
        <v>20</v>
      </c>
      <c r="AA178" s="4">
        <v>10.0304</v>
      </c>
      <c r="AB178" s="4">
        <v>4.1044</v>
      </c>
      <c r="AC178" s="4">
        <v>10.01</v>
      </c>
      <c r="AD178" s="4">
        <v>3.8879999999999999</v>
      </c>
      <c r="AE178" s="4">
        <v>10.0245</v>
      </c>
      <c r="AF178" s="4">
        <v>3.7597</v>
      </c>
      <c r="AG178" s="4">
        <v>10.055999999999999</v>
      </c>
      <c r="AH178" s="4">
        <v>3.8262</v>
      </c>
      <c r="AI178" s="4">
        <v>10.0169</v>
      </c>
      <c r="AJ178" s="4">
        <v>3.7972000000000001</v>
      </c>
      <c r="AK178" s="4">
        <v>10.0242</v>
      </c>
      <c r="AL178" s="4">
        <v>3.8422000000000001</v>
      </c>
      <c r="AS178" t="s">
        <v>75</v>
      </c>
      <c r="AT178" t="s">
        <v>70</v>
      </c>
      <c r="AX178" s="1"/>
    </row>
    <row r="179" spans="1:50" x14ac:dyDescent="0.35">
      <c r="A179" s="1">
        <v>42346</v>
      </c>
      <c r="B179" t="s">
        <v>19</v>
      </c>
      <c r="C179">
        <v>1</v>
      </c>
      <c r="D179">
        <v>9</v>
      </c>
      <c r="E179">
        <v>18</v>
      </c>
      <c r="I179" s="11">
        <v>5.48</v>
      </c>
      <c r="J179">
        <v>0</v>
      </c>
      <c r="L179">
        <v>3</v>
      </c>
      <c r="T179" s="7"/>
      <c r="U179" s="7"/>
      <c r="V179" s="7"/>
      <c r="W179" s="7"/>
      <c r="X179" s="11">
        <v>5.3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S179" t="s">
        <v>75</v>
      </c>
      <c r="AT179" t="s">
        <v>70</v>
      </c>
      <c r="AX179" s="1"/>
    </row>
    <row r="180" spans="1:50" x14ac:dyDescent="0.35">
      <c r="A180" s="1">
        <v>42346</v>
      </c>
      <c r="B180" t="s">
        <v>19</v>
      </c>
      <c r="C180">
        <v>1</v>
      </c>
      <c r="D180">
        <v>9</v>
      </c>
      <c r="E180">
        <v>19</v>
      </c>
      <c r="F180">
        <v>66</v>
      </c>
      <c r="G180">
        <v>52</v>
      </c>
      <c r="H180">
        <v>16</v>
      </c>
      <c r="I180" s="11">
        <v>0.3</v>
      </c>
      <c r="J180">
        <v>0</v>
      </c>
      <c r="K180">
        <v>1</v>
      </c>
      <c r="L180">
        <v>7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 s="7">
        <v>18</v>
      </c>
      <c r="U180" s="7">
        <v>3.8</v>
      </c>
      <c r="V180" s="7">
        <v>0</v>
      </c>
      <c r="W180" s="7">
        <v>0</v>
      </c>
      <c r="X180" s="11">
        <v>0.12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>
        <v>42346</v>
      </c>
      <c r="B181" t="s">
        <v>19</v>
      </c>
      <c r="C181">
        <v>1</v>
      </c>
      <c r="D181">
        <v>9</v>
      </c>
      <c r="E181">
        <v>20</v>
      </c>
      <c r="I181" s="11">
        <v>0</v>
      </c>
      <c r="L181">
        <v>10</v>
      </c>
      <c r="T181" s="7"/>
      <c r="U181" s="7"/>
      <c r="V181" s="7"/>
      <c r="W181" s="7"/>
      <c r="X181" s="11">
        <v>0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 t="s">
        <v>22</v>
      </c>
      <c r="B182" t="s">
        <v>16</v>
      </c>
      <c r="C182">
        <v>1</v>
      </c>
      <c r="D182">
        <v>9</v>
      </c>
      <c r="E182">
        <v>1</v>
      </c>
      <c r="I182" s="11"/>
      <c r="T182" s="7"/>
      <c r="U182" s="7"/>
      <c r="V182" s="7"/>
      <c r="W182" s="7"/>
      <c r="X182" s="11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S182" t="s">
        <v>75</v>
      </c>
      <c r="AT182" t="s">
        <v>71</v>
      </c>
      <c r="AX182" s="1"/>
    </row>
    <row r="183" spans="1:50" x14ac:dyDescent="0.35">
      <c r="A183" s="1" t="s">
        <v>22</v>
      </c>
      <c r="B183" t="s">
        <v>16</v>
      </c>
      <c r="C183">
        <v>1</v>
      </c>
      <c r="D183">
        <v>9</v>
      </c>
      <c r="E183">
        <v>2</v>
      </c>
      <c r="F183">
        <v>65</v>
      </c>
      <c r="G183">
        <v>87</v>
      </c>
      <c r="H183">
        <v>10</v>
      </c>
      <c r="I183" s="11">
        <v>0.4</v>
      </c>
      <c r="J183">
        <v>0</v>
      </c>
      <c r="K183">
        <v>5</v>
      </c>
      <c r="L183">
        <v>5</v>
      </c>
      <c r="M183">
        <v>0</v>
      </c>
      <c r="N183">
        <v>5</v>
      </c>
      <c r="O183">
        <v>0</v>
      </c>
      <c r="P183">
        <v>0</v>
      </c>
      <c r="Q183">
        <v>0</v>
      </c>
      <c r="R183">
        <v>3</v>
      </c>
      <c r="S183">
        <v>2</v>
      </c>
      <c r="T183" s="7">
        <v>12</v>
      </c>
      <c r="U183" s="7">
        <v>4.4000000000000004</v>
      </c>
      <c r="V183" s="7">
        <v>8</v>
      </c>
      <c r="W183" s="7">
        <v>3.4</v>
      </c>
      <c r="X183" s="11">
        <v>0.55000000000000004</v>
      </c>
      <c r="Y183">
        <v>20</v>
      </c>
      <c r="Z183">
        <v>50</v>
      </c>
      <c r="AA183" s="3">
        <v>10</v>
      </c>
      <c r="AB183" s="3">
        <v>3.8</v>
      </c>
      <c r="AC183" s="3">
        <v>10</v>
      </c>
      <c r="AD183" s="3">
        <v>3.7</v>
      </c>
      <c r="AE183" s="3">
        <v>10</v>
      </c>
      <c r="AF183" s="3">
        <v>3.6</v>
      </c>
      <c r="AG183" s="3">
        <v>10</v>
      </c>
      <c r="AH183" s="3">
        <v>3.5</v>
      </c>
      <c r="AI183" s="3">
        <v>10</v>
      </c>
      <c r="AJ183" s="3">
        <v>3.6</v>
      </c>
      <c r="AK183" s="3">
        <v>10</v>
      </c>
      <c r="AL183" s="3">
        <v>3.9</v>
      </c>
      <c r="AM183">
        <v>3000.1</v>
      </c>
      <c r="AN183">
        <v>158.1</v>
      </c>
      <c r="AO183">
        <v>3000.2</v>
      </c>
      <c r="AP183">
        <v>189.2</v>
      </c>
      <c r="AS183" t="s">
        <v>75</v>
      </c>
      <c r="AT183" t="s">
        <v>71</v>
      </c>
      <c r="AX183" s="1"/>
    </row>
    <row r="184" spans="1:50" x14ac:dyDescent="0.35">
      <c r="A184" s="1" t="s">
        <v>22</v>
      </c>
      <c r="B184" t="s">
        <v>16</v>
      </c>
      <c r="C184">
        <v>1</v>
      </c>
      <c r="D184">
        <v>9</v>
      </c>
      <c r="E184">
        <v>3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 t="s">
        <v>22</v>
      </c>
      <c r="B185" t="s">
        <v>16</v>
      </c>
      <c r="C185">
        <v>1</v>
      </c>
      <c r="D185">
        <v>9</v>
      </c>
      <c r="E185">
        <v>4</v>
      </c>
      <c r="I185" s="11"/>
      <c r="T185" s="7"/>
      <c r="U185" s="7"/>
      <c r="V185" s="7"/>
      <c r="W185" s="7"/>
      <c r="X185" s="11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  <c r="AX185" s="1"/>
    </row>
    <row r="186" spans="1:50" x14ac:dyDescent="0.35">
      <c r="A186" s="1" t="s">
        <v>22</v>
      </c>
      <c r="B186" t="s">
        <v>16</v>
      </c>
      <c r="C186">
        <v>1</v>
      </c>
      <c r="D186">
        <v>9</v>
      </c>
      <c r="E186">
        <v>5</v>
      </c>
      <c r="F186">
        <v>100</v>
      </c>
      <c r="G186">
        <v>96</v>
      </c>
      <c r="H186">
        <v>6</v>
      </c>
      <c r="I186" s="11">
        <v>4.8</v>
      </c>
      <c r="J186">
        <v>0</v>
      </c>
      <c r="K186">
        <v>17</v>
      </c>
      <c r="L186">
        <v>0</v>
      </c>
      <c r="M186">
        <v>0</v>
      </c>
      <c r="N186">
        <v>15</v>
      </c>
      <c r="O186">
        <v>0</v>
      </c>
      <c r="P186">
        <v>0</v>
      </c>
      <c r="Q186">
        <v>0</v>
      </c>
      <c r="R186">
        <v>12</v>
      </c>
      <c r="S186">
        <v>3</v>
      </c>
      <c r="T186" s="7">
        <v>45</v>
      </c>
      <c r="U186" s="7">
        <v>5.5</v>
      </c>
      <c r="V186" s="7">
        <v>8</v>
      </c>
      <c r="W186" s="7">
        <v>3.2</v>
      </c>
      <c r="X186" s="11">
        <v>5.4</v>
      </c>
      <c r="Y186">
        <v>20</v>
      </c>
      <c r="Z186">
        <v>50</v>
      </c>
      <c r="AA186" s="3">
        <v>10</v>
      </c>
      <c r="AB186" s="3">
        <v>3.8</v>
      </c>
      <c r="AC186" s="3">
        <v>10</v>
      </c>
      <c r="AD186" s="3">
        <v>3.5</v>
      </c>
      <c r="AE186" s="3">
        <v>10</v>
      </c>
      <c r="AF186" s="3">
        <v>3.3</v>
      </c>
      <c r="AG186" s="3">
        <v>10</v>
      </c>
      <c r="AH186" s="3">
        <v>4.2</v>
      </c>
      <c r="AI186" s="3">
        <v>10</v>
      </c>
      <c r="AJ186" s="3">
        <v>4.0999999999999996</v>
      </c>
      <c r="AK186" s="3">
        <v>8.4</v>
      </c>
      <c r="AL186" s="3">
        <v>3.6</v>
      </c>
      <c r="AS186" t="s">
        <v>75</v>
      </c>
      <c r="AT186" t="s">
        <v>71</v>
      </c>
      <c r="AX186" s="1"/>
    </row>
    <row r="187" spans="1:50" x14ac:dyDescent="0.35">
      <c r="A187" s="1" t="s">
        <v>22</v>
      </c>
      <c r="B187" t="s">
        <v>16</v>
      </c>
      <c r="C187">
        <v>1</v>
      </c>
      <c r="D187">
        <v>9</v>
      </c>
      <c r="E187">
        <v>6</v>
      </c>
      <c r="F187">
        <v>50</v>
      </c>
      <c r="G187">
        <v>50</v>
      </c>
      <c r="H187">
        <v>7</v>
      </c>
      <c r="I187" s="11">
        <v>0.3</v>
      </c>
      <c r="J187">
        <v>0</v>
      </c>
      <c r="K187">
        <v>3</v>
      </c>
      <c r="L187">
        <v>1</v>
      </c>
      <c r="M187">
        <v>0</v>
      </c>
      <c r="N187">
        <v>3</v>
      </c>
      <c r="O187">
        <v>0</v>
      </c>
      <c r="P187">
        <v>0</v>
      </c>
      <c r="Q187">
        <v>0</v>
      </c>
      <c r="R187">
        <v>1</v>
      </c>
      <c r="S187">
        <v>2</v>
      </c>
      <c r="T187" s="7">
        <v>17</v>
      </c>
      <c r="U187" s="7">
        <v>3.9</v>
      </c>
      <c r="V187" s="7">
        <v>0</v>
      </c>
      <c r="W187" s="7">
        <v>0</v>
      </c>
      <c r="X187" s="11">
        <v>0.2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 t="s">
        <v>22</v>
      </c>
      <c r="B188" t="s">
        <v>16</v>
      </c>
      <c r="C188">
        <v>1</v>
      </c>
      <c r="D188">
        <v>9</v>
      </c>
      <c r="E188">
        <v>7</v>
      </c>
      <c r="I188" s="11"/>
      <c r="K188" s="9"/>
      <c r="T188" s="7"/>
      <c r="U188" s="7"/>
      <c r="V188" s="7"/>
      <c r="W188" s="7"/>
      <c r="X188" s="11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t="s">
        <v>75</v>
      </c>
      <c r="AT188" t="s">
        <v>71</v>
      </c>
      <c r="AX188" s="1"/>
    </row>
    <row r="189" spans="1:50" x14ac:dyDescent="0.35">
      <c r="A189" s="1" t="s">
        <v>22</v>
      </c>
      <c r="B189" t="s">
        <v>16</v>
      </c>
      <c r="C189">
        <v>1</v>
      </c>
      <c r="D189">
        <v>9</v>
      </c>
      <c r="E189">
        <v>8</v>
      </c>
      <c r="F189">
        <v>74</v>
      </c>
      <c r="G189">
        <v>78</v>
      </c>
      <c r="H189">
        <v>6</v>
      </c>
      <c r="I189" s="11">
        <v>1.4</v>
      </c>
      <c r="J189">
        <v>1</v>
      </c>
      <c r="K189" s="9">
        <v>6</v>
      </c>
      <c r="L189">
        <v>5</v>
      </c>
      <c r="M189">
        <v>0</v>
      </c>
      <c r="N189">
        <v>2</v>
      </c>
      <c r="O189">
        <v>1</v>
      </c>
      <c r="P189">
        <v>0</v>
      </c>
      <c r="Q189">
        <v>0</v>
      </c>
      <c r="R189">
        <v>0</v>
      </c>
      <c r="S189">
        <v>1</v>
      </c>
      <c r="T189" s="7">
        <v>12</v>
      </c>
      <c r="U189" s="7">
        <v>4.2</v>
      </c>
      <c r="V189" s="7">
        <v>8</v>
      </c>
      <c r="W189" s="7">
        <v>3.6</v>
      </c>
      <c r="X189" s="11">
        <v>0.5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  <c r="AX189" s="1"/>
    </row>
    <row r="190" spans="1:50" x14ac:dyDescent="0.35">
      <c r="A190" s="1" t="s">
        <v>22</v>
      </c>
      <c r="B190" t="s">
        <v>16</v>
      </c>
      <c r="C190">
        <v>1</v>
      </c>
      <c r="D190">
        <v>9</v>
      </c>
      <c r="E190">
        <v>9</v>
      </c>
      <c r="F190">
        <v>73</v>
      </c>
      <c r="G190">
        <v>80</v>
      </c>
      <c r="H190">
        <v>7</v>
      </c>
      <c r="I190" s="11">
        <v>0.8</v>
      </c>
      <c r="J190">
        <v>0</v>
      </c>
      <c r="K190" s="9">
        <v>3</v>
      </c>
      <c r="L190">
        <v>4</v>
      </c>
      <c r="M190">
        <v>0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3</v>
      </c>
      <c r="T190" s="7">
        <v>36</v>
      </c>
      <c r="U190" s="7">
        <v>3.3</v>
      </c>
      <c r="V190" s="7">
        <v>24</v>
      </c>
      <c r="W190" s="7">
        <v>5.9</v>
      </c>
      <c r="X190" s="11">
        <v>1.45</v>
      </c>
      <c r="Y190">
        <v>30</v>
      </c>
      <c r="Z190">
        <v>20</v>
      </c>
      <c r="AA190" s="3">
        <v>10</v>
      </c>
      <c r="AB190" s="3">
        <v>3.5</v>
      </c>
      <c r="AC190" s="3">
        <v>10</v>
      </c>
      <c r="AD190" s="3">
        <v>3.4</v>
      </c>
      <c r="AE190" s="3">
        <v>10</v>
      </c>
      <c r="AF190" s="3">
        <v>3.1</v>
      </c>
      <c r="AG190" s="3">
        <v>10</v>
      </c>
      <c r="AH190" s="3">
        <v>3.8</v>
      </c>
      <c r="AI190" s="3">
        <v>10</v>
      </c>
      <c r="AJ190" s="3">
        <v>3.6</v>
      </c>
      <c r="AK190" s="3">
        <v>10</v>
      </c>
      <c r="AL190" s="3">
        <v>3.5</v>
      </c>
      <c r="AS190" t="s">
        <v>75</v>
      </c>
      <c r="AT190" t="s">
        <v>71</v>
      </c>
      <c r="AX190" s="1"/>
    </row>
    <row r="191" spans="1:50" x14ac:dyDescent="0.35">
      <c r="A191" s="1" t="s">
        <v>22</v>
      </c>
      <c r="B191" t="s">
        <v>16</v>
      </c>
      <c r="C191">
        <v>1</v>
      </c>
      <c r="D191">
        <v>9</v>
      </c>
      <c r="E191">
        <v>10</v>
      </c>
      <c r="F191">
        <v>72</v>
      </c>
      <c r="G191">
        <v>80</v>
      </c>
      <c r="H191">
        <v>10</v>
      </c>
      <c r="I191" s="11">
        <v>2.4</v>
      </c>
      <c r="J191">
        <v>0</v>
      </c>
      <c r="K191" s="9">
        <v>6</v>
      </c>
      <c r="L191">
        <v>2</v>
      </c>
      <c r="M191">
        <v>0</v>
      </c>
      <c r="N191">
        <v>6</v>
      </c>
      <c r="O191">
        <v>0</v>
      </c>
      <c r="P191">
        <v>0</v>
      </c>
      <c r="Q191">
        <v>2</v>
      </c>
      <c r="R191">
        <v>4</v>
      </c>
      <c r="S191">
        <v>0</v>
      </c>
      <c r="T191" s="7">
        <v>39</v>
      </c>
      <c r="U191" s="7">
        <v>5.4</v>
      </c>
      <c r="V191" s="7">
        <v>11</v>
      </c>
      <c r="W191" s="7">
        <v>3.9</v>
      </c>
      <c r="X191" s="11">
        <v>2.2999999999999998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 t="s">
        <v>22</v>
      </c>
      <c r="B192" t="s">
        <v>16</v>
      </c>
      <c r="C192">
        <v>1</v>
      </c>
      <c r="D192">
        <v>9</v>
      </c>
      <c r="E192">
        <v>11</v>
      </c>
      <c r="F192">
        <v>60</v>
      </c>
      <c r="G192">
        <v>90</v>
      </c>
      <c r="H192">
        <v>11</v>
      </c>
      <c r="I192" s="11">
        <v>1.4</v>
      </c>
      <c r="J192">
        <v>0</v>
      </c>
      <c r="K192" s="9">
        <v>7</v>
      </c>
      <c r="L192">
        <v>8</v>
      </c>
      <c r="M192">
        <v>0</v>
      </c>
      <c r="N192">
        <v>5</v>
      </c>
      <c r="O192">
        <v>0</v>
      </c>
      <c r="P192">
        <v>0</v>
      </c>
      <c r="Q192">
        <v>0</v>
      </c>
      <c r="R192">
        <v>2</v>
      </c>
      <c r="S192">
        <v>3</v>
      </c>
      <c r="T192" s="7">
        <v>14</v>
      </c>
      <c r="U192" s="7">
        <v>4.4000000000000004</v>
      </c>
      <c r="V192" s="7">
        <v>10</v>
      </c>
      <c r="W192" s="7">
        <v>4</v>
      </c>
      <c r="X192" s="11">
        <v>0.5</v>
      </c>
      <c r="Y192">
        <v>20</v>
      </c>
      <c r="Z192">
        <v>20</v>
      </c>
      <c r="AA192" s="3">
        <v>10</v>
      </c>
      <c r="AB192" s="3">
        <v>3.6</v>
      </c>
      <c r="AC192" s="3">
        <v>10</v>
      </c>
      <c r="AD192" s="3">
        <v>3.2</v>
      </c>
      <c r="AE192" s="3">
        <v>10.1</v>
      </c>
      <c r="AF192" s="3">
        <v>3.3</v>
      </c>
      <c r="AG192" s="3">
        <v>10.1</v>
      </c>
      <c r="AH192" s="3">
        <v>3.3</v>
      </c>
      <c r="AI192" s="3">
        <v>10.1</v>
      </c>
      <c r="AJ192" s="3">
        <v>3.4</v>
      </c>
      <c r="AK192" s="3">
        <v>10</v>
      </c>
      <c r="AL192" s="3">
        <v>3</v>
      </c>
      <c r="AS192" t="s">
        <v>75</v>
      </c>
      <c r="AT192" t="s">
        <v>71</v>
      </c>
      <c r="AX192" s="1"/>
    </row>
    <row r="193" spans="1:50" x14ac:dyDescent="0.35">
      <c r="A193" s="1" t="s">
        <v>22</v>
      </c>
      <c r="B193" t="s">
        <v>16</v>
      </c>
      <c r="C193">
        <v>1</v>
      </c>
      <c r="D193">
        <v>9</v>
      </c>
      <c r="E193">
        <v>12</v>
      </c>
      <c r="I193" s="11"/>
      <c r="K193" s="9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 t="s">
        <v>22</v>
      </c>
      <c r="B194" t="s">
        <v>16</v>
      </c>
      <c r="C194">
        <v>1</v>
      </c>
      <c r="D194">
        <v>9</v>
      </c>
      <c r="E194">
        <v>13</v>
      </c>
      <c r="F194">
        <v>60</v>
      </c>
      <c r="G194">
        <v>110</v>
      </c>
      <c r="H194">
        <v>13</v>
      </c>
      <c r="I194" s="11">
        <v>1.2</v>
      </c>
      <c r="J194">
        <v>0</v>
      </c>
      <c r="K194" s="9">
        <v>8</v>
      </c>
      <c r="L194">
        <v>8</v>
      </c>
      <c r="M194">
        <v>0</v>
      </c>
      <c r="N194">
        <v>6</v>
      </c>
      <c r="O194">
        <v>0</v>
      </c>
      <c r="P194">
        <v>0</v>
      </c>
      <c r="Q194">
        <v>0</v>
      </c>
      <c r="R194">
        <v>0</v>
      </c>
      <c r="S194">
        <v>6</v>
      </c>
      <c r="T194" s="7">
        <v>32</v>
      </c>
      <c r="U194" s="7">
        <v>4.2</v>
      </c>
      <c r="V194" s="7">
        <v>11</v>
      </c>
      <c r="W194" s="7">
        <v>3.5</v>
      </c>
      <c r="X194" s="11">
        <v>1.8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 t="s">
        <v>22</v>
      </c>
      <c r="B195" t="s">
        <v>16</v>
      </c>
      <c r="C195">
        <v>1</v>
      </c>
      <c r="D195">
        <v>9</v>
      </c>
      <c r="E195">
        <v>14</v>
      </c>
      <c r="I195" s="11"/>
      <c r="K195" s="9"/>
      <c r="T195" s="7"/>
      <c r="U195" s="7"/>
      <c r="V195" s="7"/>
      <c r="W195" s="7"/>
      <c r="X195" s="11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S195" t="s">
        <v>75</v>
      </c>
      <c r="AT195" t="s">
        <v>71</v>
      </c>
      <c r="AX195" s="1"/>
    </row>
    <row r="196" spans="1:50" x14ac:dyDescent="0.35">
      <c r="A196" s="1" t="s">
        <v>22</v>
      </c>
      <c r="B196" t="s">
        <v>16</v>
      </c>
      <c r="C196">
        <v>1</v>
      </c>
      <c r="D196">
        <v>9</v>
      </c>
      <c r="E196">
        <v>15</v>
      </c>
      <c r="I196" s="11"/>
      <c r="K196" s="9"/>
      <c r="T196" s="7"/>
      <c r="U196" s="7"/>
      <c r="V196" s="7"/>
      <c r="W196" s="7"/>
      <c r="X196" s="11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 t="s">
        <v>22</v>
      </c>
      <c r="B197" t="s">
        <v>16</v>
      </c>
      <c r="C197">
        <v>1</v>
      </c>
      <c r="D197">
        <v>9</v>
      </c>
      <c r="E197">
        <v>16</v>
      </c>
      <c r="I197" s="11"/>
      <c r="K197" s="9"/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 t="s">
        <v>22</v>
      </c>
      <c r="B198" t="s">
        <v>16</v>
      </c>
      <c r="C198">
        <v>1</v>
      </c>
      <c r="D198">
        <v>9</v>
      </c>
      <c r="E198">
        <v>17</v>
      </c>
      <c r="I198" s="11"/>
      <c r="K198" s="9"/>
      <c r="T198" s="7"/>
      <c r="U198" s="7"/>
      <c r="V198" s="7"/>
      <c r="W198" s="7"/>
      <c r="X198" s="11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S198" t="s">
        <v>75</v>
      </c>
      <c r="AT198" t="s">
        <v>71</v>
      </c>
      <c r="AX198" s="1"/>
    </row>
    <row r="199" spans="1:50" x14ac:dyDescent="0.35">
      <c r="A199" s="1" t="s">
        <v>22</v>
      </c>
      <c r="B199" t="s">
        <v>16</v>
      </c>
      <c r="C199">
        <v>1</v>
      </c>
      <c r="D199">
        <v>9</v>
      </c>
      <c r="E199">
        <v>18</v>
      </c>
      <c r="I199" s="11"/>
      <c r="K199" s="9"/>
      <c r="T199" s="7"/>
      <c r="U199" s="7"/>
      <c r="V199" s="7"/>
      <c r="W199" s="7"/>
      <c r="X199" s="11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  <c r="AX199" s="1"/>
    </row>
    <row r="200" spans="1:50" x14ac:dyDescent="0.35">
      <c r="A200" s="1" t="s">
        <v>22</v>
      </c>
      <c r="B200" t="s">
        <v>16</v>
      </c>
      <c r="C200">
        <v>1</v>
      </c>
      <c r="D200">
        <v>9</v>
      </c>
      <c r="E200">
        <v>19</v>
      </c>
      <c r="F200">
        <v>116</v>
      </c>
      <c r="G200">
        <v>138</v>
      </c>
      <c r="H200">
        <v>10</v>
      </c>
      <c r="I200" s="11">
        <v>3</v>
      </c>
      <c r="J200">
        <v>0</v>
      </c>
      <c r="K200" s="9">
        <v>9</v>
      </c>
      <c r="L200">
        <v>4</v>
      </c>
      <c r="M200">
        <v>0</v>
      </c>
      <c r="N200">
        <v>9</v>
      </c>
      <c r="O200">
        <v>0</v>
      </c>
      <c r="P200">
        <v>1</v>
      </c>
      <c r="Q200">
        <v>0</v>
      </c>
      <c r="R200">
        <v>0</v>
      </c>
      <c r="S200">
        <v>8</v>
      </c>
      <c r="T200" s="7">
        <v>28</v>
      </c>
      <c r="U200" s="7">
        <v>4.5</v>
      </c>
      <c r="V200" s="7">
        <v>6</v>
      </c>
      <c r="W200" s="7">
        <v>3.8</v>
      </c>
      <c r="X200" s="11">
        <v>3.45</v>
      </c>
      <c r="Y200">
        <v>30</v>
      </c>
      <c r="Z200">
        <v>30</v>
      </c>
      <c r="AA200" s="3">
        <v>10</v>
      </c>
      <c r="AB200" s="3">
        <v>2.8</v>
      </c>
      <c r="AC200" s="3">
        <v>10</v>
      </c>
      <c r="AD200" s="3">
        <v>2.5</v>
      </c>
      <c r="AE200" s="3">
        <v>10</v>
      </c>
      <c r="AF200" s="3">
        <v>2.4</v>
      </c>
      <c r="AG200" s="3">
        <v>10</v>
      </c>
      <c r="AH200" s="3">
        <v>3.8</v>
      </c>
      <c r="AI200" s="3">
        <v>8.8000000000000007</v>
      </c>
      <c r="AJ200" s="3">
        <v>3.1</v>
      </c>
      <c r="AK200" s="3">
        <v>10</v>
      </c>
      <c r="AL200" s="3">
        <v>3.4</v>
      </c>
      <c r="AS200" t="s">
        <v>75</v>
      </c>
      <c r="AT200" t="s">
        <v>71</v>
      </c>
      <c r="AX200" s="1"/>
    </row>
    <row r="201" spans="1:50" x14ac:dyDescent="0.35">
      <c r="A201" s="1" t="s">
        <v>22</v>
      </c>
      <c r="B201" t="s">
        <v>16</v>
      </c>
      <c r="C201">
        <v>1</v>
      </c>
      <c r="D201">
        <v>9</v>
      </c>
      <c r="E201">
        <v>20</v>
      </c>
      <c r="F201">
        <v>70</v>
      </c>
      <c r="G201">
        <v>75</v>
      </c>
      <c r="H201">
        <v>10</v>
      </c>
      <c r="I201" s="11">
        <v>0.7</v>
      </c>
      <c r="J201">
        <v>0</v>
      </c>
      <c r="K201">
        <v>3</v>
      </c>
      <c r="L201">
        <v>3</v>
      </c>
      <c r="M201">
        <v>0</v>
      </c>
      <c r="N201">
        <v>3</v>
      </c>
      <c r="O201">
        <v>0</v>
      </c>
      <c r="P201">
        <v>1</v>
      </c>
      <c r="Q201">
        <v>0</v>
      </c>
      <c r="R201">
        <v>0</v>
      </c>
      <c r="S201">
        <v>2</v>
      </c>
      <c r="T201" s="7">
        <v>29</v>
      </c>
      <c r="U201" s="7">
        <v>6.8</v>
      </c>
      <c r="V201" s="7">
        <v>12</v>
      </c>
      <c r="W201" s="7">
        <v>3.4</v>
      </c>
      <c r="X201" s="11">
        <v>0.65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 t="s">
        <v>22</v>
      </c>
      <c r="B202" t="s">
        <v>16</v>
      </c>
      <c r="C202">
        <v>1</v>
      </c>
      <c r="D202">
        <v>9</v>
      </c>
      <c r="AS202" t="s">
        <v>75</v>
      </c>
      <c r="AT202" t="s">
        <v>71</v>
      </c>
      <c r="AX202" s="1"/>
    </row>
    <row r="203" spans="1:50" x14ac:dyDescent="0.35">
      <c r="A203" s="1" t="s">
        <v>22</v>
      </c>
      <c r="B203" t="s">
        <v>16</v>
      </c>
      <c r="C203">
        <v>1</v>
      </c>
      <c r="D203">
        <v>9</v>
      </c>
      <c r="AS203" t="s">
        <v>75</v>
      </c>
      <c r="AT203" t="s">
        <v>71</v>
      </c>
      <c r="AX203" s="1"/>
    </row>
    <row r="204" spans="1:50" x14ac:dyDescent="0.35">
      <c r="A204" s="1" t="s">
        <v>22</v>
      </c>
      <c r="B204" t="s">
        <v>16</v>
      </c>
      <c r="C204">
        <v>1</v>
      </c>
      <c r="D204">
        <v>9</v>
      </c>
      <c r="AS204" t="s">
        <v>75</v>
      </c>
      <c r="AT204" t="s">
        <v>71</v>
      </c>
      <c r="AX204" s="1"/>
    </row>
    <row r="205" spans="1:50" x14ac:dyDescent="0.35">
      <c r="A205" s="1" t="s">
        <v>22</v>
      </c>
      <c r="B205" t="s">
        <v>16</v>
      </c>
      <c r="C205">
        <v>1</v>
      </c>
      <c r="D205">
        <v>9</v>
      </c>
      <c r="AS205" t="s">
        <v>75</v>
      </c>
      <c r="AT205" t="s">
        <v>71</v>
      </c>
      <c r="AX205" s="1"/>
    </row>
    <row r="206" spans="1:50" x14ac:dyDescent="0.35">
      <c r="A206" s="1" t="s">
        <v>22</v>
      </c>
      <c r="B206" t="s">
        <v>16</v>
      </c>
      <c r="C206">
        <v>1</v>
      </c>
      <c r="D206">
        <v>9</v>
      </c>
      <c r="AS206" t="s">
        <v>75</v>
      </c>
      <c r="AT206" t="s">
        <v>71</v>
      </c>
      <c r="AX206" s="1"/>
    </row>
    <row r="207" spans="1:50" x14ac:dyDescent="0.35">
      <c r="A207" s="1" t="s">
        <v>22</v>
      </c>
      <c r="B207" t="s">
        <v>16</v>
      </c>
      <c r="C207">
        <v>1</v>
      </c>
      <c r="D207">
        <v>9</v>
      </c>
      <c r="AS207" t="s">
        <v>75</v>
      </c>
      <c r="AT207" t="s">
        <v>71</v>
      </c>
      <c r="AX207" s="1"/>
    </row>
    <row r="208" spans="1:50" x14ac:dyDescent="0.35">
      <c r="A208" s="1" t="s">
        <v>22</v>
      </c>
      <c r="B208" t="s">
        <v>16</v>
      </c>
      <c r="C208">
        <v>1</v>
      </c>
      <c r="D208">
        <v>9</v>
      </c>
      <c r="AS208" t="s">
        <v>75</v>
      </c>
      <c r="AT208" t="s">
        <v>71</v>
      </c>
      <c r="AX208" s="1"/>
    </row>
    <row r="209" spans="1:50" x14ac:dyDescent="0.35">
      <c r="A209" s="1" t="s">
        <v>22</v>
      </c>
      <c r="B209" t="s">
        <v>16</v>
      </c>
      <c r="C209">
        <v>1</v>
      </c>
      <c r="D209">
        <v>9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209"/>
  <sheetViews>
    <sheetView zoomScale="70" zoomScaleNormal="70" workbookViewId="0">
      <pane xSplit="5" ySplit="1" topLeftCell="F188" activePane="bottomRight" state="frozen"/>
      <selection activeCell="AW15" sqref="AW15"/>
      <selection pane="topRight" activeCell="AW15" sqref="AW15"/>
      <selection pane="bottomLeft" activeCell="AW15" sqref="AW15"/>
      <selection pane="bottomRight" activeCell="AW15" sqref="AW15"/>
    </sheetView>
  </sheetViews>
  <sheetFormatPr defaultRowHeight="14.5" x14ac:dyDescent="0.35"/>
  <cols>
    <col min="1" max="1" width="8.7265625" style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5" max="45" width="11.26953125" customWidth="1"/>
    <col min="47" max="47" width="3.179687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 t="s">
        <v>6</v>
      </c>
      <c r="B2" t="s">
        <v>12</v>
      </c>
      <c r="C2">
        <v>2</v>
      </c>
      <c r="D2">
        <v>3</v>
      </c>
      <c r="E2">
        <v>1</v>
      </c>
      <c r="I2" s="11">
        <v>5.7</v>
      </c>
      <c r="J2">
        <v>0</v>
      </c>
      <c r="L2">
        <v>5</v>
      </c>
      <c r="T2" s="7"/>
      <c r="U2" s="7"/>
      <c r="V2" s="7"/>
      <c r="W2" s="7"/>
      <c r="X2" s="11">
        <v>5.68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</v>
      </c>
      <c r="AN2" s="7">
        <v>343.7</v>
      </c>
      <c r="AO2" s="7">
        <v>3000</v>
      </c>
      <c r="AP2" s="7">
        <v>322.2</v>
      </c>
      <c r="AQ2" s="7">
        <v>3000</v>
      </c>
      <c r="AR2" s="8">
        <v>344.2</v>
      </c>
      <c r="AS2" s="3" t="s">
        <v>69</v>
      </c>
      <c r="AT2" s="3" t="s">
        <v>70</v>
      </c>
      <c r="AX2" s="1"/>
    </row>
    <row r="3" spans="1:50" x14ac:dyDescent="0.35">
      <c r="A3" s="1" t="s">
        <v>6</v>
      </c>
      <c r="B3" t="s">
        <v>12</v>
      </c>
      <c r="C3">
        <v>2</v>
      </c>
      <c r="D3">
        <v>3</v>
      </c>
      <c r="E3">
        <v>2</v>
      </c>
      <c r="I3" s="11">
        <v>2.9</v>
      </c>
      <c r="J3">
        <v>0</v>
      </c>
      <c r="L3">
        <v>6</v>
      </c>
      <c r="T3" s="7"/>
      <c r="U3" s="7"/>
      <c r="V3" s="7"/>
      <c r="W3" s="7"/>
      <c r="X3" s="11">
        <v>2.7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 t="s">
        <v>6</v>
      </c>
      <c r="B4" t="s">
        <v>12</v>
      </c>
      <c r="C4">
        <v>2</v>
      </c>
      <c r="D4">
        <v>3</v>
      </c>
      <c r="E4">
        <v>3</v>
      </c>
      <c r="F4">
        <v>50</v>
      </c>
      <c r="G4">
        <v>80</v>
      </c>
      <c r="H4">
        <v>10</v>
      </c>
      <c r="I4" s="11">
        <v>3.2</v>
      </c>
      <c r="J4">
        <v>0</v>
      </c>
      <c r="K4">
        <v>5</v>
      </c>
      <c r="L4">
        <v>9</v>
      </c>
      <c r="M4">
        <v>0</v>
      </c>
      <c r="N4">
        <v>5</v>
      </c>
      <c r="O4">
        <v>3</v>
      </c>
      <c r="P4">
        <v>0</v>
      </c>
      <c r="Q4">
        <v>2</v>
      </c>
      <c r="R4">
        <v>0</v>
      </c>
      <c r="S4">
        <v>0</v>
      </c>
      <c r="T4" s="7">
        <v>42</v>
      </c>
      <c r="U4" s="7">
        <v>7.1</v>
      </c>
      <c r="V4" s="7">
        <v>5.5</v>
      </c>
      <c r="W4" s="7">
        <v>4.2</v>
      </c>
      <c r="X4" s="11">
        <v>2.6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t="s">
        <v>69</v>
      </c>
      <c r="AT4" t="s">
        <v>70</v>
      </c>
      <c r="AX4" s="1"/>
    </row>
    <row r="5" spans="1:50" x14ac:dyDescent="0.35">
      <c r="A5" s="1" t="s">
        <v>6</v>
      </c>
      <c r="B5" t="s">
        <v>12</v>
      </c>
      <c r="C5">
        <v>2</v>
      </c>
      <c r="D5">
        <v>3</v>
      </c>
      <c r="E5">
        <v>4</v>
      </c>
      <c r="F5">
        <v>70</v>
      </c>
      <c r="G5">
        <v>40</v>
      </c>
      <c r="H5">
        <v>15</v>
      </c>
      <c r="I5" s="11">
        <v>4.8</v>
      </c>
      <c r="J5">
        <v>0</v>
      </c>
      <c r="K5">
        <v>2</v>
      </c>
      <c r="L5">
        <v>9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2</v>
      </c>
      <c r="T5" s="7">
        <v>0</v>
      </c>
      <c r="U5" s="7">
        <v>0</v>
      </c>
      <c r="V5" s="7">
        <v>0</v>
      </c>
      <c r="W5" s="7">
        <v>0</v>
      </c>
      <c r="X5" s="11">
        <v>0.27500000000000002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t="s">
        <v>69</v>
      </c>
      <c r="AT5" t="s">
        <v>70</v>
      </c>
      <c r="AX5" s="1"/>
    </row>
    <row r="6" spans="1:50" x14ac:dyDescent="0.35">
      <c r="A6" s="1" t="s">
        <v>6</v>
      </c>
      <c r="B6" t="s">
        <v>12</v>
      </c>
      <c r="C6">
        <v>2</v>
      </c>
      <c r="D6">
        <v>3</v>
      </c>
      <c r="E6">
        <v>5</v>
      </c>
      <c r="I6" s="11">
        <v>1.1499999999999999</v>
      </c>
      <c r="J6">
        <v>0</v>
      </c>
      <c r="L6">
        <v>11</v>
      </c>
      <c r="T6" s="7"/>
      <c r="U6" s="7"/>
      <c r="V6" s="7"/>
      <c r="W6" s="7"/>
      <c r="X6" s="11">
        <v>1.1499999999999999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 t="s">
        <v>6</v>
      </c>
      <c r="B7" t="s">
        <v>12</v>
      </c>
      <c r="C7">
        <v>2</v>
      </c>
      <c r="D7">
        <v>3</v>
      </c>
      <c r="E7">
        <v>6</v>
      </c>
      <c r="I7" s="11">
        <v>7.38</v>
      </c>
      <c r="J7">
        <v>0</v>
      </c>
      <c r="L7">
        <v>2</v>
      </c>
      <c r="T7" s="7"/>
      <c r="U7" s="7"/>
      <c r="V7" s="7"/>
      <c r="W7" s="7"/>
      <c r="X7" s="11">
        <v>7.08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 t="s">
        <v>6</v>
      </c>
      <c r="B8" t="s">
        <v>12</v>
      </c>
      <c r="C8">
        <v>2</v>
      </c>
      <c r="D8">
        <v>3</v>
      </c>
      <c r="E8">
        <v>7</v>
      </c>
      <c r="F8">
        <v>77</v>
      </c>
      <c r="G8">
        <v>74</v>
      </c>
      <c r="H8">
        <v>20</v>
      </c>
      <c r="I8" s="11">
        <v>7.6</v>
      </c>
      <c r="J8">
        <v>0</v>
      </c>
      <c r="K8">
        <v>15</v>
      </c>
      <c r="L8">
        <v>1</v>
      </c>
      <c r="M8">
        <v>0</v>
      </c>
      <c r="N8">
        <v>14</v>
      </c>
      <c r="O8">
        <v>3</v>
      </c>
      <c r="P8">
        <v>6</v>
      </c>
      <c r="Q8">
        <v>3</v>
      </c>
      <c r="R8">
        <v>2</v>
      </c>
      <c r="S8">
        <v>0</v>
      </c>
      <c r="T8" s="7">
        <v>45</v>
      </c>
      <c r="U8" s="7">
        <v>8.8000000000000007</v>
      </c>
      <c r="V8" s="7">
        <v>7.5</v>
      </c>
      <c r="W8" s="7">
        <v>2.8</v>
      </c>
      <c r="X8" s="11">
        <v>7.625</v>
      </c>
      <c r="Y8">
        <v>20</v>
      </c>
      <c r="Z8">
        <v>40</v>
      </c>
      <c r="AA8" s="2">
        <v>10.052</v>
      </c>
      <c r="AB8" s="2">
        <v>4.3403</v>
      </c>
      <c r="AC8" s="2">
        <v>10.156000000000001</v>
      </c>
      <c r="AD8" s="2">
        <v>4.0316000000000001</v>
      </c>
      <c r="AE8" s="2">
        <v>10.007</v>
      </c>
      <c r="AF8" s="2">
        <v>3.7229000000000001</v>
      </c>
      <c r="AG8" s="2">
        <v>10.362</v>
      </c>
      <c r="AH8" s="2">
        <v>4.4097999999999997</v>
      </c>
      <c r="AI8" s="2">
        <v>8.5469000000000008</v>
      </c>
      <c r="AJ8" s="2">
        <v>3.4958</v>
      </c>
      <c r="AK8" s="2">
        <v>8.3313000000000006</v>
      </c>
      <c r="AL8" s="2">
        <v>2.5764</v>
      </c>
      <c r="AS8" t="s">
        <v>69</v>
      </c>
      <c r="AT8" t="s">
        <v>70</v>
      </c>
      <c r="AX8" s="1"/>
    </row>
    <row r="9" spans="1:50" x14ac:dyDescent="0.35">
      <c r="A9" s="1" t="s">
        <v>6</v>
      </c>
      <c r="B9" t="s">
        <v>12</v>
      </c>
      <c r="C9">
        <v>2</v>
      </c>
      <c r="D9">
        <v>3</v>
      </c>
      <c r="E9">
        <v>8</v>
      </c>
      <c r="F9">
        <v>60</v>
      </c>
      <c r="G9">
        <v>80</v>
      </c>
      <c r="H9">
        <v>20</v>
      </c>
      <c r="I9" s="11">
        <v>3.65</v>
      </c>
      <c r="J9">
        <v>0</v>
      </c>
      <c r="K9">
        <v>8</v>
      </c>
      <c r="L9">
        <v>2</v>
      </c>
      <c r="M9">
        <v>0</v>
      </c>
      <c r="N9">
        <v>7</v>
      </c>
      <c r="O9">
        <v>3</v>
      </c>
      <c r="P9">
        <v>1</v>
      </c>
      <c r="Q9">
        <v>0</v>
      </c>
      <c r="R9">
        <v>3</v>
      </c>
      <c r="S9">
        <v>0</v>
      </c>
      <c r="T9" s="7">
        <v>44</v>
      </c>
      <c r="U9" s="7">
        <v>6.8</v>
      </c>
      <c r="V9" s="7">
        <v>17</v>
      </c>
      <c r="W9" s="7">
        <v>4.2</v>
      </c>
      <c r="X9" s="11">
        <v>3.3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 t="s">
        <v>6</v>
      </c>
      <c r="B10" t="s">
        <v>12</v>
      </c>
      <c r="C10">
        <v>2</v>
      </c>
      <c r="D10">
        <v>3</v>
      </c>
      <c r="E10">
        <v>9</v>
      </c>
      <c r="I10" s="11">
        <v>9.6999999999999993</v>
      </c>
      <c r="J10">
        <v>0</v>
      </c>
      <c r="L10">
        <v>0</v>
      </c>
      <c r="T10" s="7"/>
      <c r="U10" s="7"/>
      <c r="V10" s="7"/>
      <c r="W10" s="7"/>
      <c r="X10" s="11">
        <v>9.6999999999999993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 t="s">
        <v>6</v>
      </c>
      <c r="B11" t="s">
        <v>12</v>
      </c>
      <c r="C11">
        <v>2</v>
      </c>
      <c r="D11">
        <v>3</v>
      </c>
      <c r="E11">
        <v>10</v>
      </c>
      <c r="F11">
        <v>90</v>
      </c>
      <c r="G11">
        <v>90</v>
      </c>
      <c r="H11">
        <v>22</v>
      </c>
      <c r="I11" s="11">
        <v>8.6999999999999993</v>
      </c>
      <c r="J11">
        <v>0</v>
      </c>
      <c r="K11">
        <v>18</v>
      </c>
      <c r="L11">
        <v>1</v>
      </c>
      <c r="M11">
        <v>0</v>
      </c>
      <c r="N11">
        <v>18</v>
      </c>
      <c r="O11">
        <v>5</v>
      </c>
      <c r="P11">
        <v>4</v>
      </c>
      <c r="Q11">
        <v>4</v>
      </c>
      <c r="R11">
        <v>5</v>
      </c>
      <c r="S11">
        <v>0</v>
      </c>
      <c r="T11" s="7">
        <v>43</v>
      </c>
      <c r="U11" s="7">
        <v>5.7</v>
      </c>
      <c r="V11" s="7">
        <v>11</v>
      </c>
      <c r="W11" s="7">
        <v>4.8</v>
      </c>
      <c r="X11" s="11">
        <v>8.65</v>
      </c>
      <c r="Y11">
        <v>40</v>
      </c>
      <c r="Z11">
        <v>20</v>
      </c>
      <c r="AA11" s="2">
        <v>10.1622</v>
      </c>
      <c r="AB11" s="2">
        <v>4.2241</v>
      </c>
      <c r="AC11" s="2">
        <v>10.0855</v>
      </c>
      <c r="AD11" s="2">
        <v>3.9190999999999998</v>
      </c>
      <c r="AE11" s="2">
        <v>10.087199999999999</v>
      </c>
      <c r="AF11" s="2">
        <v>3.9007999999999998</v>
      </c>
      <c r="AG11" s="2">
        <v>10.1099</v>
      </c>
      <c r="AH11" s="2">
        <v>3.8933</v>
      </c>
      <c r="AI11" s="2">
        <v>10.016400000000001</v>
      </c>
      <c r="AJ11" s="2">
        <v>3.5367000000000002</v>
      </c>
      <c r="AK11" s="2">
        <v>10.110799999999999</v>
      </c>
      <c r="AL11" s="2">
        <v>3.2296999999999998</v>
      </c>
      <c r="AS11" t="s">
        <v>69</v>
      </c>
      <c r="AT11" t="s">
        <v>70</v>
      </c>
      <c r="AX11" s="1"/>
    </row>
    <row r="12" spans="1:50" x14ac:dyDescent="0.35">
      <c r="A12" s="1" t="s">
        <v>6</v>
      </c>
      <c r="B12" t="s">
        <v>12</v>
      </c>
      <c r="C12">
        <v>2</v>
      </c>
      <c r="D12">
        <v>3</v>
      </c>
      <c r="E12">
        <v>11</v>
      </c>
      <c r="I12" s="11">
        <v>4.6500000000000004</v>
      </c>
      <c r="J12">
        <v>0</v>
      </c>
      <c r="L12">
        <v>6</v>
      </c>
      <c r="T12" s="7"/>
      <c r="U12" s="7"/>
      <c r="V12" s="7"/>
      <c r="W12" s="7"/>
      <c r="X12" s="11">
        <v>4.6500000000000004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 t="s">
        <v>6</v>
      </c>
      <c r="B13" t="s">
        <v>12</v>
      </c>
      <c r="C13">
        <v>2</v>
      </c>
      <c r="D13">
        <v>3</v>
      </c>
      <c r="E13">
        <v>12</v>
      </c>
      <c r="F13">
        <v>80</v>
      </c>
      <c r="G13">
        <v>100</v>
      </c>
      <c r="H13">
        <v>15</v>
      </c>
      <c r="I13" s="11">
        <v>8.9</v>
      </c>
      <c r="J13">
        <v>0</v>
      </c>
      <c r="K13">
        <v>11</v>
      </c>
      <c r="L13">
        <v>1</v>
      </c>
      <c r="M13">
        <v>0</v>
      </c>
      <c r="N13">
        <v>11</v>
      </c>
      <c r="O13">
        <v>1</v>
      </c>
      <c r="P13">
        <v>7</v>
      </c>
      <c r="Q13">
        <v>0</v>
      </c>
      <c r="R13">
        <v>3</v>
      </c>
      <c r="S13">
        <v>0</v>
      </c>
      <c r="T13" s="7">
        <v>59</v>
      </c>
      <c r="U13" s="7">
        <v>9.6</v>
      </c>
      <c r="V13" s="7">
        <v>11</v>
      </c>
      <c r="W13" s="7">
        <v>4</v>
      </c>
      <c r="X13" s="11">
        <v>8.85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S13" t="s">
        <v>69</v>
      </c>
      <c r="AT13" t="s">
        <v>70</v>
      </c>
      <c r="AX13" s="1"/>
    </row>
    <row r="14" spans="1:50" x14ac:dyDescent="0.35">
      <c r="A14" s="1" t="s">
        <v>6</v>
      </c>
      <c r="B14" t="s">
        <v>12</v>
      </c>
      <c r="C14">
        <v>2</v>
      </c>
      <c r="D14">
        <v>3</v>
      </c>
      <c r="E14">
        <v>13</v>
      </c>
      <c r="F14">
        <v>60</v>
      </c>
      <c r="G14">
        <v>90</v>
      </c>
      <c r="H14">
        <v>23</v>
      </c>
      <c r="I14" s="11">
        <v>4.8</v>
      </c>
      <c r="J14">
        <v>0</v>
      </c>
      <c r="K14">
        <v>13</v>
      </c>
      <c r="L14">
        <v>0</v>
      </c>
      <c r="M14">
        <v>0</v>
      </c>
      <c r="N14">
        <v>13</v>
      </c>
      <c r="O14">
        <v>7</v>
      </c>
      <c r="P14">
        <v>1</v>
      </c>
      <c r="Q14">
        <v>3</v>
      </c>
      <c r="R14">
        <v>2</v>
      </c>
      <c r="S14">
        <v>0</v>
      </c>
      <c r="T14" s="7">
        <v>33.5</v>
      </c>
      <c r="U14" s="7">
        <v>8.3000000000000007</v>
      </c>
      <c r="V14" s="7">
        <v>12</v>
      </c>
      <c r="W14" s="7">
        <v>4.3</v>
      </c>
      <c r="X14" s="11">
        <v>4.7750000000000004</v>
      </c>
      <c r="Y14">
        <v>20</v>
      </c>
      <c r="Z14">
        <v>20</v>
      </c>
      <c r="AA14" s="2">
        <v>10.0524</v>
      </c>
      <c r="AB14" s="2">
        <v>4.6077000000000004</v>
      </c>
      <c r="AC14" s="2">
        <v>10.0418</v>
      </c>
      <c r="AD14" s="2">
        <v>3.7105999999999999</v>
      </c>
      <c r="AE14" s="2">
        <v>10.002000000000001</v>
      </c>
      <c r="AF14" s="2">
        <v>3.8687999999999998</v>
      </c>
      <c r="AG14" s="2">
        <v>10.1701</v>
      </c>
      <c r="AH14" s="2">
        <v>4.6707999999999998</v>
      </c>
      <c r="AI14" s="2">
        <v>10.6751</v>
      </c>
      <c r="AJ14" s="2">
        <v>4.5536000000000003</v>
      </c>
      <c r="AK14" s="2">
        <v>10.089499999999999</v>
      </c>
      <c r="AL14" s="2">
        <v>4.4180999999999999</v>
      </c>
      <c r="AS14" t="s">
        <v>69</v>
      </c>
      <c r="AT14" t="s">
        <v>70</v>
      </c>
      <c r="AX14" s="1"/>
    </row>
    <row r="15" spans="1:50" x14ac:dyDescent="0.35">
      <c r="A15" s="1" t="s">
        <v>6</v>
      </c>
      <c r="B15" t="s">
        <v>12</v>
      </c>
      <c r="C15">
        <v>2</v>
      </c>
      <c r="D15">
        <v>3</v>
      </c>
      <c r="E15">
        <v>14</v>
      </c>
      <c r="I15" s="11">
        <v>3.45</v>
      </c>
      <c r="J15">
        <v>0</v>
      </c>
      <c r="L15">
        <v>1</v>
      </c>
      <c r="T15" s="7"/>
      <c r="U15" s="7"/>
      <c r="V15" s="7"/>
      <c r="W15" s="7"/>
      <c r="X15" s="11">
        <v>3.38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 t="s">
        <v>6</v>
      </c>
      <c r="B16" t="s">
        <v>12</v>
      </c>
      <c r="C16">
        <v>2</v>
      </c>
      <c r="D16">
        <v>3</v>
      </c>
      <c r="E16">
        <v>15</v>
      </c>
      <c r="I16" s="11">
        <v>7.1</v>
      </c>
      <c r="J16">
        <v>0</v>
      </c>
      <c r="L16">
        <v>2</v>
      </c>
      <c r="T16" s="7"/>
      <c r="U16" s="7"/>
      <c r="V16" s="7"/>
      <c r="W16" s="7"/>
      <c r="X16" s="11">
        <v>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 t="s">
        <v>6</v>
      </c>
      <c r="B17" t="s">
        <v>12</v>
      </c>
      <c r="C17">
        <v>2</v>
      </c>
      <c r="D17">
        <v>3</v>
      </c>
      <c r="E17">
        <v>16</v>
      </c>
      <c r="I17" s="11">
        <v>5.05</v>
      </c>
      <c r="J17">
        <v>0</v>
      </c>
      <c r="L17">
        <v>5</v>
      </c>
      <c r="T17" s="7"/>
      <c r="U17" s="7"/>
      <c r="V17" s="7"/>
      <c r="W17" s="7"/>
      <c r="X17" s="11">
        <v>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t="s">
        <v>69</v>
      </c>
      <c r="AT17" t="s">
        <v>70</v>
      </c>
      <c r="AX17" s="1"/>
    </row>
    <row r="18" spans="1:50" x14ac:dyDescent="0.35">
      <c r="A18" s="1" t="s">
        <v>6</v>
      </c>
      <c r="B18" t="s">
        <v>12</v>
      </c>
      <c r="C18">
        <v>2</v>
      </c>
      <c r="D18">
        <v>3</v>
      </c>
      <c r="E18">
        <v>17</v>
      </c>
      <c r="F18">
        <v>80</v>
      </c>
      <c r="G18">
        <v>80</v>
      </c>
      <c r="H18">
        <v>22</v>
      </c>
      <c r="I18" s="11">
        <v>7.65</v>
      </c>
      <c r="J18">
        <v>0</v>
      </c>
      <c r="K18">
        <v>18</v>
      </c>
      <c r="L18">
        <v>1</v>
      </c>
      <c r="M18">
        <v>0</v>
      </c>
      <c r="N18">
        <v>18</v>
      </c>
      <c r="O18">
        <v>2</v>
      </c>
      <c r="P18">
        <v>1</v>
      </c>
      <c r="Q18">
        <v>7</v>
      </c>
      <c r="R18">
        <v>7</v>
      </c>
      <c r="S18">
        <v>1</v>
      </c>
      <c r="T18" s="7">
        <v>46</v>
      </c>
      <c r="U18" s="7">
        <v>5.2</v>
      </c>
      <c r="V18" s="7">
        <v>9</v>
      </c>
      <c r="W18" s="7">
        <v>3.2</v>
      </c>
      <c r="X18" s="11">
        <v>7.55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  <c r="AX18" s="1"/>
    </row>
    <row r="19" spans="1:50" x14ac:dyDescent="0.35">
      <c r="A19" s="1" t="s">
        <v>6</v>
      </c>
      <c r="B19" t="s">
        <v>12</v>
      </c>
      <c r="C19">
        <v>2</v>
      </c>
      <c r="D19">
        <v>3</v>
      </c>
      <c r="E19">
        <v>18</v>
      </c>
      <c r="I19" s="11">
        <v>7.6</v>
      </c>
      <c r="J19">
        <v>0</v>
      </c>
      <c r="L19">
        <v>3</v>
      </c>
      <c r="T19" s="7"/>
      <c r="U19" s="7"/>
      <c r="V19" s="7"/>
      <c r="W19" s="7"/>
      <c r="X19" s="11">
        <v>7.48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 t="s">
        <v>6</v>
      </c>
      <c r="B20" t="s">
        <v>12</v>
      </c>
      <c r="C20">
        <v>2</v>
      </c>
      <c r="D20">
        <v>3</v>
      </c>
      <c r="E20">
        <v>19</v>
      </c>
      <c r="F20">
        <v>84</v>
      </c>
      <c r="G20">
        <v>90</v>
      </c>
      <c r="H20">
        <v>16</v>
      </c>
      <c r="I20" s="11">
        <v>6.75</v>
      </c>
      <c r="J20">
        <v>0</v>
      </c>
      <c r="K20">
        <v>19</v>
      </c>
      <c r="L20">
        <v>2</v>
      </c>
      <c r="M20">
        <v>0</v>
      </c>
      <c r="N20">
        <v>17</v>
      </c>
      <c r="O20">
        <v>3</v>
      </c>
      <c r="P20">
        <v>8</v>
      </c>
      <c r="Q20">
        <v>0</v>
      </c>
      <c r="R20">
        <v>6</v>
      </c>
      <c r="S20">
        <v>0</v>
      </c>
      <c r="T20" s="7">
        <v>35</v>
      </c>
      <c r="U20" s="7">
        <v>4.8</v>
      </c>
      <c r="V20" s="7">
        <v>14</v>
      </c>
      <c r="W20" s="7">
        <v>3.5</v>
      </c>
      <c r="X20" s="11">
        <v>6.55</v>
      </c>
      <c r="Y20">
        <v>20</v>
      </c>
      <c r="Z20">
        <v>30</v>
      </c>
      <c r="AA20" s="2">
        <v>10.0328</v>
      </c>
      <c r="AB20" s="2">
        <v>4.3380999999999998</v>
      </c>
      <c r="AC20" s="2">
        <v>10.182</v>
      </c>
      <c r="AD20" s="2">
        <v>4.4637000000000002</v>
      </c>
      <c r="AE20" s="2">
        <v>10.081</v>
      </c>
      <c r="AF20" s="2">
        <v>3.9300999999999999</v>
      </c>
      <c r="AG20" s="2">
        <v>10.030900000000001</v>
      </c>
      <c r="AH20" s="2">
        <v>4.2045000000000003</v>
      </c>
      <c r="AI20" s="2">
        <v>10.0435</v>
      </c>
      <c r="AJ20" s="2">
        <v>4.0933000000000002</v>
      </c>
      <c r="AK20" s="2">
        <v>10.1121</v>
      </c>
      <c r="AL20" s="2">
        <v>4.1886000000000001</v>
      </c>
      <c r="AS20" t="s">
        <v>69</v>
      </c>
      <c r="AT20" t="s">
        <v>70</v>
      </c>
      <c r="AX20" s="1"/>
    </row>
    <row r="21" spans="1:50" x14ac:dyDescent="0.35">
      <c r="A21" s="1" t="s">
        <v>6</v>
      </c>
      <c r="B21" t="s">
        <v>12</v>
      </c>
      <c r="C21">
        <v>2</v>
      </c>
      <c r="D21">
        <v>3</v>
      </c>
      <c r="E21">
        <v>20</v>
      </c>
      <c r="F21">
        <v>73</v>
      </c>
      <c r="G21">
        <v>63</v>
      </c>
      <c r="H21">
        <v>14</v>
      </c>
      <c r="I21" s="11">
        <v>6.75</v>
      </c>
      <c r="J21">
        <v>1</v>
      </c>
      <c r="K21">
        <v>19</v>
      </c>
      <c r="L21">
        <v>1</v>
      </c>
      <c r="M21">
        <v>2</v>
      </c>
      <c r="N21">
        <v>17</v>
      </c>
      <c r="O21">
        <v>6</v>
      </c>
      <c r="P21">
        <v>2</v>
      </c>
      <c r="Q21">
        <v>4</v>
      </c>
      <c r="R21">
        <v>5</v>
      </c>
      <c r="S21">
        <v>0</v>
      </c>
      <c r="T21" s="7">
        <v>40</v>
      </c>
      <c r="U21" s="7">
        <v>8.3000000000000007</v>
      </c>
      <c r="V21" s="7">
        <v>10</v>
      </c>
      <c r="W21" s="7">
        <v>3.7</v>
      </c>
      <c r="X21" s="11">
        <v>6.5250000000000004</v>
      </c>
      <c r="Y21">
        <v>10</v>
      </c>
      <c r="Z21">
        <v>40</v>
      </c>
      <c r="AA21" s="2">
        <v>10.099399999999999</v>
      </c>
      <c r="AB21" s="2">
        <v>4.2689000000000004</v>
      </c>
      <c r="AC21" s="2">
        <v>10.1774</v>
      </c>
      <c r="AD21" s="2">
        <v>3.9045999999999998</v>
      </c>
      <c r="AE21" s="2">
        <v>10.0411</v>
      </c>
      <c r="AF21" s="2">
        <v>3.5901000000000001</v>
      </c>
      <c r="AG21" s="2">
        <v>10.0654</v>
      </c>
      <c r="AH21" s="2">
        <v>4.4227999999999996</v>
      </c>
      <c r="AI21" s="2">
        <v>10.078200000000001</v>
      </c>
      <c r="AJ21" s="2">
        <v>4.3330000000000002</v>
      </c>
      <c r="AK21" s="2">
        <v>10.0265</v>
      </c>
      <c r="AL21" s="2">
        <v>4.4114000000000004</v>
      </c>
      <c r="AS21" t="s">
        <v>69</v>
      </c>
      <c r="AT21" t="s">
        <v>70</v>
      </c>
      <c r="AX21" s="1"/>
    </row>
    <row r="22" spans="1:50" x14ac:dyDescent="0.35">
      <c r="A22" s="1" t="s">
        <v>23</v>
      </c>
      <c r="B22" t="s">
        <v>15</v>
      </c>
      <c r="C22">
        <v>2</v>
      </c>
      <c r="D22">
        <v>3</v>
      </c>
      <c r="E22">
        <v>1</v>
      </c>
      <c r="F22">
        <v>90</v>
      </c>
      <c r="G22">
        <v>160</v>
      </c>
      <c r="H22">
        <v>21</v>
      </c>
      <c r="I22" s="11">
        <v>7.8</v>
      </c>
      <c r="J22">
        <v>0</v>
      </c>
      <c r="K22" s="9">
        <v>22</v>
      </c>
      <c r="L22">
        <v>0</v>
      </c>
      <c r="M22">
        <v>0</v>
      </c>
      <c r="N22">
        <v>13</v>
      </c>
      <c r="O22">
        <v>0</v>
      </c>
      <c r="P22">
        <v>3</v>
      </c>
      <c r="Q22">
        <v>0</v>
      </c>
      <c r="R22">
        <v>3</v>
      </c>
      <c r="S22">
        <v>7</v>
      </c>
      <c r="T22" s="7">
        <v>45</v>
      </c>
      <c r="U22" s="7">
        <v>4.5999999999999996</v>
      </c>
      <c r="V22" s="7">
        <v>11</v>
      </c>
      <c r="W22" s="7">
        <v>4.5</v>
      </c>
      <c r="X22" s="11">
        <v>8</v>
      </c>
      <c r="Y22">
        <v>100</v>
      </c>
      <c r="Z22">
        <v>10</v>
      </c>
      <c r="AA22" s="3">
        <v>10</v>
      </c>
      <c r="AB22" s="3">
        <v>3.4</v>
      </c>
      <c r="AC22" s="3">
        <v>10</v>
      </c>
      <c r="AD22" s="3">
        <v>3.5</v>
      </c>
      <c r="AE22" s="3">
        <v>10</v>
      </c>
      <c r="AF22" s="3">
        <v>3.5</v>
      </c>
      <c r="AG22" s="3">
        <v>10</v>
      </c>
      <c r="AH22" s="3">
        <v>4</v>
      </c>
      <c r="AI22" s="3">
        <v>10</v>
      </c>
      <c r="AJ22" s="3">
        <v>4.2</v>
      </c>
      <c r="AK22" s="3">
        <v>10</v>
      </c>
      <c r="AL22" s="3">
        <v>4.0999999999999996</v>
      </c>
      <c r="AM22">
        <v>3000.2</v>
      </c>
      <c r="AN22">
        <v>256.8</v>
      </c>
      <c r="AO22">
        <v>2999.8</v>
      </c>
      <c r="AP22">
        <v>273.10000000000002</v>
      </c>
      <c r="AQ22">
        <v>3000</v>
      </c>
      <c r="AR22">
        <v>259.89999999999998</v>
      </c>
      <c r="AS22" s="3" t="s">
        <v>69</v>
      </c>
      <c r="AT22" s="3" t="s">
        <v>71</v>
      </c>
      <c r="AX22" s="1"/>
    </row>
    <row r="23" spans="1:50" x14ac:dyDescent="0.35">
      <c r="A23" s="1" t="s">
        <v>23</v>
      </c>
      <c r="B23" t="s">
        <v>15</v>
      </c>
      <c r="C23">
        <v>2</v>
      </c>
      <c r="D23">
        <v>3</v>
      </c>
      <c r="E23">
        <v>2</v>
      </c>
      <c r="I23" s="11"/>
      <c r="K23" s="9"/>
      <c r="T23" s="7"/>
      <c r="U23" s="7"/>
      <c r="V23" s="7"/>
      <c r="W23" s="7"/>
      <c r="X23" s="1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 t="s">
        <v>23</v>
      </c>
      <c r="B24" t="s">
        <v>15</v>
      </c>
      <c r="C24">
        <v>2</v>
      </c>
      <c r="D24">
        <v>3</v>
      </c>
      <c r="E24">
        <v>3</v>
      </c>
      <c r="F24">
        <v>180</v>
      </c>
      <c r="G24">
        <v>120</v>
      </c>
      <c r="H24">
        <v>20</v>
      </c>
      <c r="I24" s="11">
        <v>9.8000000000000007</v>
      </c>
      <c r="J24">
        <v>3</v>
      </c>
      <c r="K24" s="9">
        <v>29</v>
      </c>
      <c r="L24">
        <v>0</v>
      </c>
      <c r="M24">
        <v>0</v>
      </c>
      <c r="N24">
        <v>29</v>
      </c>
      <c r="O24">
        <v>1</v>
      </c>
      <c r="P24">
        <v>4</v>
      </c>
      <c r="Q24">
        <v>0</v>
      </c>
      <c r="R24">
        <v>10</v>
      </c>
      <c r="S24">
        <v>14</v>
      </c>
      <c r="T24" s="7">
        <v>58</v>
      </c>
      <c r="U24" s="7">
        <v>5.7</v>
      </c>
      <c r="V24" s="7">
        <v>9</v>
      </c>
      <c r="W24" s="7">
        <v>4.5999999999999996</v>
      </c>
      <c r="X24" s="11">
        <v>9.85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S24" t="s">
        <v>69</v>
      </c>
      <c r="AT24" t="s">
        <v>71</v>
      </c>
      <c r="AX24" s="1"/>
    </row>
    <row r="25" spans="1:50" x14ac:dyDescent="0.35">
      <c r="A25" s="1" t="s">
        <v>23</v>
      </c>
      <c r="B25" t="s">
        <v>15</v>
      </c>
      <c r="C25">
        <v>2</v>
      </c>
      <c r="D25">
        <v>3</v>
      </c>
      <c r="E25">
        <v>4</v>
      </c>
      <c r="F25">
        <v>150</v>
      </c>
      <c r="G25">
        <v>90</v>
      </c>
      <c r="H25">
        <v>30</v>
      </c>
      <c r="I25" s="11">
        <v>2.6</v>
      </c>
      <c r="J25">
        <v>0</v>
      </c>
      <c r="K25" s="9">
        <v>13</v>
      </c>
      <c r="L25">
        <v>0</v>
      </c>
      <c r="M25">
        <v>1</v>
      </c>
      <c r="N25">
        <v>10</v>
      </c>
      <c r="O25">
        <v>0</v>
      </c>
      <c r="P25">
        <v>0</v>
      </c>
      <c r="Q25">
        <v>0</v>
      </c>
      <c r="R25">
        <v>3</v>
      </c>
      <c r="S25">
        <v>7</v>
      </c>
      <c r="T25" s="7">
        <v>27</v>
      </c>
      <c r="U25" s="7">
        <v>3.3</v>
      </c>
      <c r="V25" s="7">
        <v>16</v>
      </c>
      <c r="W25" s="7">
        <v>4.5</v>
      </c>
      <c r="X25" s="11">
        <v>3</v>
      </c>
      <c r="Y25">
        <v>10</v>
      </c>
      <c r="Z25">
        <v>50</v>
      </c>
      <c r="AA25" s="3">
        <v>10</v>
      </c>
      <c r="AB25" s="3">
        <v>3</v>
      </c>
      <c r="AC25" s="3">
        <v>10</v>
      </c>
      <c r="AD25" s="3">
        <v>2.8</v>
      </c>
      <c r="AE25" s="3">
        <v>10</v>
      </c>
      <c r="AF25" s="3">
        <v>1.7</v>
      </c>
      <c r="AG25" s="3">
        <v>10</v>
      </c>
      <c r="AH25" s="3">
        <v>3.4</v>
      </c>
      <c r="AI25" s="3">
        <v>10</v>
      </c>
      <c r="AJ25" s="3">
        <v>3.8</v>
      </c>
      <c r="AK25" s="3">
        <v>10</v>
      </c>
      <c r="AL25" s="3">
        <v>3.4</v>
      </c>
      <c r="AS25" t="s">
        <v>69</v>
      </c>
      <c r="AT25" t="s">
        <v>71</v>
      </c>
      <c r="AX25" s="1"/>
    </row>
    <row r="26" spans="1:50" x14ac:dyDescent="0.35">
      <c r="A26" s="1" t="s">
        <v>23</v>
      </c>
      <c r="B26" t="s">
        <v>15</v>
      </c>
      <c r="C26">
        <v>2</v>
      </c>
      <c r="D26">
        <v>3</v>
      </c>
      <c r="E26">
        <v>5</v>
      </c>
      <c r="I26" s="11"/>
      <c r="K26" s="9"/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 t="s">
        <v>23</v>
      </c>
      <c r="B27" t="s">
        <v>15</v>
      </c>
      <c r="C27">
        <v>2</v>
      </c>
      <c r="D27">
        <v>3</v>
      </c>
      <c r="E27">
        <v>6</v>
      </c>
      <c r="I27" s="11"/>
      <c r="K27" s="9"/>
      <c r="T27" s="7"/>
      <c r="U27" s="7"/>
      <c r="V27" s="7"/>
      <c r="W27" s="7"/>
      <c r="X27" s="1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S27" t="s">
        <v>69</v>
      </c>
      <c r="AT27" t="s">
        <v>71</v>
      </c>
      <c r="AX27" s="1"/>
    </row>
    <row r="28" spans="1:50" x14ac:dyDescent="0.35">
      <c r="A28" s="1" t="s">
        <v>23</v>
      </c>
      <c r="B28" t="s">
        <v>15</v>
      </c>
      <c r="C28">
        <v>2</v>
      </c>
      <c r="D28">
        <v>3</v>
      </c>
      <c r="E28">
        <v>7</v>
      </c>
      <c r="I28" s="11"/>
      <c r="K28" s="9"/>
      <c r="T28" s="7"/>
      <c r="U28" s="7"/>
      <c r="V28" s="7"/>
      <c r="W28" s="7"/>
      <c r="X28" s="1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t="s">
        <v>69</v>
      </c>
      <c r="AT28" t="s">
        <v>71</v>
      </c>
      <c r="AX28" s="1"/>
    </row>
    <row r="29" spans="1:50" x14ac:dyDescent="0.35">
      <c r="A29" s="1" t="s">
        <v>23</v>
      </c>
      <c r="B29" t="s">
        <v>15</v>
      </c>
      <c r="C29">
        <v>2</v>
      </c>
      <c r="D29">
        <v>3</v>
      </c>
      <c r="E29">
        <v>8</v>
      </c>
      <c r="I29" s="11"/>
      <c r="K29" s="9"/>
      <c r="T29" s="7"/>
      <c r="U29" s="7"/>
      <c r="V29" s="7"/>
      <c r="W29" s="7"/>
      <c r="X29" s="1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S29" t="s">
        <v>69</v>
      </c>
      <c r="AT29" t="s">
        <v>71</v>
      </c>
      <c r="AX29" s="1"/>
    </row>
    <row r="30" spans="1:50" x14ac:dyDescent="0.35">
      <c r="A30" s="1" t="s">
        <v>23</v>
      </c>
      <c r="B30" t="s">
        <v>15</v>
      </c>
      <c r="C30">
        <v>2</v>
      </c>
      <c r="D30">
        <v>3</v>
      </c>
      <c r="E30">
        <v>9</v>
      </c>
      <c r="F30">
        <v>95</v>
      </c>
      <c r="G30">
        <v>130</v>
      </c>
      <c r="H30">
        <v>30</v>
      </c>
      <c r="I30" s="11">
        <v>10</v>
      </c>
      <c r="J30">
        <v>1</v>
      </c>
      <c r="K30" s="9">
        <v>22</v>
      </c>
      <c r="L30">
        <v>2</v>
      </c>
      <c r="M30">
        <v>0</v>
      </c>
      <c r="N30">
        <v>14</v>
      </c>
      <c r="O30">
        <v>0</v>
      </c>
      <c r="P30">
        <v>0</v>
      </c>
      <c r="Q30">
        <v>0</v>
      </c>
      <c r="R30">
        <v>6</v>
      </c>
      <c r="S30">
        <v>8</v>
      </c>
      <c r="T30" s="7">
        <v>44</v>
      </c>
      <c r="U30" s="7">
        <v>5.4</v>
      </c>
      <c r="V30" s="7">
        <v>11</v>
      </c>
      <c r="W30" s="7">
        <v>3.8</v>
      </c>
      <c r="X30" s="11">
        <v>9.6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  <c r="AX30" s="1"/>
    </row>
    <row r="31" spans="1:50" x14ac:dyDescent="0.35">
      <c r="A31" s="1" t="s">
        <v>23</v>
      </c>
      <c r="B31" t="s">
        <v>15</v>
      </c>
      <c r="C31">
        <v>2</v>
      </c>
      <c r="D31">
        <v>3</v>
      </c>
      <c r="E31">
        <v>10</v>
      </c>
      <c r="I31" s="11"/>
      <c r="K31" s="9"/>
      <c r="T31" s="7"/>
      <c r="U31" s="7"/>
      <c r="V31" s="7"/>
      <c r="W31" s="7"/>
      <c r="X31" s="1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 t="s">
        <v>23</v>
      </c>
      <c r="B32" t="s">
        <v>15</v>
      </c>
      <c r="C32">
        <v>2</v>
      </c>
      <c r="D32">
        <v>3</v>
      </c>
      <c r="E32">
        <v>11</v>
      </c>
      <c r="F32">
        <v>90</v>
      </c>
      <c r="G32">
        <v>120</v>
      </c>
      <c r="H32">
        <v>15</v>
      </c>
      <c r="I32" s="11">
        <v>5.4</v>
      </c>
      <c r="J32">
        <v>2</v>
      </c>
      <c r="K32" s="9">
        <v>18</v>
      </c>
      <c r="L32">
        <v>1</v>
      </c>
      <c r="M32">
        <v>0</v>
      </c>
      <c r="N32">
        <v>12</v>
      </c>
      <c r="O32">
        <v>0</v>
      </c>
      <c r="P32">
        <v>1</v>
      </c>
      <c r="Q32">
        <v>0</v>
      </c>
      <c r="R32">
        <v>6</v>
      </c>
      <c r="S32">
        <v>5</v>
      </c>
      <c r="T32" s="7">
        <v>18</v>
      </c>
      <c r="U32" s="7">
        <v>4.4000000000000004</v>
      </c>
      <c r="V32" s="7">
        <v>12</v>
      </c>
      <c r="W32" s="7">
        <v>3.4</v>
      </c>
      <c r="X32" s="11">
        <v>6</v>
      </c>
      <c r="Y32">
        <v>20</v>
      </c>
      <c r="Z32">
        <v>40</v>
      </c>
      <c r="AA32" s="3">
        <v>10</v>
      </c>
      <c r="AB32" s="3">
        <v>3.7</v>
      </c>
      <c r="AC32" s="3">
        <v>10</v>
      </c>
      <c r="AD32" s="3">
        <v>3.5</v>
      </c>
      <c r="AE32" s="3">
        <v>10</v>
      </c>
      <c r="AF32" s="3">
        <v>3.5</v>
      </c>
      <c r="AG32" s="3">
        <v>10</v>
      </c>
      <c r="AH32" s="3">
        <v>4</v>
      </c>
      <c r="AI32" s="3">
        <v>10</v>
      </c>
      <c r="AJ32" s="3">
        <v>4.0999999999999996</v>
      </c>
      <c r="AK32" s="3">
        <v>10</v>
      </c>
      <c r="AL32" s="3">
        <v>3.9</v>
      </c>
      <c r="AS32" t="s">
        <v>69</v>
      </c>
      <c r="AT32" t="s">
        <v>71</v>
      </c>
      <c r="AX32" s="1"/>
    </row>
    <row r="33" spans="1:50" x14ac:dyDescent="0.35">
      <c r="A33" s="1" t="s">
        <v>23</v>
      </c>
      <c r="B33" t="s">
        <v>15</v>
      </c>
      <c r="C33">
        <v>2</v>
      </c>
      <c r="D33">
        <v>3</v>
      </c>
      <c r="E33">
        <v>12</v>
      </c>
      <c r="F33">
        <v>90</v>
      </c>
      <c r="G33">
        <v>100</v>
      </c>
      <c r="H33">
        <v>30</v>
      </c>
      <c r="I33" s="11">
        <v>2.6</v>
      </c>
      <c r="J33">
        <v>0</v>
      </c>
      <c r="K33" s="9">
        <v>10</v>
      </c>
      <c r="L33">
        <v>1</v>
      </c>
      <c r="M33">
        <v>0</v>
      </c>
      <c r="N33">
        <v>10</v>
      </c>
      <c r="O33">
        <v>0</v>
      </c>
      <c r="P33">
        <v>0</v>
      </c>
      <c r="Q33">
        <v>0</v>
      </c>
      <c r="R33">
        <v>0</v>
      </c>
      <c r="S33">
        <v>10</v>
      </c>
      <c r="T33" s="7">
        <v>26</v>
      </c>
      <c r="U33" s="7">
        <v>4.5999999999999996</v>
      </c>
      <c r="V33" s="7">
        <v>12</v>
      </c>
      <c r="W33" s="7">
        <v>2.9</v>
      </c>
      <c r="X33" s="11">
        <v>2.9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t="s">
        <v>69</v>
      </c>
      <c r="AT33" t="s">
        <v>71</v>
      </c>
      <c r="AX33" s="1"/>
    </row>
    <row r="34" spans="1:50" x14ac:dyDescent="0.35">
      <c r="A34" s="1" t="s">
        <v>23</v>
      </c>
      <c r="B34" t="s">
        <v>15</v>
      </c>
      <c r="C34">
        <v>2</v>
      </c>
      <c r="D34">
        <v>3</v>
      </c>
      <c r="E34">
        <v>13</v>
      </c>
      <c r="I34" s="11"/>
      <c r="K34" s="9"/>
      <c r="T34" s="7"/>
      <c r="U34" s="7"/>
      <c r="V34" s="7"/>
      <c r="W34" s="7"/>
      <c r="X34" s="1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S34" t="s">
        <v>69</v>
      </c>
      <c r="AT34" t="s">
        <v>71</v>
      </c>
      <c r="AX34" s="1"/>
    </row>
    <row r="35" spans="1:50" x14ac:dyDescent="0.35">
      <c r="A35" s="1" t="s">
        <v>23</v>
      </c>
      <c r="B35" t="s">
        <v>15</v>
      </c>
      <c r="C35">
        <v>2</v>
      </c>
      <c r="D35">
        <v>3</v>
      </c>
      <c r="E35">
        <v>14</v>
      </c>
      <c r="F35">
        <v>125</v>
      </c>
      <c r="G35">
        <v>150</v>
      </c>
      <c r="H35">
        <v>20</v>
      </c>
      <c r="I35" s="11">
        <v>6.2</v>
      </c>
      <c r="J35">
        <v>1</v>
      </c>
      <c r="K35" s="9">
        <v>7</v>
      </c>
      <c r="L35">
        <v>2</v>
      </c>
      <c r="M35">
        <v>1</v>
      </c>
      <c r="N35">
        <v>7</v>
      </c>
      <c r="O35">
        <v>0</v>
      </c>
      <c r="P35">
        <v>0</v>
      </c>
      <c r="Q35">
        <v>0</v>
      </c>
      <c r="R35">
        <v>3</v>
      </c>
      <c r="S35">
        <v>4</v>
      </c>
      <c r="T35" s="7">
        <v>57</v>
      </c>
      <c r="U35" s="7">
        <v>7.7</v>
      </c>
      <c r="V35" s="7">
        <v>10</v>
      </c>
      <c r="W35" s="7">
        <v>6.3</v>
      </c>
      <c r="X35" s="11">
        <v>6.1</v>
      </c>
      <c r="Y35">
        <v>40</v>
      </c>
      <c r="Z35">
        <v>30</v>
      </c>
      <c r="AA35" s="3">
        <v>10</v>
      </c>
      <c r="AB35" s="3">
        <v>3.1</v>
      </c>
      <c r="AC35" s="3">
        <v>10</v>
      </c>
      <c r="AD35" s="3">
        <v>3</v>
      </c>
      <c r="AE35" s="3">
        <v>10</v>
      </c>
      <c r="AF35" s="3">
        <v>3.3</v>
      </c>
      <c r="AG35" s="3">
        <v>10</v>
      </c>
      <c r="AH35" s="3">
        <v>4</v>
      </c>
      <c r="AI35" s="3">
        <v>10</v>
      </c>
      <c r="AJ35" s="3">
        <v>3.5</v>
      </c>
      <c r="AK35" s="3">
        <v>10</v>
      </c>
      <c r="AL35" s="3">
        <v>3.4</v>
      </c>
      <c r="AS35" t="s">
        <v>69</v>
      </c>
      <c r="AT35" t="s">
        <v>71</v>
      </c>
      <c r="AX35" s="1"/>
    </row>
    <row r="36" spans="1:50" x14ac:dyDescent="0.35">
      <c r="A36" s="1" t="s">
        <v>23</v>
      </c>
      <c r="B36" t="s">
        <v>15</v>
      </c>
      <c r="C36">
        <v>2</v>
      </c>
      <c r="D36">
        <v>3</v>
      </c>
      <c r="E36">
        <v>15</v>
      </c>
      <c r="I36" s="11"/>
      <c r="K36" s="9"/>
      <c r="T36" s="7"/>
      <c r="U36" s="7"/>
      <c r="V36" s="7"/>
      <c r="W36" s="7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 t="s">
        <v>23</v>
      </c>
      <c r="B37" t="s">
        <v>15</v>
      </c>
      <c r="C37">
        <v>2</v>
      </c>
      <c r="D37">
        <v>3</v>
      </c>
      <c r="E37">
        <v>16</v>
      </c>
      <c r="F37">
        <v>90</v>
      </c>
      <c r="G37">
        <v>187</v>
      </c>
      <c r="H37">
        <v>20</v>
      </c>
      <c r="I37" s="11">
        <v>3</v>
      </c>
      <c r="J37">
        <v>0</v>
      </c>
      <c r="K37" s="9">
        <v>6</v>
      </c>
      <c r="L37">
        <v>0</v>
      </c>
      <c r="M37">
        <v>0</v>
      </c>
      <c r="N37">
        <v>6</v>
      </c>
      <c r="O37">
        <v>0</v>
      </c>
      <c r="P37">
        <v>0</v>
      </c>
      <c r="Q37">
        <v>0</v>
      </c>
      <c r="R37">
        <v>2</v>
      </c>
      <c r="S37">
        <v>4</v>
      </c>
      <c r="T37" s="7">
        <v>51</v>
      </c>
      <c r="U37" s="7">
        <v>4.4000000000000004</v>
      </c>
      <c r="V37" s="7">
        <v>18</v>
      </c>
      <c r="W37" s="7">
        <v>2.7</v>
      </c>
      <c r="X37" s="11">
        <v>0.45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  <c r="AX37" s="1"/>
    </row>
    <row r="38" spans="1:50" x14ac:dyDescent="0.35">
      <c r="A38" s="1" t="s">
        <v>23</v>
      </c>
      <c r="B38" t="s">
        <v>15</v>
      </c>
      <c r="C38">
        <v>2</v>
      </c>
      <c r="D38">
        <v>3</v>
      </c>
      <c r="E38">
        <v>17</v>
      </c>
      <c r="I38" s="11"/>
      <c r="K38" s="9"/>
      <c r="T38" s="7"/>
      <c r="U38" s="7"/>
      <c r="V38" s="7"/>
      <c r="W38" s="7"/>
      <c r="X38" s="11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 t="s">
        <v>23</v>
      </c>
      <c r="B39" t="s">
        <v>15</v>
      </c>
      <c r="C39">
        <v>2</v>
      </c>
      <c r="D39">
        <v>3</v>
      </c>
      <c r="E39">
        <v>18</v>
      </c>
      <c r="I39" s="11"/>
      <c r="K39" s="9"/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 t="s">
        <v>23</v>
      </c>
      <c r="B40" t="s">
        <v>15</v>
      </c>
      <c r="C40">
        <v>2</v>
      </c>
      <c r="D40">
        <v>3</v>
      </c>
      <c r="E40">
        <v>19</v>
      </c>
      <c r="F40">
        <v>90</v>
      </c>
      <c r="G40">
        <v>100</v>
      </c>
      <c r="H40">
        <v>22</v>
      </c>
      <c r="I40" s="11">
        <v>4.5999999999999996</v>
      </c>
      <c r="J40">
        <v>1</v>
      </c>
      <c r="K40" s="9">
        <v>15</v>
      </c>
      <c r="L40">
        <v>2</v>
      </c>
      <c r="M40">
        <v>0</v>
      </c>
      <c r="N40">
        <v>14</v>
      </c>
      <c r="O40">
        <v>2</v>
      </c>
      <c r="P40">
        <v>1</v>
      </c>
      <c r="Q40">
        <v>1</v>
      </c>
      <c r="R40">
        <v>4</v>
      </c>
      <c r="S40">
        <v>6</v>
      </c>
      <c r="T40" s="7">
        <v>28</v>
      </c>
      <c r="U40" s="7">
        <v>4.5999999999999996</v>
      </c>
      <c r="V40" s="7">
        <v>19</v>
      </c>
      <c r="W40" s="7">
        <v>3.6</v>
      </c>
      <c r="X40" s="11">
        <v>4.4000000000000004</v>
      </c>
      <c r="Y40">
        <v>100</v>
      </c>
      <c r="Z40">
        <v>50</v>
      </c>
      <c r="AA40" s="3">
        <v>10</v>
      </c>
      <c r="AB40" s="3">
        <v>4.3</v>
      </c>
      <c r="AC40" s="3">
        <v>10</v>
      </c>
      <c r="AD40" s="3">
        <v>3.9</v>
      </c>
      <c r="AE40" s="3">
        <v>10</v>
      </c>
      <c r="AF40" s="3">
        <v>3.3</v>
      </c>
      <c r="AG40" s="3">
        <v>10</v>
      </c>
      <c r="AH40" s="3">
        <v>4.2</v>
      </c>
      <c r="AI40" s="3">
        <v>10</v>
      </c>
      <c r="AJ40" s="3">
        <v>3.8</v>
      </c>
      <c r="AK40" s="3">
        <v>10</v>
      </c>
      <c r="AL40" s="3">
        <v>3.7</v>
      </c>
      <c r="AS40" t="s">
        <v>69</v>
      </c>
      <c r="AT40" t="s">
        <v>71</v>
      </c>
      <c r="AX40" s="1"/>
    </row>
    <row r="41" spans="1:50" x14ac:dyDescent="0.35">
      <c r="A41" s="1" t="s">
        <v>23</v>
      </c>
      <c r="B41" t="s">
        <v>15</v>
      </c>
      <c r="C41">
        <v>2</v>
      </c>
      <c r="D41">
        <v>3</v>
      </c>
      <c r="E41">
        <v>20</v>
      </c>
      <c r="F41">
        <v>140</v>
      </c>
      <c r="G41">
        <v>120</v>
      </c>
      <c r="H41">
        <v>26</v>
      </c>
      <c r="I41" s="11">
        <v>9.4</v>
      </c>
      <c r="J41">
        <v>0</v>
      </c>
      <c r="K41" s="9">
        <v>12</v>
      </c>
      <c r="L41">
        <v>3</v>
      </c>
      <c r="M41">
        <v>0</v>
      </c>
      <c r="N41">
        <v>12</v>
      </c>
      <c r="O41">
        <v>1</v>
      </c>
      <c r="P41">
        <v>1</v>
      </c>
      <c r="Q41">
        <v>3</v>
      </c>
      <c r="R41">
        <v>0</v>
      </c>
      <c r="S41">
        <v>7</v>
      </c>
      <c r="T41" s="7">
        <v>46</v>
      </c>
      <c r="U41" s="7">
        <v>6.2</v>
      </c>
      <c r="V41" s="7">
        <v>8</v>
      </c>
      <c r="W41" s="7">
        <v>3.2</v>
      </c>
      <c r="X41" s="11">
        <v>7.85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 t="s">
        <v>6</v>
      </c>
      <c r="B42" t="s">
        <v>13</v>
      </c>
      <c r="C42">
        <v>1</v>
      </c>
      <c r="D42">
        <v>2</v>
      </c>
      <c r="E42">
        <v>1</v>
      </c>
      <c r="I42" s="11">
        <v>1.9</v>
      </c>
      <c r="J42">
        <v>0</v>
      </c>
      <c r="L42">
        <v>3</v>
      </c>
      <c r="T42" s="7"/>
      <c r="U42" s="7"/>
      <c r="V42" s="7"/>
      <c r="W42" s="7"/>
      <c r="X42" s="11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3000.6</v>
      </c>
      <c r="AN42" s="7">
        <v>335.9</v>
      </c>
      <c r="AO42" s="7">
        <v>3000.1</v>
      </c>
      <c r="AP42" s="7">
        <v>298.8</v>
      </c>
      <c r="AQ42" s="7">
        <v>3000.1</v>
      </c>
      <c r="AR42" s="7">
        <v>327.7</v>
      </c>
      <c r="AS42" s="3" t="s">
        <v>72</v>
      </c>
      <c r="AT42" s="3" t="s">
        <v>70</v>
      </c>
      <c r="AX42" s="1"/>
    </row>
    <row r="43" spans="1:50" x14ac:dyDescent="0.35">
      <c r="A43" s="1" t="s">
        <v>6</v>
      </c>
      <c r="B43" t="s">
        <v>13</v>
      </c>
      <c r="C43">
        <v>1</v>
      </c>
      <c r="D43">
        <v>2</v>
      </c>
      <c r="E43">
        <v>2</v>
      </c>
      <c r="F43">
        <v>84</v>
      </c>
      <c r="G43">
        <v>100</v>
      </c>
      <c r="H43">
        <v>30</v>
      </c>
      <c r="I43" s="11">
        <v>4.2</v>
      </c>
      <c r="J43">
        <v>0</v>
      </c>
      <c r="K43">
        <v>12</v>
      </c>
      <c r="L43">
        <v>0</v>
      </c>
      <c r="M43">
        <v>0</v>
      </c>
      <c r="N43">
        <v>11</v>
      </c>
      <c r="O43">
        <v>4</v>
      </c>
      <c r="P43">
        <v>3</v>
      </c>
      <c r="Q43">
        <v>0</v>
      </c>
      <c r="R43">
        <v>3</v>
      </c>
      <c r="S43">
        <v>1</v>
      </c>
      <c r="T43" s="7">
        <v>62</v>
      </c>
      <c r="U43" s="7">
        <v>7.9</v>
      </c>
      <c r="V43" s="7">
        <v>12</v>
      </c>
      <c r="W43" s="7">
        <v>4.3</v>
      </c>
      <c r="X43" s="11">
        <v>4.2</v>
      </c>
      <c r="Y43">
        <v>75</v>
      </c>
      <c r="Z43">
        <v>50</v>
      </c>
      <c r="AA43" s="3">
        <v>10.0124</v>
      </c>
      <c r="AB43" s="3">
        <v>4.3475999999999999</v>
      </c>
      <c r="AC43" s="3">
        <v>10.0306</v>
      </c>
      <c r="AD43" s="3">
        <v>4.1939000000000002</v>
      </c>
      <c r="AE43" s="3">
        <v>10.0807</v>
      </c>
      <c r="AF43" s="3">
        <v>2.9921000000000002</v>
      </c>
      <c r="AG43" s="3">
        <v>10.0983</v>
      </c>
      <c r="AH43" s="3">
        <v>4.6696999999999997</v>
      </c>
      <c r="AI43" s="3">
        <v>10.008800000000001</v>
      </c>
      <c r="AJ43" s="3">
        <v>4.407</v>
      </c>
      <c r="AK43" s="3">
        <v>10.0556</v>
      </c>
      <c r="AL43" s="3">
        <v>4.6677</v>
      </c>
      <c r="AS43" t="s">
        <v>72</v>
      </c>
      <c r="AT43" t="s">
        <v>70</v>
      </c>
      <c r="AX43" s="1"/>
    </row>
    <row r="44" spans="1:50" x14ac:dyDescent="0.35">
      <c r="A44" s="1" t="s">
        <v>6</v>
      </c>
      <c r="B44" t="s">
        <v>13</v>
      </c>
      <c r="C44">
        <v>1</v>
      </c>
      <c r="D44">
        <v>2</v>
      </c>
      <c r="E44">
        <v>3</v>
      </c>
      <c r="F44">
        <v>70</v>
      </c>
      <c r="G44">
        <v>86</v>
      </c>
      <c r="H44">
        <v>20</v>
      </c>
      <c r="I44" s="11">
        <v>4.5</v>
      </c>
      <c r="J44">
        <v>0</v>
      </c>
      <c r="K44">
        <v>10</v>
      </c>
      <c r="L44">
        <v>0</v>
      </c>
      <c r="M44">
        <v>0</v>
      </c>
      <c r="N44">
        <v>10</v>
      </c>
      <c r="O44">
        <v>2</v>
      </c>
      <c r="P44">
        <v>4</v>
      </c>
      <c r="Q44">
        <v>4</v>
      </c>
      <c r="R44">
        <v>0</v>
      </c>
      <c r="S44">
        <v>0</v>
      </c>
      <c r="T44" s="7">
        <v>42</v>
      </c>
      <c r="U44" s="7">
        <v>6.2</v>
      </c>
      <c r="V44" s="7">
        <v>1</v>
      </c>
      <c r="W44" s="7">
        <v>3.9</v>
      </c>
      <c r="X44" s="11">
        <v>4.5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 t="s">
        <v>6</v>
      </c>
      <c r="B45" t="s">
        <v>13</v>
      </c>
      <c r="C45">
        <v>1</v>
      </c>
      <c r="D45">
        <v>2</v>
      </c>
      <c r="E45">
        <v>4</v>
      </c>
      <c r="I45" s="11">
        <v>0.7</v>
      </c>
      <c r="J45">
        <v>0</v>
      </c>
      <c r="L45">
        <v>7</v>
      </c>
      <c r="T45" s="7"/>
      <c r="U45" s="7"/>
      <c r="V45" s="7"/>
      <c r="W45" s="7"/>
      <c r="X45" s="11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 t="s">
        <v>6</v>
      </c>
      <c r="B46" t="s">
        <v>13</v>
      </c>
      <c r="C46">
        <v>1</v>
      </c>
      <c r="D46">
        <v>2</v>
      </c>
      <c r="E46">
        <v>5</v>
      </c>
      <c r="I46" s="11">
        <v>1</v>
      </c>
      <c r="J46">
        <v>0</v>
      </c>
      <c r="L46">
        <v>2</v>
      </c>
      <c r="T46" s="7"/>
      <c r="U46" s="7"/>
      <c r="V46" s="7"/>
      <c r="W46" s="7"/>
      <c r="X46" s="11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S46" t="s">
        <v>72</v>
      </c>
      <c r="AT46" t="s">
        <v>70</v>
      </c>
      <c r="AX46" s="1"/>
    </row>
    <row r="47" spans="1:50" x14ac:dyDescent="0.35">
      <c r="A47" s="1" t="s">
        <v>6</v>
      </c>
      <c r="B47" t="s">
        <v>13</v>
      </c>
      <c r="C47">
        <v>1</v>
      </c>
      <c r="D47">
        <v>2</v>
      </c>
      <c r="E47">
        <v>6</v>
      </c>
      <c r="F47">
        <v>88</v>
      </c>
      <c r="G47">
        <v>98</v>
      </c>
      <c r="H47">
        <v>15</v>
      </c>
      <c r="I47" s="11">
        <v>5.4</v>
      </c>
      <c r="J47">
        <v>0</v>
      </c>
      <c r="K47">
        <v>17</v>
      </c>
      <c r="L47">
        <v>0</v>
      </c>
      <c r="M47">
        <v>0</v>
      </c>
      <c r="N47">
        <v>15</v>
      </c>
      <c r="O47">
        <v>6</v>
      </c>
      <c r="P47">
        <v>7</v>
      </c>
      <c r="Q47">
        <v>2</v>
      </c>
      <c r="R47">
        <v>0</v>
      </c>
      <c r="S47">
        <v>0</v>
      </c>
      <c r="T47" s="7">
        <v>44</v>
      </c>
      <c r="U47" s="7">
        <v>6.8</v>
      </c>
      <c r="V47" s="7">
        <v>9</v>
      </c>
      <c r="W47" s="7">
        <v>3.6</v>
      </c>
      <c r="X47" s="11">
        <v>5.3</v>
      </c>
      <c r="Y47">
        <v>75</v>
      </c>
      <c r="Z47">
        <v>30</v>
      </c>
      <c r="AA47" s="3">
        <v>10.011799999999999</v>
      </c>
      <c r="AB47" s="3">
        <v>4.4531999999999998</v>
      </c>
      <c r="AC47" s="3">
        <v>10.076700000000001</v>
      </c>
      <c r="AD47" s="3">
        <v>4.4753999999999996</v>
      </c>
      <c r="AE47" s="3">
        <v>10.070499999999999</v>
      </c>
      <c r="AF47" s="3">
        <v>3.8494000000000002</v>
      </c>
      <c r="AG47" s="3">
        <v>10.073</v>
      </c>
      <c r="AH47" s="3">
        <v>4.5031999999999996</v>
      </c>
      <c r="AI47" s="3">
        <v>10.092599999999999</v>
      </c>
      <c r="AJ47" s="3">
        <v>4.0891999999999999</v>
      </c>
      <c r="AK47" s="3">
        <v>10.0626</v>
      </c>
      <c r="AL47" s="3">
        <v>4.0869999999999997</v>
      </c>
      <c r="AS47" t="s">
        <v>72</v>
      </c>
      <c r="AT47" t="s">
        <v>70</v>
      </c>
      <c r="AX47" s="1"/>
    </row>
    <row r="48" spans="1:50" x14ac:dyDescent="0.35">
      <c r="A48" s="1" t="s">
        <v>6</v>
      </c>
      <c r="B48" t="s">
        <v>13</v>
      </c>
      <c r="C48">
        <v>1</v>
      </c>
      <c r="D48">
        <v>2</v>
      </c>
      <c r="E48">
        <v>7</v>
      </c>
      <c r="I48" s="11">
        <v>2.5</v>
      </c>
      <c r="J48">
        <v>0</v>
      </c>
      <c r="L48">
        <v>0</v>
      </c>
      <c r="T48" s="7"/>
      <c r="U48" s="7"/>
      <c r="V48" s="7"/>
      <c r="W48" s="7"/>
      <c r="X48" s="11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S48" t="s">
        <v>72</v>
      </c>
      <c r="AT48" t="s">
        <v>70</v>
      </c>
      <c r="AX48" s="1"/>
    </row>
    <row r="49" spans="1:50" x14ac:dyDescent="0.35">
      <c r="A49" s="1" t="s">
        <v>6</v>
      </c>
      <c r="B49" t="s">
        <v>13</v>
      </c>
      <c r="C49">
        <v>1</v>
      </c>
      <c r="D49">
        <v>2</v>
      </c>
      <c r="E49">
        <v>8</v>
      </c>
      <c r="F49">
        <v>47</v>
      </c>
      <c r="G49">
        <v>103</v>
      </c>
      <c r="H49">
        <v>14</v>
      </c>
      <c r="I49" s="11">
        <v>4.0999999999999996</v>
      </c>
      <c r="J49">
        <v>0</v>
      </c>
      <c r="K49">
        <v>11</v>
      </c>
      <c r="L49">
        <v>0</v>
      </c>
      <c r="M49">
        <v>0</v>
      </c>
      <c r="N49">
        <v>11</v>
      </c>
      <c r="O49">
        <v>8</v>
      </c>
      <c r="P49">
        <v>1</v>
      </c>
      <c r="Q49">
        <v>1</v>
      </c>
      <c r="R49">
        <v>1</v>
      </c>
      <c r="S49">
        <v>0</v>
      </c>
      <c r="T49" s="7">
        <v>52</v>
      </c>
      <c r="U49" s="7">
        <v>6.2</v>
      </c>
      <c r="V49" s="7">
        <v>8</v>
      </c>
      <c r="W49" s="7">
        <v>2.2999999999999998</v>
      </c>
      <c r="X49" s="11">
        <v>4.05</v>
      </c>
      <c r="Y49">
        <v>10</v>
      </c>
      <c r="Z49">
        <v>10</v>
      </c>
      <c r="AA49" s="3">
        <v>10.0777</v>
      </c>
      <c r="AB49" s="3">
        <v>4.2748999999999997</v>
      </c>
      <c r="AC49" s="3">
        <v>10.037599999999999</v>
      </c>
      <c r="AD49" s="3">
        <v>4.4137000000000004</v>
      </c>
      <c r="AE49" s="3">
        <v>10.0167</v>
      </c>
      <c r="AF49" s="3">
        <v>3.6520999999999999</v>
      </c>
      <c r="AG49" s="3">
        <v>5.7146999999999997</v>
      </c>
      <c r="AH49" s="3">
        <v>2.5306999999999999</v>
      </c>
      <c r="AI49" s="3">
        <v>6.2881</v>
      </c>
      <c r="AJ49" s="3">
        <v>2.5661999999999998</v>
      </c>
      <c r="AK49" s="3">
        <v>4.0385999999999997</v>
      </c>
      <c r="AL49" s="3">
        <v>1.6857</v>
      </c>
      <c r="AS49" t="s">
        <v>72</v>
      </c>
      <c r="AT49" t="s">
        <v>70</v>
      </c>
      <c r="AX49" s="1"/>
    </row>
    <row r="50" spans="1:50" x14ac:dyDescent="0.35">
      <c r="A50" s="1" t="s">
        <v>6</v>
      </c>
      <c r="B50" t="s">
        <v>13</v>
      </c>
      <c r="C50">
        <v>1</v>
      </c>
      <c r="D50">
        <v>2</v>
      </c>
      <c r="E50">
        <v>9</v>
      </c>
      <c r="I50" s="11">
        <v>1.52</v>
      </c>
      <c r="J50">
        <v>0</v>
      </c>
      <c r="L50">
        <v>1</v>
      </c>
      <c r="T50" s="7"/>
      <c r="U50" s="7"/>
      <c r="V50" s="7"/>
      <c r="W50" s="7"/>
      <c r="X50" s="1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 t="s">
        <v>6</v>
      </c>
      <c r="B51" t="s">
        <v>13</v>
      </c>
      <c r="C51">
        <v>1</v>
      </c>
      <c r="D51">
        <v>2</v>
      </c>
      <c r="E51">
        <v>10</v>
      </c>
      <c r="F51">
        <v>60</v>
      </c>
      <c r="G51">
        <v>40</v>
      </c>
      <c r="H51">
        <v>10</v>
      </c>
      <c r="I51" s="11">
        <v>2.2000000000000002</v>
      </c>
      <c r="J51">
        <v>0</v>
      </c>
      <c r="K51">
        <v>6</v>
      </c>
      <c r="L51">
        <v>0</v>
      </c>
      <c r="M51">
        <v>0</v>
      </c>
      <c r="N51">
        <v>6</v>
      </c>
      <c r="O51">
        <v>2</v>
      </c>
      <c r="P51">
        <v>3</v>
      </c>
      <c r="Q51">
        <v>1</v>
      </c>
      <c r="R51">
        <v>0</v>
      </c>
      <c r="S51">
        <v>0</v>
      </c>
      <c r="T51" s="7">
        <v>27.5</v>
      </c>
      <c r="U51" s="7">
        <v>4.5999999999999996</v>
      </c>
      <c r="V51" s="7">
        <v>8</v>
      </c>
      <c r="W51" s="7">
        <v>4.3</v>
      </c>
      <c r="X51" s="11">
        <v>2.25</v>
      </c>
      <c r="Y51">
        <v>40</v>
      </c>
      <c r="Z51">
        <v>75</v>
      </c>
      <c r="AA51" s="3">
        <v>10.058</v>
      </c>
      <c r="AB51" s="3">
        <v>4.3464999999999998</v>
      </c>
      <c r="AC51" s="3">
        <v>10.008599999999999</v>
      </c>
      <c r="AD51" s="3">
        <v>3.7406000000000001</v>
      </c>
      <c r="AE51" s="3">
        <v>10.0646</v>
      </c>
      <c r="AF51" s="3">
        <v>3.5318999999999998</v>
      </c>
      <c r="AG51" s="3">
        <v>10.0389</v>
      </c>
      <c r="AH51" s="3"/>
      <c r="AI51" s="3">
        <v>10.0665</v>
      </c>
      <c r="AJ51" s="3">
        <v>3.6957</v>
      </c>
      <c r="AK51" s="3">
        <v>10.071099999999999</v>
      </c>
      <c r="AL51" s="3">
        <v>3.7711000000000001</v>
      </c>
      <c r="AS51" t="s">
        <v>72</v>
      </c>
      <c r="AT51" t="s">
        <v>70</v>
      </c>
      <c r="AX51" s="1"/>
    </row>
    <row r="52" spans="1:50" x14ac:dyDescent="0.35">
      <c r="A52" s="1" t="s">
        <v>6</v>
      </c>
      <c r="B52" t="s">
        <v>13</v>
      </c>
      <c r="C52">
        <v>1</v>
      </c>
      <c r="D52">
        <v>2</v>
      </c>
      <c r="E52">
        <v>11</v>
      </c>
      <c r="F52">
        <v>33</v>
      </c>
      <c r="G52">
        <v>66</v>
      </c>
      <c r="H52">
        <v>17</v>
      </c>
      <c r="I52" s="11">
        <v>2.15</v>
      </c>
      <c r="J52">
        <v>0</v>
      </c>
      <c r="K52">
        <v>7</v>
      </c>
      <c r="L52">
        <v>0</v>
      </c>
      <c r="M52">
        <v>0</v>
      </c>
      <c r="N52">
        <v>5</v>
      </c>
      <c r="O52">
        <v>2</v>
      </c>
      <c r="P52">
        <v>2</v>
      </c>
      <c r="Q52">
        <v>1</v>
      </c>
      <c r="R52">
        <v>0</v>
      </c>
      <c r="S52">
        <v>0</v>
      </c>
      <c r="T52" s="7">
        <v>38</v>
      </c>
      <c r="U52" s="7">
        <v>6.1</v>
      </c>
      <c r="V52" s="7">
        <v>7</v>
      </c>
      <c r="W52" s="7">
        <v>4.3</v>
      </c>
      <c r="X52" s="11">
        <v>2.0750000000000002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  <c r="AX52" s="1"/>
    </row>
    <row r="53" spans="1:50" x14ac:dyDescent="0.35">
      <c r="A53" s="1" t="s">
        <v>6</v>
      </c>
      <c r="B53" t="s">
        <v>13</v>
      </c>
      <c r="C53">
        <v>1</v>
      </c>
      <c r="D53">
        <v>2</v>
      </c>
      <c r="E53">
        <v>12</v>
      </c>
      <c r="F53">
        <v>60</v>
      </c>
      <c r="G53">
        <v>80</v>
      </c>
      <c r="H53">
        <v>14</v>
      </c>
      <c r="I53" s="11">
        <v>3.15</v>
      </c>
      <c r="J53">
        <v>0</v>
      </c>
      <c r="K53" s="9">
        <v>8</v>
      </c>
      <c r="L53">
        <v>2</v>
      </c>
      <c r="M53">
        <v>0</v>
      </c>
      <c r="N53">
        <v>7</v>
      </c>
      <c r="O53">
        <v>4</v>
      </c>
      <c r="P53">
        <v>1</v>
      </c>
      <c r="Q53">
        <v>0</v>
      </c>
      <c r="R53">
        <v>1</v>
      </c>
      <c r="S53">
        <v>1</v>
      </c>
      <c r="T53" s="7">
        <v>38.5</v>
      </c>
      <c r="U53" s="7">
        <v>5.6</v>
      </c>
      <c r="V53" s="7">
        <v>6</v>
      </c>
      <c r="W53" s="7">
        <v>3.7</v>
      </c>
      <c r="X53" s="11">
        <v>3.15</v>
      </c>
      <c r="Y53">
        <v>40</v>
      </c>
      <c r="Z53">
        <v>10</v>
      </c>
      <c r="AA53" s="3">
        <v>10.3855</v>
      </c>
      <c r="AB53" s="3">
        <v>4.1032000000000002</v>
      </c>
      <c r="AC53" s="3">
        <v>10.185</v>
      </c>
      <c r="AD53" s="3">
        <v>4.4124999999999996</v>
      </c>
      <c r="AE53" s="3">
        <v>10.023400000000001</v>
      </c>
      <c r="AF53" s="3">
        <v>4.0757000000000003</v>
      </c>
      <c r="AG53" s="3">
        <v>9.8424999999999994</v>
      </c>
      <c r="AH53" s="3">
        <v>4.4058999999999999</v>
      </c>
      <c r="AI53" s="3">
        <v>10.135400000000001</v>
      </c>
      <c r="AJ53" s="3">
        <v>4.4569000000000001</v>
      </c>
      <c r="AK53" s="3">
        <v>9.2172999999999998</v>
      </c>
      <c r="AL53" s="3">
        <v>4.5273000000000003</v>
      </c>
      <c r="AS53" t="s">
        <v>72</v>
      </c>
      <c r="AT53" t="s">
        <v>70</v>
      </c>
      <c r="AX53" s="1"/>
    </row>
    <row r="54" spans="1:50" x14ac:dyDescent="0.35">
      <c r="A54" s="1" t="s">
        <v>6</v>
      </c>
      <c r="B54" t="s">
        <v>13</v>
      </c>
      <c r="C54">
        <v>1</v>
      </c>
      <c r="D54">
        <v>2</v>
      </c>
      <c r="E54">
        <v>13</v>
      </c>
      <c r="I54" s="11">
        <v>0.98</v>
      </c>
      <c r="J54">
        <v>0</v>
      </c>
      <c r="L54">
        <v>2</v>
      </c>
      <c r="T54" s="7"/>
      <c r="U54" s="7"/>
      <c r="V54" s="7"/>
      <c r="W54" s="7"/>
      <c r="X54" s="11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 t="s">
        <v>6</v>
      </c>
      <c r="B55" t="s">
        <v>13</v>
      </c>
      <c r="C55">
        <v>1</v>
      </c>
      <c r="D55">
        <v>2</v>
      </c>
      <c r="E55">
        <v>14</v>
      </c>
      <c r="F55">
        <v>70</v>
      </c>
      <c r="G55">
        <v>15</v>
      </c>
      <c r="H55">
        <v>16</v>
      </c>
      <c r="I55" s="11">
        <v>2.85</v>
      </c>
      <c r="J55">
        <v>0</v>
      </c>
      <c r="K55">
        <v>7</v>
      </c>
      <c r="L55">
        <v>3</v>
      </c>
      <c r="M55">
        <v>0</v>
      </c>
      <c r="N55">
        <v>7</v>
      </c>
      <c r="O55">
        <v>1</v>
      </c>
      <c r="P55">
        <v>2</v>
      </c>
      <c r="Q55">
        <v>2</v>
      </c>
      <c r="R55">
        <v>2</v>
      </c>
      <c r="S55">
        <v>0</v>
      </c>
      <c r="T55" s="7">
        <v>29</v>
      </c>
      <c r="U55" s="7">
        <v>5.4</v>
      </c>
      <c r="V55" s="7">
        <v>9.5</v>
      </c>
      <c r="W55" s="7">
        <v>4.7</v>
      </c>
      <c r="X55" s="11">
        <v>2.85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S55" t="s">
        <v>72</v>
      </c>
      <c r="AT55" t="s">
        <v>70</v>
      </c>
      <c r="AX55" s="1"/>
    </row>
    <row r="56" spans="1:50" x14ac:dyDescent="0.35">
      <c r="A56" s="1" t="s">
        <v>6</v>
      </c>
      <c r="B56" t="s">
        <v>13</v>
      </c>
      <c r="C56">
        <v>1</v>
      </c>
      <c r="D56">
        <v>2</v>
      </c>
      <c r="E56">
        <v>15</v>
      </c>
      <c r="I56" s="11">
        <v>2</v>
      </c>
      <c r="J56">
        <v>0</v>
      </c>
      <c r="L56">
        <v>8</v>
      </c>
      <c r="T56" s="7"/>
      <c r="U56" s="7"/>
      <c r="V56" s="7"/>
      <c r="W56" s="7"/>
      <c r="X56" s="11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 t="s">
        <v>6</v>
      </c>
      <c r="B57" t="s">
        <v>13</v>
      </c>
      <c r="C57">
        <v>1</v>
      </c>
      <c r="D57">
        <v>2</v>
      </c>
      <c r="E57">
        <v>16</v>
      </c>
      <c r="I57" s="11">
        <v>1.3</v>
      </c>
      <c r="J57">
        <v>0</v>
      </c>
      <c r="L57">
        <v>3</v>
      </c>
      <c r="T57" s="7"/>
      <c r="U57" s="7"/>
      <c r="V57" s="7"/>
      <c r="W57" s="7"/>
      <c r="X57" s="1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 t="s">
        <v>6</v>
      </c>
      <c r="B58" t="s">
        <v>13</v>
      </c>
      <c r="C58">
        <v>1</v>
      </c>
      <c r="D58">
        <v>2</v>
      </c>
      <c r="E58">
        <v>17</v>
      </c>
      <c r="F58">
        <v>54</v>
      </c>
      <c r="G58">
        <v>53</v>
      </c>
      <c r="H58">
        <v>16</v>
      </c>
      <c r="I58" s="11">
        <v>1</v>
      </c>
      <c r="J58">
        <v>0</v>
      </c>
      <c r="K58">
        <v>7</v>
      </c>
      <c r="L58">
        <v>5</v>
      </c>
      <c r="M58">
        <v>0</v>
      </c>
      <c r="N58">
        <v>5</v>
      </c>
      <c r="O58">
        <v>2</v>
      </c>
      <c r="P58">
        <v>0</v>
      </c>
      <c r="Q58">
        <v>1</v>
      </c>
      <c r="R58">
        <v>2</v>
      </c>
      <c r="S58">
        <v>0</v>
      </c>
      <c r="T58" s="7">
        <v>25</v>
      </c>
      <c r="U58" s="7">
        <v>3.5</v>
      </c>
      <c r="V58" s="7">
        <v>6</v>
      </c>
      <c r="W58" s="7">
        <v>2.8</v>
      </c>
      <c r="X58" s="11">
        <v>0.65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  <c r="AX58" s="1"/>
    </row>
    <row r="59" spans="1:50" x14ac:dyDescent="0.35">
      <c r="A59" s="1" t="s">
        <v>6</v>
      </c>
      <c r="B59" t="s">
        <v>13</v>
      </c>
      <c r="C59">
        <v>1</v>
      </c>
      <c r="D59">
        <v>2</v>
      </c>
      <c r="E59">
        <v>18</v>
      </c>
      <c r="I59" s="11">
        <v>2.5</v>
      </c>
      <c r="J59">
        <v>2</v>
      </c>
      <c r="L59">
        <v>4</v>
      </c>
      <c r="T59" s="7"/>
      <c r="U59" s="7"/>
      <c r="V59" s="7"/>
      <c r="W59" s="7"/>
      <c r="X59" s="1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 t="s">
        <v>6</v>
      </c>
      <c r="B60" t="s">
        <v>13</v>
      </c>
      <c r="C60">
        <v>1</v>
      </c>
      <c r="D60">
        <v>2</v>
      </c>
      <c r="E60">
        <v>19</v>
      </c>
      <c r="I60" s="11">
        <v>1.6</v>
      </c>
      <c r="J60">
        <v>0</v>
      </c>
      <c r="L60">
        <v>3</v>
      </c>
      <c r="T60" s="7"/>
      <c r="U60" s="7"/>
      <c r="V60" s="7"/>
      <c r="W60" s="7"/>
      <c r="X60" s="1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 t="s">
        <v>6</v>
      </c>
      <c r="B61" t="s">
        <v>13</v>
      </c>
      <c r="C61">
        <v>1</v>
      </c>
      <c r="D61">
        <v>2</v>
      </c>
      <c r="E61">
        <v>20</v>
      </c>
      <c r="F61">
        <v>34</v>
      </c>
      <c r="G61">
        <v>60</v>
      </c>
      <c r="H61">
        <v>10</v>
      </c>
      <c r="I61" s="11">
        <v>1.8</v>
      </c>
      <c r="J61">
        <v>0</v>
      </c>
      <c r="K61">
        <v>3</v>
      </c>
      <c r="L61">
        <v>2</v>
      </c>
      <c r="M61">
        <v>0</v>
      </c>
      <c r="N61">
        <v>3</v>
      </c>
      <c r="O61">
        <v>1</v>
      </c>
      <c r="P61">
        <v>0</v>
      </c>
      <c r="Q61">
        <v>2</v>
      </c>
      <c r="R61">
        <v>0</v>
      </c>
      <c r="S61">
        <v>0</v>
      </c>
      <c r="T61" s="7">
        <v>38.5</v>
      </c>
      <c r="U61" s="7">
        <v>6</v>
      </c>
      <c r="V61" s="7">
        <v>9</v>
      </c>
      <c r="W61" s="7">
        <v>5.8</v>
      </c>
      <c r="X61" s="11">
        <v>1.85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 t="s">
        <v>23</v>
      </c>
      <c r="B62" t="s">
        <v>18</v>
      </c>
      <c r="C62">
        <v>1</v>
      </c>
      <c r="D62">
        <v>2</v>
      </c>
      <c r="E62">
        <v>1</v>
      </c>
      <c r="F62">
        <v>110</v>
      </c>
      <c r="G62">
        <v>60</v>
      </c>
      <c r="H62">
        <v>15</v>
      </c>
      <c r="I62" s="11">
        <v>0.8</v>
      </c>
      <c r="J62">
        <v>0</v>
      </c>
      <c r="K62">
        <v>5</v>
      </c>
      <c r="L62">
        <v>0</v>
      </c>
      <c r="M62">
        <v>0</v>
      </c>
      <c r="N62">
        <v>5</v>
      </c>
      <c r="O62">
        <v>2</v>
      </c>
      <c r="P62">
        <v>1</v>
      </c>
      <c r="Q62">
        <v>0</v>
      </c>
      <c r="R62">
        <v>0</v>
      </c>
      <c r="S62">
        <v>2</v>
      </c>
      <c r="T62" s="7">
        <v>35</v>
      </c>
      <c r="U62" s="7">
        <v>6.1</v>
      </c>
      <c r="V62" s="7">
        <v>28</v>
      </c>
      <c r="W62" s="7">
        <v>6.2</v>
      </c>
      <c r="X62" s="11">
        <v>1.35</v>
      </c>
      <c r="Y62">
        <v>10</v>
      </c>
      <c r="Z62">
        <v>20</v>
      </c>
      <c r="AA62" s="3">
        <v>10</v>
      </c>
      <c r="AB62" s="3">
        <v>3.5</v>
      </c>
      <c r="AC62" s="3">
        <v>10</v>
      </c>
      <c r="AD62" s="3">
        <v>3.2</v>
      </c>
      <c r="AE62" s="3">
        <v>10</v>
      </c>
      <c r="AF62" s="3">
        <v>3.2</v>
      </c>
      <c r="AG62" s="3">
        <v>10</v>
      </c>
      <c r="AH62" s="3">
        <v>3.6</v>
      </c>
      <c r="AI62" s="3">
        <v>10</v>
      </c>
      <c r="AJ62" s="3">
        <v>3.6</v>
      </c>
      <c r="AK62" s="3">
        <v>10</v>
      </c>
      <c r="AL62" s="3">
        <v>3.6</v>
      </c>
      <c r="AM62">
        <v>3000.3</v>
      </c>
      <c r="AN62">
        <v>263.89999999999998</v>
      </c>
      <c r="AO62">
        <v>3000.4</v>
      </c>
      <c r="AP62">
        <v>261.89999999999998</v>
      </c>
      <c r="AQ62">
        <v>2999.9</v>
      </c>
      <c r="AR62">
        <v>272.5</v>
      </c>
      <c r="AS62" s="3" t="s">
        <v>72</v>
      </c>
      <c r="AT62" s="3" t="s">
        <v>71</v>
      </c>
      <c r="AX62" s="1"/>
    </row>
    <row r="63" spans="1:50" x14ac:dyDescent="0.35">
      <c r="A63" s="1" t="s">
        <v>23</v>
      </c>
      <c r="B63" t="s">
        <v>18</v>
      </c>
      <c r="C63">
        <v>1</v>
      </c>
      <c r="D63">
        <v>2</v>
      </c>
      <c r="E63">
        <v>2</v>
      </c>
      <c r="I63" s="11"/>
      <c r="T63" s="7"/>
      <c r="U63" s="7"/>
      <c r="V63" s="7"/>
      <c r="W63" s="7"/>
      <c r="X63" s="1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S63" t="s">
        <v>72</v>
      </c>
      <c r="AT63" t="s">
        <v>71</v>
      </c>
      <c r="AX63" s="1"/>
    </row>
    <row r="64" spans="1:50" x14ac:dyDescent="0.35">
      <c r="A64" s="1" t="s">
        <v>23</v>
      </c>
      <c r="B64" t="s">
        <v>18</v>
      </c>
      <c r="C64">
        <v>1</v>
      </c>
      <c r="D64">
        <v>2</v>
      </c>
      <c r="E64">
        <v>3</v>
      </c>
      <c r="F64">
        <v>60</v>
      </c>
      <c r="G64">
        <v>50</v>
      </c>
      <c r="H64">
        <v>20</v>
      </c>
      <c r="I64" s="11">
        <v>0.2</v>
      </c>
      <c r="J64">
        <v>0</v>
      </c>
      <c r="K64">
        <v>5</v>
      </c>
      <c r="L64">
        <v>0</v>
      </c>
      <c r="M64">
        <v>0</v>
      </c>
      <c r="N64">
        <v>4</v>
      </c>
      <c r="O64">
        <v>2</v>
      </c>
      <c r="P64">
        <v>0</v>
      </c>
      <c r="Q64">
        <v>0</v>
      </c>
      <c r="R64">
        <v>1</v>
      </c>
      <c r="S64">
        <v>1</v>
      </c>
      <c r="T64" s="7">
        <v>12</v>
      </c>
      <c r="U64" s="7">
        <v>4.3</v>
      </c>
      <c r="V64" s="7">
        <v>12</v>
      </c>
      <c r="W64" s="7">
        <v>4.3</v>
      </c>
      <c r="X64" s="11">
        <v>0.4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 t="s">
        <v>23</v>
      </c>
      <c r="B65" t="s">
        <v>18</v>
      </c>
      <c r="C65">
        <v>1</v>
      </c>
      <c r="D65">
        <v>2</v>
      </c>
      <c r="E65">
        <v>4</v>
      </c>
      <c r="F65">
        <v>50</v>
      </c>
      <c r="G65">
        <v>117</v>
      </c>
      <c r="H65">
        <v>15</v>
      </c>
      <c r="I65" s="11">
        <v>1.2</v>
      </c>
      <c r="J65">
        <v>0</v>
      </c>
      <c r="K65">
        <v>9</v>
      </c>
      <c r="L65">
        <v>0</v>
      </c>
      <c r="M65">
        <v>0</v>
      </c>
      <c r="N65">
        <v>6</v>
      </c>
      <c r="O65">
        <v>0</v>
      </c>
      <c r="P65">
        <v>0</v>
      </c>
      <c r="Q65">
        <v>0</v>
      </c>
      <c r="R65">
        <v>2</v>
      </c>
      <c r="S65">
        <v>4</v>
      </c>
      <c r="T65" s="7">
        <v>16</v>
      </c>
      <c r="U65" s="7">
        <v>4.3</v>
      </c>
      <c r="V65" s="7">
        <v>7</v>
      </c>
      <c r="W65" s="7">
        <v>3.1</v>
      </c>
      <c r="X65" s="11">
        <v>1.55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t="s">
        <v>72</v>
      </c>
      <c r="AT65" t="s">
        <v>71</v>
      </c>
      <c r="AX65" s="1"/>
    </row>
    <row r="66" spans="1:50" x14ac:dyDescent="0.35">
      <c r="A66" s="1" t="s">
        <v>23</v>
      </c>
      <c r="B66" t="s">
        <v>18</v>
      </c>
      <c r="C66">
        <v>1</v>
      </c>
      <c r="D66">
        <v>2</v>
      </c>
      <c r="E66">
        <v>5</v>
      </c>
      <c r="I66" s="11"/>
      <c r="T66" s="7"/>
      <c r="U66" s="7"/>
      <c r="V66" s="7"/>
      <c r="W66" s="7"/>
      <c r="X66" s="1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 t="s">
        <v>23</v>
      </c>
      <c r="B67" t="s">
        <v>18</v>
      </c>
      <c r="C67">
        <v>1</v>
      </c>
      <c r="D67">
        <v>2</v>
      </c>
      <c r="E67">
        <v>6</v>
      </c>
      <c r="F67">
        <v>20</v>
      </c>
      <c r="G67">
        <v>20</v>
      </c>
      <c r="H67">
        <v>10</v>
      </c>
      <c r="I67" s="11">
        <v>0.2</v>
      </c>
      <c r="J67">
        <v>0</v>
      </c>
      <c r="K67">
        <v>1</v>
      </c>
      <c r="L67">
        <v>0</v>
      </c>
      <c r="M67">
        <v>0</v>
      </c>
      <c r="N67">
        <v>0</v>
      </c>
      <c r="T67" s="7"/>
      <c r="U67" s="7"/>
      <c r="V67" s="7"/>
      <c r="W67" s="7"/>
      <c r="X67" s="11">
        <v>0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 t="s">
        <v>23</v>
      </c>
      <c r="B68" t="s">
        <v>18</v>
      </c>
      <c r="C68">
        <v>1</v>
      </c>
      <c r="D68">
        <v>2</v>
      </c>
      <c r="E68">
        <v>7</v>
      </c>
      <c r="I68" s="11"/>
      <c r="T68" s="7"/>
      <c r="U68" s="7"/>
      <c r="V68" s="7"/>
      <c r="W68" s="7"/>
      <c r="X68" s="1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 t="s">
        <v>23</v>
      </c>
      <c r="B69" t="s">
        <v>18</v>
      </c>
      <c r="C69">
        <v>1</v>
      </c>
      <c r="D69">
        <v>2</v>
      </c>
      <c r="E69">
        <v>8</v>
      </c>
      <c r="F69">
        <v>84</v>
      </c>
      <c r="G69">
        <v>120</v>
      </c>
      <c r="H69">
        <v>17</v>
      </c>
      <c r="I69" s="11">
        <v>2.2000000000000002</v>
      </c>
      <c r="J69">
        <v>1</v>
      </c>
      <c r="K69">
        <v>9</v>
      </c>
      <c r="L69">
        <v>0</v>
      </c>
      <c r="M69">
        <v>0</v>
      </c>
      <c r="N69">
        <v>7</v>
      </c>
      <c r="O69">
        <v>0</v>
      </c>
      <c r="P69">
        <v>0</v>
      </c>
      <c r="Q69">
        <v>1</v>
      </c>
      <c r="R69">
        <v>3</v>
      </c>
      <c r="S69">
        <v>3</v>
      </c>
      <c r="T69" s="7">
        <v>52</v>
      </c>
      <c r="U69" s="7">
        <v>5.7</v>
      </c>
      <c r="V69" s="7">
        <v>18</v>
      </c>
      <c r="W69" s="7">
        <v>3.9</v>
      </c>
      <c r="X69" s="11">
        <v>2.8</v>
      </c>
      <c r="Y69">
        <v>50</v>
      </c>
      <c r="Z69">
        <v>75</v>
      </c>
      <c r="AA69" s="3">
        <v>10</v>
      </c>
      <c r="AB69" s="3">
        <v>4.2</v>
      </c>
      <c r="AC69" s="3">
        <v>10</v>
      </c>
      <c r="AD69" s="3">
        <v>4.2</v>
      </c>
      <c r="AE69" s="3">
        <v>10</v>
      </c>
      <c r="AF69" s="3">
        <v>3.9</v>
      </c>
      <c r="AG69" s="3">
        <v>10</v>
      </c>
      <c r="AH69" s="3">
        <v>4</v>
      </c>
      <c r="AI69" s="3">
        <v>10</v>
      </c>
      <c r="AJ69" s="3">
        <v>3.9</v>
      </c>
      <c r="AK69" s="3">
        <v>10</v>
      </c>
      <c r="AL69" s="3">
        <v>3.9</v>
      </c>
      <c r="AS69" t="s">
        <v>72</v>
      </c>
      <c r="AT69" t="s">
        <v>71</v>
      </c>
      <c r="AX69" s="1"/>
    </row>
    <row r="70" spans="1:50" x14ac:dyDescent="0.35">
      <c r="A70" s="1" t="s">
        <v>23</v>
      </c>
      <c r="B70" t="s">
        <v>18</v>
      </c>
      <c r="C70">
        <v>1</v>
      </c>
      <c r="D70">
        <v>2</v>
      </c>
      <c r="E70">
        <v>9</v>
      </c>
      <c r="F70">
        <v>90</v>
      </c>
      <c r="G70">
        <v>100</v>
      </c>
      <c r="H70">
        <v>20</v>
      </c>
      <c r="I70" s="11">
        <v>5</v>
      </c>
      <c r="J70">
        <v>2</v>
      </c>
      <c r="K70">
        <v>17</v>
      </c>
      <c r="L70">
        <v>3</v>
      </c>
      <c r="M70">
        <v>0</v>
      </c>
      <c r="N70">
        <v>15</v>
      </c>
      <c r="O70">
        <v>1</v>
      </c>
      <c r="P70">
        <v>1</v>
      </c>
      <c r="Q70">
        <v>2</v>
      </c>
      <c r="R70">
        <v>4</v>
      </c>
      <c r="S70">
        <v>7</v>
      </c>
      <c r="T70" s="7">
        <v>69</v>
      </c>
      <c r="U70" s="7">
        <v>6.7</v>
      </c>
      <c r="V70" s="7">
        <v>11</v>
      </c>
      <c r="W70" s="7">
        <v>6.1</v>
      </c>
      <c r="X70" s="11">
        <v>5</v>
      </c>
      <c r="Y70">
        <v>50</v>
      </c>
      <c r="Z70">
        <v>50</v>
      </c>
      <c r="AA70" s="3">
        <v>10</v>
      </c>
      <c r="AB70" s="3">
        <v>4.3</v>
      </c>
      <c r="AC70" s="3">
        <v>10</v>
      </c>
      <c r="AD70" s="3">
        <v>3.8</v>
      </c>
      <c r="AE70" s="3">
        <v>10</v>
      </c>
      <c r="AF70" s="3">
        <v>3.6</v>
      </c>
      <c r="AG70" s="3">
        <v>10</v>
      </c>
      <c r="AH70" s="3">
        <v>3.9</v>
      </c>
      <c r="AI70" s="3">
        <v>10</v>
      </c>
      <c r="AJ70" s="3">
        <v>3.6</v>
      </c>
      <c r="AK70" s="3">
        <v>10</v>
      </c>
      <c r="AL70" s="3">
        <v>3.5</v>
      </c>
      <c r="AS70" t="s">
        <v>72</v>
      </c>
      <c r="AT70" t="s">
        <v>71</v>
      </c>
      <c r="AX70" s="1"/>
    </row>
    <row r="71" spans="1:50" x14ac:dyDescent="0.35">
      <c r="A71" s="1" t="s">
        <v>23</v>
      </c>
      <c r="B71" t="s">
        <v>18</v>
      </c>
      <c r="C71">
        <v>1</v>
      </c>
      <c r="D71">
        <v>2</v>
      </c>
      <c r="E71">
        <v>10</v>
      </c>
      <c r="F71">
        <v>110</v>
      </c>
      <c r="G71">
        <v>120</v>
      </c>
      <c r="H71">
        <v>10</v>
      </c>
      <c r="I71" s="11">
        <v>2</v>
      </c>
      <c r="J71">
        <v>1</v>
      </c>
      <c r="K71">
        <v>2</v>
      </c>
      <c r="L71">
        <v>0</v>
      </c>
      <c r="M71">
        <v>0</v>
      </c>
      <c r="N71">
        <v>2</v>
      </c>
      <c r="O71">
        <v>0</v>
      </c>
      <c r="P71">
        <v>0</v>
      </c>
      <c r="Q71">
        <v>1</v>
      </c>
      <c r="R71">
        <v>0</v>
      </c>
      <c r="S71">
        <v>1</v>
      </c>
      <c r="T71" s="7">
        <v>12</v>
      </c>
      <c r="U71" s="7">
        <v>5.8</v>
      </c>
      <c r="V71" s="7">
        <v>0</v>
      </c>
      <c r="W71" s="7">
        <v>0</v>
      </c>
      <c r="X71" s="11">
        <v>2.7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 t="s">
        <v>23</v>
      </c>
      <c r="B72" t="s">
        <v>18</v>
      </c>
      <c r="C72">
        <v>1</v>
      </c>
      <c r="D72">
        <v>2</v>
      </c>
      <c r="E72">
        <v>11</v>
      </c>
      <c r="F72">
        <v>60</v>
      </c>
      <c r="G72">
        <v>100</v>
      </c>
      <c r="H72">
        <v>20</v>
      </c>
      <c r="I72" s="11">
        <v>0.2</v>
      </c>
      <c r="J72">
        <v>1</v>
      </c>
      <c r="K72" s="9">
        <v>5</v>
      </c>
      <c r="L72">
        <v>1</v>
      </c>
      <c r="M72">
        <v>0</v>
      </c>
      <c r="N72">
        <v>4</v>
      </c>
      <c r="O72">
        <v>1</v>
      </c>
      <c r="P72">
        <v>1</v>
      </c>
      <c r="Q72">
        <v>0</v>
      </c>
      <c r="R72">
        <v>1</v>
      </c>
      <c r="S72">
        <v>1</v>
      </c>
      <c r="T72" s="7">
        <v>17</v>
      </c>
      <c r="U72" s="7">
        <v>3.3</v>
      </c>
      <c r="V72" s="7">
        <v>10</v>
      </c>
      <c r="W72" s="7">
        <v>2.1</v>
      </c>
      <c r="X72" s="11">
        <v>0.8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  <c r="AX72" s="1"/>
    </row>
    <row r="73" spans="1:50" x14ac:dyDescent="0.35">
      <c r="A73" s="1" t="s">
        <v>23</v>
      </c>
      <c r="B73" t="s">
        <v>18</v>
      </c>
      <c r="C73">
        <v>1</v>
      </c>
      <c r="D73">
        <v>2</v>
      </c>
      <c r="E73">
        <v>12</v>
      </c>
      <c r="I73" s="11"/>
      <c r="T73" s="7"/>
      <c r="U73" s="7"/>
      <c r="V73" s="7"/>
      <c r="W73" s="7"/>
      <c r="X73" s="1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S73" t="s">
        <v>72</v>
      </c>
      <c r="AT73" t="s">
        <v>71</v>
      </c>
      <c r="AX73" s="1"/>
    </row>
    <row r="74" spans="1:50" x14ac:dyDescent="0.35">
      <c r="A74" s="1" t="s">
        <v>23</v>
      </c>
      <c r="B74" t="s">
        <v>18</v>
      </c>
      <c r="C74">
        <v>1</v>
      </c>
      <c r="D74">
        <v>2</v>
      </c>
      <c r="E74">
        <v>13</v>
      </c>
      <c r="F74">
        <v>160</v>
      </c>
      <c r="G74">
        <v>80</v>
      </c>
      <c r="H74">
        <v>20</v>
      </c>
      <c r="I74" s="11">
        <v>3</v>
      </c>
      <c r="J74">
        <v>0</v>
      </c>
      <c r="K74">
        <v>14</v>
      </c>
      <c r="L74">
        <v>2</v>
      </c>
      <c r="M74">
        <v>0</v>
      </c>
      <c r="N74">
        <v>14</v>
      </c>
      <c r="O74">
        <v>2</v>
      </c>
      <c r="P74">
        <v>1</v>
      </c>
      <c r="Q74">
        <v>0</v>
      </c>
      <c r="R74">
        <v>4</v>
      </c>
      <c r="S74">
        <v>7</v>
      </c>
      <c r="T74" s="7">
        <v>44</v>
      </c>
      <c r="U74" s="7">
        <v>3.7</v>
      </c>
      <c r="V74" s="7">
        <v>18</v>
      </c>
      <c r="W74" s="7">
        <v>4.0999999999999996</v>
      </c>
      <c r="X74" s="11">
        <v>3.55</v>
      </c>
      <c r="Y74">
        <v>50</v>
      </c>
      <c r="Z74">
        <v>40</v>
      </c>
      <c r="AA74" s="3">
        <v>10</v>
      </c>
      <c r="AB74" s="3">
        <v>3.7</v>
      </c>
      <c r="AC74" s="3">
        <v>10</v>
      </c>
      <c r="AD74" s="3">
        <v>3.7</v>
      </c>
      <c r="AE74" s="3">
        <v>10</v>
      </c>
      <c r="AF74" s="3">
        <v>3.8</v>
      </c>
      <c r="AG74" s="3">
        <v>10</v>
      </c>
      <c r="AH74" s="3">
        <v>4.2</v>
      </c>
      <c r="AI74" s="3">
        <v>10</v>
      </c>
      <c r="AJ74" s="3">
        <v>4.0999999999999996</v>
      </c>
      <c r="AK74" s="3">
        <v>10</v>
      </c>
      <c r="AL74" s="3">
        <v>4.0999999999999996</v>
      </c>
      <c r="AS74" t="s">
        <v>72</v>
      </c>
      <c r="AT74" t="s">
        <v>71</v>
      </c>
      <c r="AX74" s="1"/>
    </row>
    <row r="75" spans="1:50" x14ac:dyDescent="0.35">
      <c r="A75" s="1" t="s">
        <v>23</v>
      </c>
      <c r="B75" t="s">
        <v>18</v>
      </c>
      <c r="C75">
        <v>1</v>
      </c>
      <c r="D75">
        <v>2</v>
      </c>
      <c r="E75">
        <v>14</v>
      </c>
      <c r="I75" s="11"/>
      <c r="T75" s="7"/>
      <c r="U75" s="7"/>
      <c r="V75" s="7"/>
      <c r="W75" s="7"/>
      <c r="X75" s="1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 t="s">
        <v>23</v>
      </c>
      <c r="B76" t="s">
        <v>18</v>
      </c>
      <c r="C76">
        <v>1</v>
      </c>
      <c r="D76">
        <v>2</v>
      </c>
      <c r="E76">
        <v>15</v>
      </c>
      <c r="I76" s="11"/>
      <c r="T76" s="7"/>
      <c r="U76" s="7"/>
      <c r="V76" s="7"/>
      <c r="W76" s="7"/>
      <c r="X76" s="1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  <c r="AX76" s="1"/>
    </row>
    <row r="77" spans="1:50" x14ac:dyDescent="0.35">
      <c r="A77" s="1" t="s">
        <v>23</v>
      </c>
      <c r="B77" t="s">
        <v>18</v>
      </c>
      <c r="C77">
        <v>1</v>
      </c>
      <c r="D77">
        <v>2</v>
      </c>
      <c r="E77">
        <v>16</v>
      </c>
      <c r="I77" s="11"/>
      <c r="T77" s="7"/>
      <c r="U77" s="7"/>
      <c r="V77" s="7"/>
      <c r="W77" s="7"/>
      <c r="X77" s="1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 t="s">
        <v>23</v>
      </c>
      <c r="B78" t="s">
        <v>18</v>
      </c>
      <c r="C78">
        <v>1</v>
      </c>
      <c r="D78">
        <v>2</v>
      </c>
      <c r="E78">
        <v>17</v>
      </c>
      <c r="F78">
        <v>70</v>
      </c>
      <c r="G78">
        <v>60</v>
      </c>
      <c r="H78">
        <v>20</v>
      </c>
      <c r="I78" s="11">
        <v>1.8</v>
      </c>
      <c r="J78">
        <v>1</v>
      </c>
      <c r="K78">
        <v>11</v>
      </c>
      <c r="L78">
        <v>0</v>
      </c>
      <c r="M78">
        <v>0</v>
      </c>
      <c r="N78">
        <v>10</v>
      </c>
      <c r="O78">
        <v>3</v>
      </c>
      <c r="P78">
        <v>0</v>
      </c>
      <c r="Q78">
        <v>1</v>
      </c>
      <c r="R78">
        <v>3</v>
      </c>
      <c r="S78">
        <v>3</v>
      </c>
      <c r="T78" s="7">
        <v>20</v>
      </c>
      <c r="U78" s="7">
        <v>7</v>
      </c>
      <c r="V78" s="7">
        <v>9</v>
      </c>
      <c r="W78" s="7">
        <v>4.5</v>
      </c>
      <c r="X78" s="11">
        <v>2.5</v>
      </c>
      <c r="Y78">
        <v>40</v>
      </c>
      <c r="Z78">
        <v>40</v>
      </c>
      <c r="AA78" s="3">
        <v>10</v>
      </c>
      <c r="AB78" s="3">
        <v>4</v>
      </c>
      <c r="AC78" s="3">
        <v>10</v>
      </c>
      <c r="AD78" s="3">
        <v>3.9</v>
      </c>
      <c r="AE78" s="3">
        <v>10</v>
      </c>
      <c r="AF78" s="3">
        <v>3.8</v>
      </c>
      <c r="AG78" s="3">
        <v>10</v>
      </c>
      <c r="AH78" s="3">
        <v>4.0999999999999996</v>
      </c>
      <c r="AI78" s="3">
        <v>10</v>
      </c>
      <c r="AJ78" s="3">
        <v>3.5</v>
      </c>
      <c r="AK78" s="3">
        <v>10</v>
      </c>
      <c r="AL78" s="3">
        <v>3.5</v>
      </c>
      <c r="AS78" t="s">
        <v>72</v>
      </c>
      <c r="AT78" t="s">
        <v>71</v>
      </c>
      <c r="AX78" s="1"/>
    </row>
    <row r="79" spans="1:50" x14ac:dyDescent="0.35">
      <c r="A79" s="1" t="s">
        <v>23</v>
      </c>
      <c r="B79" t="s">
        <v>18</v>
      </c>
      <c r="C79">
        <v>1</v>
      </c>
      <c r="D79">
        <v>2</v>
      </c>
      <c r="E79">
        <v>18</v>
      </c>
      <c r="I79" s="11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 t="s">
        <v>23</v>
      </c>
      <c r="B80" t="s">
        <v>18</v>
      </c>
      <c r="C80">
        <v>1</v>
      </c>
      <c r="D80">
        <v>2</v>
      </c>
      <c r="E80">
        <v>19</v>
      </c>
      <c r="I80" s="11"/>
      <c r="T80" s="7"/>
      <c r="U80" s="7"/>
      <c r="V80" s="7"/>
      <c r="W80" s="7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 t="s">
        <v>23</v>
      </c>
      <c r="B81" t="s">
        <v>18</v>
      </c>
      <c r="C81">
        <v>1</v>
      </c>
      <c r="D81">
        <v>2</v>
      </c>
      <c r="E81">
        <v>20</v>
      </c>
      <c r="I81" s="11"/>
      <c r="T81" s="7"/>
      <c r="U81" s="7"/>
      <c r="V81" s="7"/>
      <c r="W81" s="7"/>
      <c r="X81" s="11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  <c r="AX81" s="1"/>
    </row>
    <row r="82" spans="1:50" x14ac:dyDescent="0.35">
      <c r="A82" s="1" t="s">
        <v>7</v>
      </c>
      <c r="B82" t="s">
        <v>10</v>
      </c>
      <c r="C82">
        <v>2</v>
      </c>
      <c r="D82">
        <v>1</v>
      </c>
      <c r="E82">
        <v>1</v>
      </c>
      <c r="F82">
        <v>75</v>
      </c>
      <c r="G82">
        <v>77</v>
      </c>
      <c r="H82">
        <v>17</v>
      </c>
      <c r="I82" s="11">
        <v>3.9</v>
      </c>
      <c r="J82">
        <v>0</v>
      </c>
      <c r="K82">
        <v>11</v>
      </c>
      <c r="L82">
        <v>0</v>
      </c>
      <c r="M82">
        <v>0</v>
      </c>
      <c r="N82">
        <v>11</v>
      </c>
      <c r="O82">
        <v>8</v>
      </c>
      <c r="P82">
        <v>1</v>
      </c>
      <c r="Q82">
        <v>2</v>
      </c>
      <c r="R82">
        <v>0</v>
      </c>
      <c r="S82">
        <v>0</v>
      </c>
      <c r="T82" s="7">
        <v>51</v>
      </c>
      <c r="U82" s="7">
        <v>7</v>
      </c>
      <c r="V82" s="7">
        <v>5.5</v>
      </c>
      <c r="W82" s="7">
        <v>3.5</v>
      </c>
      <c r="X82" s="11">
        <v>3.85</v>
      </c>
      <c r="Y82">
        <v>40</v>
      </c>
      <c r="Z82">
        <v>50</v>
      </c>
      <c r="AA82" s="3">
        <v>10.034000000000001</v>
      </c>
      <c r="AB82" s="3">
        <v>4.3064</v>
      </c>
      <c r="AC82" s="3">
        <v>10.103300000000001</v>
      </c>
      <c r="AD82" s="3">
        <v>3.8854000000000002</v>
      </c>
      <c r="AE82" s="3">
        <v>10.083299999999999</v>
      </c>
      <c r="AF82" s="3">
        <v>3.5760999999999998</v>
      </c>
      <c r="AG82" s="3">
        <v>8.3383000000000003</v>
      </c>
      <c r="AH82" s="3">
        <v>3.7496999999999998</v>
      </c>
      <c r="AI82" s="3">
        <v>10.0665</v>
      </c>
      <c r="AJ82" s="3">
        <v>4.7573999999999996</v>
      </c>
      <c r="AK82" s="3">
        <v>9.3309999999999995</v>
      </c>
      <c r="AL82" s="3">
        <v>4.4817999999999998</v>
      </c>
      <c r="AM82" s="7">
        <v>3000.8</v>
      </c>
      <c r="AN82" s="7">
        <v>299.3</v>
      </c>
      <c r="AO82" s="7">
        <v>3000.5</v>
      </c>
      <c r="AP82" s="7">
        <v>322.3</v>
      </c>
      <c r="AQ82" s="7">
        <v>3000.5</v>
      </c>
      <c r="AR82" s="7">
        <v>318.8</v>
      </c>
      <c r="AS82" s="3" t="s">
        <v>73</v>
      </c>
      <c r="AT82" s="3" t="s">
        <v>70</v>
      </c>
      <c r="AX82" s="1"/>
    </row>
    <row r="83" spans="1:50" x14ac:dyDescent="0.35">
      <c r="A83" s="1" t="s">
        <v>7</v>
      </c>
      <c r="B83" t="s">
        <v>10</v>
      </c>
      <c r="C83">
        <v>2</v>
      </c>
      <c r="D83">
        <v>1</v>
      </c>
      <c r="E83">
        <v>2</v>
      </c>
      <c r="I83" s="11">
        <v>4.2</v>
      </c>
      <c r="J83">
        <v>0</v>
      </c>
      <c r="L83">
        <v>0</v>
      </c>
      <c r="T83" s="7"/>
      <c r="U83" s="7"/>
      <c r="V83" s="7"/>
      <c r="W83" s="7"/>
      <c r="X83" s="11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 t="s">
        <v>7</v>
      </c>
      <c r="B84" t="s">
        <v>10</v>
      </c>
      <c r="C84">
        <v>2</v>
      </c>
      <c r="D84">
        <v>1</v>
      </c>
      <c r="E84">
        <v>3</v>
      </c>
      <c r="I84" s="11">
        <v>3.5</v>
      </c>
      <c r="J84">
        <v>0</v>
      </c>
      <c r="L84">
        <v>1</v>
      </c>
      <c r="T84" s="7"/>
      <c r="U84" s="7"/>
      <c r="V84" s="7"/>
      <c r="W84" s="7"/>
      <c r="X84" s="11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 t="s">
        <v>7</v>
      </c>
      <c r="B85" t="s">
        <v>10</v>
      </c>
      <c r="C85">
        <v>2</v>
      </c>
      <c r="D85">
        <v>1</v>
      </c>
      <c r="E85">
        <v>4</v>
      </c>
      <c r="F85">
        <v>46</v>
      </c>
      <c r="G85">
        <v>85</v>
      </c>
      <c r="H85">
        <v>24</v>
      </c>
      <c r="I85" s="11">
        <v>5.0999999999999996</v>
      </c>
      <c r="J85">
        <v>0</v>
      </c>
      <c r="K85">
        <v>11</v>
      </c>
      <c r="L85">
        <v>0</v>
      </c>
      <c r="M85">
        <v>0</v>
      </c>
      <c r="N85">
        <v>11</v>
      </c>
      <c r="O85">
        <v>8</v>
      </c>
      <c r="P85">
        <v>2</v>
      </c>
      <c r="Q85">
        <v>0</v>
      </c>
      <c r="R85">
        <v>1</v>
      </c>
      <c r="S85">
        <v>0</v>
      </c>
      <c r="T85" s="7">
        <v>31</v>
      </c>
      <c r="U85" s="7">
        <v>8.1</v>
      </c>
      <c r="V85" s="7">
        <v>11</v>
      </c>
      <c r="W85" s="7">
        <v>3.9</v>
      </c>
      <c r="X85" s="11">
        <v>5.5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 t="s">
        <v>7</v>
      </c>
      <c r="B86" t="s">
        <v>10</v>
      </c>
      <c r="C86">
        <v>2</v>
      </c>
      <c r="D86">
        <v>1</v>
      </c>
      <c r="E86">
        <v>5</v>
      </c>
      <c r="I86" s="11">
        <v>0.25</v>
      </c>
      <c r="J86">
        <v>0</v>
      </c>
      <c r="L86">
        <v>12</v>
      </c>
      <c r="T86" s="7"/>
      <c r="U86" s="7"/>
      <c r="V86" s="7"/>
      <c r="W86" s="7"/>
      <c r="X86" s="11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S86" t="s">
        <v>73</v>
      </c>
      <c r="AT86" t="s">
        <v>70</v>
      </c>
      <c r="AX86" s="1"/>
    </row>
    <row r="87" spans="1:50" x14ac:dyDescent="0.35">
      <c r="A87" s="1" t="s">
        <v>7</v>
      </c>
      <c r="B87" t="s">
        <v>10</v>
      </c>
      <c r="C87">
        <v>2</v>
      </c>
      <c r="D87">
        <v>1</v>
      </c>
      <c r="E87">
        <v>6</v>
      </c>
      <c r="I87" s="11">
        <v>6.3</v>
      </c>
      <c r="J87">
        <v>0</v>
      </c>
      <c r="L87">
        <v>0</v>
      </c>
      <c r="T87" s="7"/>
      <c r="U87" s="7"/>
      <c r="V87" s="7"/>
      <c r="W87" s="7"/>
      <c r="X87" s="11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  <c r="AX87" s="1"/>
    </row>
    <row r="88" spans="1:50" x14ac:dyDescent="0.35">
      <c r="A88" s="1" t="s">
        <v>7</v>
      </c>
      <c r="B88" t="s">
        <v>10</v>
      </c>
      <c r="C88">
        <v>2</v>
      </c>
      <c r="D88">
        <v>1</v>
      </c>
      <c r="E88">
        <v>7</v>
      </c>
      <c r="F88">
        <v>46</v>
      </c>
      <c r="G88">
        <v>59</v>
      </c>
      <c r="H88">
        <v>15</v>
      </c>
      <c r="I88" s="11">
        <v>3.25</v>
      </c>
      <c r="J88">
        <v>0</v>
      </c>
      <c r="K88">
        <v>10</v>
      </c>
      <c r="L88">
        <v>0</v>
      </c>
      <c r="M88">
        <v>0</v>
      </c>
      <c r="N88">
        <v>10</v>
      </c>
      <c r="O88">
        <v>8</v>
      </c>
      <c r="P88">
        <v>0</v>
      </c>
      <c r="Q88">
        <v>1</v>
      </c>
      <c r="R88">
        <v>0</v>
      </c>
      <c r="S88">
        <v>1</v>
      </c>
      <c r="T88" s="7">
        <v>26</v>
      </c>
      <c r="U88" s="7">
        <v>6.8</v>
      </c>
      <c r="V88" s="7">
        <v>7.5</v>
      </c>
      <c r="W88" s="7">
        <v>4.0999999999999996</v>
      </c>
      <c r="X88" s="11">
        <v>3.3</v>
      </c>
      <c r="Y88">
        <v>50</v>
      </c>
      <c r="Z88">
        <v>50</v>
      </c>
      <c r="AA88" s="3">
        <v>10.298</v>
      </c>
      <c r="AB88" s="3">
        <v>4.3685999999999998</v>
      </c>
      <c r="AC88" s="3">
        <v>10.071400000000001</v>
      </c>
      <c r="AD88" s="3">
        <v>3.9346000000000001</v>
      </c>
      <c r="AE88" s="3">
        <v>10.070600000000001</v>
      </c>
      <c r="AF88" s="3">
        <v>3.7999000000000001</v>
      </c>
      <c r="AG88" s="3">
        <v>10.1959</v>
      </c>
      <c r="AH88" s="3">
        <v>4.6637000000000004</v>
      </c>
      <c r="AI88" s="3">
        <v>10.091699999999999</v>
      </c>
      <c r="AJ88" s="3">
        <v>4.4374000000000002</v>
      </c>
      <c r="AK88" s="3">
        <v>10.769</v>
      </c>
      <c r="AL88" s="3">
        <v>4.9539</v>
      </c>
      <c r="AS88" t="s">
        <v>73</v>
      </c>
      <c r="AT88" t="s">
        <v>70</v>
      </c>
      <c r="AX88" s="1"/>
    </row>
    <row r="89" spans="1:50" x14ac:dyDescent="0.35">
      <c r="A89" s="1" t="s">
        <v>7</v>
      </c>
      <c r="B89" t="s">
        <v>10</v>
      </c>
      <c r="C89">
        <v>2</v>
      </c>
      <c r="D89">
        <v>1</v>
      </c>
      <c r="E89">
        <v>8</v>
      </c>
      <c r="F89">
        <v>60</v>
      </c>
      <c r="G89">
        <v>61</v>
      </c>
      <c r="H89">
        <v>17</v>
      </c>
      <c r="I89" s="11">
        <v>4.8</v>
      </c>
      <c r="J89">
        <v>0</v>
      </c>
      <c r="K89">
        <v>18</v>
      </c>
      <c r="L89">
        <v>0</v>
      </c>
      <c r="M89">
        <v>1</v>
      </c>
      <c r="N89">
        <v>17</v>
      </c>
      <c r="O89">
        <v>11</v>
      </c>
      <c r="P89">
        <v>0</v>
      </c>
      <c r="Q89">
        <v>4</v>
      </c>
      <c r="R89">
        <v>2</v>
      </c>
      <c r="S89">
        <v>0</v>
      </c>
      <c r="T89" s="7">
        <v>33</v>
      </c>
      <c r="U89" s="7">
        <v>5.8</v>
      </c>
      <c r="V89" s="7">
        <v>6</v>
      </c>
      <c r="W89" s="7">
        <v>2.8</v>
      </c>
      <c r="X89" s="11">
        <v>4.5999999999999996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S89" t="s">
        <v>73</v>
      </c>
      <c r="AT89" t="s">
        <v>70</v>
      </c>
      <c r="AX89" s="1"/>
    </row>
    <row r="90" spans="1:50" x14ac:dyDescent="0.35">
      <c r="A90" s="1" t="s">
        <v>7</v>
      </c>
      <c r="B90" t="s">
        <v>10</v>
      </c>
      <c r="C90">
        <v>2</v>
      </c>
      <c r="D90">
        <v>1</v>
      </c>
      <c r="E90">
        <v>9</v>
      </c>
      <c r="I90" s="11">
        <v>5</v>
      </c>
      <c r="J90">
        <v>0</v>
      </c>
      <c r="L90">
        <v>0</v>
      </c>
      <c r="T90" s="7"/>
      <c r="U90" s="7"/>
      <c r="V90" s="7"/>
      <c r="W90" s="7"/>
      <c r="X90" s="11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  <c r="AX90" s="1"/>
    </row>
    <row r="91" spans="1:50" x14ac:dyDescent="0.35">
      <c r="A91" s="1" t="s">
        <v>7</v>
      </c>
      <c r="B91" t="s">
        <v>10</v>
      </c>
      <c r="C91">
        <v>2</v>
      </c>
      <c r="D91">
        <v>1</v>
      </c>
      <c r="E91">
        <v>10</v>
      </c>
      <c r="I91" s="11">
        <v>3.8</v>
      </c>
      <c r="J91">
        <v>0</v>
      </c>
      <c r="L91">
        <v>0</v>
      </c>
      <c r="T91" s="7"/>
      <c r="U91" s="7"/>
      <c r="V91" s="7"/>
      <c r="W91" s="7"/>
      <c r="X91" s="11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  <c r="AX91" s="1"/>
    </row>
    <row r="92" spans="1:50" x14ac:dyDescent="0.35">
      <c r="A92" s="1" t="s">
        <v>7</v>
      </c>
      <c r="B92" t="s">
        <v>10</v>
      </c>
      <c r="C92">
        <v>2</v>
      </c>
      <c r="D92">
        <v>1</v>
      </c>
      <c r="E92">
        <v>11</v>
      </c>
      <c r="I92" s="11">
        <v>2.2999999999999998</v>
      </c>
      <c r="J92">
        <v>0</v>
      </c>
      <c r="L92">
        <v>0</v>
      </c>
      <c r="T92" s="7"/>
      <c r="U92" s="7"/>
      <c r="V92" s="7"/>
      <c r="W92" s="7"/>
      <c r="X92" s="11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S92" t="s">
        <v>73</v>
      </c>
      <c r="AT92" t="s">
        <v>70</v>
      </c>
      <c r="AX92" s="1"/>
    </row>
    <row r="93" spans="1:50" x14ac:dyDescent="0.35">
      <c r="A93" s="1" t="s">
        <v>7</v>
      </c>
      <c r="B93" t="s">
        <v>10</v>
      </c>
      <c r="C93">
        <v>2</v>
      </c>
      <c r="D93">
        <v>1</v>
      </c>
      <c r="E93">
        <v>12</v>
      </c>
      <c r="F93">
        <v>64</v>
      </c>
      <c r="G93">
        <v>70</v>
      </c>
      <c r="H93">
        <v>20</v>
      </c>
      <c r="I93" s="11">
        <v>3.15</v>
      </c>
      <c r="J93">
        <v>0</v>
      </c>
      <c r="K93">
        <v>13</v>
      </c>
      <c r="L93">
        <v>0</v>
      </c>
      <c r="M93">
        <v>0</v>
      </c>
      <c r="N93">
        <v>12</v>
      </c>
      <c r="O93">
        <v>10</v>
      </c>
      <c r="P93">
        <v>0</v>
      </c>
      <c r="Q93">
        <v>1</v>
      </c>
      <c r="R93">
        <v>1</v>
      </c>
      <c r="S93">
        <v>0</v>
      </c>
      <c r="T93" s="7">
        <v>35.5</v>
      </c>
      <c r="U93" s="7">
        <v>6.2</v>
      </c>
      <c r="V93" s="7">
        <v>6</v>
      </c>
      <c r="W93" s="7">
        <v>3.1</v>
      </c>
      <c r="X93" s="11">
        <v>3.05</v>
      </c>
      <c r="Y93">
        <v>50</v>
      </c>
      <c r="Z93">
        <v>30</v>
      </c>
      <c r="AA93" s="3">
        <v>10.187799999999999</v>
      </c>
      <c r="AB93" s="3">
        <v>4.4494999999999996</v>
      </c>
      <c r="AC93" s="3">
        <v>10.0602</v>
      </c>
      <c r="AD93" s="3">
        <v>4.1752000000000002</v>
      </c>
      <c r="AE93" s="3">
        <v>10.0646</v>
      </c>
      <c r="AF93" s="3">
        <v>3.9937999999999998</v>
      </c>
      <c r="AG93" s="3">
        <v>8.8970000000000002</v>
      </c>
      <c r="AH93" s="3">
        <v>4.1596000000000002</v>
      </c>
      <c r="AI93" s="3">
        <v>9.2988</v>
      </c>
      <c r="AJ93" s="3">
        <v>4.1513</v>
      </c>
      <c r="AK93" s="3">
        <v>6.4039000000000001</v>
      </c>
      <c r="AL93" s="3">
        <v>2.8435999999999999</v>
      </c>
      <c r="AS93" t="s">
        <v>73</v>
      </c>
      <c r="AT93" t="s">
        <v>70</v>
      </c>
      <c r="AX93" s="1"/>
    </row>
    <row r="94" spans="1:50" x14ac:dyDescent="0.35">
      <c r="A94" s="1" t="s">
        <v>7</v>
      </c>
      <c r="B94" t="s">
        <v>10</v>
      </c>
      <c r="C94">
        <v>2</v>
      </c>
      <c r="D94">
        <v>1</v>
      </c>
      <c r="E94">
        <v>13</v>
      </c>
      <c r="F94">
        <v>70</v>
      </c>
      <c r="G94">
        <v>75</v>
      </c>
      <c r="H94">
        <v>20</v>
      </c>
      <c r="I94" s="11">
        <v>4.5</v>
      </c>
      <c r="J94">
        <v>0</v>
      </c>
      <c r="K94">
        <v>12</v>
      </c>
      <c r="L94">
        <v>0</v>
      </c>
      <c r="M94">
        <v>0</v>
      </c>
      <c r="N94">
        <v>12</v>
      </c>
      <c r="O94">
        <v>11</v>
      </c>
      <c r="P94">
        <v>1</v>
      </c>
      <c r="Q94">
        <v>0</v>
      </c>
      <c r="R94">
        <v>0</v>
      </c>
      <c r="S94">
        <v>0</v>
      </c>
      <c r="T94" s="7">
        <v>51</v>
      </c>
      <c r="U94" s="7">
        <v>7.1</v>
      </c>
      <c r="V94" s="7">
        <v>7</v>
      </c>
      <c r="W94" s="7">
        <v>2.2000000000000002</v>
      </c>
      <c r="X94" s="11">
        <v>4.05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 t="s">
        <v>7</v>
      </c>
      <c r="B95" t="s">
        <v>10</v>
      </c>
      <c r="C95">
        <v>2</v>
      </c>
      <c r="D95">
        <v>1</v>
      </c>
      <c r="E95">
        <v>14</v>
      </c>
      <c r="F95">
        <v>50</v>
      </c>
      <c r="G95">
        <v>73</v>
      </c>
      <c r="H95">
        <v>23</v>
      </c>
      <c r="I95" s="11">
        <v>3</v>
      </c>
      <c r="J95">
        <v>0</v>
      </c>
      <c r="K95">
        <v>14</v>
      </c>
      <c r="L95">
        <v>0</v>
      </c>
      <c r="M95">
        <v>0</v>
      </c>
      <c r="N95">
        <v>14</v>
      </c>
      <c r="O95">
        <v>11</v>
      </c>
      <c r="P95">
        <v>2</v>
      </c>
      <c r="Q95">
        <v>0</v>
      </c>
      <c r="R95">
        <v>0</v>
      </c>
      <c r="S95">
        <v>1</v>
      </c>
      <c r="T95" s="7">
        <v>24</v>
      </c>
      <c r="U95" s="7">
        <v>5.9</v>
      </c>
      <c r="V95" s="7">
        <v>9</v>
      </c>
      <c r="W95" s="7">
        <v>2.6</v>
      </c>
      <c r="X95" s="11">
        <v>2.875</v>
      </c>
      <c r="Y95">
        <v>20</v>
      </c>
      <c r="Z95">
        <v>20</v>
      </c>
      <c r="AA95" s="3">
        <v>10.1523</v>
      </c>
      <c r="AB95" s="3">
        <v>4.1627999999999998</v>
      </c>
      <c r="AC95" s="3">
        <v>10.096</v>
      </c>
      <c r="AD95" s="3">
        <v>3.8119999999999998</v>
      </c>
      <c r="AE95" s="3">
        <v>10.1248</v>
      </c>
      <c r="AF95" s="3">
        <v>4.5101000000000004</v>
      </c>
      <c r="AG95" s="3">
        <v>10.2597</v>
      </c>
      <c r="AH95" s="3">
        <v>3.5735000000000001</v>
      </c>
      <c r="AI95" s="3">
        <v>7.0816999999999997</v>
      </c>
      <c r="AJ95" s="3">
        <v>2.4354</v>
      </c>
      <c r="AK95" s="3">
        <v>4.3362999999999996</v>
      </c>
      <c r="AL95" s="3">
        <v>1.613</v>
      </c>
      <c r="AS95" t="s">
        <v>73</v>
      </c>
      <c r="AT95" t="s">
        <v>70</v>
      </c>
      <c r="AX95" s="1"/>
    </row>
    <row r="96" spans="1:50" x14ac:dyDescent="0.35">
      <c r="A96" s="1" t="s">
        <v>7</v>
      </c>
      <c r="B96" t="s">
        <v>10</v>
      </c>
      <c r="C96">
        <v>2</v>
      </c>
      <c r="D96">
        <v>1</v>
      </c>
      <c r="E96">
        <v>15</v>
      </c>
      <c r="I96" s="11">
        <v>3.8</v>
      </c>
      <c r="J96">
        <v>0</v>
      </c>
      <c r="L96">
        <v>0</v>
      </c>
      <c r="T96" s="7"/>
      <c r="U96" s="7"/>
      <c r="V96" s="7"/>
      <c r="W96" s="7"/>
      <c r="X96" s="11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S96" t="s">
        <v>73</v>
      </c>
      <c r="AT96" t="s">
        <v>70</v>
      </c>
      <c r="AX96" s="1"/>
    </row>
    <row r="97" spans="1:50" x14ac:dyDescent="0.35">
      <c r="A97" s="1" t="s">
        <v>7</v>
      </c>
      <c r="B97" t="s">
        <v>10</v>
      </c>
      <c r="C97">
        <v>2</v>
      </c>
      <c r="D97">
        <v>1</v>
      </c>
      <c r="E97">
        <v>16</v>
      </c>
      <c r="F97">
        <v>60</v>
      </c>
      <c r="G97">
        <v>87</v>
      </c>
      <c r="H97">
        <v>14</v>
      </c>
      <c r="I97" s="11">
        <v>3.15</v>
      </c>
      <c r="J97">
        <v>0</v>
      </c>
      <c r="K97">
        <v>9</v>
      </c>
      <c r="L97">
        <v>0</v>
      </c>
      <c r="M97">
        <v>0</v>
      </c>
      <c r="N97">
        <v>8</v>
      </c>
      <c r="O97">
        <v>6</v>
      </c>
      <c r="P97">
        <v>0</v>
      </c>
      <c r="Q97">
        <v>2</v>
      </c>
      <c r="R97">
        <v>0</v>
      </c>
      <c r="S97">
        <v>0</v>
      </c>
      <c r="T97" s="7">
        <v>38</v>
      </c>
      <c r="U97" s="7">
        <v>5.2</v>
      </c>
      <c r="V97" s="7">
        <v>9</v>
      </c>
      <c r="W97" s="7">
        <v>4.3</v>
      </c>
      <c r="X97" s="11">
        <v>2.9750000000000001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 t="s">
        <v>7</v>
      </c>
      <c r="B98" t="s">
        <v>10</v>
      </c>
      <c r="C98">
        <v>2</v>
      </c>
      <c r="D98">
        <v>1</v>
      </c>
      <c r="E98">
        <v>17</v>
      </c>
      <c r="F98">
        <v>99</v>
      </c>
      <c r="G98">
        <v>77</v>
      </c>
      <c r="H98">
        <v>16</v>
      </c>
      <c r="I98" s="11">
        <v>3.6</v>
      </c>
      <c r="J98">
        <v>0</v>
      </c>
      <c r="K98">
        <v>14</v>
      </c>
      <c r="L98">
        <v>0</v>
      </c>
      <c r="M98">
        <v>0</v>
      </c>
      <c r="N98">
        <v>14</v>
      </c>
      <c r="O98">
        <v>11</v>
      </c>
      <c r="P98">
        <v>2</v>
      </c>
      <c r="Q98">
        <v>1</v>
      </c>
      <c r="R98">
        <v>0</v>
      </c>
      <c r="S98">
        <v>0</v>
      </c>
      <c r="T98" s="7">
        <v>40</v>
      </c>
      <c r="U98" s="7">
        <v>6.2</v>
      </c>
      <c r="V98" s="7">
        <v>11</v>
      </c>
      <c r="W98" s="7">
        <v>3.6</v>
      </c>
      <c r="X98" s="11">
        <v>3.5249999999999999</v>
      </c>
      <c r="Y98">
        <v>10</v>
      </c>
      <c r="Z98">
        <v>50</v>
      </c>
      <c r="AA98" s="3">
        <v>10.041399999999999</v>
      </c>
      <c r="AB98" s="3">
        <v>4.2777000000000003</v>
      </c>
      <c r="AC98" s="3">
        <v>10.0031</v>
      </c>
      <c r="AD98" s="3">
        <v>3.9906000000000001</v>
      </c>
      <c r="AE98" s="3">
        <v>10.115500000000001</v>
      </c>
      <c r="AF98" s="3">
        <v>3.81</v>
      </c>
      <c r="AG98" s="3">
        <v>10.2628</v>
      </c>
      <c r="AH98" s="3">
        <v>4.5907999999999998</v>
      </c>
      <c r="AI98" s="3">
        <v>10.058199999999999</v>
      </c>
      <c r="AJ98" s="3">
        <v>4.4492000000000003</v>
      </c>
      <c r="AK98" s="3">
        <v>10.1015</v>
      </c>
      <c r="AL98" s="3">
        <v>4.4652000000000003</v>
      </c>
      <c r="AS98" t="s">
        <v>73</v>
      </c>
      <c r="AT98" t="s">
        <v>70</v>
      </c>
      <c r="AX98" s="1"/>
    </row>
    <row r="99" spans="1:50" x14ac:dyDescent="0.35">
      <c r="A99" s="1" t="s">
        <v>7</v>
      </c>
      <c r="B99" t="s">
        <v>10</v>
      </c>
      <c r="C99">
        <v>2</v>
      </c>
      <c r="D99">
        <v>1</v>
      </c>
      <c r="E99">
        <v>18</v>
      </c>
      <c r="I99" s="11">
        <v>2.9</v>
      </c>
      <c r="J99">
        <v>0</v>
      </c>
      <c r="L99">
        <v>1</v>
      </c>
      <c r="T99" s="7"/>
      <c r="U99" s="7"/>
      <c r="V99" s="7"/>
      <c r="W99" s="7"/>
      <c r="X99" s="11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 t="s">
        <v>7</v>
      </c>
      <c r="B100" t="s">
        <v>10</v>
      </c>
      <c r="C100">
        <v>2</v>
      </c>
      <c r="D100">
        <v>1</v>
      </c>
      <c r="E100">
        <v>19</v>
      </c>
      <c r="I100" s="11">
        <v>4.25</v>
      </c>
      <c r="J100">
        <v>0</v>
      </c>
      <c r="L100">
        <v>0</v>
      </c>
      <c r="T100" s="7"/>
      <c r="U100" s="7"/>
      <c r="V100" s="7"/>
      <c r="W100" s="7"/>
      <c r="X100" s="11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 t="s">
        <v>7</v>
      </c>
      <c r="B101" t="s">
        <v>10</v>
      </c>
      <c r="C101">
        <v>2</v>
      </c>
      <c r="D101">
        <v>1</v>
      </c>
      <c r="E101">
        <v>20</v>
      </c>
      <c r="F101">
        <v>61</v>
      </c>
      <c r="G101">
        <v>70</v>
      </c>
      <c r="H101">
        <v>15</v>
      </c>
      <c r="I101" s="11">
        <v>3.75</v>
      </c>
      <c r="J101">
        <v>0</v>
      </c>
      <c r="K101">
        <v>10</v>
      </c>
      <c r="L101">
        <v>3</v>
      </c>
      <c r="M101">
        <v>0</v>
      </c>
      <c r="N101">
        <v>10</v>
      </c>
      <c r="O101">
        <v>5</v>
      </c>
      <c r="P101">
        <v>1</v>
      </c>
      <c r="Q101">
        <v>4</v>
      </c>
      <c r="R101">
        <v>0</v>
      </c>
      <c r="S101">
        <v>0</v>
      </c>
      <c r="T101" s="7">
        <v>35.5</v>
      </c>
      <c r="U101" s="7">
        <v>8</v>
      </c>
      <c r="V101" s="7">
        <v>5</v>
      </c>
      <c r="W101" s="7">
        <v>2.2000000000000002</v>
      </c>
      <c r="X101" s="11">
        <v>3.15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 t="s">
        <v>23</v>
      </c>
      <c r="B102" t="s">
        <v>11</v>
      </c>
      <c r="C102">
        <v>2</v>
      </c>
      <c r="D102">
        <v>1</v>
      </c>
      <c r="E102">
        <v>1</v>
      </c>
      <c r="F102">
        <v>124</v>
      </c>
      <c r="G102">
        <v>110</v>
      </c>
      <c r="H102">
        <v>10</v>
      </c>
      <c r="I102" s="11">
        <v>2.2000000000000002</v>
      </c>
      <c r="J102">
        <v>0</v>
      </c>
      <c r="K102">
        <v>9</v>
      </c>
      <c r="L102">
        <v>0</v>
      </c>
      <c r="M102">
        <v>0</v>
      </c>
      <c r="N102">
        <v>6</v>
      </c>
      <c r="O102">
        <v>1</v>
      </c>
      <c r="P102">
        <v>0</v>
      </c>
      <c r="Q102">
        <v>0</v>
      </c>
      <c r="R102">
        <v>4</v>
      </c>
      <c r="S102">
        <v>1</v>
      </c>
      <c r="T102" s="7">
        <v>60</v>
      </c>
      <c r="U102" s="7">
        <v>4.7</v>
      </c>
      <c r="V102" s="7">
        <v>27</v>
      </c>
      <c r="W102" s="7">
        <v>4.2</v>
      </c>
      <c r="X102" s="11">
        <v>2.5</v>
      </c>
      <c r="Y102">
        <v>15</v>
      </c>
      <c r="Z102">
        <v>10</v>
      </c>
      <c r="AA102" s="3">
        <v>10.1</v>
      </c>
      <c r="AB102" s="3">
        <v>3.8</v>
      </c>
      <c r="AC102" s="3">
        <v>9.9</v>
      </c>
      <c r="AD102" s="3">
        <v>3.2</v>
      </c>
      <c r="AE102" s="3">
        <v>10</v>
      </c>
      <c r="AF102" s="3">
        <v>2.6</v>
      </c>
      <c r="AG102" s="3">
        <v>10</v>
      </c>
      <c r="AH102" s="3">
        <v>4.2</v>
      </c>
      <c r="AI102" s="3">
        <v>10.1</v>
      </c>
      <c r="AJ102" s="3">
        <v>3.8</v>
      </c>
      <c r="AK102" s="3">
        <v>10</v>
      </c>
      <c r="AL102" s="3">
        <v>3.5</v>
      </c>
      <c r="AM102">
        <v>3000</v>
      </c>
      <c r="AN102">
        <v>299.2</v>
      </c>
      <c r="AO102">
        <v>2999.8</v>
      </c>
      <c r="AP102">
        <v>3.5</v>
      </c>
      <c r="AQ102">
        <v>3000.1</v>
      </c>
      <c r="AR102">
        <v>301.89999999999998</v>
      </c>
      <c r="AS102" s="3" t="s">
        <v>73</v>
      </c>
      <c r="AT102" s="3" t="s">
        <v>71</v>
      </c>
      <c r="AX102" s="1"/>
    </row>
    <row r="103" spans="1:50" x14ac:dyDescent="0.35">
      <c r="A103" s="1" t="s">
        <v>23</v>
      </c>
      <c r="B103" t="s">
        <v>11</v>
      </c>
      <c r="C103">
        <v>2</v>
      </c>
      <c r="D103">
        <v>1</v>
      </c>
      <c r="E103">
        <v>2</v>
      </c>
      <c r="I103" s="11"/>
      <c r="T103" s="7"/>
      <c r="U103" s="7"/>
      <c r="V103" s="7"/>
      <c r="W103" s="7"/>
      <c r="X103" s="11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t="s">
        <v>73</v>
      </c>
      <c r="AT103" t="s">
        <v>71</v>
      </c>
      <c r="AX103" s="1"/>
    </row>
    <row r="104" spans="1:50" x14ac:dyDescent="0.35">
      <c r="A104" s="1" t="s">
        <v>23</v>
      </c>
      <c r="B104" t="s">
        <v>11</v>
      </c>
      <c r="C104">
        <v>2</v>
      </c>
      <c r="D104">
        <v>1</v>
      </c>
      <c r="E104">
        <v>3</v>
      </c>
      <c r="I104" s="11"/>
      <c r="T104" s="7"/>
      <c r="U104" s="7"/>
      <c r="V104" s="7"/>
      <c r="W104" s="7"/>
      <c r="X104" s="11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t="s">
        <v>73</v>
      </c>
      <c r="AT104" t="s">
        <v>71</v>
      </c>
      <c r="AX104" s="1"/>
    </row>
    <row r="105" spans="1:50" x14ac:dyDescent="0.35">
      <c r="A105" s="1" t="s">
        <v>23</v>
      </c>
      <c r="B105" t="s">
        <v>11</v>
      </c>
      <c r="C105">
        <v>2</v>
      </c>
      <c r="D105">
        <v>1</v>
      </c>
      <c r="E105">
        <v>4</v>
      </c>
      <c r="F105">
        <v>100</v>
      </c>
      <c r="G105">
        <v>105</v>
      </c>
      <c r="H105">
        <v>26</v>
      </c>
      <c r="I105" s="11">
        <v>3.2</v>
      </c>
      <c r="J105">
        <v>0</v>
      </c>
      <c r="K105">
        <v>11</v>
      </c>
      <c r="L105">
        <v>0</v>
      </c>
      <c r="M105">
        <v>0</v>
      </c>
      <c r="N105">
        <v>11</v>
      </c>
      <c r="O105">
        <v>2</v>
      </c>
      <c r="P105">
        <v>7</v>
      </c>
      <c r="Q105">
        <v>0</v>
      </c>
      <c r="R105">
        <v>0</v>
      </c>
      <c r="S105">
        <v>2</v>
      </c>
      <c r="T105" s="7">
        <v>38</v>
      </c>
      <c r="U105" s="7">
        <v>6</v>
      </c>
      <c r="V105" s="7">
        <v>12</v>
      </c>
      <c r="W105" s="7">
        <v>4.0999999999999996</v>
      </c>
      <c r="X105" s="11">
        <v>3.85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 t="s">
        <v>23</v>
      </c>
      <c r="B106" t="s">
        <v>11</v>
      </c>
      <c r="C106">
        <v>2</v>
      </c>
      <c r="D106">
        <v>1</v>
      </c>
      <c r="E106">
        <v>5</v>
      </c>
      <c r="I106" s="11"/>
      <c r="T106" s="7"/>
      <c r="U106" s="7"/>
      <c r="V106" s="7"/>
      <c r="W106" s="7"/>
      <c r="X106" s="11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 t="s">
        <v>23</v>
      </c>
      <c r="B107" t="s">
        <v>11</v>
      </c>
      <c r="C107">
        <v>2</v>
      </c>
      <c r="D107">
        <v>1</v>
      </c>
      <c r="E107">
        <v>6</v>
      </c>
      <c r="I107" s="11"/>
      <c r="T107" s="7"/>
      <c r="U107" s="7"/>
      <c r="V107" s="7"/>
      <c r="W107" s="7"/>
      <c r="X107" s="1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  <c r="AX107" s="1"/>
    </row>
    <row r="108" spans="1:50" x14ac:dyDescent="0.35">
      <c r="A108" s="1" t="s">
        <v>23</v>
      </c>
      <c r="B108" t="s">
        <v>11</v>
      </c>
      <c r="C108">
        <v>2</v>
      </c>
      <c r="D108">
        <v>1</v>
      </c>
      <c r="E108">
        <v>7</v>
      </c>
      <c r="F108">
        <v>130</v>
      </c>
      <c r="G108">
        <v>90</v>
      </c>
      <c r="H108">
        <v>24</v>
      </c>
      <c r="I108" s="11">
        <v>1.2</v>
      </c>
      <c r="J108">
        <v>0</v>
      </c>
      <c r="K108">
        <v>8</v>
      </c>
      <c r="L108">
        <v>0</v>
      </c>
      <c r="M108">
        <v>0</v>
      </c>
      <c r="N108">
        <v>8</v>
      </c>
      <c r="O108">
        <v>4</v>
      </c>
      <c r="P108">
        <v>2</v>
      </c>
      <c r="Q108">
        <v>0</v>
      </c>
      <c r="R108">
        <v>2</v>
      </c>
      <c r="S108">
        <v>0</v>
      </c>
      <c r="T108" s="7">
        <v>38</v>
      </c>
      <c r="U108" s="7">
        <v>4.4000000000000004</v>
      </c>
      <c r="V108" s="7">
        <v>26</v>
      </c>
      <c r="W108" s="7">
        <v>3.8</v>
      </c>
      <c r="X108" s="11">
        <v>1.75</v>
      </c>
      <c r="Y108">
        <v>10</v>
      </c>
      <c r="Z108">
        <v>20</v>
      </c>
      <c r="AA108" s="3">
        <v>10.1</v>
      </c>
      <c r="AB108" s="3">
        <v>4.0999999999999996</v>
      </c>
      <c r="AC108" s="3">
        <v>10.1</v>
      </c>
      <c r="AD108" s="3">
        <v>3.3</v>
      </c>
      <c r="AE108" s="3">
        <v>10.199999999999999</v>
      </c>
      <c r="AF108" s="3">
        <v>3.2</v>
      </c>
      <c r="AG108" s="3">
        <v>10</v>
      </c>
      <c r="AH108" s="3">
        <v>4.0999999999999996</v>
      </c>
      <c r="AI108" s="3">
        <v>10.1</v>
      </c>
      <c r="AJ108" s="3">
        <v>4</v>
      </c>
      <c r="AK108" s="3">
        <v>10</v>
      </c>
      <c r="AL108" s="3">
        <v>3.9</v>
      </c>
      <c r="AS108" t="s">
        <v>73</v>
      </c>
      <c r="AT108" t="s">
        <v>71</v>
      </c>
      <c r="AX108" s="1"/>
    </row>
    <row r="109" spans="1:50" x14ac:dyDescent="0.35">
      <c r="A109" s="1" t="s">
        <v>23</v>
      </c>
      <c r="B109" t="s">
        <v>11</v>
      </c>
      <c r="C109">
        <v>2</v>
      </c>
      <c r="D109">
        <v>1</v>
      </c>
      <c r="E109">
        <v>8</v>
      </c>
      <c r="F109">
        <v>56</v>
      </c>
      <c r="G109">
        <v>126</v>
      </c>
      <c r="H109">
        <v>22</v>
      </c>
      <c r="I109" s="11">
        <v>2</v>
      </c>
      <c r="J109">
        <v>0</v>
      </c>
      <c r="K109">
        <v>6</v>
      </c>
      <c r="L109">
        <v>1</v>
      </c>
      <c r="M109">
        <v>0</v>
      </c>
      <c r="N109">
        <v>4</v>
      </c>
      <c r="O109">
        <v>0</v>
      </c>
      <c r="P109">
        <v>4</v>
      </c>
      <c r="Q109">
        <v>0</v>
      </c>
      <c r="R109">
        <v>0</v>
      </c>
      <c r="S109">
        <v>0</v>
      </c>
      <c r="T109" s="7">
        <v>49</v>
      </c>
      <c r="U109" s="7">
        <v>5.8</v>
      </c>
      <c r="V109" s="7">
        <v>14</v>
      </c>
      <c r="W109" s="7">
        <v>4.4000000000000004</v>
      </c>
      <c r="X109" s="11">
        <v>2.2999999999999998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 t="s">
        <v>23</v>
      </c>
      <c r="B110" t="s">
        <v>11</v>
      </c>
      <c r="C110">
        <v>2</v>
      </c>
      <c r="D110">
        <v>1</v>
      </c>
      <c r="E110">
        <v>9</v>
      </c>
      <c r="I110" s="11"/>
      <c r="T110" s="7"/>
      <c r="U110" s="7"/>
      <c r="V110" s="7"/>
      <c r="W110" s="7"/>
      <c r="X110" s="11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t="s">
        <v>73</v>
      </c>
      <c r="AT110" t="s">
        <v>71</v>
      </c>
      <c r="AX110" s="1"/>
    </row>
    <row r="111" spans="1:50" x14ac:dyDescent="0.35">
      <c r="A111" s="1" t="s">
        <v>23</v>
      </c>
      <c r="B111" t="s">
        <v>11</v>
      </c>
      <c r="C111">
        <v>2</v>
      </c>
      <c r="D111">
        <v>1</v>
      </c>
      <c r="E111">
        <v>10</v>
      </c>
      <c r="I111" s="11"/>
      <c r="T111" s="7"/>
      <c r="U111" s="7"/>
      <c r="V111" s="7"/>
      <c r="W111" s="7"/>
      <c r="X111" s="11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 t="s">
        <v>23</v>
      </c>
      <c r="B112" t="s">
        <v>11</v>
      </c>
      <c r="C112">
        <v>2</v>
      </c>
      <c r="D112">
        <v>1</v>
      </c>
      <c r="E112">
        <v>11</v>
      </c>
      <c r="I112" s="11"/>
      <c r="T112" s="7"/>
      <c r="U112" s="7"/>
      <c r="V112" s="7"/>
      <c r="W112" s="7"/>
      <c r="X112" s="11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S112" t="s">
        <v>73</v>
      </c>
      <c r="AT112" t="s">
        <v>71</v>
      </c>
      <c r="AX112" s="1"/>
    </row>
    <row r="113" spans="1:50" x14ac:dyDescent="0.35">
      <c r="A113" s="1" t="s">
        <v>23</v>
      </c>
      <c r="B113" t="s">
        <v>11</v>
      </c>
      <c r="C113">
        <v>2</v>
      </c>
      <c r="D113">
        <v>1</v>
      </c>
      <c r="E113">
        <v>12</v>
      </c>
      <c r="F113">
        <v>105</v>
      </c>
      <c r="G113">
        <v>95</v>
      </c>
      <c r="H113">
        <v>21</v>
      </c>
      <c r="I113" s="11">
        <v>2.2000000000000002</v>
      </c>
      <c r="J113">
        <v>0</v>
      </c>
      <c r="K113">
        <v>8</v>
      </c>
      <c r="L113">
        <v>1</v>
      </c>
      <c r="M113">
        <v>0</v>
      </c>
      <c r="N113">
        <v>7</v>
      </c>
      <c r="O113">
        <v>1</v>
      </c>
      <c r="P113">
        <v>5</v>
      </c>
      <c r="Q113">
        <v>0</v>
      </c>
      <c r="R113">
        <v>0</v>
      </c>
      <c r="S113">
        <v>1</v>
      </c>
      <c r="T113" s="7">
        <v>43</v>
      </c>
      <c r="U113" s="7">
        <v>5.0999999999999996</v>
      </c>
      <c r="V113" s="7">
        <v>12</v>
      </c>
      <c r="W113" s="7">
        <v>3</v>
      </c>
      <c r="X113" s="11">
        <v>2.8</v>
      </c>
      <c r="Y113">
        <v>20</v>
      </c>
      <c r="Z113">
        <v>30</v>
      </c>
      <c r="AA113" s="3">
        <v>10</v>
      </c>
      <c r="AB113" s="3">
        <v>3.2</v>
      </c>
      <c r="AC113" s="3">
        <v>10.1</v>
      </c>
      <c r="AD113" s="3">
        <v>4.3</v>
      </c>
      <c r="AE113" s="3">
        <v>10.3</v>
      </c>
      <c r="AF113" s="3">
        <v>3.2</v>
      </c>
      <c r="AG113" s="3">
        <v>10</v>
      </c>
      <c r="AH113" s="3">
        <v>4.3</v>
      </c>
      <c r="AI113" s="3">
        <v>9.9</v>
      </c>
      <c r="AJ113" s="3">
        <v>3.3</v>
      </c>
      <c r="AK113" s="3">
        <v>3.4</v>
      </c>
      <c r="AL113" s="3">
        <v>1</v>
      </c>
      <c r="AS113" t="s">
        <v>73</v>
      </c>
      <c r="AT113" t="s">
        <v>71</v>
      </c>
      <c r="AX113" s="1"/>
    </row>
    <row r="114" spans="1:50" x14ac:dyDescent="0.35">
      <c r="A114" s="1" t="s">
        <v>23</v>
      </c>
      <c r="B114" t="s">
        <v>11</v>
      </c>
      <c r="C114">
        <v>2</v>
      </c>
      <c r="D114">
        <v>1</v>
      </c>
      <c r="E114">
        <v>13</v>
      </c>
      <c r="F114">
        <v>90</v>
      </c>
      <c r="G114">
        <v>100</v>
      </c>
      <c r="H114">
        <v>15</v>
      </c>
      <c r="I114" s="11">
        <v>1</v>
      </c>
      <c r="J114">
        <v>0</v>
      </c>
      <c r="K114">
        <v>11</v>
      </c>
      <c r="L114">
        <v>0</v>
      </c>
      <c r="M114">
        <v>0</v>
      </c>
      <c r="N114">
        <v>10</v>
      </c>
      <c r="O114">
        <v>5</v>
      </c>
      <c r="P114">
        <v>1</v>
      </c>
      <c r="Q114">
        <v>0</v>
      </c>
      <c r="R114">
        <v>1</v>
      </c>
      <c r="S114">
        <v>3</v>
      </c>
      <c r="T114" s="7">
        <v>45</v>
      </c>
      <c r="U114" s="7">
        <v>3.5</v>
      </c>
      <c r="V114" s="7">
        <v>23</v>
      </c>
      <c r="W114" s="7">
        <v>3.1</v>
      </c>
      <c r="X114" s="11">
        <v>1.4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 t="s">
        <v>23</v>
      </c>
      <c r="B115" t="s">
        <v>11</v>
      </c>
      <c r="C115">
        <v>2</v>
      </c>
      <c r="D115">
        <v>1</v>
      </c>
      <c r="E115">
        <v>14</v>
      </c>
      <c r="F115">
        <v>120</v>
      </c>
      <c r="G115">
        <v>80</v>
      </c>
      <c r="H115">
        <v>25</v>
      </c>
      <c r="I115" s="11">
        <v>2.6</v>
      </c>
      <c r="J115">
        <v>0</v>
      </c>
      <c r="K115">
        <v>17</v>
      </c>
      <c r="L115">
        <v>0</v>
      </c>
      <c r="M115">
        <v>0</v>
      </c>
      <c r="N115">
        <v>11</v>
      </c>
      <c r="O115">
        <v>1</v>
      </c>
      <c r="P115">
        <v>6</v>
      </c>
      <c r="Q115">
        <v>0</v>
      </c>
      <c r="R115">
        <v>0</v>
      </c>
      <c r="S115">
        <v>4</v>
      </c>
      <c r="T115" s="7">
        <v>48</v>
      </c>
      <c r="U115" s="7">
        <v>4.9000000000000004</v>
      </c>
      <c r="V115" s="7">
        <v>9</v>
      </c>
      <c r="W115" s="7">
        <v>4.7</v>
      </c>
      <c r="X115" s="11">
        <v>3.1</v>
      </c>
      <c r="Y115">
        <v>20</v>
      </c>
      <c r="Z115">
        <v>50</v>
      </c>
      <c r="AA115" s="3">
        <v>10.1</v>
      </c>
      <c r="AB115" s="3">
        <v>4.2</v>
      </c>
      <c r="AC115" s="3">
        <v>10.1</v>
      </c>
      <c r="AD115" s="3">
        <v>3.5</v>
      </c>
      <c r="AE115" s="3">
        <v>10</v>
      </c>
      <c r="AF115" s="3">
        <v>3.1</v>
      </c>
      <c r="AG115" s="3">
        <v>10</v>
      </c>
      <c r="AH115" s="3">
        <v>4.2</v>
      </c>
      <c r="AI115" s="3">
        <v>10.1</v>
      </c>
      <c r="AJ115" s="3">
        <v>4.0999999999999996</v>
      </c>
      <c r="AK115" s="3">
        <v>10</v>
      </c>
      <c r="AL115" s="3">
        <v>4.2</v>
      </c>
      <c r="AS115" t="s">
        <v>73</v>
      </c>
      <c r="AT115" t="s">
        <v>71</v>
      </c>
      <c r="AX115" s="1"/>
    </row>
    <row r="116" spans="1:50" x14ac:dyDescent="0.35">
      <c r="A116" s="1" t="s">
        <v>23</v>
      </c>
      <c r="B116" t="s">
        <v>11</v>
      </c>
      <c r="C116">
        <v>2</v>
      </c>
      <c r="D116">
        <v>1</v>
      </c>
      <c r="E116">
        <v>15</v>
      </c>
      <c r="I116" s="11"/>
      <c r="T116" s="7"/>
      <c r="U116" s="7"/>
      <c r="V116" s="7"/>
      <c r="W116" s="7"/>
      <c r="X116" s="11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  <c r="AX116" s="1"/>
    </row>
    <row r="117" spans="1:50" x14ac:dyDescent="0.35">
      <c r="A117" s="1" t="s">
        <v>23</v>
      </c>
      <c r="B117" t="s">
        <v>11</v>
      </c>
      <c r="C117">
        <v>2</v>
      </c>
      <c r="D117">
        <v>1</v>
      </c>
      <c r="E117">
        <v>16</v>
      </c>
      <c r="F117">
        <v>63</v>
      </c>
      <c r="G117">
        <v>70</v>
      </c>
      <c r="H117">
        <v>16</v>
      </c>
      <c r="I117" s="11">
        <v>0.4</v>
      </c>
      <c r="J117">
        <v>0</v>
      </c>
      <c r="K117">
        <v>4</v>
      </c>
      <c r="L117">
        <v>0</v>
      </c>
      <c r="M117">
        <v>0</v>
      </c>
      <c r="N117">
        <v>2</v>
      </c>
      <c r="O117">
        <v>1</v>
      </c>
      <c r="P117">
        <v>0</v>
      </c>
      <c r="Q117">
        <v>1</v>
      </c>
      <c r="R117">
        <v>0</v>
      </c>
      <c r="S117">
        <v>0</v>
      </c>
      <c r="T117" s="7">
        <v>34</v>
      </c>
      <c r="U117" s="7">
        <v>5.7</v>
      </c>
      <c r="V117" s="7">
        <v>9</v>
      </c>
      <c r="W117" s="7">
        <v>5</v>
      </c>
      <c r="X117" s="11">
        <v>0.8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 t="s">
        <v>23</v>
      </c>
      <c r="B118" t="s">
        <v>11</v>
      </c>
      <c r="C118">
        <v>2</v>
      </c>
      <c r="D118">
        <v>1</v>
      </c>
      <c r="E118">
        <v>17</v>
      </c>
      <c r="F118">
        <v>90</v>
      </c>
      <c r="G118">
        <v>120</v>
      </c>
      <c r="H118">
        <v>17</v>
      </c>
      <c r="I118" s="11">
        <v>0.4</v>
      </c>
      <c r="J118">
        <v>0</v>
      </c>
      <c r="K118">
        <v>6</v>
      </c>
      <c r="L118">
        <v>3</v>
      </c>
      <c r="M118">
        <v>0</v>
      </c>
      <c r="N118">
        <v>6</v>
      </c>
      <c r="O118">
        <v>0</v>
      </c>
      <c r="P118">
        <v>1</v>
      </c>
      <c r="Q118">
        <v>0</v>
      </c>
      <c r="R118">
        <v>0</v>
      </c>
      <c r="S118">
        <v>5</v>
      </c>
      <c r="T118" s="7">
        <v>33</v>
      </c>
      <c r="U118" s="7">
        <v>6.7</v>
      </c>
      <c r="V118" s="7">
        <v>12</v>
      </c>
      <c r="W118" s="7">
        <v>5.3</v>
      </c>
      <c r="X118" s="11">
        <v>1.2</v>
      </c>
      <c r="Y118">
        <v>50</v>
      </c>
      <c r="Z118">
        <v>10</v>
      </c>
      <c r="AA118" s="3">
        <v>10.11</v>
      </c>
      <c r="AB118" s="3">
        <v>4.2</v>
      </c>
      <c r="AC118" s="3">
        <v>10</v>
      </c>
      <c r="AD118" s="3">
        <v>3.9</v>
      </c>
      <c r="AE118" s="3">
        <v>10.1</v>
      </c>
      <c r="AF118" s="3">
        <v>4</v>
      </c>
      <c r="AG118" s="3">
        <v>9.9</v>
      </c>
      <c r="AH118" s="3">
        <v>4</v>
      </c>
      <c r="AI118" s="3">
        <v>10.1</v>
      </c>
      <c r="AJ118" s="3">
        <v>4</v>
      </c>
      <c r="AK118" s="3">
        <v>10.1</v>
      </c>
      <c r="AL118" s="3">
        <v>3.7</v>
      </c>
      <c r="AS118" t="s">
        <v>73</v>
      </c>
      <c r="AT118" t="s">
        <v>71</v>
      </c>
      <c r="AX118" s="1"/>
    </row>
    <row r="119" spans="1:50" x14ac:dyDescent="0.35">
      <c r="A119" s="1" t="s">
        <v>23</v>
      </c>
      <c r="B119" t="s">
        <v>11</v>
      </c>
      <c r="C119">
        <v>2</v>
      </c>
      <c r="D119">
        <v>1</v>
      </c>
      <c r="E119">
        <v>18</v>
      </c>
      <c r="I119" s="11"/>
      <c r="T119" s="7"/>
      <c r="U119" s="7"/>
      <c r="V119" s="7"/>
      <c r="W119" s="7"/>
      <c r="X119" s="11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 t="s">
        <v>23</v>
      </c>
      <c r="B120" t="s">
        <v>11</v>
      </c>
      <c r="C120">
        <v>2</v>
      </c>
      <c r="D120">
        <v>1</v>
      </c>
      <c r="E120">
        <v>19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 t="s">
        <v>23</v>
      </c>
      <c r="B121" t="s">
        <v>11</v>
      </c>
      <c r="C121">
        <v>2</v>
      </c>
      <c r="D121">
        <v>1</v>
      </c>
      <c r="E121">
        <v>20</v>
      </c>
      <c r="F121">
        <v>200</v>
      </c>
      <c r="G121">
        <v>170</v>
      </c>
      <c r="H121">
        <v>25</v>
      </c>
      <c r="I121" s="11">
        <v>2.4</v>
      </c>
      <c r="J121">
        <v>0</v>
      </c>
      <c r="K121">
        <v>8</v>
      </c>
      <c r="L121">
        <v>0</v>
      </c>
      <c r="M121">
        <v>0</v>
      </c>
      <c r="N121">
        <v>8</v>
      </c>
      <c r="O121">
        <v>1</v>
      </c>
      <c r="P121">
        <v>1</v>
      </c>
      <c r="Q121">
        <v>2</v>
      </c>
      <c r="R121">
        <v>0</v>
      </c>
      <c r="S121">
        <v>4</v>
      </c>
      <c r="T121" s="7">
        <v>53</v>
      </c>
      <c r="U121" s="7">
        <v>5.3</v>
      </c>
      <c r="V121" s="7">
        <v>8</v>
      </c>
      <c r="W121" s="7">
        <v>4.7</v>
      </c>
      <c r="X121" s="11">
        <v>3.05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 t="s">
        <v>6</v>
      </c>
      <c r="B122" t="s">
        <v>14</v>
      </c>
      <c r="C122">
        <v>3</v>
      </c>
      <c r="D122">
        <v>3</v>
      </c>
      <c r="E122">
        <v>1</v>
      </c>
      <c r="F122">
        <v>108</v>
      </c>
      <c r="G122">
        <v>97</v>
      </c>
      <c r="H122">
        <v>23</v>
      </c>
      <c r="I122" s="11">
        <v>4.7</v>
      </c>
      <c r="J122">
        <v>0</v>
      </c>
      <c r="K122">
        <v>13</v>
      </c>
      <c r="L122">
        <v>3</v>
      </c>
      <c r="M122">
        <v>0</v>
      </c>
      <c r="N122">
        <v>12</v>
      </c>
      <c r="O122">
        <v>5</v>
      </c>
      <c r="P122">
        <v>3</v>
      </c>
      <c r="Q122">
        <v>3</v>
      </c>
      <c r="R122">
        <v>0</v>
      </c>
      <c r="S122">
        <v>1</v>
      </c>
      <c r="T122" s="7">
        <v>34</v>
      </c>
      <c r="U122" s="7">
        <v>7</v>
      </c>
      <c r="V122" s="7">
        <v>9.5</v>
      </c>
      <c r="W122" s="7">
        <v>3</v>
      </c>
      <c r="X122" s="11">
        <v>4.4000000000000004</v>
      </c>
      <c r="Y122">
        <v>50</v>
      </c>
      <c r="Z122">
        <v>50</v>
      </c>
      <c r="AA122" s="5">
        <v>10.010300000000001</v>
      </c>
      <c r="AB122" s="5">
        <v>3.7894999999999999</v>
      </c>
      <c r="AC122" s="5">
        <v>10.011900000000001</v>
      </c>
      <c r="AD122" s="5">
        <v>3.8525</v>
      </c>
      <c r="AE122" s="5">
        <v>10.3185</v>
      </c>
      <c r="AF122" s="5">
        <v>3.8157000000000001</v>
      </c>
      <c r="AG122" s="5">
        <v>10.0504</v>
      </c>
      <c r="AH122" s="5"/>
      <c r="AI122" s="5">
        <v>9.7189999999999994</v>
      </c>
      <c r="AJ122" s="5">
        <v>4.0105000000000004</v>
      </c>
      <c r="AK122" s="5">
        <v>10.0495</v>
      </c>
      <c r="AL122" s="5">
        <v>4.1143999999999998</v>
      </c>
      <c r="AM122" s="7">
        <v>3000.4</v>
      </c>
      <c r="AN122" s="7">
        <v>305.10000000000002</v>
      </c>
      <c r="AO122" s="7">
        <v>3000.4</v>
      </c>
      <c r="AP122" s="7">
        <v>317.3</v>
      </c>
      <c r="AQ122" s="7">
        <v>3000.5</v>
      </c>
      <c r="AR122" s="7">
        <v>254.2</v>
      </c>
      <c r="AS122" s="3" t="s">
        <v>74</v>
      </c>
      <c r="AT122" s="3" t="s">
        <v>70</v>
      </c>
      <c r="AX122" s="1"/>
    </row>
    <row r="123" spans="1:50" x14ac:dyDescent="0.35">
      <c r="A123" s="1" t="s">
        <v>6</v>
      </c>
      <c r="B123" t="s">
        <v>14</v>
      </c>
      <c r="C123">
        <v>3</v>
      </c>
      <c r="D123">
        <v>3</v>
      </c>
      <c r="E123">
        <v>2</v>
      </c>
      <c r="I123" s="11">
        <v>2.2999999999999998</v>
      </c>
      <c r="J123">
        <v>0</v>
      </c>
      <c r="L123">
        <v>1</v>
      </c>
      <c r="T123" s="7"/>
      <c r="U123" s="7"/>
      <c r="V123" s="7"/>
      <c r="W123" s="7"/>
      <c r="X123" s="11">
        <v>2.15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 t="s">
        <v>6</v>
      </c>
      <c r="B124" t="s">
        <v>14</v>
      </c>
      <c r="C124">
        <v>3</v>
      </c>
      <c r="D124">
        <v>3</v>
      </c>
      <c r="E124">
        <v>3</v>
      </c>
      <c r="I124" s="11">
        <v>1</v>
      </c>
      <c r="J124">
        <v>0</v>
      </c>
      <c r="L124">
        <v>1</v>
      </c>
      <c r="T124" s="7"/>
      <c r="U124" s="7"/>
      <c r="V124" s="7"/>
      <c r="W124" s="7"/>
      <c r="X124" s="11">
        <v>1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S124" t="s">
        <v>74</v>
      </c>
      <c r="AT124" t="s">
        <v>70</v>
      </c>
      <c r="AX124" s="1"/>
    </row>
    <row r="125" spans="1:50" x14ac:dyDescent="0.35">
      <c r="A125" s="1" t="s">
        <v>6</v>
      </c>
      <c r="B125" t="s">
        <v>14</v>
      </c>
      <c r="C125">
        <v>3</v>
      </c>
      <c r="D125">
        <v>3</v>
      </c>
      <c r="E125">
        <v>4</v>
      </c>
      <c r="F125">
        <v>50</v>
      </c>
      <c r="G125">
        <v>66</v>
      </c>
      <c r="H125">
        <v>25</v>
      </c>
      <c r="I125" s="11">
        <v>1.2</v>
      </c>
      <c r="J125">
        <v>0</v>
      </c>
      <c r="K125">
        <v>10</v>
      </c>
      <c r="L125">
        <v>2</v>
      </c>
      <c r="M125">
        <v>0</v>
      </c>
      <c r="N125">
        <v>9</v>
      </c>
      <c r="O125">
        <v>4</v>
      </c>
      <c r="P125">
        <v>1</v>
      </c>
      <c r="Q125">
        <v>2</v>
      </c>
      <c r="R125">
        <v>2</v>
      </c>
      <c r="S125">
        <v>0</v>
      </c>
      <c r="T125" s="7">
        <v>24</v>
      </c>
      <c r="U125" s="7">
        <v>5.5</v>
      </c>
      <c r="V125" s="7">
        <v>7</v>
      </c>
      <c r="W125" s="7">
        <v>2.5</v>
      </c>
      <c r="X125" s="11">
        <v>1.1000000000000001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 t="s">
        <v>6</v>
      </c>
      <c r="B126" t="s">
        <v>14</v>
      </c>
      <c r="C126">
        <v>3</v>
      </c>
      <c r="D126">
        <v>3</v>
      </c>
      <c r="E126">
        <v>5</v>
      </c>
      <c r="I126" s="11">
        <v>2.02</v>
      </c>
      <c r="J126">
        <v>0</v>
      </c>
      <c r="L126">
        <v>3</v>
      </c>
      <c r="T126" s="7"/>
      <c r="U126" s="7"/>
      <c r="V126" s="7"/>
      <c r="W126" s="7"/>
      <c r="X126" s="11">
        <v>1.98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 t="s">
        <v>6</v>
      </c>
      <c r="B127" t="s">
        <v>14</v>
      </c>
      <c r="C127">
        <v>3</v>
      </c>
      <c r="D127">
        <v>3</v>
      </c>
      <c r="E127">
        <v>6</v>
      </c>
      <c r="I127" s="11">
        <v>4.3</v>
      </c>
      <c r="J127">
        <v>12</v>
      </c>
      <c r="L127">
        <v>0</v>
      </c>
      <c r="T127" s="7"/>
      <c r="U127" s="7"/>
      <c r="V127" s="7"/>
      <c r="W127" s="7"/>
      <c r="X127" s="11">
        <v>4.25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 t="s">
        <v>6</v>
      </c>
      <c r="B128" t="s">
        <v>14</v>
      </c>
      <c r="C128">
        <v>3</v>
      </c>
      <c r="D128">
        <v>3</v>
      </c>
      <c r="E128">
        <v>7</v>
      </c>
      <c r="I128" s="11">
        <v>4.05</v>
      </c>
      <c r="J128">
        <v>1</v>
      </c>
      <c r="L128">
        <v>0</v>
      </c>
      <c r="T128" s="7"/>
      <c r="U128" s="7"/>
      <c r="V128" s="7"/>
      <c r="W128" s="7"/>
      <c r="X128" s="11">
        <v>3.9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 t="s">
        <v>6</v>
      </c>
      <c r="B129" t="s">
        <v>14</v>
      </c>
      <c r="C129">
        <v>3</v>
      </c>
      <c r="D129">
        <v>3</v>
      </c>
      <c r="E129">
        <v>8</v>
      </c>
      <c r="F129">
        <v>90</v>
      </c>
      <c r="G129">
        <v>108</v>
      </c>
      <c r="H129">
        <v>22</v>
      </c>
      <c r="I129" s="11">
        <v>6.7</v>
      </c>
      <c r="J129">
        <v>0</v>
      </c>
      <c r="K129">
        <v>13</v>
      </c>
      <c r="L129">
        <v>0</v>
      </c>
      <c r="M129">
        <v>0</v>
      </c>
      <c r="N129">
        <v>13</v>
      </c>
      <c r="O129">
        <v>2</v>
      </c>
      <c r="P129">
        <v>9</v>
      </c>
      <c r="Q129">
        <v>0</v>
      </c>
      <c r="R129">
        <v>2</v>
      </c>
      <c r="S129">
        <v>0</v>
      </c>
      <c r="T129" s="7">
        <v>44</v>
      </c>
      <c r="U129" s="7">
        <v>5.5</v>
      </c>
      <c r="V129" s="7">
        <v>21</v>
      </c>
      <c r="W129" s="7">
        <v>4</v>
      </c>
      <c r="X129" s="11">
        <v>6.55</v>
      </c>
      <c r="Y129">
        <v>50</v>
      </c>
      <c r="Z129">
        <v>100</v>
      </c>
      <c r="AA129" s="5">
        <v>10.233599999999999</v>
      </c>
      <c r="AB129" s="5">
        <v>4.2076000000000002</v>
      </c>
      <c r="AC129" s="5">
        <v>10.0349</v>
      </c>
      <c r="AD129" s="5">
        <v>4.3342999999999998</v>
      </c>
      <c r="AE129" s="5">
        <v>10.1416</v>
      </c>
      <c r="AF129" s="5">
        <v>4.3056000000000001</v>
      </c>
      <c r="AG129" s="5">
        <v>10.083600000000001</v>
      </c>
      <c r="AH129" s="5">
        <v>4.3468</v>
      </c>
      <c r="AI129" s="5">
        <v>10.078900000000001</v>
      </c>
      <c r="AJ129" s="5">
        <v>4.3930999999999996</v>
      </c>
      <c r="AK129" s="5">
        <v>10.029400000000001</v>
      </c>
      <c r="AL129" s="5">
        <v>4.4734999999999996</v>
      </c>
      <c r="AS129" t="s">
        <v>74</v>
      </c>
      <c r="AT129" t="s">
        <v>70</v>
      </c>
      <c r="AX129" s="1"/>
    </row>
    <row r="130" spans="1:50" x14ac:dyDescent="0.35">
      <c r="A130" s="1" t="s">
        <v>6</v>
      </c>
      <c r="B130" t="s">
        <v>14</v>
      </c>
      <c r="C130">
        <v>3</v>
      </c>
      <c r="D130">
        <v>3</v>
      </c>
      <c r="E130">
        <v>9</v>
      </c>
      <c r="F130">
        <v>50</v>
      </c>
      <c r="G130">
        <v>94</v>
      </c>
      <c r="H130">
        <v>8</v>
      </c>
      <c r="I130" s="11">
        <v>2.5</v>
      </c>
      <c r="J130">
        <v>0</v>
      </c>
      <c r="K130">
        <v>5</v>
      </c>
      <c r="L130">
        <v>0</v>
      </c>
      <c r="M130">
        <v>0</v>
      </c>
      <c r="N130">
        <v>5</v>
      </c>
      <c r="O130">
        <v>2</v>
      </c>
      <c r="P130">
        <v>2</v>
      </c>
      <c r="Q130">
        <v>1</v>
      </c>
      <c r="R130">
        <v>0</v>
      </c>
      <c r="S130">
        <v>0</v>
      </c>
      <c r="T130" s="7">
        <v>54</v>
      </c>
      <c r="U130" s="7">
        <v>7</v>
      </c>
      <c r="V130" s="7">
        <v>7.5</v>
      </c>
      <c r="W130" s="7">
        <v>3.5</v>
      </c>
      <c r="X130" s="11">
        <v>2.2999999999999998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S130" t="s">
        <v>74</v>
      </c>
      <c r="AT130" t="s">
        <v>70</v>
      </c>
      <c r="AX130" s="1"/>
    </row>
    <row r="131" spans="1:50" x14ac:dyDescent="0.35">
      <c r="A131" s="1" t="s">
        <v>6</v>
      </c>
      <c r="B131" t="s">
        <v>14</v>
      </c>
      <c r="C131">
        <v>3</v>
      </c>
      <c r="D131">
        <v>3</v>
      </c>
      <c r="E131">
        <v>10</v>
      </c>
      <c r="F131">
        <v>87</v>
      </c>
      <c r="G131">
        <v>87</v>
      </c>
      <c r="H131">
        <v>25</v>
      </c>
      <c r="I131" s="11">
        <v>2.9</v>
      </c>
      <c r="J131">
        <v>0</v>
      </c>
      <c r="K131">
        <v>10</v>
      </c>
      <c r="L131">
        <v>2</v>
      </c>
      <c r="M131">
        <v>0</v>
      </c>
      <c r="N131">
        <v>8</v>
      </c>
      <c r="O131">
        <v>3</v>
      </c>
      <c r="P131">
        <v>5</v>
      </c>
      <c r="Q131">
        <v>0</v>
      </c>
      <c r="R131">
        <v>0</v>
      </c>
      <c r="S131">
        <v>0</v>
      </c>
      <c r="T131" s="7">
        <v>32</v>
      </c>
      <c r="U131" s="7">
        <v>6.5</v>
      </c>
      <c r="V131" s="7">
        <v>12</v>
      </c>
      <c r="W131" s="7">
        <v>4</v>
      </c>
      <c r="X131" s="11">
        <v>2.7</v>
      </c>
      <c r="Y131">
        <v>100</v>
      </c>
      <c r="Z131">
        <v>100</v>
      </c>
      <c r="AA131" s="5">
        <v>10.1213</v>
      </c>
      <c r="AB131" s="5">
        <v>3.8786</v>
      </c>
      <c r="AC131" s="5">
        <v>10.091900000000001</v>
      </c>
      <c r="AD131" s="5">
        <v>3.8258000000000001</v>
      </c>
      <c r="AE131" s="5">
        <v>10.0892</v>
      </c>
      <c r="AF131" s="5">
        <v>4.0247000000000002</v>
      </c>
      <c r="AG131" s="5">
        <v>10.136200000000001</v>
      </c>
      <c r="AH131" s="5">
        <v>4.5064000000000002</v>
      </c>
      <c r="AI131" s="5">
        <v>10.170500000000001</v>
      </c>
      <c r="AJ131" s="5">
        <v>3.9975999999999998</v>
      </c>
      <c r="AK131" s="5">
        <v>10.1637</v>
      </c>
      <c r="AL131" s="5">
        <v>4.4467999999999996</v>
      </c>
      <c r="AS131" t="s">
        <v>74</v>
      </c>
      <c r="AT131" t="s">
        <v>70</v>
      </c>
      <c r="AX131" s="1"/>
    </row>
    <row r="132" spans="1:50" x14ac:dyDescent="0.35">
      <c r="A132" s="1" t="s">
        <v>6</v>
      </c>
      <c r="B132" t="s">
        <v>14</v>
      </c>
      <c r="C132">
        <v>3</v>
      </c>
      <c r="D132">
        <v>3</v>
      </c>
      <c r="E132">
        <v>11</v>
      </c>
      <c r="F132">
        <v>63</v>
      </c>
      <c r="G132">
        <v>80</v>
      </c>
      <c r="H132">
        <v>20</v>
      </c>
      <c r="I132" s="11">
        <v>2.0699999999999998</v>
      </c>
      <c r="J132">
        <v>0</v>
      </c>
      <c r="K132">
        <v>6</v>
      </c>
      <c r="L132">
        <v>0</v>
      </c>
      <c r="M132">
        <v>0</v>
      </c>
      <c r="N132">
        <v>6</v>
      </c>
      <c r="O132">
        <v>1</v>
      </c>
      <c r="P132">
        <v>4</v>
      </c>
      <c r="Q132">
        <v>1</v>
      </c>
      <c r="R132">
        <v>0</v>
      </c>
      <c r="S132">
        <v>0</v>
      </c>
      <c r="T132" s="7">
        <v>32</v>
      </c>
      <c r="U132" s="7">
        <v>6</v>
      </c>
      <c r="V132" s="7">
        <v>9</v>
      </c>
      <c r="W132" s="7">
        <v>4.5</v>
      </c>
      <c r="X132" s="11">
        <v>1.9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S132" t="s">
        <v>74</v>
      </c>
      <c r="AT132" t="s">
        <v>70</v>
      </c>
      <c r="AX132" s="1"/>
    </row>
    <row r="133" spans="1:50" x14ac:dyDescent="0.35">
      <c r="A133" s="1" t="s">
        <v>6</v>
      </c>
      <c r="B133" t="s">
        <v>14</v>
      </c>
      <c r="C133">
        <v>3</v>
      </c>
      <c r="D133">
        <v>3</v>
      </c>
      <c r="E133">
        <v>12</v>
      </c>
      <c r="F133">
        <v>66</v>
      </c>
      <c r="G133">
        <v>90</v>
      </c>
      <c r="H133">
        <v>14</v>
      </c>
      <c r="I133" s="11">
        <v>7.7</v>
      </c>
      <c r="J133">
        <v>0</v>
      </c>
      <c r="K133">
        <v>13</v>
      </c>
      <c r="L133">
        <v>1</v>
      </c>
      <c r="M133">
        <v>0</v>
      </c>
      <c r="N133">
        <v>13</v>
      </c>
      <c r="O133">
        <v>5</v>
      </c>
      <c r="P133">
        <v>4</v>
      </c>
      <c r="Q133">
        <v>3</v>
      </c>
      <c r="R133">
        <v>0</v>
      </c>
      <c r="S133">
        <v>1</v>
      </c>
      <c r="T133" s="7">
        <v>34</v>
      </c>
      <c r="U133" s="7">
        <v>7.5</v>
      </c>
      <c r="V133" s="7">
        <v>10.5</v>
      </c>
      <c r="W133" s="7">
        <v>7</v>
      </c>
      <c r="X133" s="11">
        <v>7.35</v>
      </c>
      <c r="Y133">
        <v>100</v>
      </c>
      <c r="Z133">
        <v>100</v>
      </c>
      <c r="AA133" s="5">
        <v>10.0025</v>
      </c>
      <c r="AB133" s="5">
        <v>3.6332</v>
      </c>
      <c r="AC133" s="5">
        <v>10.0595</v>
      </c>
      <c r="AD133" s="5">
        <v>3.8371</v>
      </c>
      <c r="AE133" s="5">
        <v>10.0793</v>
      </c>
      <c r="AF133" s="5">
        <v>3.7418</v>
      </c>
      <c r="AG133" s="5">
        <v>10.125500000000001</v>
      </c>
      <c r="AH133" s="5">
        <v>4.3940000000000001</v>
      </c>
      <c r="AI133" s="5">
        <v>10.168900000000001</v>
      </c>
      <c r="AJ133" s="5">
        <v>4.3684000000000003</v>
      </c>
      <c r="AK133" s="5">
        <v>10.2348</v>
      </c>
      <c r="AL133" s="5">
        <v>4.4253999999999998</v>
      </c>
      <c r="AS133" t="s">
        <v>74</v>
      </c>
      <c r="AT133" t="s">
        <v>70</v>
      </c>
      <c r="AX133" s="1"/>
    </row>
    <row r="134" spans="1:50" x14ac:dyDescent="0.35">
      <c r="A134" s="1" t="s">
        <v>6</v>
      </c>
      <c r="B134" t="s">
        <v>14</v>
      </c>
      <c r="C134">
        <v>3</v>
      </c>
      <c r="D134">
        <v>3</v>
      </c>
      <c r="E134">
        <v>13</v>
      </c>
      <c r="I134" s="11">
        <v>4.5999999999999996</v>
      </c>
      <c r="J134">
        <v>0</v>
      </c>
      <c r="L134">
        <v>0</v>
      </c>
      <c r="T134" s="7"/>
      <c r="U134" s="7"/>
      <c r="V134" s="7"/>
      <c r="W134" s="7"/>
      <c r="X134" s="11">
        <v>4.5999999999999996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 t="s">
        <v>6</v>
      </c>
      <c r="B135" t="s">
        <v>14</v>
      </c>
      <c r="C135">
        <v>3</v>
      </c>
      <c r="D135">
        <v>3</v>
      </c>
      <c r="E135">
        <v>14</v>
      </c>
      <c r="I135" s="11">
        <v>7.1</v>
      </c>
      <c r="J135">
        <v>3</v>
      </c>
      <c r="L135">
        <v>0</v>
      </c>
      <c r="T135" s="7"/>
      <c r="U135" s="7"/>
      <c r="V135" s="7"/>
      <c r="W135" s="7"/>
      <c r="X135" s="11">
        <v>6.6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 t="s">
        <v>6</v>
      </c>
      <c r="B136" t="s">
        <v>14</v>
      </c>
      <c r="C136">
        <v>3</v>
      </c>
      <c r="D136">
        <v>3</v>
      </c>
      <c r="E136">
        <v>15</v>
      </c>
      <c r="I136" s="11">
        <v>4</v>
      </c>
      <c r="J136">
        <v>1</v>
      </c>
      <c r="L136">
        <v>1</v>
      </c>
      <c r="T136" s="7"/>
      <c r="U136" s="7"/>
      <c r="V136" s="7"/>
      <c r="W136" s="7"/>
      <c r="X136" s="11">
        <v>3.98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t="s">
        <v>74</v>
      </c>
      <c r="AT136" t="s">
        <v>70</v>
      </c>
      <c r="AX136" s="1"/>
    </row>
    <row r="137" spans="1:50" x14ac:dyDescent="0.35">
      <c r="A137" s="1" t="s">
        <v>6</v>
      </c>
      <c r="B137" t="s">
        <v>14</v>
      </c>
      <c r="C137">
        <v>3</v>
      </c>
      <c r="D137">
        <v>3</v>
      </c>
      <c r="E137">
        <v>16</v>
      </c>
      <c r="F137">
        <v>70</v>
      </c>
      <c r="G137">
        <v>53</v>
      </c>
      <c r="H137">
        <v>10</v>
      </c>
      <c r="I137" s="11">
        <v>1.1000000000000001</v>
      </c>
      <c r="J137">
        <v>0</v>
      </c>
      <c r="K137">
        <v>1</v>
      </c>
      <c r="L137">
        <v>8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 s="7">
        <v>30</v>
      </c>
      <c r="U137" s="7">
        <v>8</v>
      </c>
      <c r="V137" s="7">
        <v>0</v>
      </c>
      <c r="W137" s="7">
        <v>0</v>
      </c>
      <c r="X137" s="11">
        <v>1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 t="s">
        <v>6</v>
      </c>
      <c r="B138" t="s">
        <v>14</v>
      </c>
      <c r="C138">
        <v>3</v>
      </c>
      <c r="D138">
        <v>3</v>
      </c>
      <c r="E138">
        <v>17</v>
      </c>
      <c r="F138">
        <v>52</v>
      </c>
      <c r="G138">
        <v>100</v>
      </c>
      <c r="H138">
        <v>19</v>
      </c>
      <c r="I138" s="11">
        <v>2.1</v>
      </c>
      <c r="J138">
        <v>0</v>
      </c>
      <c r="K138">
        <v>7</v>
      </c>
      <c r="L138">
        <v>4</v>
      </c>
      <c r="M138">
        <v>0</v>
      </c>
      <c r="N138">
        <v>7</v>
      </c>
      <c r="O138">
        <v>3</v>
      </c>
      <c r="P138">
        <v>3</v>
      </c>
      <c r="Q138">
        <v>0</v>
      </c>
      <c r="R138">
        <v>0</v>
      </c>
      <c r="S138">
        <v>1</v>
      </c>
      <c r="T138" s="7">
        <v>33.5</v>
      </c>
      <c r="U138" s="7">
        <v>7</v>
      </c>
      <c r="V138" s="7">
        <v>9</v>
      </c>
      <c r="W138" s="7">
        <v>5</v>
      </c>
      <c r="X138" s="11">
        <v>2.5</v>
      </c>
      <c r="Y138">
        <v>100</v>
      </c>
      <c r="Z138">
        <v>100</v>
      </c>
      <c r="AA138" s="5">
        <v>10.0778</v>
      </c>
      <c r="AB138" s="5"/>
      <c r="AC138" s="5">
        <v>10.0122</v>
      </c>
      <c r="AD138" s="5">
        <v>4.1619999999999999</v>
      </c>
      <c r="AE138" s="5">
        <v>10.2219</v>
      </c>
      <c r="AF138" s="5">
        <v>4.0414000000000003</v>
      </c>
      <c r="AG138" s="5">
        <v>10.040800000000001</v>
      </c>
      <c r="AH138" s="5">
        <v>3.6859999999999999</v>
      </c>
      <c r="AI138" s="5">
        <v>10.186299999999999</v>
      </c>
      <c r="AJ138" s="5">
        <v>3.8410000000000002</v>
      </c>
      <c r="AK138" s="5">
        <v>10.076700000000001</v>
      </c>
      <c r="AL138" s="5">
        <v>3.8022999999999998</v>
      </c>
      <c r="AS138" t="s">
        <v>74</v>
      </c>
      <c r="AT138" t="s">
        <v>70</v>
      </c>
      <c r="AX138" s="1"/>
    </row>
    <row r="139" spans="1:50" x14ac:dyDescent="0.35">
      <c r="A139" s="1" t="s">
        <v>6</v>
      </c>
      <c r="B139" t="s">
        <v>14</v>
      </c>
      <c r="C139">
        <v>3</v>
      </c>
      <c r="D139">
        <v>3</v>
      </c>
      <c r="E139">
        <v>18</v>
      </c>
      <c r="I139" s="11">
        <v>1.55</v>
      </c>
      <c r="J139">
        <v>3</v>
      </c>
      <c r="L139">
        <v>5</v>
      </c>
      <c r="T139" s="7"/>
      <c r="U139" s="7"/>
      <c r="V139" s="7"/>
      <c r="W139" s="7"/>
      <c r="X139" s="11">
        <v>1.5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 t="s">
        <v>6</v>
      </c>
      <c r="B140" t="s">
        <v>14</v>
      </c>
      <c r="C140">
        <v>3</v>
      </c>
      <c r="D140">
        <v>3</v>
      </c>
      <c r="E140">
        <v>19</v>
      </c>
      <c r="F140">
        <v>80</v>
      </c>
      <c r="G140">
        <v>90</v>
      </c>
      <c r="H140">
        <v>19</v>
      </c>
      <c r="I140" s="11">
        <v>5</v>
      </c>
      <c r="J140">
        <v>0</v>
      </c>
      <c r="K140">
        <v>9</v>
      </c>
      <c r="L140">
        <v>5</v>
      </c>
      <c r="M140">
        <v>0</v>
      </c>
      <c r="N140">
        <v>9</v>
      </c>
      <c r="O140">
        <v>3</v>
      </c>
      <c r="P140">
        <v>6</v>
      </c>
      <c r="Q140">
        <v>0</v>
      </c>
      <c r="R140">
        <v>0</v>
      </c>
      <c r="S140">
        <v>0</v>
      </c>
      <c r="T140" s="7">
        <v>34</v>
      </c>
      <c r="U140" s="7">
        <v>7</v>
      </c>
      <c r="V140" s="7">
        <v>19</v>
      </c>
      <c r="W140" s="7">
        <v>5.5</v>
      </c>
      <c r="X140" s="11">
        <v>4.8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  <c r="AX140" s="1"/>
    </row>
    <row r="141" spans="1:50" x14ac:dyDescent="0.35">
      <c r="A141" s="1" t="s">
        <v>6</v>
      </c>
      <c r="B141" t="s">
        <v>14</v>
      </c>
      <c r="C141">
        <v>3</v>
      </c>
      <c r="D141">
        <v>3</v>
      </c>
      <c r="E141">
        <v>20</v>
      </c>
      <c r="I141" s="11">
        <v>1.95</v>
      </c>
      <c r="J141">
        <v>0</v>
      </c>
      <c r="L141">
        <v>5</v>
      </c>
      <c r="T141" s="7"/>
      <c r="U141" s="7"/>
      <c r="V141" s="7"/>
      <c r="W141" s="7"/>
      <c r="X141" s="11">
        <v>1.92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 t="s">
        <v>23</v>
      </c>
      <c r="B142" t="s">
        <v>17</v>
      </c>
      <c r="C142">
        <v>3</v>
      </c>
      <c r="D142">
        <v>3</v>
      </c>
      <c r="E142">
        <v>1</v>
      </c>
      <c r="I142" s="11"/>
      <c r="K142" s="9"/>
      <c r="L142" s="9"/>
      <c r="M142" s="9"/>
      <c r="N142" s="9"/>
      <c r="O142" s="9"/>
      <c r="P142" s="9"/>
      <c r="Q142" s="9"/>
      <c r="R142" s="9"/>
      <c r="S142" s="9"/>
      <c r="T142" s="7"/>
      <c r="U142" s="7"/>
      <c r="V142" s="7"/>
      <c r="W142" s="7"/>
      <c r="X142" s="11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>
        <v>3000.1</v>
      </c>
      <c r="AN142">
        <v>259.2</v>
      </c>
      <c r="AO142">
        <v>3000</v>
      </c>
      <c r="AP142">
        <v>229</v>
      </c>
      <c r="AQ142">
        <v>3000.3</v>
      </c>
      <c r="AR142">
        <v>260</v>
      </c>
      <c r="AS142" s="3" t="s">
        <v>74</v>
      </c>
      <c r="AT142" s="3" t="s">
        <v>71</v>
      </c>
      <c r="AX142" s="1"/>
    </row>
    <row r="143" spans="1:50" x14ac:dyDescent="0.35">
      <c r="A143" s="1" t="s">
        <v>23</v>
      </c>
      <c r="B143" t="s">
        <v>17</v>
      </c>
      <c r="C143">
        <v>3</v>
      </c>
      <c r="D143">
        <v>3</v>
      </c>
      <c r="E143">
        <v>2</v>
      </c>
      <c r="I143" s="11"/>
      <c r="K143" s="9"/>
      <c r="L143" s="9"/>
      <c r="M143" s="9"/>
      <c r="N143" s="9"/>
      <c r="O143" s="9"/>
      <c r="P143" s="9"/>
      <c r="Q143" s="9"/>
      <c r="R143" s="9"/>
      <c r="S143" s="9"/>
      <c r="T143" s="7"/>
      <c r="U143" s="7"/>
      <c r="V143" s="7"/>
      <c r="W143" s="7"/>
      <c r="X143" s="11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s="3" t="s">
        <v>74</v>
      </c>
      <c r="AT143" s="3" t="s">
        <v>71</v>
      </c>
      <c r="AX143" s="1"/>
    </row>
    <row r="144" spans="1:50" x14ac:dyDescent="0.35">
      <c r="A144" s="1" t="s">
        <v>23</v>
      </c>
      <c r="B144" t="s">
        <v>17</v>
      </c>
      <c r="C144">
        <v>3</v>
      </c>
      <c r="D144">
        <v>3</v>
      </c>
      <c r="E144">
        <v>3</v>
      </c>
      <c r="I144" s="11"/>
      <c r="K144" s="9"/>
      <c r="L144" s="9"/>
      <c r="M144" s="9"/>
      <c r="N144" s="9"/>
      <c r="O144" s="9"/>
      <c r="P144" s="9"/>
      <c r="Q144" s="9"/>
      <c r="R144" s="9"/>
      <c r="S144" s="9"/>
      <c r="T144" s="7"/>
      <c r="U144" s="7"/>
      <c r="V144" s="7"/>
      <c r="W144" s="7"/>
      <c r="X144" s="11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S144" s="3" t="s">
        <v>74</v>
      </c>
      <c r="AT144" s="3" t="s">
        <v>71</v>
      </c>
      <c r="AX144" s="1"/>
    </row>
    <row r="145" spans="1:50" x14ac:dyDescent="0.35">
      <c r="A145" s="1" t="s">
        <v>23</v>
      </c>
      <c r="B145" t="s">
        <v>17</v>
      </c>
      <c r="C145">
        <v>3</v>
      </c>
      <c r="D145">
        <v>3</v>
      </c>
      <c r="E145">
        <v>4</v>
      </c>
      <c r="F145">
        <v>80</v>
      </c>
      <c r="G145">
        <v>110</v>
      </c>
      <c r="H145">
        <v>30</v>
      </c>
      <c r="I145" s="11">
        <v>2.4</v>
      </c>
      <c r="J145">
        <v>0</v>
      </c>
      <c r="K145" s="9">
        <v>6</v>
      </c>
      <c r="L145" s="9">
        <v>3</v>
      </c>
      <c r="M145" s="9">
        <v>0</v>
      </c>
      <c r="N145" s="9">
        <v>4</v>
      </c>
      <c r="O145" s="9">
        <v>0</v>
      </c>
      <c r="P145" s="9">
        <v>0</v>
      </c>
      <c r="Q145" s="9">
        <v>0</v>
      </c>
      <c r="R145" s="9">
        <v>2</v>
      </c>
      <c r="S145" s="9">
        <v>2</v>
      </c>
      <c r="T145" s="7">
        <v>15</v>
      </c>
      <c r="U145" s="7">
        <v>3.6</v>
      </c>
      <c r="V145" s="7">
        <v>9</v>
      </c>
      <c r="W145" s="7">
        <v>5.9</v>
      </c>
      <c r="X145" s="11">
        <v>2.7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 t="s">
        <v>23</v>
      </c>
      <c r="B146" t="s">
        <v>17</v>
      </c>
      <c r="C146">
        <v>3</v>
      </c>
      <c r="D146">
        <v>3</v>
      </c>
      <c r="E146">
        <v>5</v>
      </c>
      <c r="I146" s="11"/>
      <c r="K146" s="9"/>
      <c r="L146" s="9"/>
      <c r="M146" s="9"/>
      <c r="N146" s="9"/>
      <c r="O146" s="9"/>
      <c r="P146" s="9"/>
      <c r="Q146" s="9"/>
      <c r="R146" s="9"/>
      <c r="S146" s="9"/>
      <c r="T146" s="7"/>
      <c r="U146" s="7"/>
      <c r="V146" s="7"/>
      <c r="W146" s="7"/>
      <c r="X146" s="11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  <c r="AX146" s="1"/>
    </row>
    <row r="147" spans="1:50" x14ac:dyDescent="0.35">
      <c r="A147" s="1" t="s">
        <v>23</v>
      </c>
      <c r="B147" t="s">
        <v>17</v>
      </c>
      <c r="C147">
        <v>3</v>
      </c>
      <c r="D147">
        <v>3</v>
      </c>
      <c r="E147">
        <v>6</v>
      </c>
      <c r="F147">
        <v>90</v>
      </c>
      <c r="G147">
        <v>140</v>
      </c>
      <c r="H147">
        <v>20</v>
      </c>
      <c r="I147" s="11">
        <v>5</v>
      </c>
      <c r="J147">
        <v>0</v>
      </c>
      <c r="K147" s="9">
        <v>5</v>
      </c>
      <c r="L147" s="9">
        <v>2</v>
      </c>
      <c r="M147" s="9">
        <v>0</v>
      </c>
      <c r="N147" s="9">
        <v>3</v>
      </c>
      <c r="O147" s="9">
        <v>0</v>
      </c>
      <c r="P147" s="9">
        <v>1</v>
      </c>
      <c r="Q147" s="9">
        <v>0</v>
      </c>
      <c r="R147" s="9">
        <v>1</v>
      </c>
      <c r="S147" s="9">
        <v>1</v>
      </c>
      <c r="T147" s="7">
        <v>84</v>
      </c>
      <c r="U147" s="7">
        <v>9.1999999999999993</v>
      </c>
      <c r="V147" s="7">
        <v>43</v>
      </c>
      <c r="W147" s="7">
        <v>6.4</v>
      </c>
      <c r="X147" s="11">
        <v>4.2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  <c r="AX147" s="1"/>
    </row>
    <row r="148" spans="1:50" x14ac:dyDescent="0.35">
      <c r="A148" s="1" t="s">
        <v>23</v>
      </c>
      <c r="B148" t="s">
        <v>17</v>
      </c>
      <c r="C148">
        <v>3</v>
      </c>
      <c r="D148">
        <v>3</v>
      </c>
      <c r="E148">
        <v>7</v>
      </c>
      <c r="I148" s="11"/>
      <c r="K148" s="9"/>
      <c r="L148" s="9"/>
      <c r="M148" s="9"/>
      <c r="N148" s="9"/>
      <c r="O148" s="9"/>
      <c r="P148" s="9"/>
      <c r="Q148" s="9"/>
      <c r="R148" s="9"/>
      <c r="S148" s="9"/>
      <c r="T148" s="7"/>
      <c r="U148" s="7"/>
      <c r="V148" s="7"/>
      <c r="W148" s="7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 t="s">
        <v>23</v>
      </c>
      <c r="B149" t="s">
        <v>17</v>
      </c>
      <c r="C149">
        <v>3</v>
      </c>
      <c r="D149">
        <v>3</v>
      </c>
      <c r="E149">
        <v>8</v>
      </c>
      <c r="I149" s="11"/>
      <c r="K149" s="9"/>
      <c r="L149" s="9"/>
      <c r="M149" s="9"/>
      <c r="N149" s="9"/>
      <c r="O149" s="9"/>
      <c r="P149" s="9"/>
      <c r="Q149" s="9"/>
      <c r="R149" s="9"/>
      <c r="S149" s="9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 t="s">
        <v>23</v>
      </c>
      <c r="B150" t="s">
        <v>17</v>
      </c>
      <c r="C150">
        <v>3</v>
      </c>
      <c r="D150">
        <v>3</v>
      </c>
      <c r="E150">
        <v>9</v>
      </c>
      <c r="I150" s="11"/>
      <c r="K150" s="9"/>
      <c r="L150" s="9"/>
      <c r="M150" s="9"/>
      <c r="N150" s="9"/>
      <c r="O150" s="9"/>
      <c r="P150" s="9"/>
      <c r="Q150" s="9"/>
      <c r="R150" s="9"/>
      <c r="S150" s="9"/>
      <c r="T150" s="7"/>
      <c r="U150" s="7"/>
      <c r="V150" s="7"/>
      <c r="W150" s="7"/>
      <c r="X150" s="11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S150" t="s">
        <v>74</v>
      </c>
      <c r="AT150" t="s">
        <v>71</v>
      </c>
      <c r="AX150" s="1"/>
    </row>
    <row r="151" spans="1:50" x14ac:dyDescent="0.35">
      <c r="A151" s="1" t="s">
        <v>23</v>
      </c>
      <c r="B151" t="s">
        <v>17</v>
      </c>
      <c r="C151">
        <v>3</v>
      </c>
      <c r="D151">
        <v>3</v>
      </c>
      <c r="E151">
        <v>10</v>
      </c>
      <c r="F151">
        <v>160</v>
      </c>
      <c r="G151">
        <v>110</v>
      </c>
      <c r="H151">
        <v>20</v>
      </c>
      <c r="I151" s="11">
        <v>7.2</v>
      </c>
      <c r="J151">
        <v>0</v>
      </c>
      <c r="K151" s="9">
        <v>7</v>
      </c>
      <c r="L151" s="9">
        <v>1</v>
      </c>
      <c r="M151" s="9">
        <v>0</v>
      </c>
      <c r="N151" s="9">
        <v>7</v>
      </c>
      <c r="O151" s="9">
        <v>1</v>
      </c>
      <c r="P151" s="9">
        <v>1</v>
      </c>
      <c r="Q151" s="9">
        <v>2</v>
      </c>
      <c r="R151" s="9">
        <v>2</v>
      </c>
      <c r="S151" s="9">
        <v>1</v>
      </c>
      <c r="T151" s="7">
        <v>55</v>
      </c>
      <c r="U151" s="7">
        <v>6.3</v>
      </c>
      <c r="V151" s="7">
        <v>29</v>
      </c>
      <c r="W151" s="7">
        <v>7.1</v>
      </c>
      <c r="X151" s="11">
        <v>8</v>
      </c>
      <c r="Y151">
        <v>30</v>
      </c>
      <c r="Z151">
        <v>30</v>
      </c>
      <c r="AA151" s="3">
        <v>10.1</v>
      </c>
      <c r="AB151" s="3">
        <v>2.7</v>
      </c>
      <c r="AC151" s="3">
        <v>10</v>
      </c>
      <c r="AD151" s="3">
        <v>3.8</v>
      </c>
      <c r="AE151" s="3">
        <v>10.199999999999999</v>
      </c>
      <c r="AF151" s="3">
        <v>4.0999999999999996</v>
      </c>
      <c r="AG151" s="3">
        <v>10.1</v>
      </c>
      <c r="AH151" s="3">
        <v>4.2</v>
      </c>
      <c r="AI151" s="3">
        <v>10</v>
      </c>
      <c r="AJ151" s="3">
        <v>3.9</v>
      </c>
      <c r="AK151" s="3">
        <v>10</v>
      </c>
      <c r="AL151" s="3">
        <v>4</v>
      </c>
      <c r="AS151" t="s">
        <v>74</v>
      </c>
      <c r="AT151" t="s">
        <v>71</v>
      </c>
      <c r="AX151" s="1"/>
    </row>
    <row r="152" spans="1:50" x14ac:dyDescent="0.35">
      <c r="A152" s="1" t="s">
        <v>23</v>
      </c>
      <c r="B152" t="s">
        <v>17</v>
      </c>
      <c r="C152">
        <v>3</v>
      </c>
      <c r="D152">
        <v>3</v>
      </c>
      <c r="E152">
        <v>11</v>
      </c>
      <c r="F152">
        <v>200</v>
      </c>
      <c r="G152">
        <v>140</v>
      </c>
      <c r="H152">
        <v>30</v>
      </c>
      <c r="I152" s="11">
        <v>7.2</v>
      </c>
      <c r="J152">
        <v>0</v>
      </c>
      <c r="K152" s="9">
        <v>8</v>
      </c>
      <c r="L152" s="9">
        <v>2</v>
      </c>
      <c r="M152" s="9">
        <v>0</v>
      </c>
      <c r="N152" s="9">
        <v>7</v>
      </c>
      <c r="O152" s="9">
        <v>0</v>
      </c>
      <c r="P152" s="9">
        <v>0</v>
      </c>
      <c r="Q152" s="9">
        <v>0</v>
      </c>
      <c r="R152" s="9">
        <v>3</v>
      </c>
      <c r="S152" s="9">
        <v>4</v>
      </c>
      <c r="T152" s="7">
        <v>61</v>
      </c>
      <c r="U152" s="7">
        <v>7.3</v>
      </c>
      <c r="V152" s="7">
        <v>13</v>
      </c>
      <c r="W152" s="7">
        <v>4.2</v>
      </c>
      <c r="X152" s="11">
        <v>7.2</v>
      </c>
      <c r="Y152">
        <v>20</v>
      </c>
      <c r="Z152">
        <v>75</v>
      </c>
      <c r="AA152" s="3">
        <v>10.199999999999999</v>
      </c>
      <c r="AB152" s="3">
        <v>3.8</v>
      </c>
      <c r="AC152" s="3">
        <v>10</v>
      </c>
      <c r="AD152" s="3">
        <v>4.2</v>
      </c>
      <c r="AE152" s="3">
        <v>10.1</v>
      </c>
      <c r="AF152" s="3">
        <v>3.2</v>
      </c>
      <c r="AG152" s="3">
        <v>10.1</v>
      </c>
      <c r="AH152" s="3">
        <v>3.9</v>
      </c>
      <c r="AI152" s="3">
        <v>10.199999999999999</v>
      </c>
      <c r="AJ152" s="3">
        <v>3.9</v>
      </c>
      <c r="AK152" s="3">
        <v>10.1</v>
      </c>
      <c r="AL152" s="3">
        <v>3.9</v>
      </c>
      <c r="AS152" t="s">
        <v>74</v>
      </c>
      <c r="AT152" t="s">
        <v>71</v>
      </c>
      <c r="AX152" s="1"/>
    </row>
    <row r="153" spans="1:50" x14ac:dyDescent="0.35">
      <c r="A153" s="1" t="s">
        <v>23</v>
      </c>
      <c r="B153" t="s">
        <v>17</v>
      </c>
      <c r="C153">
        <v>3</v>
      </c>
      <c r="D153">
        <v>3</v>
      </c>
      <c r="E153">
        <v>12</v>
      </c>
      <c r="F153">
        <v>90</v>
      </c>
      <c r="G153">
        <v>70</v>
      </c>
      <c r="H153">
        <v>25</v>
      </c>
      <c r="I153" s="11">
        <v>2</v>
      </c>
      <c r="J153">
        <v>0</v>
      </c>
      <c r="K153" s="9">
        <v>9</v>
      </c>
      <c r="L153" s="9">
        <v>1</v>
      </c>
      <c r="M153" s="9">
        <v>0</v>
      </c>
      <c r="N153" s="9"/>
      <c r="O153" s="9"/>
      <c r="P153" s="9"/>
      <c r="Q153" s="9"/>
      <c r="R153" s="9"/>
      <c r="S153" s="9"/>
      <c r="T153" s="7"/>
      <c r="U153" s="7"/>
      <c r="V153" s="7"/>
      <c r="W153" s="7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 t="s">
        <v>23</v>
      </c>
      <c r="B154" t="s">
        <v>17</v>
      </c>
      <c r="C154">
        <v>3</v>
      </c>
      <c r="D154">
        <v>3</v>
      </c>
      <c r="E154">
        <v>13</v>
      </c>
      <c r="F154">
        <v>120</v>
      </c>
      <c r="G154">
        <v>125</v>
      </c>
      <c r="H154">
        <v>22</v>
      </c>
      <c r="I154" s="11">
        <v>6</v>
      </c>
      <c r="J154">
        <v>1</v>
      </c>
      <c r="K154" s="9">
        <v>7</v>
      </c>
      <c r="L154" s="9">
        <v>0</v>
      </c>
      <c r="M154" s="9">
        <v>0</v>
      </c>
      <c r="N154" s="9">
        <v>6</v>
      </c>
      <c r="O154" s="9">
        <v>1</v>
      </c>
      <c r="P154" s="9">
        <v>0</v>
      </c>
      <c r="Q154" s="9">
        <v>1</v>
      </c>
      <c r="R154" s="9">
        <v>2</v>
      </c>
      <c r="S154" s="9">
        <v>2</v>
      </c>
      <c r="T154" s="7">
        <v>58</v>
      </c>
      <c r="U154" s="7">
        <v>7.9</v>
      </c>
      <c r="V154" s="7">
        <v>7</v>
      </c>
      <c r="W154" s="7">
        <v>6.5</v>
      </c>
      <c r="X154" s="11">
        <v>6.5</v>
      </c>
      <c r="Y154">
        <v>15</v>
      </c>
      <c r="Z154">
        <v>100</v>
      </c>
      <c r="AA154" s="3">
        <v>10.1</v>
      </c>
      <c r="AB154" s="3">
        <v>2.9</v>
      </c>
      <c r="AC154" s="3">
        <v>10.199999999999999</v>
      </c>
      <c r="AD154" s="3">
        <v>3.7</v>
      </c>
      <c r="AE154" s="3">
        <v>10</v>
      </c>
      <c r="AF154" s="3">
        <v>3.5</v>
      </c>
      <c r="AG154" s="3">
        <v>10</v>
      </c>
      <c r="AH154" s="3">
        <v>4.3</v>
      </c>
      <c r="AI154" s="3">
        <v>10.1</v>
      </c>
      <c r="AJ154" s="3">
        <v>4.3</v>
      </c>
      <c r="AK154" s="3">
        <v>10.1</v>
      </c>
      <c r="AL154" s="3">
        <v>4.2</v>
      </c>
      <c r="AS154" t="s">
        <v>74</v>
      </c>
      <c r="AT154" t="s">
        <v>71</v>
      </c>
      <c r="AX154" s="1"/>
    </row>
    <row r="155" spans="1:50" x14ac:dyDescent="0.35">
      <c r="A155" s="1" t="s">
        <v>23</v>
      </c>
      <c r="B155" t="s">
        <v>17</v>
      </c>
      <c r="C155">
        <v>3</v>
      </c>
      <c r="D155">
        <v>3</v>
      </c>
      <c r="E155">
        <v>14</v>
      </c>
      <c r="F155">
        <v>80</v>
      </c>
      <c r="G155">
        <v>130</v>
      </c>
      <c r="H155">
        <v>15</v>
      </c>
      <c r="I155" s="11">
        <v>2.6</v>
      </c>
      <c r="J155">
        <v>2</v>
      </c>
      <c r="K155" s="9">
        <v>7</v>
      </c>
      <c r="L155" s="9">
        <v>0</v>
      </c>
      <c r="M155" s="9">
        <v>0</v>
      </c>
      <c r="N155" s="9">
        <v>4</v>
      </c>
      <c r="O155" s="9">
        <v>0</v>
      </c>
      <c r="P155" s="9">
        <v>1</v>
      </c>
      <c r="Q155" s="9">
        <v>1</v>
      </c>
      <c r="R155" s="9">
        <v>1</v>
      </c>
      <c r="S155" s="9">
        <v>1</v>
      </c>
      <c r="T155" s="7">
        <v>43</v>
      </c>
      <c r="U155" s="7">
        <v>6.1</v>
      </c>
      <c r="V155" s="7">
        <v>12</v>
      </c>
      <c r="W155" s="7">
        <v>5.4</v>
      </c>
      <c r="X155" s="11">
        <v>3</v>
      </c>
      <c r="Y155">
        <v>30</v>
      </c>
      <c r="Z155">
        <v>50</v>
      </c>
      <c r="AA155" s="3">
        <v>10.1</v>
      </c>
      <c r="AB155" s="3">
        <v>4</v>
      </c>
      <c r="AC155" s="3">
        <v>10.199999999999999</v>
      </c>
      <c r="AD155" s="3">
        <v>4.4000000000000004</v>
      </c>
      <c r="AE155" s="3">
        <v>10</v>
      </c>
      <c r="AF155" s="3">
        <v>3.9</v>
      </c>
      <c r="AG155" s="3">
        <v>10.199999999999999</v>
      </c>
      <c r="AH155" s="3">
        <v>4.3</v>
      </c>
      <c r="AI155" s="3">
        <v>10.199999999999999</v>
      </c>
      <c r="AJ155" s="3">
        <v>4.3</v>
      </c>
      <c r="AK155" s="3">
        <v>10</v>
      </c>
      <c r="AL155" s="3">
        <v>4.2</v>
      </c>
      <c r="AS155" t="s">
        <v>74</v>
      </c>
      <c r="AT155" t="s">
        <v>71</v>
      </c>
      <c r="AX155" s="1"/>
    </row>
    <row r="156" spans="1:50" x14ac:dyDescent="0.35">
      <c r="A156" s="1" t="s">
        <v>23</v>
      </c>
      <c r="B156" t="s">
        <v>17</v>
      </c>
      <c r="C156">
        <v>3</v>
      </c>
      <c r="D156">
        <v>3</v>
      </c>
      <c r="E156">
        <v>15</v>
      </c>
      <c r="I156" s="11"/>
      <c r="K156" s="9"/>
      <c r="L156" s="9"/>
      <c r="M156" s="9"/>
      <c r="N156" s="9"/>
      <c r="O156" s="9"/>
      <c r="P156" s="9"/>
      <c r="Q156" s="9"/>
      <c r="R156" s="9"/>
      <c r="S156" s="9"/>
      <c r="T156" s="7"/>
      <c r="U156" s="7"/>
      <c r="V156" s="7"/>
      <c r="W156" s="7"/>
      <c r="X156" s="11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t="s">
        <v>74</v>
      </c>
      <c r="AT156" t="s">
        <v>71</v>
      </c>
      <c r="AX156" s="1"/>
    </row>
    <row r="157" spans="1:50" x14ac:dyDescent="0.35">
      <c r="A157" s="1" t="s">
        <v>23</v>
      </c>
      <c r="B157" t="s">
        <v>17</v>
      </c>
      <c r="C157">
        <v>3</v>
      </c>
      <c r="D157">
        <v>3</v>
      </c>
      <c r="E157">
        <v>16</v>
      </c>
      <c r="I157" s="11"/>
      <c r="K157" s="9"/>
      <c r="L157" s="9"/>
      <c r="M157" s="9"/>
      <c r="N157" s="9"/>
      <c r="O157" s="9"/>
      <c r="P157" s="9"/>
      <c r="Q157" s="9"/>
      <c r="R157" s="9"/>
      <c r="S157" s="9"/>
      <c r="T157" s="7"/>
      <c r="U157" s="7"/>
      <c r="V157" s="7"/>
      <c r="W157" s="7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 t="s">
        <v>23</v>
      </c>
      <c r="B158" t="s">
        <v>17</v>
      </c>
      <c r="C158">
        <v>3</v>
      </c>
      <c r="D158">
        <v>3</v>
      </c>
      <c r="E158">
        <v>17</v>
      </c>
      <c r="I158" s="11"/>
      <c r="K158" s="9"/>
      <c r="L158" s="9"/>
      <c r="M158" s="9"/>
      <c r="N158" s="9"/>
      <c r="O158" s="9"/>
      <c r="P158" s="9"/>
      <c r="Q158" s="9"/>
      <c r="R158" s="9"/>
      <c r="S158" s="9"/>
      <c r="T158" s="7"/>
      <c r="U158" s="7"/>
      <c r="V158" s="7"/>
      <c r="W158" s="7"/>
      <c r="X158" s="11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 t="s">
        <v>23</v>
      </c>
      <c r="B159" t="s">
        <v>17</v>
      </c>
      <c r="C159">
        <v>3</v>
      </c>
      <c r="D159">
        <v>3</v>
      </c>
      <c r="E159">
        <v>18</v>
      </c>
      <c r="F159">
        <v>120</v>
      </c>
      <c r="G159">
        <v>110</v>
      </c>
      <c r="H159">
        <v>25</v>
      </c>
      <c r="I159" s="11">
        <v>1.2</v>
      </c>
      <c r="J159">
        <v>0</v>
      </c>
      <c r="K159" s="9">
        <v>6</v>
      </c>
      <c r="L159" s="9">
        <v>3</v>
      </c>
      <c r="M159" s="9">
        <v>0</v>
      </c>
      <c r="N159" s="9">
        <v>4</v>
      </c>
      <c r="O159" s="9">
        <v>0</v>
      </c>
      <c r="P159" s="9">
        <v>0</v>
      </c>
      <c r="Q159" s="9">
        <v>0</v>
      </c>
      <c r="R159" s="9">
        <v>2</v>
      </c>
      <c r="S159" s="9">
        <v>2</v>
      </c>
      <c r="T159" s="7">
        <v>16</v>
      </c>
      <c r="U159" s="7">
        <v>4.5999999999999996</v>
      </c>
      <c r="V159" s="7">
        <v>12</v>
      </c>
      <c r="W159" s="7">
        <v>5.2</v>
      </c>
      <c r="X159" s="11">
        <v>1.6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 t="s">
        <v>23</v>
      </c>
      <c r="B160" t="s">
        <v>17</v>
      </c>
      <c r="C160">
        <v>3</v>
      </c>
      <c r="D160">
        <v>3</v>
      </c>
      <c r="E160">
        <v>19</v>
      </c>
      <c r="F160">
        <v>70</v>
      </c>
      <c r="G160">
        <v>60</v>
      </c>
      <c r="H160">
        <v>15</v>
      </c>
      <c r="I160" s="11">
        <v>2</v>
      </c>
      <c r="J160">
        <v>0</v>
      </c>
      <c r="K160" s="9">
        <v>2</v>
      </c>
      <c r="L160" s="9">
        <v>2</v>
      </c>
      <c r="M160" s="9">
        <v>0</v>
      </c>
      <c r="N160" s="9">
        <v>2</v>
      </c>
      <c r="O160" s="9">
        <v>0</v>
      </c>
      <c r="P160" s="9">
        <v>0</v>
      </c>
      <c r="Q160" s="9">
        <v>0</v>
      </c>
      <c r="R160" s="9">
        <v>2</v>
      </c>
      <c r="S160" s="9">
        <v>0</v>
      </c>
      <c r="T160" s="7">
        <v>46</v>
      </c>
      <c r="U160" s="7">
        <v>7.5</v>
      </c>
      <c r="V160" s="7">
        <v>29</v>
      </c>
      <c r="W160" s="7">
        <v>7.4</v>
      </c>
      <c r="X160" s="11">
        <v>2.5</v>
      </c>
      <c r="Y160">
        <v>40</v>
      </c>
      <c r="Z160">
        <v>40</v>
      </c>
      <c r="AA160" s="3">
        <v>10.1</v>
      </c>
      <c r="AB160" s="3">
        <v>4.0999999999999996</v>
      </c>
      <c r="AC160" s="3">
        <v>10.199999999999999</v>
      </c>
      <c r="AD160" s="3">
        <v>3.8</v>
      </c>
      <c r="AE160" s="3">
        <v>10</v>
      </c>
      <c r="AF160" s="3">
        <v>3.7</v>
      </c>
      <c r="AG160" s="3">
        <v>10</v>
      </c>
      <c r="AH160" s="3">
        <v>4.3</v>
      </c>
      <c r="AI160" s="3">
        <v>10</v>
      </c>
      <c r="AJ160" s="3">
        <v>4.4000000000000004</v>
      </c>
      <c r="AK160" s="3">
        <v>10</v>
      </c>
      <c r="AL160" s="3">
        <v>4</v>
      </c>
      <c r="AS160" t="s">
        <v>74</v>
      </c>
      <c r="AT160" t="s">
        <v>71</v>
      </c>
      <c r="AX160" s="1"/>
    </row>
    <row r="161" spans="1:50" x14ac:dyDescent="0.35">
      <c r="A161" s="1" t="s">
        <v>23</v>
      </c>
      <c r="B161" t="s">
        <v>17</v>
      </c>
      <c r="C161">
        <v>3</v>
      </c>
      <c r="D161">
        <v>3</v>
      </c>
      <c r="E161">
        <v>20</v>
      </c>
      <c r="F161">
        <v>140</v>
      </c>
      <c r="G161">
        <v>90</v>
      </c>
      <c r="H161">
        <v>20</v>
      </c>
      <c r="I161" s="11">
        <v>1</v>
      </c>
      <c r="J161">
        <v>1</v>
      </c>
      <c r="K161" s="9">
        <v>5</v>
      </c>
      <c r="L161" s="9">
        <v>1</v>
      </c>
      <c r="M161" s="9">
        <v>0</v>
      </c>
      <c r="N161" s="9">
        <v>5</v>
      </c>
      <c r="O161" s="9">
        <v>2</v>
      </c>
      <c r="P161" s="9">
        <v>0</v>
      </c>
      <c r="Q161" s="9">
        <v>0</v>
      </c>
      <c r="R161" s="9">
        <v>0</v>
      </c>
      <c r="S161" s="9">
        <v>3</v>
      </c>
      <c r="T161" s="7">
        <v>13</v>
      </c>
      <c r="U161" s="7">
        <v>3.2</v>
      </c>
      <c r="V161" s="7">
        <v>9</v>
      </c>
      <c r="W161" s="7">
        <v>4.5</v>
      </c>
      <c r="X161" s="11">
        <v>0.5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 t="s">
        <v>6</v>
      </c>
      <c r="B162" t="s">
        <v>19</v>
      </c>
      <c r="C162">
        <v>3</v>
      </c>
      <c r="D162">
        <v>1</v>
      </c>
      <c r="E162">
        <v>1</v>
      </c>
      <c r="F162">
        <v>60</v>
      </c>
      <c r="G162">
        <v>100</v>
      </c>
      <c r="H162">
        <v>14</v>
      </c>
      <c r="I162" s="11">
        <v>2.97</v>
      </c>
      <c r="J162">
        <v>0</v>
      </c>
      <c r="K162">
        <v>15</v>
      </c>
      <c r="L162">
        <v>1</v>
      </c>
      <c r="M162">
        <v>0</v>
      </c>
      <c r="N162">
        <v>15</v>
      </c>
      <c r="O162">
        <v>9</v>
      </c>
      <c r="P162">
        <v>2</v>
      </c>
      <c r="Q162">
        <v>0</v>
      </c>
      <c r="R162">
        <v>4</v>
      </c>
      <c r="S162">
        <v>0</v>
      </c>
      <c r="T162" s="7">
        <v>34</v>
      </c>
      <c r="U162" s="7">
        <v>4.5999999999999996</v>
      </c>
      <c r="V162" s="7">
        <v>12</v>
      </c>
      <c r="W162" s="7">
        <v>2.7</v>
      </c>
      <c r="X162" s="11">
        <v>2.85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7">
        <v>3000.4</v>
      </c>
      <c r="AN162" s="7">
        <v>310</v>
      </c>
      <c r="AO162" s="7">
        <v>3000</v>
      </c>
      <c r="AP162" s="7">
        <v>304</v>
      </c>
      <c r="AQ162" s="7">
        <v>3000</v>
      </c>
      <c r="AR162" s="7">
        <v>312.89999999999998</v>
      </c>
      <c r="AS162" s="3" t="s">
        <v>75</v>
      </c>
      <c r="AT162" s="3" t="s">
        <v>70</v>
      </c>
      <c r="AX162" s="1"/>
    </row>
    <row r="163" spans="1:50" x14ac:dyDescent="0.35">
      <c r="A163" s="1" t="s">
        <v>6</v>
      </c>
      <c r="B163" t="s">
        <v>19</v>
      </c>
      <c r="C163">
        <v>3</v>
      </c>
      <c r="D163">
        <v>1</v>
      </c>
      <c r="E163">
        <v>2</v>
      </c>
      <c r="I163" s="11">
        <v>3.8</v>
      </c>
      <c r="J163">
        <v>0</v>
      </c>
      <c r="L163">
        <v>0</v>
      </c>
      <c r="T163" s="7"/>
      <c r="U163" s="7"/>
      <c r="V163" s="7"/>
      <c r="W163" s="7"/>
      <c r="X163" s="11">
        <v>3.5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 t="s">
        <v>6</v>
      </c>
      <c r="B164" t="s">
        <v>19</v>
      </c>
      <c r="C164">
        <v>3</v>
      </c>
      <c r="D164">
        <v>1</v>
      </c>
      <c r="E164">
        <v>3</v>
      </c>
      <c r="I164" s="11">
        <v>3.6</v>
      </c>
      <c r="J164">
        <v>0</v>
      </c>
      <c r="L164">
        <v>0</v>
      </c>
      <c r="T164" s="7"/>
      <c r="U164" s="7"/>
      <c r="V164" s="7"/>
      <c r="W164" s="7"/>
      <c r="X164" s="11">
        <v>3.4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 t="s">
        <v>6</v>
      </c>
      <c r="B165" t="s">
        <v>19</v>
      </c>
      <c r="C165">
        <v>3</v>
      </c>
      <c r="D165">
        <v>1</v>
      </c>
      <c r="E165">
        <v>4</v>
      </c>
      <c r="F165">
        <v>100</v>
      </c>
      <c r="G165">
        <v>108</v>
      </c>
      <c r="H165">
        <v>22</v>
      </c>
      <c r="I165" s="11">
        <v>5.2</v>
      </c>
      <c r="J165">
        <v>0</v>
      </c>
      <c r="K165">
        <v>13</v>
      </c>
      <c r="L165">
        <v>0</v>
      </c>
      <c r="M165">
        <v>0</v>
      </c>
      <c r="N165">
        <v>11</v>
      </c>
      <c r="O165">
        <v>5</v>
      </c>
      <c r="P165">
        <v>2</v>
      </c>
      <c r="Q165">
        <v>3</v>
      </c>
      <c r="R165">
        <v>1</v>
      </c>
      <c r="S165">
        <v>0</v>
      </c>
      <c r="T165" s="7">
        <v>39</v>
      </c>
      <c r="U165" s="7">
        <v>7.4</v>
      </c>
      <c r="V165" s="7">
        <v>6</v>
      </c>
      <c r="W165" s="7">
        <v>4.9000000000000004</v>
      </c>
      <c r="X165" s="11">
        <v>4.95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 t="s">
        <v>6</v>
      </c>
      <c r="B166" t="s">
        <v>19</v>
      </c>
      <c r="C166">
        <v>3</v>
      </c>
      <c r="D166">
        <v>1</v>
      </c>
      <c r="E166">
        <v>5</v>
      </c>
      <c r="I166" s="11">
        <v>2.7</v>
      </c>
      <c r="J166">
        <v>0</v>
      </c>
      <c r="L166">
        <v>0</v>
      </c>
      <c r="T166" s="7"/>
      <c r="U166" s="7"/>
      <c r="V166" s="7"/>
      <c r="W166" s="7"/>
      <c r="X166" s="11">
        <v>2.65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t="s">
        <v>75</v>
      </c>
      <c r="AT166" t="s">
        <v>70</v>
      </c>
      <c r="AX166" s="1"/>
    </row>
    <row r="167" spans="1:50" x14ac:dyDescent="0.35">
      <c r="A167" s="1" t="s">
        <v>6</v>
      </c>
      <c r="B167" t="s">
        <v>19</v>
      </c>
      <c r="C167">
        <v>3</v>
      </c>
      <c r="D167">
        <v>1</v>
      </c>
      <c r="E167">
        <v>6</v>
      </c>
      <c r="I167" s="11">
        <v>2.62</v>
      </c>
      <c r="J167">
        <v>0</v>
      </c>
      <c r="L167">
        <v>0</v>
      </c>
      <c r="T167" s="7"/>
      <c r="U167" s="7"/>
      <c r="V167" s="7"/>
      <c r="W167" s="7"/>
      <c r="X167" s="11">
        <v>2.5499999999999998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S167" t="s">
        <v>75</v>
      </c>
      <c r="AT167" t="s">
        <v>70</v>
      </c>
      <c r="AX167" s="1"/>
    </row>
    <row r="168" spans="1:50" x14ac:dyDescent="0.35">
      <c r="A168" s="1" t="s">
        <v>6</v>
      </c>
      <c r="B168" t="s">
        <v>19</v>
      </c>
      <c r="C168">
        <v>3</v>
      </c>
      <c r="D168">
        <v>1</v>
      </c>
      <c r="E168">
        <v>7</v>
      </c>
      <c r="F168">
        <v>99</v>
      </c>
      <c r="G168">
        <v>84</v>
      </c>
      <c r="H168">
        <v>22</v>
      </c>
      <c r="I168" s="11">
        <v>4.1500000000000004</v>
      </c>
      <c r="J168">
        <v>0</v>
      </c>
      <c r="K168">
        <v>16</v>
      </c>
      <c r="L168">
        <v>0</v>
      </c>
      <c r="M168">
        <v>0</v>
      </c>
      <c r="N168">
        <v>16</v>
      </c>
      <c r="O168">
        <v>7</v>
      </c>
      <c r="P168">
        <v>3</v>
      </c>
      <c r="Q168">
        <v>4</v>
      </c>
      <c r="R168">
        <v>2</v>
      </c>
      <c r="S168">
        <v>0</v>
      </c>
      <c r="T168" s="7">
        <v>29</v>
      </c>
      <c r="U168" s="7">
        <v>5.4</v>
      </c>
      <c r="V168" s="7">
        <v>7</v>
      </c>
      <c r="W168" s="7">
        <v>4.5999999999999996</v>
      </c>
      <c r="X168" s="11">
        <v>4.05</v>
      </c>
      <c r="Y168">
        <v>40</v>
      </c>
      <c r="Z168">
        <v>30</v>
      </c>
      <c r="AA168" s="4">
        <v>10.000400000000001</v>
      </c>
      <c r="AB168" s="4">
        <v>4.1569000000000003</v>
      </c>
      <c r="AC168" s="4">
        <v>10.0463</v>
      </c>
      <c r="AD168" s="4">
        <v>4.1825999999999999</v>
      </c>
      <c r="AE168" s="4">
        <v>10.0337</v>
      </c>
      <c r="AF168" s="4">
        <v>4.3493000000000004</v>
      </c>
      <c r="AG168" s="4">
        <v>10.0434</v>
      </c>
      <c r="AH168" s="4">
        <v>4.4543999999999997</v>
      </c>
      <c r="AI168" s="4">
        <v>10.135</v>
      </c>
      <c r="AJ168" s="4">
        <v>4.2994000000000003</v>
      </c>
      <c r="AK168" s="4">
        <v>10.064299999999999</v>
      </c>
      <c r="AL168" s="4">
        <v>4.4428999999999998</v>
      </c>
      <c r="AS168" t="s">
        <v>75</v>
      </c>
      <c r="AT168" t="s">
        <v>70</v>
      </c>
      <c r="AX168" s="1"/>
    </row>
    <row r="169" spans="1:50" x14ac:dyDescent="0.35">
      <c r="A169" s="1" t="s">
        <v>6</v>
      </c>
      <c r="B169" t="s">
        <v>19</v>
      </c>
      <c r="C169">
        <v>3</v>
      </c>
      <c r="D169">
        <v>1</v>
      </c>
      <c r="E169">
        <v>8</v>
      </c>
      <c r="I169" s="11">
        <v>3.18</v>
      </c>
      <c r="J169">
        <v>0</v>
      </c>
      <c r="L169">
        <v>0</v>
      </c>
      <c r="T169" s="7"/>
      <c r="U169" s="7"/>
      <c r="V169" s="7"/>
      <c r="W169" s="7"/>
      <c r="X169" s="11">
        <v>3.08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  <c r="AX169" s="1"/>
    </row>
    <row r="170" spans="1:50" x14ac:dyDescent="0.35">
      <c r="A170" s="1" t="s">
        <v>6</v>
      </c>
      <c r="B170" t="s">
        <v>19</v>
      </c>
      <c r="C170">
        <v>3</v>
      </c>
      <c r="D170">
        <v>1</v>
      </c>
      <c r="E170">
        <v>9</v>
      </c>
      <c r="F170">
        <v>90</v>
      </c>
      <c r="G170">
        <v>96</v>
      </c>
      <c r="H170">
        <v>20</v>
      </c>
      <c r="I170" s="11">
        <v>7.3</v>
      </c>
      <c r="J170">
        <v>0</v>
      </c>
      <c r="K170">
        <v>20</v>
      </c>
      <c r="L170">
        <v>1</v>
      </c>
      <c r="M170">
        <v>0</v>
      </c>
      <c r="N170">
        <v>18</v>
      </c>
      <c r="O170">
        <v>7</v>
      </c>
      <c r="P170">
        <v>8</v>
      </c>
      <c r="Q170">
        <v>2</v>
      </c>
      <c r="R170">
        <v>0</v>
      </c>
      <c r="S170">
        <v>1</v>
      </c>
      <c r="T170" s="7">
        <v>36</v>
      </c>
      <c r="U170" s="7">
        <v>5.9</v>
      </c>
      <c r="V170" s="7">
        <v>6</v>
      </c>
      <c r="W170" s="7">
        <v>4.0999999999999996</v>
      </c>
      <c r="X170" s="11">
        <v>7.2249999999999996</v>
      </c>
      <c r="Y170">
        <v>40</v>
      </c>
      <c r="Z170">
        <v>20</v>
      </c>
      <c r="AA170" s="4">
        <v>10.0251</v>
      </c>
      <c r="AB170" s="4">
        <v>4.1760000000000002</v>
      </c>
      <c r="AC170" s="4">
        <v>10.106999999999999</v>
      </c>
      <c r="AD170" s="4">
        <v>3.891</v>
      </c>
      <c r="AE170" s="4">
        <v>10.1774</v>
      </c>
      <c r="AF170" s="4">
        <v>3.6215000000000002</v>
      </c>
      <c r="AG170" s="4">
        <v>10.087300000000001</v>
      </c>
      <c r="AH170" s="4">
        <v>4.0328999999999997</v>
      </c>
      <c r="AI170" s="4">
        <v>10.0573</v>
      </c>
      <c r="AJ170" s="4">
        <v>4.1653000000000002</v>
      </c>
      <c r="AK170" s="4">
        <v>10.345499999999999</v>
      </c>
      <c r="AL170" s="4">
        <v>4.2901999999999996</v>
      </c>
      <c r="AS170" t="s">
        <v>75</v>
      </c>
      <c r="AT170" t="s">
        <v>70</v>
      </c>
      <c r="AX170" s="1"/>
    </row>
    <row r="171" spans="1:50" x14ac:dyDescent="0.35">
      <c r="A171" s="1" t="s">
        <v>6</v>
      </c>
      <c r="B171" t="s">
        <v>19</v>
      </c>
      <c r="C171">
        <v>3</v>
      </c>
      <c r="D171">
        <v>1</v>
      </c>
      <c r="E171">
        <v>10</v>
      </c>
      <c r="F171">
        <v>77</v>
      </c>
      <c r="G171">
        <v>92</v>
      </c>
      <c r="H171">
        <v>15</v>
      </c>
      <c r="I171" s="11">
        <v>4</v>
      </c>
      <c r="J171">
        <v>0</v>
      </c>
      <c r="K171">
        <v>13</v>
      </c>
      <c r="L171">
        <v>0</v>
      </c>
      <c r="M171">
        <v>0</v>
      </c>
      <c r="N171">
        <v>10</v>
      </c>
      <c r="O171">
        <v>6</v>
      </c>
      <c r="P171">
        <v>1</v>
      </c>
      <c r="Q171">
        <v>1</v>
      </c>
      <c r="R171">
        <v>1</v>
      </c>
      <c r="S171">
        <v>1</v>
      </c>
      <c r="T171" s="7">
        <v>45</v>
      </c>
      <c r="U171" s="7">
        <v>6.9</v>
      </c>
      <c r="V171" s="7">
        <v>7.5</v>
      </c>
      <c r="W171" s="7">
        <v>3.8</v>
      </c>
      <c r="X171" s="11">
        <v>3.7250000000000001</v>
      </c>
      <c r="Y171">
        <v>20</v>
      </c>
      <c r="Z171">
        <v>50</v>
      </c>
      <c r="AA171" s="4">
        <v>10.178000000000001</v>
      </c>
      <c r="AB171" s="4">
        <v>4.2610000000000001</v>
      </c>
      <c r="AC171" s="4">
        <v>10.041</v>
      </c>
      <c r="AD171" s="4">
        <v>3.5451000000000001</v>
      </c>
      <c r="AE171" s="4">
        <v>10.0617</v>
      </c>
      <c r="AF171" s="4">
        <v>3.4174000000000002</v>
      </c>
      <c r="AG171" s="4">
        <v>10.1022</v>
      </c>
      <c r="AH171" s="4">
        <v>4.4043999999999999</v>
      </c>
      <c r="AI171" s="4">
        <v>10.055999999999999</v>
      </c>
      <c r="AJ171" s="4">
        <v>4.3373999999999997</v>
      </c>
      <c r="AK171" s="4">
        <v>10.231</v>
      </c>
      <c r="AL171" s="4">
        <v>4.4462000000000002</v>
      </c>
      <c r="AS171" t="s">
        <v>75</v>
      </c>
      <c r="AT171" t="s">
        <v>70</v>
      </c>
      <c r="AX171" s="1"/>
    </row>
    <row r="172" spans="1:50" x14ac:dyDescent="0.35">
      <c r="A172" s="1" t="s">
        <v>6</v>
      </c>
      <c r="B172" t="s">
        <v>19</v>
      </c>
      <c r="C172">
        <v>3</v>
      </c>
      <c r="D172">
        <v>1</v>
      </c>
      <c r="E172">
        <v>11</v>
      </c>
      <c r="I172" s="11">
        <v>7.2</v>
      </c>
      <c r="J172">
        <v>0</v>
      </c>
      <c r="L172">
        <v>0</v>
      </c>
      <c r="T172" s="7"/>
      <c r="U172" s="7"/>
      <c r="V172" s="7"/>
      <c r="W172" s="7"/>
      <c r="X172" s="11">
        <v>6.9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 t="s">
        <v>6</v>
      </c>
      <c r="B173" t="s">
        <v>19</v>
      </c>
      <c r="C173">
        <v>3</v>
      </c>
      <c r="D173">
        <v>1</v>
      </c>
      <c r="E173">
        <v>12</v>
      </c>
      <c r="I173" s="11">
        <v>3.95</v>
      </c>
      <c r="J173">
        <v>0</v>
      </c>
      <c r="L173">
        <v>1</v>
      </c>
      <c r="T173" s="7"/>
      <c r="U173" s="7"/>
      <c r="V173" s="7"/>
      <c r="W173" s="7"/>
      <c r="X173" s="11">
        <v>3.75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 t="s">
        <v>6</v>
      </c>
      <c r="B174" t="s">
        <v>19</v>
      </c>
      <c r="C174">
        <v>3</v>
      </c>
      <c r="D174">
        <v>1</v>
      </c>
      <c r="E174">
        <v>13</v>
      </c>
      <c r="I174" s="11">
        <v>5.6</v>
      </c>
      <c r="J174">
        <v>0</v>
      </c>
      <c r="L174">
        <v>0</v>
      </c>
      <c r="T174" s="7"/>
      <c r="U174" s="7"/>
      <c r="V174" s="7"/>
      <c r="W174" s="7"/>
      <c r="X174" s="11">
        <v>5.5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S174" t="s">
        <v>75</v>
      </c>
      <c r="AT174" t="s">
        <v>70</v>
      </c>
      <c r="AX174" s="1"/>
    </row>
    <row r="175" spans="1:50" x14ac:dyDescent="0.35">
      <c r="A175" s="1" t="s">
        <v>6</v>
      </c>
      <c r="B175" t="s">
        <v>19</v>
      </c>
      <c r="C175">
        <v>3</v>
      </c>
      <c r="D175">
        <v>1</v>
      </c>
      <c r="E175">
        <v>14</v>
      </c>
      <c r="F175">
        <v>76</v>
      </c>
      <c r="G175">
        <v>76</v>
      </c>
      <c r="H175">
        <v>26</v>
      </c>
      <c r="I175" s="11">
        <v>4.0999999999999996</v>
      </c>
      <c r="J175">
        <v>0</v>
      </c>
      <c r="K175">
        <v>12</v>
      </c>
      <c r="L175">
        <v>0</v>
      </c>
      <c r="M175">
        <v>0</v>
      </c>
      <c r="N175">
        <v>10</v>
      </c>
      <c r="O175">
        <v>6</v>
      </c>
      <c r="P175">
        <v>1</v>
      </c>
      <c r="Q175">
        <v>1</v>
      </c>
      <c r="R175">
        <v>2</v>
      </c>
      <c r="S175">
        <v>0</v>
      </c>
      <c r="T175" s="7">
        <v>38</v>
      </c>
      <c r="U175" s="7">
        <v>8.4</v>
      </c>
      <c r="V175" s="7">
        <v>9.5</v>
      </c>
      <c r="W175" s="7">
        <v>3.1</v>
      </c>
      <c r="X175" s="11">
        <v>4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S175" t="s">
        <v>75</v>
      </c>
      <c r="AT175" t="s">
        <v>70</v>
      </c>
      <c r="AX175" s="1"/>
    </row>
    <row r="176" spans="1:50" x14ac:dyDescent="0.35">
      <c r="A176" s="1" t="s">
        <v>6</v>
      </c>
      <c r="B176" t="s">
        <v>19</v>
      </c>
      <c r="C176">
        <v>3</v>
      </c>
      <c r="D176">
        <v>1</v>
      </c>
      <c r="E176">
        <v>15</v>
      </c>
      <c r="F176">
        <v>65</v>
      </c>
      <c r="G176">
        <v>136</v>
      </c>
      <c r="H176">
        <v>25</v>
      </c>
      <c r="I176" s="11">
        <v>5.2</v>
      </c>
      <c r="J176">
        <v>0</v>
      </c>
      <c r="K176">
        <v>16</v>
      </c>
      <c r="L176">
        <v>0</v>
      </c>
      <c r="M176">
        <v>0</v>
      </c>
      <c r="N176">
        <v>13</v>
      </c>
      <c r="O176">
        <v>6</v>
      </c>
      <c r="P176">
        <v>0</v>
      </c>
      <c r="Q176">
        <v>2</v>
      </c>
      <c r="R176">
        <v>3</v>
      </c>
      <c r="S176">
        <v>2</v>
      </c>
      <c r="T176" s="7">
        <v>29</v>
      </c>
      <c r="U176" s="7">
        <v>6.3</v>
      </c>
      <c r="V176" s="7">
        <v>5.5</v>
      </c>
      <c r="W176" s="7">
        <v>4.7</v>
      </c>
      <c r="X176" s="11">
        <v>5.05</v>
      </c>
      <c r="Y176">
        <v>30</v>
      </c>
      <c r="Z176">
        <v>20</v>
      </c>
      <c r="AA176" s="4">
        <v>10.094799999999999</v>
      </c>
      <c r="AB176" s="4">
        <v>3.782</v>
      </c>
      <c r="AC176" s="4">
        <v>10.1043</v>
      </c>
      <c r="AD176" s="4">
        <v>3.9146000000000001</v>
      </c>
      <c r="AE176" s="4">
        <v>10.1271</v>
      </c>
      <c r="AF176" s="4">
        <v>3.6745999999999999</v>
      </c>
      <c r="AG176" s="4">
        <v>10.070399999999999</v>
      </c>
      <c r="AH176" s="4">
        <v>4.2350000000000003</v>
      </c>
      <c r="AI176" s="4">
        <v>10.089399999999999</v>
      </c>
      <c r="AJ176" s="4">
        <v>4.2624000000000004</v>
      </c>
      <c r="AK176" s="4">
        <v>10.0549</v>
      </c>
      <c r="AL176" s="4">
        <v>4.133</v>
      </c>
      <c r="AS176" t="s">
        <v>75</v>
      </c>
      <c r="AT176" t="s">
        <v>70</v>
      </c>
      <c r="AX176" s="1"/>
    </row>
    <row r="177" spans="1:50" x14ac:dyDescent="0.35">
      <c r="A177" s="1" t="s">
        <v>6</v>
      </c>
      <c r="B177" t="s">
        <v>19</v>
      </c>
      <c r="C177">
        <v>3</v>
      </c>
      <c r="D177">
        <v>1</v>
      </c>
      <c r="E177">
        <v>16</v>
      </c>
      <c r="I177" s="11">
        <v>3.9</v>
      </c>
      <c r="J177">
        <v>0</v>
      </c>
      <c r="L177">
        <v>2</v>
      </c>
      <c r="T177" s="7"/>
      <c r="U177" s="7"/>
      <c r="V177" s="7"/>
      <c r="W177" s="7"/>
      <c r="X177" s="11">
        <v>3.65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S177" t="s">
        <v>75</v>
      </c>
      <c r="AT177" t="s">
        <v>70</v>
      </c>
      <c r="AX177" s="1"/>
    </row>
    <row r="178" spans="1:50" x14ac:dyDescent="0.35">
      <c r="A178" s="1" t="s">
        <v>6</v>
      </c>
      <c r="B178" t="s">
        <v>19</v>
      </c>
      <c r="C178">
        <v>3</v>
      </c>
      <c r="D178">
        <v>1</v>
      </c>
      <c r="E178">
        <v>17</v>
      </c>
      <c r="F178">
        <v>70</v>
      </c>
      <c r="G178">
        <v>90</v>
      </c>
      <c r="H178">
        <v>10</v>
      </c>
      <c r="I178" s="11">
        <v>2.2999999999999998</v>
      </c>
      <c r="J178">
        <v>0</v>
      </c>
      <c r="K178">
        <v>6</v>
      </c>
      <c r="L178">
        <v>1</v>
      </c>
      <c r="M178">
        <v>0</v>
      </c>
      <c r="N178">
        <v>5</v>
      </c>
      <c r="O178">
        <v>3</v>
      </c>
      <c r="P178">
        <v>1</v>
      </c>
      <c r="Q178">
        <v>0</v>
      </c>
      <c r="R178">
        <v>1</v>
      </c>
      <c r="S178">
        <v>0</v>
      </c>
      <c r="T178" s="7">
        <v>27</v>
      </c>
      <c r="U178" s="7">
        <v>6.1</v>
      </c>
      <c r="V178" s="7">
        <v>8</v>
      </c>
      <c r="W178" s="7">
        <v>3.7</v>
      </c>
      <c r="X178" s="11">
        <v>1.55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 t="s">
        <v>6</v>
      </c>
      <c r="B179" t="s">
        <v>19</v>
      </c>
      <c r="C179">
        <v>3</v>
      </c>
      <c r="D179">
        <v>1</v>
      </c>
      <c r="E179">
        <v>18</v>
      </c>
      <c r="F179">
        <v>65</v>
      </c>
      <c r="G179">
        <v>90</v>
      </c>
      <c r="H179">
        <v>18</v>
      </c>
      <c r="I179" s="11">
        <v>2.7</v>
      </c>
      <c r="J179">
        <v>0</v>
      </c>
      <c r="K179">
        <v>14</v>
      </c>
      <c r="L179">
        <v>0</v>
      </c>
      <c r="M179">
        <v>0</v>
      </c>
      <c r="N179">
        <v>11</v>
      </c>
      <c r="O179">
        <v>4</v>
      </c>
      <c r="P179">
        <v>3</v>
      </c>
      <c r="Q179">
        <v>0</v>
      </c>
      <c r="R179">
        <v>4</v>
      </c>
      <c r="S179">
        <v>0</v>
      </c>
      <c r="T179" s="7">
        <v>33</v>
      </c>
      <c r="U179" s="7">
        <v>5.6</v>
      </c>
      <c r="V179" s="7">
        <v>10.5</v>
      </c>
      <c r="W179" s="7">
        <v>3.8</v>
      </c>
      <c r="X179" s="11">
        <v>2.4750000000000001</v>
      </c>
      <c r="Y179">
        <v>20</v>
      </c>
      <c r="Z179">
        <v>10</v>
      </c>
      <c r="AA179" s="4">
        <v>10.016299999999999</v>
      </c>
      <c r="AB179" s="4">
        <v>3.4584000000000001</v>
      </c>
      <c r="AC179" s="4">
        <v>10.167299999999999</v>
      </c>
      <c r="AD179" s="4">
        <v>3.5247000000000002</v>
      </c>
      <c r="AE179" s="4">
        <v>10.050599999999999</v>
      </c>
      <c r="AF179" s="4">
        <v>3.9325999999999999</v>
      </c>
      <c r="AG179" s="4">
        <v>10.062099999999999</v>
      </c>
      <c r="AH179" s="4">
        <v>3.1412</v>
      </c>
      <c r="AI179" s="4">
        <v>10.0947</v>
      </c>
      <c r="AJ179" s="4">
        <v>3.2172999999999998</v>
      </c>
      <c r="AK179" s="4">
        <v>9.5739999999999998</v>
      </c>
      <c r="AL179" s="4">
        <v>3.2084999999999999</v>
      </c>
      <c r="AS179" t="s">
        <v>75</v>
      </c>
      <c r="AT179" t="s">
        <v>70</v>
      </c>
      <c r="AX179" s="1"/>
    </row>
    <row r="180" spans="1:50" x14ac:dyDescent="0.35">
      <c r="A180" s="1" t="s">
        <v>6</v>
      </c>
      <c r="B180" t="s">
        <v>19</v>
      </c>
      <c r="C180">
        <v>3</v>
      </c>
      <c r="D180">
        <v>1</v>
      </c>
      <c r="E180">
        <v>19</v>
      </c>
      <c r="F180">
        <v>87</v>
      </c>
      <c r="G180">
        <v>120</v>
      </c>
      <c r="H180">
        <v>20</v>
      </c>
      <c r="I180" s="11">
        <v>5.6</v>
      </c>
      <c r="J180">
        <v>0</v>
      </c>
      <c r="K180">
        <v>14</v>
      </c>
      <c r="L180">
        <v>0</v>
      </c>
      <c r="M180">
        <v>0</v>
      </c>
      <c r="N180">
        <v>14</v>
      </c>
      <c r="O180">
        <v>2</v>
      </c>
      <c r="P180">
        <v>3</v>
      </c>
      <c r="Q180">
        <v>8</v>
      </c>
      <c r="R180">
        <v>1</v>
      </c>
      <c r="S180">
        <v>0</v>
      </c>
      <c r="T180" s="7">
        <v>2.75</v>
      </c>
      <c r="U180" s="7">
        <v>7</v>
      </c>
      <c r="V180" s="7">
        <v>12.5</v>
      </c>
      <c r="W180" s="7">
        <v>4.7</v>
      </c>
      <c r="X180" s="11">
        <v>5.45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 t="s">
        <v>6</v>
      </c>
      <c r="B181" t="s">
        <v>19</v>
      </c>
      <c r="C181">
        <v>3</v>
      </c>
      <c r="D181">
        <v>1</v>
      </c>
      <c r="E181">
        <v>20</v>
      </c>
      <c r="I181" s="11">
        <v>4.5</v>
      </c>
      <c r="J181">
        <v>0</v>
      </c>
      <c r="L181">
        <v>1</v>
      </c>
      <c r="T181" s="7"/>
      <c r="U181" s="7"/>
      <c r="V181" s="7"/>
      <c r="W181" s="7"/>
      <c r="X181" s="11">
        <v>4.4000000000000004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 t="s">
        <v>23</v>
      </c>
      <c r="B182" t="s">
        <v>16</v>
      </c>
      <c r="C182">
        <v>3</v>
      </c>
      <c r="D182">
        <v>1</v>
      </c>
      <c r="E182">
        <v>1</v>
      </c>
      <c r="F182">
        <v>70</v>
      </c>
      <c r="G182">
        <v>15</v>
      </c>
      <c r="H182">
        <v>13</v>
      </c>
      <c r="I182" s="11">
        <v>0.8</v>
      </c>
      <c r="J182">
        <v>0</v>
      </c>
      <c r="K182">
        <v>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 s="7">
        <v>0</v>
      </c>
      <c r="U182" s="7">
        <v>0</v>
      </c>
      <c r="V182" s="7">
        <v>0</v>
      </c>
      <c r="W182" s="7">
        <v>0</v>
      </c>
      <c r="X182" s="11">
        <v>0.35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>
        <v>3000</v>
      </c>
      <c r="AN182">
        <v>291.8</v>
      </c>
      <c r="AO182">
        <v>3000.3</v>
      </c>
      <c r="AP182">
        <v>272.89999999999998</v>
      </c>
      <c r="AQ182">
        <v>2999.9</v>
      </c>
      <c r="AR182">
        <v>291.5</v>
      </c>
      <c r="AS182" s="3" t="s">
        <v>75</v>
      </c>
      <c r="AT182" s="3" t="s">
        <v>71</v>
      </c>
      <c r="AX182" s="1"/>
    </row>
    <row r="183" spans="1:50" x14ac:dyDescent="0.35">
      <c r="A183" s="1" t="s">
        <v>23</v>
      </c>
      <c r="B183" t="s">
        <v>16</v>
      </c>
      <c r="C183">
        <v>3</v>
      </c>
      <c r="D183">
        <v>1</v>
      </c>
      <c r="E183">
        <v>2</v>
      </c>
      <c r="F183">
        <v>160</v>
      </c>
      <c r="G183">
        <v>45</v>
      </c>
      <c r="H183">
        <v>20</v>
      </c>
      <c r="I183" s="11">
        <v>5.4</v>
      </c>
      <c r="J183">
        <v>0</v>
      </c>
      <c r="K183">
        <v>6</v>
      </c>
      <c r="L183">
        <v>1</v>
      </c>
      <c r="M183">
        <v>0</v>
      </c>
      <c r="N183">
        <v>5</v>
      </c>
      <c r="O183">
        <v>0</v>
      </c>
      <c r="P183">
        <v>3</v>
      </c>
      <c r="Q183">
        <v>0</v>
      </c>
      <c r="R183">
        <v>1</v>
      </c>
      <c r="S183">
        <v>1</v>
      </c>
      <c r="T183" s="7">
        <v>83</v>
      </c>
      <c r="U183" s="7">
        <v>7.3</v>
      </c>
      <c r="V183" s="7">
        <v>12</v>
      </c>
      <c r="W183" s="7">
        <v>6.9</v>
      </c>
      <c r="X183" s="11">
        <v>6.2</v>
      </c>
      <c r="Y183">
        <v>25</v>
      </c>
      <c r="Z183">
        <v>30</v>
      </c>
      <c r="AA183" s="3">
        <v>10</v>
      </c>
      <c r="AB183" s="3">
        <v>4.2</v>
      </c>
      <c r="AC183" s="3">
        <v>10</v>
      </c>
      <c r="AD183" s="3">
        <v>3.8</v>
      </c>
      <c r="AE183" s="3">
        <v>10.3</v>
      </c>
      <c r="AF183" s="3">
        <v>2.8</v>
      </c>
      <c r="AG183" s="3">
        <v>10</v>
      </c>
      <c r="AH183" s="3">
        <v>3.8</v>
      </c>
      <c r="AI183" s="3">
        <v>10.1</v>
      </c>
      <c r="AJ183" s="3">
        <v>3.6</v>
      </c>
      <c r="AK183" s="3">
        <v>10.1</v>
      </c>
      <c r="AL183" s="3">
        <v>3.9</v>
      </c>
      <c r="AS183" t="s">
        <v>75</v>
      </c>
      <c r="AT183" t="s">
        <v>71</v>
      </c>
      <c r="AX183" s="1"/>
    </row>
    <row r="184" spans="1:50" x14ac:dyDescent="0.35">
      <c r="A184" s="1" t="s">
        <v>23</v>
      </c>
      <c r="B184" t="s">
        <v>16</v>
      </c>
      <c r="C184">
        <v>3</v>
      </c>
      <c r="D184">
        <v>1</v>
      </c>
      <c r="E184">
        <v>3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 t="s">
        <v>23</v>
      </c>
      <c r="B185" t="s">
        <v>16</v>
      </c>
      <c r="C185">
        <v>3</v>
      </c>
      <c r="D185">
        <v>1</v>
      </c>
      <c r="E185">
        <v>4</v>
      </c>
      <c r="F185">
        <v>140</v>
      </c>
      <c r="G185">
        <v>130</v>
      </c>
      <c r="H185">
        <v>30</v>
      </c>
      <c r="I185" s="11">
        <v>8</v>
      </c>
      <c r="J185">
        <v>0</v>
      </c>
      <c r="K185" s="9">
        <v>8</v>
      </c>
      <c r="L185">
        <v>0</v>
      </c>
      <c r="M185">
        <v>0</v>
      </c>
      <c r="N185">
        <v>7</v>
      </c>
      <c r="O185">
        <v>0</v>
      </c>
      <c r="P185">
        <v>3</v>
      </c>
      <c r="Q185">
        <v>1</v>
      </c>
      <c r="R185">
        <v>2</v>
      </c>
      <c r="S185">
        <v>1</v>
      </c>
      <c r="T185" s="7">
        <v>56</v>
      </c>
      <c r="U185" s="7">
        <v>7.1</v>
      </c>
      <c r="V185" s="7">
        <v>16</v>
      </c>
      <c r="W185" s="7">
        <v>6.4</v>
      </c>
      <c r="X185" s="11">
        <v>8.6</v>
      </c>
      <c r="Y185">
        <v>20</v>
      </c>
      <c r="Z185">
        <v>40</v>
      </c>
      <c r="AA185" s="3">
        <v>10.1</v>
      </c>
      <c r="AB185" s="3">
        <v>4.0999999999999996</v>
      </c>
      <c r="AC185" s="3">
        <v>10.1</v>
      </c>
      <c r="AD185" s="3">
        <v>3.4</v>
      </c>
      <c r="AE185" s="3">
        <v>10</v>
      </c>
      <c r="AF185" s="3">
        <v>2.5</v>
      </c>
      <c r="AG185" s="3">
        <v>10.199999999999999</v>
      </c>
      <c r="AH185" s="3">
        <v>3.8</v>
      </c>
      <c r="AI185" s="3">
        <v>10</v>
      </c>
      <c r="AJ185" s="3">
        <v>4</v>
      </c>
      <c r="AK185" s="3">
        <v>10.1</v>
      </c>
      <c r="AL185" s="3">
        <v>3.9</v>
      </c>
      <c r="AS185" t="s">
        <v>75</v>
      </c>
      <c r="AT185" t="s">
        <v>71</v>
      </c>
      <c r="AX185" s="1"/>
    </row>
    <row r="186" spans="1:50" x14ac:dyDescent="0.35">
      <c r="A186" s="1" t="s">
        <v>23</v>
      </c>
      <c r="B186" t="s">
        <v>16</v>
      </c>
      <c r="C186">
        <v>3</v>
      </c>
      <c r="D186">
        <v>1</v>
      </c>
      <c r="E186">
        <v>5</v>
      </c>
      <c r="F186">
        <v>80</v>
      </c>
      <c r="G186">
        <v>100</v>
      </c>
      <c r="H186">
        <v>30</v>
      </c>
      <c r="I186" s="11">
        <v>2.4</v>
      </c>
      <c r="J186">
        <v>0</v>
      </c>
      <c r="K186" s="9">
        <v>6</v>
      </c>
      <c r="L186">
        <v>1</v>
      </c>
      <c r="M186">
        <v>0</v>
      </c>
      <c r="N186">
        <v>6</v>
      </c>
      <c r="O186">
        <v>0</v>
      </c>
      <c r="P186">
        <v>3</v>
      </c>
      <c r="Q186">
        <v>0</v>
      </c>
      <c r="R186">
        <v>2</v>
      </c>
      <c r="S186">
        <v>1</v>
      </c>
      <c r="T186" s="7">
        <v>49</v>
      </c>
      <c r="U186" s="7">
        <v>5.8</v>
      </c>
      <c r="V186" s="7">
        <v>8</v>
      </c>
      <c r="W186" s="7">
        <v>4.9000000000000004</v>
      </c>
      <c r="X186" s="11">
        <v>3.25</v>
      </c>
      <c r="Y186">
        <v>20</v>
      </c>
      <c r="Z186">
        <v>40</v>
      </c>
      <c r="AA186" s="3">
        <v>9.9</v>
      </c>
      <c r="AB186" s="3">
        <v>3.8</v>
      </c>
      <c r="AC186" s="3">
        <v>10</v>
      </c>
      <c r="AD186" s="3">
        <v>3.7</v>
      </c>
      <c r="AE186" s="3">
        <v>10.1</v>
      </c>
      <c r="AF186" s="3">
        <v>3.4</v>
      </c>
      <c r="AG186" s="3">
        <v>10.199999999999999</v>
      </c>
      <c r="AH186" s="3">
        <v>4</v>
      </c>
      <c r="AI186" s="3">
        <v>10.1</v>
      </c>
      <c r="AJ186" s="3">
        <v>4</v>
      </c>
      <c r="AK186" s="3">
        <v>10.199999999999999</v>
      </c>
      <c r="AL186" s="3">
        <v>3.7</v>
      </c>
      <c r="AS186" t="s">
        <v>75</v>
      </c>
      <c r="AT186" t="s">
        <v>71</v>
      </c>
      <c r="AX186" s="1"/>
    </row>
    <row r="187" spans="1:50" x14ac:dyDescent="0.35">
      <c r="A187" s="1" t="s">
        <v>23</v>
      </c>
      <c r="B187" t="s">
        <v>16</v>
      </c>
      <c r="C187">
        <v>3</v>
      </c>
      <c r="D187">
        <v>1</v>
      </c>
      <c r="E187">
        <v>6</v>
      </c>
      <c r="I187" s="11"/>
      <c r="T187" s="7"/>
      <c r="U187" s="7"/>
      <c r="V187" s="7"/>
      <c r="W187" s="7"/>
      <c r="X187" s="11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 t="s">
        <v>23</v>
      </c>
      <c r="B188" t="s">
        <v>16</v>
      </c>
      <c r="C188">
        <v>3</v>
      </c>
      <c r="D188">
        <v>1</v>
      </c>
      <c r="E188">
        <v>7</v>
      </c>
      <c r="F188">
        <v>40</v>
      </c>
      <c r="G188">
        <v>55</v>
      </c>
      <c r="H188">
        <v>10</v>
      </c>
      <c r="I188" s="11">
        <v>0.2</v>
      </c>
      <c r="J188">
        <v>0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 s="7">
        <v>46</v>
      </c>
      <c r="U188" s="7">
        <v>4.8</v>
      </c>
      <c r="V188" s="7">
        <v>0</v>
      </c>
      <c r="W188" s="7">
        <v>0</v>
      </c>
      <c r="X188" s="11">
        <v>0.5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t="s">
        <v>75</v>
      </c>
      <c r="AT188" t="s">
        <v>71</v>
      </c>
      <c r="AX188" s="1"/>
    </row>
    <row r="189" spans="1:50" x14ac:dyDescent="0.35">
      <c r="A189" s="1" t="s">
        <v>23</v>
      </c>
      <c r="B189" t="s">
        <v>16</v>
      </c>
      <c r="C189">
        <v>3</v>
      </c>
      <c r="D189">
        <v>1</v>
      </c>
      <c r="E189">
        <v>8</v>
      </c>
      <c r="F189">
        <v>80</v>
      </c>
      <c r="G189">
        <v>55</v>
      </c>
      <c r="H189">
        <v>15</v>
      </c>
      <c r="I189" s="11">
        <v>2</v>
      </c>
      <c r="J189">
        <v>0</v>
      </c>
      <c r="K189">
        <v>2</v>
      </c>
      <c r="L189">
        <v>0</v>
      </c>
      <c r="M189">
        <v>0</v>
      </c>
      <c r="N189">
        <v>2</v>
      </c>
      <c r="O189">
        <v>0</v>
      </c>
      <c r="P189">
        <v>1</v>
      </c>
      <c r="Q189">
        <v>0</v>
      </c>
      <c r="R189">
        <v>0</v>
      </c>
      <c r="S189">
        <v>1</v>
      </c>
      <c r="T189" s="7">
        <v>40</v>
      </c>
      <c r="U189" s="7">
        <v>7.3</v>
      </c>
      <c r="V189" s="7">
        <v>0</v>
      </c>
      <c r="W189" s="7">
        <v>0</v>
      </c>
      <c r="X189" s="11">
        <v>2.2000000000000002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  <c r="AX189" s="1"/>
    </row>
    <row r="190" spans="1:50" x14ac:dyDescent="0.35">
      <c r="A190" s="1" t="s">
        <v>23</v>
      </c>
      <c r="B190" t="s">
        <v>16</v>
      </c>
      <c r="C190">
        <v>3</v>
      </c>
      <c r="D190">
        <v>1</v>
      </c>
      <c r="E190">
        <v>9</v>
      </c>
      <c r="F190">
        <v>100</v>
      </c>
      <c r="G190">
        <v>110</v>
      </c>
      <c r="H190">
        <v>30</v>
      </c>
      <c r="I190" s="11">
        <v>5.8</v>
      </c>
      <c r="J190">
        <v>0</v>
      </c>
      <c r="K190">
        <v>9</v>
      </c>
      <c r="L190">
        <v>0</v>
      </c>
      <c r="M190">
        <v>0</v>
      </c>
      <c r="N190">
        <v>9</v>
      </c>
      <c r="O190">
        <v>1</v>
      </c>
      <c r="P190">
        <v>2</v>
      </c>
      <c r="Q190">
        <v>2</v>
      </c>
      <c r="R190">
        <v>0</v>
      </c>
      <c r="S190">
        <v>4</v>
      </c>
      <c r="T190" s="7">
        <v>41</v>
      </c>
      <c r="U190" s="7">
        <v>7.1</v>
      </c>
      <c r="V190" s="7">
        <v>10</v>
      </c>
      <c r="W190" s="7">
        <v>4.7</v>
      </c>
      <c r="X190" s="11">
        <v>6.2</v>
      </c>
      <c r="Y190">
        <v>100</v>
      </c>
      <c r="Z190">
        <v>100</v>
      </c>
      <c r="AA190" s="3">
        <v>10.3</v>
      </c>
      <c r="AB190" s="3">
        <v>4.2</v>
      </c>
      <c r="AC190" s="3">
        <v>10.1</v>
      </c>
      <c r="AD190" s="3">
        <v>3.7</v>
      </c>
      <c r="AE190" s="3">
        <v>10.199999999999999</v>
      </c>
      <c r="AF190" s="3">
        <v>3.7</v>
      </c>
      <c r="AG190" s="3">
        <v>10.3</v>
      </c>
      <c r="AH190" s="3">
        <v>3.1</v>
      </c>
      <c r="AI190" s="3">
        <v>10.199999999999999</v>
      </c>
      <c r="AJ190" s="3">
        <v>3.3</v>
      </c>
      <c r="AK190" s="3">
        <v>10.199999999999999</v>
      </c>
      <c r="AL190" s="3">
        <v>3.5</v>
      </c>
      <c r="AS190" t="s">
        <v>75</v>
      </c>
      <c r="AT190" t="s">
        <v>71</v>
      </c>
      <c r="AX190" s="1"/>
    </row>
    <row r="191" spans="1:50" x14ac:dyDescent="0.35">
      <c r="A191" s="1" t="s">
        <v>23</v>
      </c>
      <c r="B191" t="s">
        <v>16</v>
      </c>
      <c r="C191">
        <v>3</v>
      </c>
      <c r="D191">
        <v>1</v>
      </c>
      <c r="E191">
        <v>10</v>
      </c>
      <c r="F191">
        <v>120</v>
      </c>
      <c r="G191">
        <v>90</v>
      </c>
      <c r="H191">
        <v>20</v>
      </c>
      <c r="I191" s="11">
        <v>4.4000000000000004</v>
      </c>
      <c r="J191">
        <v>0</v>
      </c>
      <c r="K191">
        <v>8</v>
      </c>
      <c r="L191">
        <v>0</v>
      </c>
      <c r="M191">
        <v>0</v>
      </c>
      <c r="N191">
        <v>7</v>
      </c>
      <c r="O191">
        <v>0</v>
      </c>
      <c r="P191">
        <v>4</v>
      </c>
      <c r="Q191">
        <v>2</v>
      </c>
      <c r="R191">
        <v>0</v>
      </c>
      <c r="S191">
        <v>1</v>
      </c>
      <c r="T191" s="7">
        <v>31</v>
      </c>
      <c r="U191" s="7">
        <v>5.8</v>
      </c>
      <c r="V191" s="7">
        <v>19</v>
      </c>
      <c r="W191" s="7">
        <v>4.4000000000000004</v>
      </c>
      <c r="X191" s="11">
        <v>5.05</v>
      </c>
      <c r="Y191">
        <v>40</v>
      </c>
      <c r="Z191">
        <v>50</v>
      </c>
      <c r="AA191" s="3">
        <v>10.1</v>
      </c>
      <c r="AB191" s="3">
        <v>4.2</v>
      </c>
      <c r="AC191" s="3">
        <v>10.1</v>
      </c>
      <c r="AD191" s="3">
        <v>4</v>
      </c>
      <c r="AE191" s="3">
        <v>10</v>
      </c>
      <c r="AF191" s="3">
        <v>3.8</v>
      </c>
      <c r="AG191" s="3">
        <v>9.9</v>
      </c>
      <c r="AH191" s="3">
        <v>3.9</v>
      </c>
      <c r="AI191" s="3">
        <v>10.3</v>
      </c>
      <c r="AJ191" s="3">
        <v>3.3</v>
      </c>
      <c r="AK191" s="3">
        <v>9.9</v>
      </c>
      <c r="AL191" s="3">
        <v>3.7</v>
      </c>
      <c r="AS191" t="s">
        <v>75</v>
      </c>
      <c r="AT191" t="s">
        <v>71</v>
      </c>
      <c r="AX191" s="1"/>
    </row>
    <row r="192" spans="1:50" x14ac:dyDescent="0.35">
      <c r="A192" s="1" t="s">
        <v>23</v>
      </c>
      <c r="B192" t="s">
        <v>16</v>
      </c>
      <c r="C192">
        <v>3</v>
      </c>
      <c r="D192">
        <v>1</v>
      </c>
      <c r="E192">
        <v>11</v>
      </c>
      <c r="I192" s="11"/>
      <c r="T192" s="7"/>
      <c r="U192" s="7"/>
      <c r="V192" s="7"/>
      <c r="W192" s="7"/>
      <c r="X192" s="11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S192" t="s">
        <v>75</v>
      </c>
      <c r="AT192" t="s">
        <v>71</v>
      </c>
      <c r="AX192" s="1"/>
    </row>
    <row r="193" spans="1:50" x14ac:dyDescent="0.35">
      <c r="A193" s="1" t="s">
        <v>23</v>
      </c>
      <c r="B193" t="s">
        <v>16</v>
      </c>
      <c r="C193">
        <v>3</v>
      </c>
      <c r="D193">
        <v>1</v>
      </c>
      <c r="E193">
        <v>12</v>
      </c>
      <c r="I193" s="11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 t="s">
        <v>23</v>
      </c>
      <c r="B194" t="s">
        <v>16</v>
      </c>
      <c r="C194">
        <v>3</v>
      </c>
      <c r="D194">
        <v>1</v>
      </c>
      <c r="E194">
        <v>13</v>
      </c>
      <c r="I194" s="11"/>
      <c r="T194" s="7"/>
      <c r="U194" s="7"/>
      <c r="V194" s="7"/>
      <c r="W194" s="7"/>
      <c r="X194" s="11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 t="s">
        <v>23</v>
      </c>
      <c r="B195" t="s">
        <v>16</v>
      </c>
      <c r="C195">
        <v>3</v>
      </c>
      <c r="D195">
        <v>1</v>
      </c>
      <c r="E195">
        <v>14</v>
      </c>
      <c r="I195" s="11"/>
      <c r="T195" s="7"/>
      <c r="U195" s="7"/>
      <c r="V195" s="7"/>
      <c r="W195" s="7"/>
      <c r="X195" s="11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S195" t="s">
        <v>75</v>
      </c>
      <c r="AT195" t="s">
        <v>71</v>
      </c>
      <c r="AX195" s="1"/>
    </row>
    <row r="196" spans="1:50" x14ac:dyDescent="0.35">
      <c r="A196" s="1" t="s">
        <v>23</v>
      </c>
      <c r="B196" t="s">
        <v>16</v>
      </c>
      <c r="C196">
        <v>3</v>
      </c>
      <c r="D196">
        <v>1</v>
      </c>
      <c r="E196">
        <v>15</v>
      </c>
      <c r="I196" s="11"/>
      <c r="T196" s="7"/>
      <c r="U196" s="7"/>
      <c r="V196" s="7"/>
      <c r="W196" s="7"/>
      <c r="X196" s="11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 t="s">
        <v>23</v>
      </c>
      <c r="B197" t="s">
        <v>16</v>
      </c>
      <c r="C197">
        <v>3</v>
      </c>
      <c r="D197">
        <v>1</v>
      </c>
      <c r="E197">
        <v>16</v>
      </c>
      <c r="I197" s="11"/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 t="s">
        <v>23</v>
      </c>
      <c r="B198" t="s">
        <v>16</v>
      </c>
      <c r="C198">
        <v>3</v>
      </c>
      <c r="D198">
        <v>1</v>
      </c>
      <c r="E198">
        <v>17</v>
      </c>
      <c r="F198">
        <v>140</v>
      </c>
      <c r="G198">
        <v>80</v>
      </c>
      <c r="H198">
        <v>20</v>
      </c>
      <c r="I198" s="11">
        <v>1</v>
      </c>
      <c r="J198">
        <v>0</v>
      </c>
      <c r="K198">
        <v>6</v>
      </c>
      <c r="L198">
        <v>1</v>
      </c>
      <c r="M198">
        <v>0</v>
      </c>
      <c r="N198">
        <v>6</v>
      </c>
      <c r="O198">
        <v>0</v>
      </c>
      <c r="P198">
        <v>0</v>
      </c>
      <c r="Q198">
        <v>0</v>
      </c>
      <c r="R198">
        <v>4</v>
      </c>
      <c r="S198">
        <v>2</v>
      </c>
      <c r="T198" s="7">
        <v>14</v>
      </c>
      <c r="U198" s="7">
        <v>5</v>
      </c>
      <c r="V198" s="7">
        <v>7</v>
      </c>
      <c r="W198" s="7">
        <v>5.7</v>
      </c>
      <c r="X198" s="11">
        <v>1.5</v>
      </c>
      <c r="Y198" s="9"/>
      <c r="Z198" s="9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S198" t="s">
        <v>75</v>
      </c>
      <c r="AT198" t="s">
        <v>71</v>
      </c>
      <c r="AX198" s="1"/>
    </row>
    <row r="199" spans="1:50" x14ac:dyDescent="0.35">
      <c r="A199" s="1" t="s">
        <v>23</v>
      </c>
      <c r="B199" t="s">
        <v>16</v>
      </c>
      <c r="C199">
        <v>3</v>
      </c>
      <c r="D199">
        <v>1</v>
      </c>
      <c r="E199">
        <v>18</v>
      </c>
      <c r="F199">
        <v>130</v>
      </c>
      <c r="G199">
        <v>230</v>
      </c>
      <c r="H199">
        <v>20</v>
      </c>
      <c r="I199" s="11">
        <v>2.4</v>
      </c>
      <c r="J199">
        <v>0</v>
      </c>
      <c r="K199">
        <v>5</v>
      </c>
      <c r="L199">
        <v>2</v>
      </c>
      <c r="M199">
        <v>0</v>
      </c>
      <c r="N199">
        <v>5</v>
      </c>
      <c r="O199">
        <v>0</v>
      </c>
      <c r="P199">
        <v>1</v>
      </c>
      <c r="Q199">
        <v>0</v>
      </c>
      <c r="R199">
        <v>0</v>
      </c>
      <c r="S199">
        <v>4</v>
      </c>
      <c r="T199" s="7">
        <v>16</v>
      </c>
      <c r="U199" s="7">
        <v>3.6</v>
      </c>
      <c r="V199" s="7">
        <v>0</v>
      </c>
      <c r="W199" s="7">
        <v>0</v>
      </c>
      <c r="X199" s="11">
        <v>3.15</v>
      </c>
      <c r="Y199" s="9"/>
      <c r="Z199" s="9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S199" t="s">
        <v>75</v>
      </c>
      <c r="AT199" t="s">
        <v>71</v>
      </c>
      <c r="AX199" s="1"/>
    </row>
    <row r="200" spans="1:50" x14ac:dyDescent="0.35">
      <c r="A200" s="1" t="s">
        <v>23</v>
      </c>
      <c r="B200" t="s">
        <v>16</v>
      </c>
      <c r="C200">
        <v>3</v>
      </c>
      <c r="D200">
        <v>1</v>
      </c>
      <c r="E200">
        <v>19</v>
      </c>
      <c r="I200" s="11"/>
      <c r="T200" s="7"/>
      <c r="U200" s="7"/>
      <c r="V200" s="7"/>
      <c r="W200" s="7"/>
      <c r="X200" s="11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  <c r="AX200" s="1"/>
    </row>
    <row r="201" spans="1:50" x14ac:dyDescent="0.35">
      <c r="A201" s="1" t="s">
        <v>23</v>
      </c>
      <c r="B201" t="s">
        <v>16</v>
      </c>
      <c r="C201">
        <v>3</v>
      </c>
      <c r="D201">
        <v>1</v>
      </c>
      <c r="E201">
        <v>20</v>
      </c>
      <c r="I201" s="11"/>
      <c r="T201" s="7"/>
      <c r="U201" s="7"/>
      <c r="V201" s="7"/>
      <c r="W201" s="7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 t="s">
        <v>23</v>
      </c>
      <c r="B202" t="s">
        <v>16</v>
      </c>
      <c r="C202">
        <v>3</v>
      </c>
      <c r="D202">
        <v>1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S202" t="s">
        <v>75</v>
      </c>
      <c r="AT202" t="s">
        <v>71</v>
      </c>
      <c r="AX202" s="1"/>
    </row>
    <row r="203" spans="1:50" x14ac:dyDescent="0.35">
      <c r="A203" s="1" t="s">
        <v>23</v>
      </c>
      <c r="B203" t="s">
        <v>16</v>
      </c>
      <c r="C203">
        <v>3</v>
      </c>
      <c r="D203">
        <v>1</v>
      </c>
      <c r="AS203" t="s">
        <v>75</v>
      </c>
      <c r="AT203" t="s">
        <v>71</v>
      </c>
      <c r="AX203" s="1"/>
    </row>
    <row r="204" spans="1:50" x14ac:dyDescent="0.35">
      <c r="A204" s="1" t="s">
        <v>23</v>
      </c>
      <c r="B204" t="s">
        <v>16</v>
      </c>
      <c r="C204">
        <v>3</v>
      </c>
      <c r="D204">
        <v>1</v>
      </c>
      <c r="AS204" t="s">
        <v>75</v>
      </c>
      <c r="AT204" t="s">
        <v>71</v>
      </c>
      <c r="AX204" s="1"/>
    </row>
    <row r="205" spans="1:50" x14ac:dyDescent="0.35">
      <c r="A205" s="1" t="s">
        <v>23</v>
      </c>
      <c r="B205" t="s">
        <v>16</v>
      </c>
      <c r="C205">
        <v>3</v>
      </c>
      <c r="D205">
        <v>1</v>
      </c>
      <c r="AS205" t="s">
        <v>75</v>
      </c>
      <c r="AT205" t="s">
        <v>71</v>
      </c>
      <c r="AX205" s="1"/>
    </row>
    <row r="206" spans="1:50" x14ac:dyDescent="0.35">
      <c r="A206" s="1" t="s">
        <v>23</v>
      </c>
      <c r="B206" t="s">
        <v>16</v>
      </c>
      <c r="C206">
        <v>3</v>
      </c>
      <c r="D206">
        <v>1</v>
      </c>
      <c r="AS206" t="s">
        <v>75</v>
      </c>
      <c r="AT206" t="s">
        <v>71</v>
      </c>
      <c r="AX206" s="1"/>
    </row>
    <row r="207" spans="1:50" x14ac:dyDescent="0.35">
      <c r="A207" s="1" t="s">
        <v>23</v>
      </c>
      <c r="B207" t="s">
        <v>16</v>
      </c>
      <c r="C207">
        <v>3</v>
      </c>
      <c r="D207">
        <v>1</v>
      </c>
      <c r="AS207" t="s">
        <v>75</v>
      </c>
      <c r="AT207" t="s">
        <v>71</v>
      </c>
      <c r="AX207" s="1"/>
    </row>
    <row r="208" spans="1:50" x14ac:dyDescent="0.35">
      <c r="A208" s="1" t="s">
        <v>23</v>
      </c>
      <c r="B208" t="s">
        <v>16</v>
      </c>
      <c r="C208">
        <v>3</v>
      </c>
      <c r="D208">
        <v>1</v>
      </c>
      <c r="AS208" t="s">
        <v>75</v>
      </c>
      <c r="AT208" t="s">
        <v>71</v>
      </c>
      <c r="AX208" s="1"/>
    </row>
    <row r="209" spans="1:50" x14ac:dyDescent="0.35">
      <c r="A209" s="1" t="s">
        <v>23</v>
      </c>
      <c r="B209" t="s">
        <v>16</v>
      </c>
      <c r="C209">
        <v>3</v>
      </c>
      <c r="D209">
        <v>1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09"/>
  <sheetViews>
    <sheetView zoomScale="80" zoomScaleNormal="80" workbookViewId="0">
      <pane xSplit="5" ySplit="1" topLeftCell="AH85" activePane="bottomRight" state="frozen"/>
      <selection activeCell="AW15" sqref="AW15"/>
      <selection pane="topRight" activeCell="AW15" sqref="AW15"/>
      <selection pane="bottomLeft" activeCell="AW15" sqref="AW15"/>
      <selection pane="bottomRight" activeCell="AL97" sqref="AL97"/>
    </sheetView>
  </sheetViews>
  <sheetFormatPr defaultRowHeight="14.5" x14ac:dyDescent="0.35"/>
  <cols>
    <col min="1" max="1" width="10.81640625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5" max="45" width="11.26953125" customWidth="1"/>
    <col min="47" max="47" width="2.2695312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>
        <v>42044</v>
      </c>
      <c r="B2" t="s">
        <v>12</v>
      </c>
      <c r="C2">
        <v>3</v>
      </c>
      <c r="D2">
        <v>4</v>
      </c>
      <c r="E2">
        <v>1</v>
      </c>
      <c r="I2" s="11">
        <v>5</v>
      </c>
      <c r="J2">
        <v>0</v>
      </c>
      <c r="L2">
        <v>9</v>
      </c>
      <c r="T2" s="7"/>
      <c r="U2" s="7"/>
      <c r="V2" s="7"/>
      <c r="W2" s="7"/>
      <c r="X2" s="11">
        <v>4.8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3000.1</v>
      </c>
      <c r="AN2" s="7">
        <v>288.89999999999998</v>
      </c>
      <c r="AO2" s="7">
        <v>3000.1</v>
      </c>
      <c r="AP2" s="7">
        <v>320.2</v>
      </c>
      <c r="AQ2" s="8">
        <v>3000.5</v>
      </c>
      <c r="AR2" s="8">
        <v>328.1</v>
      </c>
      <c r="AS2" s="3" t="s">
        <v>69</v>
      </c>
      <c r="AT2" s="3" t="s">
        <v>70</v>
      </c>
      <c r="AX2" s="1"/>
    </row>
    <row r="3" spans="1:50" x14ac:dyDescent="0.35">
      <c r="A3" s="1">
        <v>42044</v>
      </c>
      <c r="B3" t="s">
        <v>12</v>
      </c>
      <c r="C3">
        <v>3</v>
      </c>
      <c r="D3">
        <v>4</v>
      </c>
      <c r="E3">
        <v>2</v>
      </c>
      <c r="I3" s="11">
        <v>5.65</v>
      </c>
      <c r="J3">
        <v>0</v>
      </c>
      <c r="L3">
        <v>0</v>
      </c>
      <c r="T3" s="7"/>
      <c r="U3" s="7"/>
      <c r="V3" s="7"/>
      <c r="W3" s="7"/>
      <c r="X3" s="11">
        <v>5.6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>
        <v>42044</v>
      </c>
      <c r="B4" t="s">
        <v>12</v>
      </c>
      <c r="C4">
        <v>3</v>
      </c>
      <c r="D4">
        <v>4</v>
      </c>
      <c r="E4">
        <v>3</v>
      </c>
      <c r="I4" s="11">
        <v>4.5</v>
      </c>
      <c r="J4">
        <v>0</v>
      </c>
      <c r="L4">
        <v>1</v>
      </c>
      <c r="T4" s="7"/>
      <c r="U4" s="7"/>
      <c r="V4" s="7"/>
      <c r="W4" s="7"/>
      <c r="X4" s="11">
        <v>4.25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t="s">
        <v>69</v>
      </c>
      <c r="AT4" t="s">
        <v>70</v>
      </c>
      <c r="AX4" s="1"/>
    </row>
    <row r="5" spans="1:50" x14ac:dyDescent="0.35">
      <c r="A5" s="1">
        <v>42044</v>
      </c>
      <c r="B5" t="s">
        <v>12</v>
      </c>
      <c r="C5">
        <v>3</v>
      </c>
      <c r="D5">
        <v>4</v>
      </c>
      <c r="E5">
        <v>4</v>
      </c>
      <c r="F5">
        <v>54</v>
      </c>
      <c r="G5">
        <v>90</v>
      </c>
      <c r="H5">
        <v>24</v>
      </c>
      <c r="I5" s="11">
        <v>7.1</v>
      </c>
      <c r="J5">
        <v>0</v>
      </c>
      <c r="K5">
        <v>15</v>
      </c>
      <c r="L5">
        <v>3</v>
      </c>
      <c r="M5">
        <v>0</v>
      </c>
      <c r="N5">
        <v>15</v>
      </c>
      <c r="O5">
        <v>1</v>
      </c>
      <c r="P5">
        <v>4</v>
      </c>
      <c r="Q5">
        <v>1</v>
      </c>
      <c r="R5">
        <v>2</v>
      </c>
      <c r="S5">
        <v>7</v>
      </c>
      <c r="T5" s="7">
        <v>41</v>
      </c>
      <c r="U5" s="7">
        <v>8.4</v>
      </c>
      <c r="V5" s="7">
        <v>8</v>
      </c>
      <c r="W5" s="7">
        <v>4.3</v>
      </c>
      <c r="X5" s="11">
        <v>6.7</v>
      </c>
      <c r="Y5">
        <v>10</v>
      </c>
      <c r="Z5">
        <v>10</v>
      </c>
      <c r="AA5" s="2">
        <v>10.000299999999999</v>
      </c>
      <c r="AB5" s="2">
        <v>3.734</v>
      </c>
      <c r="AC5" s="2">
        <v>10.0063</v>
      </c>
      <c r="AD5" s="2">
        <v>3.2854999999999999</v>
      </c>
      <c r="AE5" s="2">
        <v>10.0259</v>
      </c>
      <c r="AF5" s="2">
        <v>3.2181999999999999</v>
      </c>
      <c r="AG5" s="2">
        <v>10.0921</v>
      </c>
      <c r="AH5" s="2">
        <v>3.2216</v>
      </c>
      <c r="AI5" s="2">
        <v>10.095000000000001</v>
      </c>
      <c r="AJ5" s="2">
        <v>3.0129000000000001</v>
      </c>
      <c r="AK5" s="2">
        <v>10.036</v>
      </c>
      <c r="AL5" s="2">
        <v>3.0396999999999998</v>
      </c>
      <c r="AS5" t="s">
        <v>69</v>
      </c>
      <c r="AT5" t="s">
        <v>70</v>
      </c>
      <c r="AX5" s="1"/>
    </row>
    <row r="6" spans="1:50" x14ac:dyDescent="0.35">
      <c r="A6" s="1">
        <v>42044</v>
      </c>
      <c r="B6" t="s">
        <v>12</v>
      </c>
      <c r="C6">
        <v>3</v>
      </c>
      <c r="D6">
        <v>4</v>
      </c>
      <c r="E6">
        <v>5</v>
      </c>
      <c r="I6" s="11">
        <v>5.05</v>
      </c>
      <c r="J6">
        <v>0</v>
      </c>
      <c r="L6">
        <v>0</v>
      </c>
      <c r="T6" s="7"/>
      <c r="U6" s="7"/>
      <c r="V6" s="7"/>
      <c r="W6" s="7"/>
      <c r="X6" s="11">
        <v>4.9000000000000004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>
        <v>42044</v>
      </c>
      <c r="B7" t="s">
        <v>12</v>
      </c>
      <c r="C7">
        <v>3</v>
      </c>
      <c r="D7">
        <v>4</v>
      </c>
      <c r="E7">
        <v>6</v>
      </c>
      <c r="F7">
        <v>92</v>
      </c>
      <c r="G7">
        <v>86</v>
      </c>
      <c r="H7">
        <v>13</v>
      </c>
      <c r="I7" s="11">
        <v>6.2</v>
      </c>
      <c r="J7">
        <v>0</v>
      </c>
      <c r="K7">
        <v>17</v>
      </c>
      <c r="L7">
        <v>0</v>
      </c>
      <c r="M7">
        <v>1</v>
      </c>
      <c r="N7">
        <v>16</v>
      </c>
      <c r="O7">
        <v>0</v>
      </c>
      <c r="P7">
        <v>7</v>
      </c>
      <c r="Q7">
        <v>0</v>
      </c>
      <c r="R7">
        <v>3</v>
      </c>
      <c r="S7">
        <v>6</v>
      </c>
      <c r="T7" s="7">
        <v>35</v>
      </c>
      <c r="U7" s="7">
        <v>7.6</v>
      </c>
      <c r="V7" s="7">
        <v>5</v>
      </c>
      <c r="W7" s="7">
        <v>3.9</v>
      </c>
      <c r="X7" s="11">
        <v>5.9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>
        <v>42044</v>
      </c>
      <c r="B8" t="s">
        <v>12</v>
      </c>
      <c r="C8">
        <v>3</v>
      </c>
      <c r="D8">
        <v>4</v>
      </c>
      <c r="E8">
        <v>7</v>
      </c>
      <c r="F8">
        <v>56</v>
      </c>
      <c r="G8">
        <v>60</v>
      </c>
      <c r="H8">
        <v>15</v>
      </c>
      <c r="I8" s="11">
        <v>5.15</v>
      </c>
      <c r="J8">
        <v>0</v>
      </c>
      <c r="K8">
        <v>18</v>
      </c>
      <c r="L8">
        <v>0</v>
      </c>
      <c r="M8">
        <v>0</v>
      </c>
      <c r="N8">
        <v>18</v>
      </c>
      <c r="O8">
        <v>2</v>
      </c>
      <c r="P8">
        <v>5</v>
      </c>
      <c r="Q8">
        <v>2</v>
      </c>
      <c r="R8">
        <v>0</v>
      </c>
      <c r="S8">
        <v>9</v>
      </c>
      <c r="T8" s="7">
        <v>34</v>
      </c>
      <c r="U8" s="7">
        <v>4.4000000000000004</v>
      </c>
      <c r="V8" s="7">
        <v>7</v>
      </c>
      <c r="W8" s="7">
        <v>4.5</v>
      </c>
      <c r="X8" s="11">
        <v>4.8</v>
      </c>
      <c r="Y8">
        <v>10</v>
      </c>
      <c r="Z8">
        <v>10</v>
      </c>
      <c r="AA8" s="2">
        <v>10.036300000000001</v>
      </c>
      <c r="AB8" s="2">
        <v>4.4385000000000003</v>
      </c>
      <c r="AC8" s="2">
        <v>10.0472</v>
      </c>
      <c r="AD8" s="2">
        <v>3.8212999999999999</v>
      </c>
      <c r="AE8" s="2">
        <v>10.0655</v>
      </c>
      <c r="AF8" s="2">
        <v>2.7765</v>
      </c>
      <c r="AG8" s="2">
        <v>10.0236</v>
      </c>
      <c r="AH8" s="2">
        <v>4.2911000000000001</v>
      </c>
      <c r="AI8" s="2">
        <v>10.0246</v>
      </c>
      <c r="AJ8" s="2">
        <v>4.1885000000000003</v>
      </c>
      <c r="AK8" s="2">
        <v>10.0305</v>
      </c>
      <c r="AL8" s="2">
        <v>4.2476000000000003</v>
      </c>
      <c r="AS8" t="s">
        <v>69</v>
      </c>
      <c r="AT8" t="s">
        <v>70</v>
      </c>
      <c r="AX8" s="1"/>
    </row>
    <row r="9" spans="1:50" x14ac:dyDescent="0.35">
      <c r="A9" s="1">
        <v>42044</v>
      </c>
      <c r="B9" t="s">
        <v>12</v>
      </c>
      <c r="C9">
        <v>3</v>
      </c>
      <c r="D9">
        <v>4</v>
      </c>
      <c r="E9">
        <v>8</v>
      </c>
      <c r="F9">
        <v>70</v>
      </c>
      <c r="G9">
        <v>90</v>
      </c>
      <c r="H9">
        <v>27</v>
      </c>
      <c r="I9" s="11">
        <v>7.1</v>
      </c>
      <c r="J9">
        <v>0</v>
      </c>
      <c r="K9">
        <v>18</v>
      </c>
      <c r="L9">
        <v>0</v>
      </c>
      <c r="M9">
        <v>1</v>
      </c>
      <c r="N9">
        <v>18</v>
      </c>
      <c r="O9">
        <v>1</v>
      </c>
      <c r="P9">
        <v>6</v>
      </c>
      <c r="Q9">
        <v>3</v>
      </c>
      <c r="R9">
        <v>3</v>
      </c>
      <c r="S9">
        <v>5</v>
      </c>
      <c r="T9" s="7">
        <v>38</v>
      </c>
      <c r="U9" s="7">
        <v>5.9</v>
      </c>
      <c r="V9" s="7">
        <v>18</v>
      </c>
      <c r="W9" s="7">
        <v>3.4</v>
      </c>
      <c r="X9" s="11">
        <v>6.85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>
        <v>42044</v>
      </c>
      <c r="B10" t="s">
        <v>12</v>
      </c>
      <c r="C10">
        <v>3</v>
      </c>
      <c r="D10">
        <v>4</v>
      </c>
      <c r="E10">
        <v>9</v>
      </c>
      <c r="I10" s="11">
        <v>5.4</v>
      </c>
      <c r="J10">
        <v>1</v>
      </c>
      <c r="L10">
        <v>1</v>
      </c>
      <c r="T10" s="7"/>
      <c r="U10" s="7"/>
      <c r="V10" s="7"/>
      <c r="W10" s="7"/>
      <c r="X10" s="11">
        <v>5.0999999999999996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>
        <v>42044</v>
      </c>
      <c r="B11" t="s">
        <v>12</v>
      </c>
      <c r="C11">
        <v>3</v>
      </c>
      <c r="D11">
        <v>4</v>
      </c>
      <c r="E11">
        <v>10</v>
      </c>
      <c r="F11">
        <v>62</v>
      </c>
      <c r="G11">
        <v>56</v>
      </c>
      <c r="H11">
        <v>13</v>
      </c>
      <c r="I11" s="11">
        <v>4.8</v>
      </c>
      <c r="J11">
        <v>0</v>
      </c>
      <c r="K11" s="9">
        <v>11</v>
      </c>
      <c r="L11">
        <v>2</v>
      </c>
      <c r="M11">
        <v>0</v>
      </c>
      <c r="N11">
        <v>11</v>
      </c>
      <c r="O11">
        <v>1</v>
      </c>
      <c r="P11">
        <v>2</v>
      </c>
      <c r="Q11">
        <v>0</v>
      </c>
      <c r="R11">
        <v>1</v>
      </c>
      <c r="S11">
        <v>7</v>
      </c>
      <c r="T11" s="7">
        <v>27</v>
      </c>
      <c r="U11" s="7">
        <v>7.7</v>
      </c>
      <c r="V11" s="7">
        <v>13</v>
      </c>
      <c r="W11" s="7">
        <v>4.4000000000000004</v>
      </c>
      <c r="X11" s="11">
        <v>4.5999999999999996</v>
      </c>
      <c r="Y11">
        <v>30</v>
      </c>
      <c r="Z11">
        <v>20</v>
      </c>
      <c r="AA11" s="2">
        <v>10.009600000000001</v>
      </c>
      <c r="AB11" s="2">
        <v>3.9887000000000001</v>
      </c>
      <c r="AC11" s="2">
        <v>10.0032</v>
      </c>
      <c r="AD11" s="2">
        <v>3.7987000000000002</v>
      </c>
      <c r="AE11" s="2">
        <v>10.0351</v>
      </c>
      <c r="AF11" s="2">
        <v>3.8292000000000002</v>
      </c>
      <c r="AG11" s="2">
        <v>10.055199999999999</v>
      </c>
      <c r="AH11" s="2">
        <v>4.2568999999999999</v>
      </c>
      <c r="AI11" s="2">
        <v>10.0548</v>
      </c>
      <c r="AJ11" s="2">
        <v>3.7067000000000001</v>
      </c>
      <c r="AK11" s="2">
        <v>10.0075</v>
      </c>
      <c r="AL11" s="2">
        <v>4.1516999999999999</v>
      </c>
      <c r="AS11" t="s">
        <v>69</v>
      </c>
      <c r="AT11" t="s">
        <v>70</v>
      </c>
      <c r="AX11" s="1"/>
    </row>
    <row r="12" spans="1:50" x14ac:dyDescent="0.35">
      <c r="A12" s="1">
        <v>42044</v>
      </c>
      <c r="B12" t="s">
        <v>12</v>
      </c>
      <c r="C12">
        <v>3</v>
      </c>
      <c r="D12">
        <v>4</v>
      </c>
      <c r="E12">
        <v>11</v>
      </c>
      <c r="F12">
        <v>80</v>
      </c>
      <c r="G12">
        <v>100</v>
      </c>
      <c r="H12">
        <v>23</v>
      </c>
      <c r="I12" s="11">
        <v>10.8</v>
      </c>
      <c r="J12">
        <v>1</v>
      </c>
      <c r="K12">
        <v>28</v>
      </c>
      <c r="L12">
        <v>0</v>
      </c>
      <c r="M12">
        <v>0</v>
      </c>
      <c r="N12">
        <v>23</v>
      </c>
      <c r="O12">
        <v>0</v>
      </c>
      <c r="P12">
        <v>6</v>
      </c>
      <c r="Q12">
        <v>3</v>
      </c>
      <c r="R12">
        <v>6</v>
      </c>
      <c r="S12">
        <v>8</v>
      </c>
      <c r="T12" s="7">
        <v>43</v>
      </c>
      <c r="U12" s="7">
        <v>5.8</v>
      </c>
      <c r="V12" s="7">
        <v>8</v>
      </c>
      <c r="W12" s="7">
        <v>4</v>
      </c>
      <c r="X12" s="11">
        <v>10.3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>
        <v>42044</v>
      </c>
      <c r="B13" t="s">
        <v>12</v>
      </c>
      <c r="C13">
        <v>3</v>
      </c>
      <c r="D13">
        <v>4</v>
      </c>
      <c r="E13">
        <v>12</v>
      </c>
      <c r="F13">
        <v>72</v>
      </c>
      <c r="G13">
        <v>74</v>
      </c>
      <c r="H13">
        <v>24</v>
      </c>
      <c r="I13" s="11">
        <v>7.4</v>
      </c>
      <c r="J13">
        <v>0</v>
      </c>
      <c r="K13">
        <v>18</v>
      </c>
      <c r="L13">
        <v>1</v>
      </c>
      <c r="M13">
        <v>0</v>
      </c>
      <c r="N13">
        <v>17</v>
      </c>
      <c r="O13">
        <v>0</v>
      </c>
      <c r="P13">
        <v>8</v>
      </c>
      <c r="Q13">
        <v>3</v>
      </c>
      <c r="R13">
        <v>0</v>
      </c>
      <c r="S13">
        <v>6</v>
      </c>
      <c r="T13" s="7">
        <v>34</v>
      </c>
      <c r="U13" s="7">
        <v>6.4</v>
      </c>
      <c r="V13" s="7">
        <v>16</v>
      </c>
      <c r="W13" s="7">
        <v>3.7</v>
      </c>
      <c r="X13" s="11">
        <v>6.9</v>
      </c>
      <c r="Y13">
        <v>10</v>
      </c>
      <c r="Z13">
        <v>20</v>
      </c>
      <c r="AA13" s="2">
        <v>10.096399999999999</v>
      </c>
      <c r="AB13" s="2">
        <v>3.7172000000000001</v>
      </c>
      <c r="AC13" s="2">
        <v>10.082599999999999</v>
      </c>
      <c r="AD13" s="2">
        <v>4.0235000000000003</v>
      </c>
      <c r="AE13" s="2">
        <v>10.0467</v>
      </c>
      <c r="AF13" s="2">
        <v>3.3262</v>
      </c>
      <c r="AG13" s="2">
        <v>10.0825</v>
      </c>
      <c r="AH13" s="2">
        <v>4.4889000000000001</v>
      </c>
      <c r="AI13" s="2">
        <v>10.060499999999999</v>
      </c>
      <c r="AJ13" s="2">
        <v>4.4322999999999997</v>
      </c>
      <c r="AK13" s="2">
        <v>10.0284</v>
      </c>
      <c r="AL13" s="2">
        <v>4.0758999999999999</v>
      </c>
      <c r="AS13" t="s">
        <v>69</v>
      </c>
      <c r="AT13" t="s">
        <v>70</v>
      </c>
      <c r="AX13" s="1"/>
    </row>
    <row r="14" spans="1:50" x14ac:dyDescent="0.35">
      <c r="A14" s="1">
        <v>42044</v>
      </c>
      <c r="B14" t="s">
        <v>12</v>
      </c>
      <c r="C14">
        <v>3</v>
      </c>
      <c r="D14">
        <v>4</v>
      </c>
      <c r="E14">
        <v>13</v>
      </c>
      <c r="I14" s="11">
        <v>7.7</v>
      </c>
      <c r="J14">
        <v>0</v>
      </c>
      <c r="L14">
        <v>0</v>
      </c>
      <c r="T14" s="7"/>
      <c r="U14" s="7"/>
      <c r="V14" s="7"/>
      <c r="W14" s="7"/>
      <c r="X14" s="11">
        <v>7.5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S14" t="s">
        <v>69</v>
      </c>
      <c r="AT14" t="s">
        <v>70</v>
      </c>
      <c r="AX14" s="1"/>
    </row>
    <row r="15" spans="1:50" x14ac:dyDescent="0.35">
      <c r="A15" s="1">
        <v>42044</v>
      </c>
      <c r="B15" t="s">
        <v>12</v>
      </c>
      <c r="C15">
        <v>3</v>
      </c>
      <c r="D15">
        <v>4</v>
      </c>
      <c r="E15">
        <v>14</v>
      </c>
      <c r="F15">
        <v>78</v>
      </c>
      <c r="G15">
        <v>86</v>
      </c>
      <c r="H15">
        <v>27</v>
      </c>
      <c r="I15" s="11">
        <v>12.4</v>
      </c>
      <c r="J15">
        <v>0</v>
      </c>
      <c r="K15">
        <v>23</v>
      </c>
      <c r="L15">
        <v>4</v>
      </c>
      <c r="M15">
        <v>0</v>
      </c>
      <c r="N15">
        <v>14</v>
      </c>
      <c r="O15">
        <v>0</v>
      </c>
      <c r="P15">
        <v>3</v>
      </c>
      <c r="Q15">
        <v>6</v>
      </c>
      <c r="R15">
        <v>3</v>
      </c>
      <c r="S15">
        <v>2</v>
      </c>
      <c r="T15" s="7">
        <v>37</v>
      </c>
      <c r="U15" s="7">
        <v>8.4</v>
      </c>
      <c r="V15" s="7">
        <v>12</v>
      </c>
      <c r="W15" s="7">
        <v>5.0999999999999996</v>
      </c>
      <c r="X15" s="11">
        <v>11.9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>
        <v>42044</v>
      </c>
      <c r="B16" t="s">
        <v>12</v>
      </c>
      <c r="C16">
        <v>3</v>
      </c>
      <c r="D16">
        <v>4</v>
      </c>
      <c r="E16">
        <v>15</v>
      </c>
      <c r="I16" s="11">
        <v>0</v>
      </c>
      <c r="J16">
        <v>0</v>
      </c>
      <c r="L16">
        <v>10</v>
      </c>
      <c r="T16" s="7"/>
      <c r="U16" s="7"/>
      <c r="V16" s="7"/>
      <c r="W16" s="7"/>
      <c r="X16" s="11">
        <v>0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>
        <v>42044</v>
      </c>
      <c r="B17" t="s">
        <v>12</v>
      </c>
      <c r="C17">
        <v>3</v>
      </c>
      <c r="D17">
        <v>4</v>
      </c>
      <c r="E17">
        <v>16</v>
      </c>
      <c r="F17">
        <v>80</v>
      </c>
      <c r="G17">
        <v>105</v>
      </c>
      <c r="H17">
        <v>23</v>
      </c>
      <c r="I17" s="11">
        <v>8.8000000000000007</v>
      </c>
      <c r="J17">
        <v>1</v>
      </c>
      <c r="K17">
        <v>18</v>
      </c>
      <c r="L17">
        <v>0</v>
      </c>
      <c r="M17">
        <v>0</v>
      </c>
      <c r="N17">
        <v>17</v>
      </c>
      <c r="O17">
        <v>0</v>
      </c>
      <c r="P17">
        <v>6</v>
      </c>
      <c r="Q17">
        <v>0</v>
      </c>
      <c r="R17">
        <v>4</v>
      </c>
      <c r="S17">
        <v>7</v>
      </c>
      <c r="T17" s="7">
        <v>54</v>
      </c>
      <c r="U17" s="7">
        <v>4.7</v>
      </c>
      <c r="V17" s="7">
        <v>9</v>
      </c>
      <c r="W17" s="7">
        <v>2.8</v>
      </c>
      <c r="X17" s="11">
        <v>8.6999999999999993</v>
      </c>
      <c r="Y17">
        <v>5</v>
      </c>
      <c r="Z17">
        <v>5</v>
      </c>
      <c r="AA17" s="2">
        <v>10.0594</v>
      </c>
      <c r="AB17" s="2">
        <v>3.1880000000000002</v>
      </c>
      <c r="AC17" s="2">
        <v>10.039199999999999</v>
      </c>
      <c r="AD17" s="2">
        <v>2.5808</v>
      </c>
      <c r="AE17" s="2">
        <v>10.0213</v>
      </c>
      <c r="AF17" s="2">
        <v>2.3246000000000002</v>
      </c>
      <c r="AG17" s="2">
        <v>9.8321000000000005</v>
      </c>
      <c r="AH17" s="2">
        <v>3.7040999999999999</v>
      </c>
      <c r="AI17" s="2">
        <v>9.5091000000000001</v>
      </c>
      <c r="AJ17" s="2">
        <v>3.0876999999999999</v>
      </c>
      <c r="AK17" s="2">
        <v>7.6047000000000002</v>
      </c>
      <c r="AL17" s="2">
        <v>2.2532000000000001</v>
      </c>
      <c r="AS17" t="s">
        <v>69</v>
      </c>
      <c r="AT17" t="s">
        <v>70</v>
      </c>
      <c r="AX17" s="1"/>
    </row>
    <row r="18" spans="1:50" x14ac:dyDescent="0.35">
      <c r="A18" s="1">
        <v>42044</v>
      </c>
      <c r="B18" t="s">
        <v>12</v>
      </c>
      <c r="C18">
        <v>3</v>
      </c>
      <c r="D18">
        <v>4</v>
      </c>
      <c r="E18">
        <v>17</v>
      </c>
      <c r="F18">
        <v>76</v>
      </c>
      <c r="G18">
        <v>80</v>
      </c>
      <c r="H18">
        <v>15</v>
      </c>
      <c r="I18" s="11">
        <v>5.5</v>
      </c>
      <c r="J18">
        <v>0</v>
      </c>
      <c r="K18">
        <v>12</v>
      </c>
      <c r="L18">
        <v>0</v>
      </c>
      <c r="M18">
        <v>0</v>
      </c>
      <c r="N18">
        <v>12</v>
      </c>
      <c r="O18">
        <v>1</v>
      </c>
      <c r="P18">
        <v>3</v>
      </c>
      <c r="Q18">
        <v>1</v>
      </c>
      <c r="R18">
        <v>1</v>
      </c>
      <c r="S18">
        <v>6</v>
      </c>
      <c r="T18" s="7">
        <v>40</v>
      </c>
      <c r="U18" s="7">
        <v>6</v>
      </c>
      <c r="V18" s="7">
        <v>10</v>
      </c>
      <c r="W18" s="7">
        <v>4.2</v>
      </c>
      <c r="X18" s="11">
        <v>5.3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  <c r="AX18" s="1"/>
    </row>
    <row r="19" spans="1:50" x14ac:dyDescent="0.35">
      <c r="A19" s="1">
        <v>42044</v>
      </c>
      <c r="B19" t="s">
        <v>12</v>
      </c>
      <c r="C19">
        <v>3</v>
      </c>
      <c r="D19">
        <v>4</v>
      </c>
      <c r="E19">
        <v>18</v>
      </c>
      <c r="I19" s="11">
        <v>4.1500000000000004</v>
      </c>
      <c r="J19">
        <v>0</v>
      </c>
      <c r="L19">
        <v>7</v>
      </c>
      <c r="T19" s="7"/>
      <c r="U19" s="7"/>
      <c r="V19" s="7"/>
      <c r="W19" s="7"/>
      <c r="X19" s="11">
        <v>3.95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>
        <v>42044</v>
      </c>
      <c r="B20" t="s">
        <v>12</v>
      </c>
      <c r="C20">
        <v>3</v>
      </c>
      <c r="D20">
        <v>4</v>
      </c>
      <c r="E20">
        <v>19</v>
      </c>
      <c r="I20" s="11">
        <v>2.65</v>
      </c>
      <c r="J20">
        <v>0</v>
      </c>
      <c r="L20">
        <v>5</v>
      </c>
      <c r="T20" s="7"/>
      <c r="U20" s="7"/>
      <c r="V20" s="7"/>
      <c r="W20" s="7"/>
      <c r="X20" s="11">
        <v>2.4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t="s">
        <v>69</v>
      </c>
      <c r="AT20" t="s">
        <v>70</v>
      </c>
      <c r="AX20" s="1"/>
    </row>
    <row r="21" spans="1:50" x14ac:dyDescent="0.35">
      <c r="A21" s="1">
        <v>42044</v>
      </c>
      <c r="B21" t="s">
        <v>12</v>
      </c>
      <c r="C21">
        <v>3</v>
      </c>
      <c r="D21">
        <v>4</v>
      </c>
      <c r="E21">
        <v>20</v>
      </c>
      <c r="I21" s="11">
        <v>0</v>
      </c>
      <c r="J21">
        <v>0</v>
      </c>
      <c r="L21">
        <v>6</v>
      </c>
      <c r="T21" s="7"/>
      <c r="U21" s="7"/>
      <c r="V21" s="7"/>
      <c r="W21" s="7"/>
      <c r="X21" s="11">
        <v>0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  <c r="AX21" s="1"/>
    </row>
    <row r="22" spans="1:50" x14ac:dyDescent="0.35">
      <c r="A22" s="1">
        <v>42737</v>
      </c>
      <c r="B22" t="s">
        <v>15</v>
      </c>
      <c r="C22">
        <v>3</v>
      </c>
      <c r="D22">
        <v>4</v>
      </c>
      <c r="E22">
        <v>1</v>
      </c>
      <c r="I22" s="11"/>
      <c r="T22" s="7"/>
      <c r="U22" s="7"/>
      <c r="V22" s="7"/>
      <c r="W22" s="7"/>
      <c r="X22" s="1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S22" t="s">
        <v>69</v>
      </c>
      <c r="AT22" t="s">
        <v>71</v>
      </c>
      <c r="AX22" s="1"/>
    </row>
    <row r="23" spans="1:50" x14ac:dyDescent="0.35">
      <c r="A23" s="1">
        <v>42737</v>
      </c>
      <c r="B23" t="s">
        <v>15</v>
      </c>
      <c r="C23">
        <v>3</v>
      </c>
      <c r="D23">
        <v>4</v>
      </c>
      <c r="E23">
        <v>2</v>
      </c>
      <c r="I23" s="11"/>
      <c r="T23" s="7"/>
      <c r="U23" s="7"/>
      <c r="V23" s="7"/>
      <c r="W23" s="7"/>
      <c r="X23" s="1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>
        <v>42737</v>
      </c>
      <c r="B24" t="s">
        <v>15</v>
      </c>
      <c r="C24">
        <v>3</v>
      </c>
      <c r="D24">
        <v>4</v>
      </c>
      <c r="E24">
        <v>3</v>
      </c>
      <c r="F24">
        <v>60</v>
      </c>
      <c r="G24">
        <v>70</v>
      </c>
      <c r="H24">
        <v>10</v>
      </c>
      <c r="I24" s="11">
        <v>1.5</v>
      </c>
      <c r="J24">
        <v>0</v>
      </c>
      <c r="K24">
        <v>5</v>
      </c>
      <c r="L24">
        <v>1</v>
      </c>
      <c r="M24">
        <v>0</v>
      </c>
      <c r="N24">
        <v>5</v>
      </c>
      <c r="O24">
        <v>0</v>
      </c>
      <c r="P24">
        <v>0</v>
      </c>
      <c r="Q24">
        <v>1</v>
      </c>
      <c r="R24">
        <v>2</v>
      </c>
      <c r="S24">
        <v>2</v>
      </c>
      <c r="T24" s="7">
        <v>27</v>
      </c>
      <c r="U24" s="7">
        <v>4.5</v>
      </c>
      <c r="V24" s="7">
        <v>7</v>
      </c>
      <c r="W24" s="7">
        <v>2.6</v>
      </c>
      <c r="X24" s="11">
        <v>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>
        <v>2999.9</v>
      </c>
      <c r="AN24">
        <v>272.60000000000002</v>
      </c>
      <c r="AO24">
        <v>3000.1</v>
      </c>
      <c r="AP24">
        <v>291.5</v>
      </c>
      <c r="AQ24">
        <v>2999.8</v>
      </c>
      <c r="AR24">
        <v>294.89999999999998</v>
      </c>
      <c r="AS24" s="3" t="s">
        <v>69</v>
      </c>
      <c r="AT24" s="3" t="s">
        <v>71</v>
      </c>
      <c r="AX24" s="1"/>
    </row>
    <row r="25" spans="1:50" x14ac:dyDescent="0.35">
      <c r="A25" s="1">
        <v>42737</v>
      </c>
      <c r="B25" t="s">
        <v>15</v>
      </c>
      <c r="C25">
        <v>3</v>
      </c>
      <c r="D25">
        <v>4</v>
      </c>
      <c r="E25">
        <v>4</v>
      </c>
      <c r="I25" s="11"/>
      <c r="T25" s="7"/>
      <c r="U25" s="7"/>
      <c r="V25" s="7"/>
      <c r="W25" s="7"/>
      <c r="X25" s="1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>
        <v>42737</v>
      </c>
      <c r="B26" t="s">
        <v>15</v>
      </c>
      <c r="C26">
        <v>3</v>
      </c>
      <c r="D26">
        <v>4</v>
      </c>
      <c r="E26">
        <v>5</v>
      </c>
      <c r="I26" s="11"/>
      <c r="K26" s="9"/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>
        <v>42737</v>
      </c>
      <c r="B27" t="s">
        <v>15</v>
      </c>
      <c r="C27">
        <v>3</v>
      </c>
      <c r="D27">
        <v>4</v>
      </c>
      <c r="E27">
        <v>6</v>
      </c>
      <c r="F27">
        <v>70</v>
      </c>
      <c r="G27">
        <v>100</v>
      </c>
      <c r="H27">
        <v>20</v>
      </c>
      <c r="I27" s="11">
        <v>5</v>
      </c>
      <c r="J27">
        <v>0</v>
      </c>
      <c r="K27" s="9">
        <v>8</v>
      </c>
      <c r="L27">
        <v>4</v>
      </c>
      <c r="M27">
        <v>0</v>
      </c>
      <c r="N27">
        <v>8</v>
      </c>
      <c r="O27">
        <v>0</v>
      </c>
      <c r="P27">
        <v>1</v>
      </c>
      <c r="Q27">
        <v>2</v>
      </c>
      <c r="R27">
        <v>2</v>
      </c>
      <c r="S27">
        <v>3</v>
      </c>
      <c r="T27" s="7">
        <v>53</v>
      </c>
      <c r="U27" s="7">
        <v>5.6</v>
      </c>
      <c r="V27" s="7">
        <v>16</v>
      </c>
      <c r="W27" s="7">
        <v>5.3</v>
      </c>
      <c r="X27" s="11">
        <v>5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S27" t="s">
        <v>69</v>
      </c>
      <c r="AT27" t="s">
        <v>71</v>
      </c>
      <c r="AX27" s="1"/>
    </row>
    <row r="28" spans="1:50" x14ac:dyDescent="0.35">
      <c r="A28" s="1">
        <v>42737</v>
      </c>
      <c r="B28" t="s">
        <v>15</v>
      </c>
      <c r="C28">
        <v>3</v>
      </c>
      <c r="D28">
        <v>4</v>
      </c>
      <c r="E28">
        <v>7</v>
      </c>
      <c r="F28">
        <v>70</v>
      </c>
      <c r="G28">
        <v>130</v>
      </c>
      <c r="H28">
        <v>20</v>
      </c>
      <c r="I28" s="11">
        <v>5.4</v>
      </c>
      <c r="J28">
        <v>0</v>
      </c>
      <c r="K28" s="9">
        <v>14</v>
      </c>
      <c r="L28">
        <v>6</v>
      </c>
      <c r="M28">
        <v>0</v>
      </c>
      <c r="N28">
        <v>11</v>
      </c>
      <c r="O28">
        <v>0</v>
      </c>
      <c r="P28">
        <v>1</v>
      </c>
      <c r="Q28">
        <v>0</v>
      </c>
      <c r="R28">
        <v>4</v>
      </c>
      <c r="S28">
        <v>6</v>
      </c>
      <c r="T28" s="7">
        <v>23</v>
      </c>
      <c r="U28" s="7">
        <v>4.8</v>
      </c>
      <c r="V28" s="7">
        <v>20</v>
      </c>
      <c r="W28" s="7">
        <v>4.9000000000000004</v>
      </c>
      <c r="X28" s="11">
        <v>5.55</v>
      </c>
      <c r="Y28">
        <v>50</v>
      </c>
      <c r="Z28">
        <v>30</v>
      </c>
      <c r="AA28" s="3">
        <v>10.7</v>
      </c>
      <c r="AB28" s="3">
        <v>4.5999999999999996</v>
      </c>
      <c r="AC28" s="3">
        <v>10.4</v>
      </c>
      <c r="AD28" s="3">
        <v>4.3</v>
      </c>
      <c r="AE28" s="3">
        <v>10</v>
      </c>
      <c r="AF28" s="3">
        <v>4</v>
      </c>
      <c r="AG28" s="3">
        <v>10.8</v>
      </c>
      <c r="AH28" s="3">
        <v>4.2</v>
      </c>
      <c r="AI28" s="3">
        <v>10</v>
      </c>
      <c r="AJ28" s="3">
        <v>3.5</v>
      </c>
      <c r="AK28" s="3">
        <v>10.7</v>
      </c>
      <c r="AL28" s="3">
        <v>3.4</v>
      </c>
      <c r="AS28" t="s">
        <v>69</v>
      </c>
      <c r="AT28" t="s">
        <v>71</v>
      </c>
      <c r="AX28" s="1"/>
    </row>
    <row r="29" spans="1:50" x14ac:dyDescent="0.35">
      <c r="A29" s="1">
        <v>42737</v>
      </c>
      <c r="B29" t="s">
        <v>15</v>
      </c>
      <c r="C29">
        <v>3</v>
      </c>
      <c r="D29">
        <v>4</v>
      </c>
      <c r="E29">
        <v>8</v>
      </c>
      <c r="F29">
        <v>80</v>
      </c>
      <c r="G29">
        <v>75</v>
      </c>
      <c r="H29">
        <v>10</v>
      </c>
      <c r="I29" s="11">
        <v>3.2</v>
      </c>
      <c r="J29">
        <v>0</v>
      </c>
      <c r="K29" s="9">
        <v>10</v>
      </c>
      <c r="L29">
        <v>2</v>
      </c>
      <c r="M29">
        <v>0</v>
      </c>
      <c r="N29">
        <v>10</v>
      </c>
      <c r="O29">
        <v>0</v>
      </c>
      <c r="P29">
        <v>1</v>
      </c>
      <c r="Q29">
        <v>4</v>
      </c>
      <c r="R29">
        <v>1</v>
      </c>
      <c r="S29">
        <v>4</v>
      </c>
      <c r="T29" s="7">
        <v>30</v>
      </c>
      <c r="U29" s="7">
        <v>7.1</v>
      </c>
      <c r="V29" s="7">
        <v>11</v>
      </c>
      <c r="W29" s="7">
        <v>4</v>
      </c>
      <c r="X29" s="11">
        <v>2.95</v>
      </c>
      <c r="Y29">
        <v>30</v>
      </c>
      <c r="Z29">
        <v>20</v>
      </c>
      <c r="AA29" s="3">
        <v>10</v>
      </c>
      <c r="AB29" s="3">
        <v>2.9</v>
      </c>
      <c r="AC29" s="3">
        <v>10.1</v>
      </c>
      <c r="AD29" s="3">
        <v>3.5</v>
      </c>
      <c r="AE29" s="3">
        <v>10.199999999999999</v>
      </c>
      <c r="AF29" s="3">
        <v>3.2</v>
      </c>
      <c r="AG29" s="3">
        <v>10.6</v>
      </c>
      <c r="AH29" s="3">
        <v>4.5</v>
      </c>
      <c r="AI29" s="3">
        <v>10.5</v>
      </c>
      <c r="AJ29" s="3">
        <v>3.5</v>
      </c>
      <c r="AK29" s="3">
        <v>8.1</v>
      </c>
      <c r="AL29" s="3">
        <v>3.1</v>
      </c>
      <c r="AS29" t="s">
        <v>69</v>
      </c>
      <c r="AT29" t="s">
        <v>71</v>
      </c>
      <c r="AX29" s="1"/>
    </row>
    <row r="30" spans="1:50" x14ac:dyDescent="0.35">
      <c r="A30" s="1">
        <v>42737</v>
      </c>
      <c r="B30" t="s">
        <v>15</v>
      </c>
      <c r="C30">
        <v>3</v>
      </c>
      <c r="D30">
        <v>4</v>
      </c>
      <c r="E30">
        <v>9</v>
      </c>
      <c r="F30">
        <v>80</v>
      </c>
      <c r="G30">
        <v>50</v>
      </c>
      <c r="H30">
        <v>20</v>
      </c>
      <c r="I30" s="11">
        <v>3.2</v>
      </c>
      <c r="J30">
        <v>0</v>
      </c>
      <c r="K30" s="9">
        <v>9</v>
      </c>
      <c r="L30">
        <v>1</v>
      </c>
      <c r="M30">
        <v>0</v>
      </c>
      <c r="N30">
        <v>5</v>
      </c>
      <c r="O30">
        <v>0</v>
      </c>
      <c r="P30">
        <v>1</v>
      </c>
      <c r="Q30">
        <v>0</v>
      </c>
      <c r="R30">
        <v>2</v>
      </c>
      <c r="S30">
        <v>2</v>
      </c>
      <c r="T30" s="7">
        <v>45</v>
      </c>
      <c r="U30" s="7">
        <v>7</v>
      </c>
      <c r="V30" s="7">
        <v>11</v>
      </c>
      <c r="W30" s="7">
        <v>4.0999999999999996</v>
      </c>
      <c r="X30" s="11">
        <v>3.65</v>
      </c>
      <c r="Y30">
        <v>50</v>
      </c>
      <c r="Z30">
        <v>50</v>
      </c>
      <c r="AA30" s="3">
        <v>10.6</v>
      </c>
      <c r="AB30" s="3">
        <v>4.5</v>
      </c>
      <c r="AC30" s="3">
        <v>10.3</v>
      </c>
      <c r="AD30" s="3">
        <v>4</v>
      </c>
      <c r="AE30" s="3">
        <v>10.8</v>
      </c>
      <c r="AF30" s="3">
        <v>4.4000000000000004</v>
      </c>
      <c r="AG30" s="3">
        <v>9.5</v>
      </c>
      <c r="AH30" s="3">
        <v>4.3</v>
      </c>
      <c r="AI30" s="3">
        <v>10.8</v>
      </c>
      <c r="AJ30" s="3">
        <v>4.7</v>
      </c>
      <c r="AK30" s="3">
        <v>9.9</v>
      </c>
      <c r="AL30" s="3">
        <v>4.5</v>
      </c>
      <c r="AS30" t="s">
        <v>69</v>
      </c>
      <c r="AT30" t="s">
        <v>71</v>
      </c>
      <c r="AX30" s="1"/>
    </row>
    <row r="31" spans="1:50" x14ac:dyDescent="0.35">
      <c r="A31" s="1">
        <v>42737</v>
      </c>
      <c r="B31" t="s">
        <v>15</v>
      </c>
      <c r="C31">
        <v>3</v>
      </c>
      <c r="D31">
        <v>4</v>
      </c>
      <c r="E31">
        <v>10</v>
      </c>
      <c r="F31">
        <v>100</v>
      </c>
      <c r="G31">
        <v>150</v>
      </c>
      <c r="H31">
        <v>20</v>
      </c>
      <c r="I31" s="11">
        <f>6.3+3.6+1.7</f>
        <v>11.6</v>
      </c>
      <c r="J31">
        <v>2</v>
      </c>
      <c r="K31" s="9">
        <v>14</v>
      </c>
      <c r="L31">
        <v>3</v>
      </c>
      <c r="M31">
        <v>0</v>
      </c>
      <c r="N31">
        <v>21</v>
      </c>
      <c r="O31">
        <v>0</v>
      </c>
      <c r="P31">
        <v>2</v>
      </c>
      <c r="Q31">
        <v>0</v>
      </c>
      <c r="R31">
        <v>8</v>
      </c>
      <c r="S31">
        <v>11</v>
      </c>
      <c r="T31" s="7">
        <v>45</v>
      </c>
      <c r="U31" s="7">
        <v>6.1</v>
      </c>
      <c r="V31" s="7">
        <v>11</v>
      </c>
      <c r="W31" s="7">
        <v>3.3</v>
      </c>
      <c r="X31" s="11">
        <v>10.35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>
        <v>42737</v>
      </c>
      <c r="B32" t="s">
        <v>15</v>
      </c>
      <c r="C32">
        <v>3</v>
      </c>
      <c r="D32">
        <v>4</v>
      </c>
      <c r="E32">
        <v>11</v>
      </c>
      <c r="I32" s="11"/>
      <c r="K32" s="9"/>
      <c r="T32" s="7"/>
      <c r="U32" s="7"/>
      <c r="V32" s="7"/>
      <c r="W32" s="7"/>
      <c r="X32" s="11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S32" t="s">
        <v>69</v>
      </c>
      <c r="AT32" t="s">
        <v>71</v>
      </c>
      <c r="AX32" s="1"/>
    </row>
    <row r="33" spans="1:50" x14ac:dyDescent="0.35">
      <c r="A33" s="1">
        <v>42737</v>
      </c>
      <c r="B33" t="s">
        <v>15</v>
      </c>
      <c r="C33">
        <v>3</v>
      </c>
      <c r="D33">
        <v>4</v>
      </c>
      <c r="E33">
        <v>12</v>
      </c>
      <c r="F33">
        <v>80</v>
      </c>
      <c r="G33">
        <v>60</v>
      </c>
      <c r="H33">
        <v>20</v>
      </c>
      <c r="I33" s="11">
        <v>1.5</v>
      </c>
      <c r="J33">
        <v>0</v>
      </c>
      <c r="K33" s="9">
        <v>10</v>
      </c>
      <c r="L33">
        <v>0</v>
      </c>
      <c r="M33">
        <v>0</v>
      </c>
      <c r="N33">
        <v>9</v>
      </c>
      <c r="O33">
        <v>0</v>
      </c>
      <c r="P33">
        <v>0</v>
      </c>
      <c r="Q33">
        <v>1</v>
      </c>
      <c r="R33">
        <v>2</v>
      </c>
      <c r="S33">
        <v>6</v>
      </c>
      <c r="T33" s="7">
        <v>9</v>
      </c>
      <c r="U33" s="7">
        <v>3.3</v>
      </c>
      <c r="V33" s="7">
        <v>7</v>
      </c>
      <c r="W33" s="7">
        <v>4.2</v>
      </c>
      <c r="X33" s="11">
        <v>1.6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t="s">
        <v>69</v>
      </c>
      <c r="AT33" t="s">
        <v>71</v>
      </c>
      <c r="AX33" s="1"/>
    </row>
    <row r="34" spans="1:50" x14ac:dyDescent="0.35">
      <c r="A34" s="1">
        <v>42737</v>
      </c>
      <c r="B34" t="s">
        <v>15</v>
      </c>
      <c r="C34">
        <v>3</v>
      </c>
      <c r="D34">
        <v>4</v>
      </c>
      <c r="E34">
        <v>13</v>
      </c>
      <c r="F34">
        <v>80</v>
      </c>
      <c r="G34">
        <v>80</v>
      </c>
      <c r="H34">
        <v>15</v>
      </c>
      <c r="I34" s="11">
        <v>3.5</v>
      </c>
      <c r="J34">
        <v>0</v>
      </c>
      <c r="K34" s="9">
        <v>13</v>
      </c>
      <c r="L34">
        <v>0</v>
      </c>
      <c r="M34">
        <v>0</v>
      </c>
      <c r="N34">
        <v>13</v>
      </c>
      <c r="O34">
        <v>0</v>
      </c>
      <c r="P34">
        <v>6</v>
      </c>
      <c r="Q34">
        <v>2</v>
      </c>
      <c r="R34">
        <v>2</v>
      </c>
      <c r="S34">
        <v>3</v>
      </c>
      <c r="T34" s="7">
        <v>23</v>
      </c>
      <c r="U34" s="7">
        <v>5.6</v>
      </c>
      <c r="V34" s="7">
        <v>13</v>
      </c>
      <c r="W34" s="7">
        <v>4.7</v>
      </c>
      <c r="X34" s="11">
        <v>3.5</v>
      </c>
      <c r="Y34">
        <v>30</v>
      </c>
      <c r="Z34">
        <v>30</v>
      </c>
      <c r="AA34" s="3">
        <v>10.7</v>
      </c>
      <c r="AB34" s="3">
        <v>5.0999999999999996</v>
      </c>
      <c r="AC34" s="3">
        <v>10</v>
      </c>
      <c r="AD34" s="3">
        <v>3.8</v>
      </c>
      <c r="AE34" s="3">
        <v>10.1</v>
      </c>
      <c r="AF34" s="3">
        <v>3.9</v>
      </c>
      <c r="AG34" s="3">
        <v>10.199999999999999</v>
      </c>
      <c r="AH34" s="3">
        <v>4</v>
      </c>
      <c r="AI34" s="3">
        <v>10</v>
      </c>
      <c r="AJ34" s="3">
        <v>2.5</v>
      </c>
      <c r="AK34" s="3">
        <v>10.3</v>
      </c>
      <c r="AL34" s="3">
        <v>3.1</v>
      </c>
      <c r="AS34" t="s">
        <v>69</v>
      </c>
      <c r="AT34" t="s">
        <v>71</v>
      </c>
      <c r="AX34" s="1"/>
    </row>
    <row r="35" spans="1:50" x14ac:dyDescent="0.35">
      <c r="A35" s="1">
        <v>42737</v>
      </c>
      <c r="B35" t="s">
        <v>15</v>
      </c>
      <c r="C35">
        <v>3</v>
      </c>
      <c r="D35">
        <v>4</v>
      </c>
      <c r="E35">
        <v>14</v>
      </c>
      <c r="F35">
        <v>120</v>
      </c>
      <c r="G35">
        <v>50</v>
      </c>
      <c r="H35">
        <v>15</v>
      </c>
      <c r="I35" s="11">
        <f>3+2.7</f>
        <v>5.7</v>
      </c>
      <c r="J35">
        <v>0</v>
      </c>
      <c r="K35" s="9">
        <v>13</v>
      </c>
      <c r="L35">
        <v>1</v>
      </c>
      <c r="M35">
        <v>0</v>
      </c>
      <c r="N35">
        <v>12</v>
      </c>
      <c r="O35">
        <v>0</v>
      </c>
      <c r="P35">
        <v>1</v>
      </c>
      <c r="Q35">
        <v>2</v>
      </c>
      <c r="R35">
        <v>2</v>
      </c>
      <c r="S35">
        <v>7</v>
      </c>
      <c r="T35" s="7">
        <v>19</v>
      </c>
      <c r="U35" s="7">
        <v>5.4</v>
      </c>
      <c r="V35" s="7">
        <v>10</v>
      </c>
      <c r="W35" s="7">
        <v>5.2</v>
      </c>
      <c r="X35" s="11">
        <v>5.25</v>
      </c>
      <c r="Y35">
        <v>30</v>
      </c>
      <c r="Z35">
        <v>50</v>
      </c>
      <c r="AA35" s="3">
        <v>10.5</v>
      </c>
      <c r="AB35" s="3">
        <v>4.3</v>
      </c>
      <c r="AC35" s="3">
        <v>10.9</v>
      </c>
      <c r="AD35" s="3">
        <v>3.1</v>
      </c>
      <c r="AE35" s="3">
        <v>9.4</v>
      </c>
      <c r="AF35" s="3">
        <v>2.8</v>
      </c>
      <c r="AG35" s="3">
        <v>10.6</v>
      </c>
      <c r="AH35" s="3">
        <v>3.9</v>
      </c>
      <c r="AI35" s="3">
        <v>10.6</v>
      </c>
      <c r="AJ35" s="3">
        <v>3.2</v>
      </c>
      <c r="AK35" s="3">
        <v>8.4</v>
      </c>
      <c r="AL35" s="3">
        <v>2.7</v>
      </c>
      <c r="AS35" t="s">
        <v>69</v>
      </c>
      <c r="AT35" t="s">
        <v>71</v>
      </c>
      <c r="AX35" s="1"/>
    </row>
    <row r="36" spans="1:50" x14ac:dyDescent="0.35">
      <c r="A36" s="1">
        <v>42737</v>
      </c>
      <c r="B36" t="s">
        <v>15</v>
      </c>
      <c r="C36">
        <v>3</v>
      </c>
      <c r="D36">
        <v>4</v>
      </c>
      <c r="E36">
        <v>15</v>
      </c>
      <c r="I36" s="11"/>
      <c r="K36" s="9"/>
      <c r="T36" s="7"/>
      <c r="U36" s="7"/>
      <c r="V36" s="7"/>
      <c r="W36" s="7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>
        <v>42737</v>
      </c>
      <c r="B37" t="s">
        <v>15</v>
      </c>
      <c r="C37">
        <v>3</v>
      </c>
      <c r="D37">
        <v>4</v>
      </c>
      <c r="E37">
        <v>16</v>
      </c>
      <c r="I37" s="11"/>
      <c r="K37" s="9"/>
      <c r="T37" s="7"/>
      <c r="U37" s="7"/>
      <c r="V37" s="7"/>
      <c r="W37" s="7"/>
      <c r="X37" s="1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  <c r="AX37" s="1"/>
    </row>
    <row r="38" spans="1:50" x14ac:dyDescent="0.35">
      <c r="A38" s="1">
        <v>42737</v>
      </c>
      <c r="B38" t="s">
        <v>15</v>
      </c>
      <c r="C38">
        <v>3</v>
      </c>
      <c r="D38">
        <v>4</v>
      </c>
      <c r="E38">
        <v>17</v>
      </c>
      <c r="F38">
        <v>90</v>
      </c>
      <c r="G38">
        <v>80</v>
      </c>
      <c r="H38">
        <v>15</v>
      </c>
      <c r="I38" s="11">
        <v>2.7</v>
      </c>
      <c r="J38">
        <v>1</v>
      </c>
      <c r="K38" s="9">
        <v>10</v>
      </c>
      <c r="L38">
        <v>0</v>
      </c>
      <c r="M38">
        <v>0</v>
      </c>
      <c r="N38">
        <v>9</v>
      </c>
      <c r="O38">
        <v>0</v>
      </c>
      <c r="P38">
        <v>2</v>
      </c>
      <c r="Q38">
        <v>2</v>
      </c>
      <c r="R38">
        <v>2</v>
      </c>
      <c r="S38">
        <v>3</v>
      </c>
      <c r="T38" s="7">
        <v>19</v>
      </c>
      <c r="U38" s="7">
        <v>4.4000000000000004</v>
      </c>
      <c r="V38" s="7">
        <v>9</v>
      </c>
      <c r="W38" s="7">
        <v>2.7</v>
      </c>
      <c r="X38" s="11">
        <v>2.65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>
        <v>42737</v>
      </c>
      <c r="B39" t="s">
        <v>15</v>
      </c>
      <c r="C39">
        <v>3</v>
      </c>
      <c r="D39">
        <v>4</v>
      </c>
      <c r="E39">
        <v>18</v>
      </c>
      <c r="I39" s="11"/>
      <c r="K39" s="9"/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>
        <v>42737</v>
      </c>
      <c r="B40" t="s">
        <v>15</v>
      </c>
      <c r="C40">
        <v>3</v>
      </c>
      <c r="D40">
        <v>4</v>
      </c>
      <c r="E40">
        <v>19</v>
      </c>
      <c r="I40" s="11"/>
      <c r="K40" s="9"/>
      <c r="T40" s="7"/>
      <c r="U40" s="7"/>
      <c r="V40" s="7"/>
      <c r="W40" s="7"/>
      <c r="X40" s="11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>
        <v>42737</v>
      </c>
      <c r="B41" t="s">
        <v>15</v>
      </c>
      <c r="C41">
        <v>3</v>
      </c>
      <c r="D41">
        <v>4</v>
      </c>
      <c r="E41">
        <v>20</v>
      </c>
      <c r="I41" s="11"/>
      <c r="T41" s="7"/>
      <c r="U41" s="7"/>
      <c r="V41" s="7"/>
      <c r="W41" s="7"/>
      <c r="X41" s="1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>
        <v>42044</v>
      </c>
      <c r="B42" t="s">
        <v>13</v>
      </c>
      <c r="C42">
        <v>1</v>
      </c>
      <c r="D42">
        <v>4</v>
      </c>
      <c r="E42">
        <v>1</v>
      </c>
      <c r="I42" s="11">
        <v>3.1</v>
      </c>
      <c r="J42">
        <v>0</v>
      </c>
      <c r="L42">
        <v>0</v>
      </c>
      <c r="T42" s="7"/>
      <c r="U42" s="7"/>
      <c r="V42" s="7"/>
      <c r="W42" s="7"/>
      <c r="X42" s="11">
        <v>2.95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3000.2</v>
      </c>
      <c r="AN42" s="7">
        <v>298</v>
      </c>
      <c r="AO42" s="7">
        <v>3000.1</v>
      </c>
      <c r="AP42" s="7">
        <v>330</v>
      </c>
      <c r="AQ42" s="7">
        <v>3000.5</v>
      </c>
      <c r="AR42" s="7">
        <v>331.2</v>
      </c>
      <c r="AS42" s="3" t="s">
        <v>72</v>
      </c>
      <c r="AT42" s="3" t="s">
        <v>70</v>
      </c>
      <c r="AX42" s="1"/>
    </row>
    <row r="43" spans="1:50" x14ac:dyDescent="0.35">
      <c r="A43" s="1">
        <v>42044</v>
      </c>
      <c r="B43" t="s">
        <v>13</v>
      </c>
      <c r="C43">
        <v>1</v>
      </c>
      <c r="D43">
        <v>4</v>
      </c>
      <c r="E43">
        <v>2</v>
      </c>
      <c r="F43">
        <v>114</v>
      </c>
      <c r="G43">
        <v>92</v>
      </c>
      <c r="H43">
        <v>17</v>
      </c>
      <c r="I43" s="11">
        <v>5.15</v>
      </c>
      <c r="J43">
        <v>1</v>
      </c>
      <c r="K43">
        <v>11</v>
      </c>
      <c r="L43">
        <v>0</v>
      </c>
      <c r="M43">
        <v>0</v>
      </c>
      <c r="N43">
        <v>11</v>
      </c>
      <c r="O43">
        <v>2</v>
      </c>
      <c r="P43">
        <v>6</v>
      </c>
      <c r="Q43">
        <v>0</v>
      </c>
      <c r="R43">
        <v>0</v>
      </c>
      <c r="S43">
        <v>3</v>
      </c>
      <c r="T43" s="7">
        <v>48</v>
      </c>
      <c r="U43" s="7">
        <v>6.3</v>
      </c>
      <c r="V43" s="7">
        <v>13</v>
      </c>
      <c r="W43" s="7">
        <v>6.6</v>
      </c>
      <c r="X43" s="11">
        <v>4.8499999999999996</v>
      </c>
      <c r="Y43">
        <v>20</v>
      </c>
      <c r="Z43">
        <v>40</v>
      </c>
      <c r="AA43" s="3">
        <v>10.006500000000001</v>
      </c>
      <c r="AB43" s="3">
        <v>3.8552</v>
      </c>
      <c r="AC43" s="3">
        <v>10.0069</v>
      </c>
      <c r="AD43" s="3">
        <v>3.5053999999999998</v>
      </c>
      <c r="AE43" s="3">
        <v>10.0382</v>
      </c>
      <c r="AF43" s="3">
        <v>3.3397000000000001</v>
      </c>
      <c r="AG43" s="3">
        <v>10.0038</v>
      </c>
      <c r="AH43" s="3">
        <v>4.5644999999999998</v>
      </c>
      <c r="AI43" s="3">
        <v>10.0374</v>
      </c>
      <c r="AJ43" s="3">
        <v>4.4450000000000003</v>
      </c>
      <c r="AK43" s="3">
        <v>10.0435</v>
      </c>
      <c r="AL43" s="3">
        <v>4.3410000000000002</v>
      </c>
      <c r="AS43" t="s">
        <v>72</v>
      </c>
      <c r="AT43" t="s">
        <v>70</v>
      </c>
      <c r="AX43" s="1"/>
    </row>
    <row r="44" spans="1:50" x14ac:dyDescent="0.35">
      <c r="A44" s="1">
        <v>42044</v>
      </c>
      <c r="B44" t="s">
        <v>13</v>
      </c>
      <c r="C44">
        <v>1</v>
      </c>
      <c r="D44">
        <v>4</v>
      </c>
      <c r="E44">
        <v>3</v>
      </c>
      <c r="F44">
        <v>95</v>
      </c>
      <c r="G44">
        <v>100</v>
      </c>
      <c r="H44">
        <v>16</v>
      </c>
      <c r="I44" s="11">
        <v>5.8</v>
      </c>
      <c r="J44">
        <v>0</v>
      </c>
      <c r="K44">
        <v>12</v>
      </c>
      <c r="L44">
        <v>3</v>
      </c>
      <c r="M44">
        <v>0</v>
      </c>
      <c r="N44">
        <v>12</v>
      </c>
      <c r="O44">
        <v>2</v>
      </c>
      <c r="P44">
        <v>6</v>
      </c>
      <c r="Q44">
        <v>0</v>
      </c>
      <c r="R44">
        <v>0</v>
      </c>
      <c r="S44">
        <v>4</v>
      </c>
      <c r="T44" s="7">
        <v>42.5</v>
      </c>
      <c r="U44" s="7">
        <v>5</v>
      </c>
      <c r="V44" s="7">
        <v>7</v>
      </c>
      <c r="W44" s="7">
        <v>6.1</v>
      </c>
      <c r="X44" s="11">
        <v>5.3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>
        <v>42044</v>
      </c>
      <c r="B45" t="s">
        <v>13</v>
      </c>
      <c r="C45">
        <v>1</v>
      </c>
      <c r="D45">
        <v>4</v>
      </c>
      <c r="E45">
        <v>4</v>
      </c>
      <c r="I45" s="11">
        <v>4.4000000000000004</v>
      </c>
      <c r="J45">
        <v>0</v>
      </c>
      <c r="L45">
        <v>0</v>
      </c>
      <c r="T45" s="7"/>
      <c r="U45" s="7"/>
      <c r="V45" s="7"/>
      <c r="W45" s="7"/>
      <c r="X45" s="11">
        <v>4.2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>
        <v>42044</v>
      </c>
      <c r="B46" t="s">
        <v>13</v>
      </c>
      <c r="C46">
        <v>1</v>
      </c>
      <c r="D46">
        <v>4</v>
      </c>
      <c r="E46">
        <v>5</v>
      </c>
      <c r="F46">
        <v>70</v>
      </c>
      <c r="G46">
        <v>74</v>
      </c>
      <c r="H46">
        <v>14</v>
      </c>
      <c r="I46" s="11">
        <v>3.4</v>
      </c>
      <c r="J46">
        <v>0</v>
      </c>
      <c r="K46" s="9">
        <v>8</v>
      </c>
      <c r="L46">
        <v>0</v>
      </c>
      <c r="M46">
        <v>0</v>
      </c>
      <c r="N46">
        <v>7</v>
      </c>
      <c r="O46">
        <v>2</v>
      </c>
      <c r="P46">
        <v>0</v>
      </c>
      <c r="Q46">
        <v>2</v>
      </c>
      <c r="R46">
        <v>0</v>
      </c>
      <c r="S46">
        <v>3</v>
      </c>
      <c r="T46" s="7">
        <v>38</v>
      </c>
      <c r="U46" s="7">
        <v>7.8</v>
      </c>
      <c r="V46" s="7">
        <v>7</v>
      </c>
      <c r="W46" s="7">
        <v>5.4</v>
      </c>
      <c r="X46" s="11">
        <v>3.5</v>
      </c>
      <c r="Y46">
        <v>30</v>
      </c>
      <c r="AA46" s="3">
        <v>10.0428</v>
      </c>
      <c r="AB46" s="3">
        <v>4.2474999999999996</v>
      </c>
      <c r="AC46" s="3">
        <v>10.044600000000001</v>
      </c>
      <c r="AD46" s="3">
        <v>4.2773000000000003</v>
      </c>
      <c r="AE46" s="3">
        <v>10.0936</v>
      </c>
      <c r="AF46" s="3">
        <v>4.0595999999999997</v>
      </c>
      <c r="AG46" s="3"/>
      <c r="AH46" s="3"/>
      <c r="AI46" s="3"/>
      <c r="AJ46" s="3"/>
      <c r="AK46" s="3"/>
      <c r="AL46" s="3"/>
      <c r="AS46" t="s">
        <v>72</v>
      </c>
      <c r="AT46" t="s">
        <v>70</v>
      </c>
      <c r="AX46" s="1"/>
    </row>
    <row r="47" spans="1:50" x14ac:dyDescent="0.35">
      <c r="A47" s="1">
        <v>42044</v>
      </c>
      <c r="B47" t="s">
        <v>13</v>
      </c>
      <c r="C47">
        <v>1</v>
      </c>
      <c r="D47">
        <v>4</v>
      </c>
      <c r="E47">
        <v>6</v>
      </c>
      <c r="F47">
        <v>40</v>
      </c>
      <c r="G47">
        <v>52</v>
      </c>
      <c r="H47">
        <v>10</v>
      </c>
      <c r="I47" s="11">
        <v>1.1499999999999999</v>
      </c>
      <c r="J47">
        <v>0</v>
      </c>
      <c r="K47">
        <v>6</v>
      </c>
      <c r="L47">
        <v>0</v>
      </c>
      <c r="M47">
        <v>0</v>
      </c>
      <c r="N47">
        <v>5</v>
      </c>
      <c r="O47">
        <v>0</v>
      </c>
      <c r="P47">
        <v>4</v>
      </c>
      <c r="Q47">
        <v>0</v>
      </c>
      <c r="R47">
        <v>0</v>
      </c>
      <c r="S47">
        <v>1</v>
      </c>
      <c r="T47" s="7">
        <v>26</v>
      </c>
      <c r="U47" s="7">
        <v>3.3</v>
      </c>
      <c r="V47" s="7">
        <v>3.5</v>
      </c>
      <c r="W47" s="7">
        <v>2.2999999999999998</v>
      </c>
      <c r="X47" s="11">
        <v>1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>
        <v>42044</v>
      </c>
      <c r="B48" t="s">
        <v>13</v>
      </c>
      <c r="C48">
        <v>1</v>
      </c>
      <c r="D48">
        <v>4</v>
      </c>
      <c r="E48">
        <v>7</v>
      </c>
      <c r="F48">
        <v>60</v>
      </c>
      <c r="G48">
        <v>80</v>
      </c>
      <c r="H48">
        <v>14</v>
      </c>
      <c r="I48" s="11">
        <v>3.97</v>
      </c>
      <c r="J48">
        <v>0</v>
      </c>
      <c r="K48">
        <v>14</v>
      </c>
      <c r="L48">
        <v>0</v>
      </c>
      <c r="M48">
        <v>0</v>
      </c>
      <c r="N48">
        <v>14</v>
      </c>
      <c r="O48">
        <v>5</v>
      </c>
      <c r="P48">
        <v>2</v>
      </c>
      <c r="Q48">
        <v>0</v>
      </c>
      <c r="R48">
        <v>0</v>
      </c>
      <c r="S48">
        <v>7</v>
      </c>
      <c r="T48" s="7">
        <v>32</v>
      </c>
      <c r="U48" s="7">
        <v>5.7</v>
      </c>
      <c r="V48" s="7">
        <v>8</v>
      </c>
      <c r="W48" s="7">
        <v>4.5</v>
      </c>
      <c r="X48" s="11">
        <v>3.3</v>
      </c>
      <c r="Y48">
        <v>30</v>
      </c>
      <c r="Z48">
        <v>30</v>
      </c>
      <c r="AA48" s="3">
        <v>10.0388</v>
      </c>
      <c r="AB48" s="3">
        <v>4.1448999999999998</v>
      </c>
      <c r="AC48" s="3">
        <v>10.0509</v>
      </c>
      <c r="AD48" s="3">
        <v>4.4226000000000001</v>
      </c>
      <c r="AE48" s="3">
        <v>10.031700000000001</v>
      </c>
      <c r="AF48" s="3">
        <v>4.3601000000000001</v>
      </c>
      <c r="AG48" s="3">
        <v>10.0884</v>
      </c>
      <c r="AH48" s="3">
        <v>4.1433</v>
      </c>
      <c r="AI48" s="3">
        <v>10.0146</v>
      </c>
      <c r="AJ48" s="3">
        <v>3.8826000000000001</v>
      </c>
      <c r="AK48" s="3">
        <v>10.057600000000001</v>
      </c>
      <c r="AL48" s="3">
        <v>3.9504000000000001</v>
      </c>
      <c r="AS48" t="s">
        <v>72</v>
      </c>
      <c r="AT48" t="s">
        <v>70</v>
      </c>
      <c r="AX48" s="1"/>
    </row>
    <row r="49" spans="1:50" x14ac:dyDescent="0.35">
      <c r="A49" s="1">
        <v>42044</v>
      </c>
      <c r="B49" t="s">
        <v>13</v>
      </c>
      <c r="C49">
        <v>1</v>
      </c>
      <c r="D49">
        <v>4</v>
      </c>
      <c r="E49">
        <v>8</v>
      </c>
      <c r="I49" s="11">
        <v>3.3</v>
      </c>
      <c r="J49">
        <v>0</v>
      </c>
      <c r="L49">
        <v>0</v>
      </c>
      <c r="T49" s="7"/>
      <c r="U49" s="7"/>
      <c r="V49" s="7"/>
      <c r="W49" s="7"/>
      <c r="X49" s="11">
        <v>3.25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S49" t="s">
        <v>72</v>
      </c>
      <c r="AT49" t="s">
        <v>70</v>
      </c>
      <c r="AX49" s="1"/>
    </row>
    <row r="50" spans="1:50" x14ac:dyDescent="0.35">
      <c r="A50" s="1">
        <v>42044</v>
      </c>
      <c r="B50" t="s">
        <v>13</v>
      </c>
      <c r="C50">
        <v>1</v>
      </c>
      <c r="D50">
        <v>4</v>
      </c>
      <c r="E50">
        <v>9</v>
      </c>
      <c r="I50" s="11">
        <v>1.4</v>
      </c>
      <c r="J50">
        <v>0</v>
      </c>
      <c r="L50">
        <v>0</v>
      </c>
      <c r="T50" s="7"/>
      <c r="U50" s="7"/>
      <c r="V50" s="7"/>
      <c r="W50" s="7"/>
      <c r="X50" s="11">
        <v>1.4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>
        <v>42044</v>
      </c>
      <c r="B51" t="s">
        <v>13</v>
      </c>
      <c r="C51">
        <v>1</v>
      </c>
      <c r="D51">
        <v>4</v>
      </c>
      <c r="E51">
        <v>10</v>
      </c>
      <c r="I51" s="11">
        <v>1.8</v>
      </c>
      <c r="J51">
        <v>0</v>
      </c>
      <c r="L51">
        <v>0</v>
      </c>
      <c r="T51" s="7"/>
      <c r="U51" s="7"/>
      <c r="V51" s="7"/>
      <c r="W51" s="7"/>
      <c r="X51" s="11">
        <v>1.8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>
        <v>42044</v>
      </c>
      <c r="B52" t="s">
        <v>13</v>
      </c>
      <c r="C52">
        <v>1</v>
      </c>
      <c r="D52">
        <v>4</v>
      </c>
      <c r="E52">
        <v>11</v>
      </c>
      <c r="I52" s="11">
        <v>3.4</v>
      </c>
      <c r="J52">
        <v>0</v>
      </c>
      <c r="L52">
        <v>0</v>
      </c>
      <c r="T52" s="7"/>
      <c r="U52" s="7"/>
      <c r="V52" s="7"/>
      <c r="W52" s="7"/>
      <c r="X52" s="11">
        <v>3.25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  <c r="AX52" s="1"/>
    </row>
    <row r="53" spans="1:50" x14ac:dyDescent="0.35">
      <c r="A53" s="1">
        <v>42044</v>
      </c>
      <c r="B53" t="s">
        <v>13</v>
      </c>
      <c r="C53">
        <v>1</v>
      </c>
      <c r="D53">
        <v>4</v>
      </c>
      <c r="E53">
        <v>12</v>
      </c>
      <c r="I53" s="11">
        <v>6.2</v>
      </c>
      <c r="J53">
        <v>0</v>
      </c>
      <c r="L53">
        <v>0</v>
      </c>
      <c r="T53" s="7"/>
      <c r="U53" s="7"/>
      <c r="V53" s="7"/>
      <c r="W53" s="7"/>
      <c r="X53" s="11">
        <v>6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t="s">
        <v>72</v>
      </c>
      <c r="AT53" t="s">
        <v>70</v>
      </c>
      <c r="AX53" s="1"/>
    </row>
    <row r="54" spans="1:50" x14ac:dyDescent="0.35">
      <c r="A54" s="1">
        <v>42044</v>
      </c>
      <c r="B54" t="s">
        <v>13</v>
      </c>
      <c r="C54">
        <v>1</v>
      </c>
      <c r="D54">
        <v>4</v>
      </c>
      <c r="E54">
        <v>13</v>
      </c>
      <c r="F54">
        <v>17</v>
      </c>
      <c r="G54">
        <v>104</v>
      </c>
      <c r="H54">
        <v>16</v>
      </c>
      <c r="I54" s="11">
        <v>3.5</v>
      </c>
      <c r="J54">
        <v>1</v>
      </c>
      <c r="K54">
        <v>11</v>
      </c>
      <c r="L54">
        <v>0</v>
      </c>
      <c r="M54">
        <v>0</v>
      </c>
      <c r="N54">
        <v>9</v>
      </c>
      <c r="O54">
        <v>0</v>
      </c>
      <c r="P54">
        <v>5</v>
      </c>
      <c r="Q54">
        <v>0</v>
      </c>
      <c r="R54">
        <v>0</v>
      </c>
      <c r="S54">
        <v>4</v>
      </c>
      <c r="T54" s="7">
        <v>33</v>
      </c>
      <c r="U54" s="7">
        <v>7.8</v>
      </c>
      <c r="V54" s="7">
        <v>16</v>
      </c>
      <c r="W54" s="7">
        <v>3.8</v>
      </c>
      <c r="X54" s="11">
        <v>3.05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>
        <v>42044</v>
      </c>
      <c r="B55" t="s">
        <v>13</v>
      </c>
      <c r="C55">
        <v>1</v>
      </c>
      <c r="D55">
        <v>4</v>
      </c>
      <c r="E55">
        <v>14</v>
      </c>
      <c r="F55">
        <v>80</v>
      </c>
      <c r="G55">
        <v>80</v>
      </c>
      <c r="H55">
        <v>20</v>
      </c>
      <c r="I55" s="11">
        <v>5.5</v>
      </c>
      <c r="J55">
        <v>2</v>
      </c>
      <c r="K55">
        <v>6</v>
      </c>
      <c r="L55">
        <v>0</v>
      </c>
      <c r="M55">
        <v>0</v>
      </c>
      <c r="N55">
        <v>6</v>
      </c>
      <c r="O55">
        <v>1</v>
      </c>
      <c r="P55">
        <v>2</v>
      </c>
      <c r="Q55">
        <v>1</v>
      </c>
      <c r="R55">
        <v>0</v>
      </c>
      <c r="S55">
        <v>2</v>
      </c>
      <c r="T55" s="7">
        <v>41</v>
      </c>
      <c r="U55" s="7">
        <v>8.3000000000000007</v>
      </c>
      <c r="V55" s="7">
        <v>12</v>
      </c>
      <c r="W55" s="7">
        <v>6.6</v>
      </c>
      <c r="X55" s="11">
        <v>5.25</v>
      </c>
      <c r="Y55">
        <v>100</v>
      </c>
      <c r="Z55">
        <v>150</v>
      </c>
      <c r="AA55" s="3">
        <v>10.0497</v>
      </c>
      <c r="AB55" s="3">
        <v>3.9540999999999999</v>
      </c>
      <c r="AC55" s="3">
        <v>10.037599999999999</v>
      </c>
      <c r="AD55" s="3">
        <v>4.3209999999999997</v>
      </c>
      <c r="AE55" s="3">
        <v>10.0505</v>
      </c>
      <c r="AF55" s="3">
        <v>3.9679000000000002</v>
      </c>
      <c r="AG55" s="3">
        <v>10.0349</v>
      </c>
      <c r="AH55" s="3">
        <v>4.4414999999999996</v>
      </c>
      <c r="AI55" s="3">
        <v>10.063599999999999</v>
      </c>
      <c r="AJ55" s="3">
        <v>4.4267000000000003</v>
      </c>
      <c r="AK55" s="3">
        <v>10.054600000000001</v>
      </c>
      <c r="AL55" s="3">
        <v>4.5548999999999999</v>
      </c>
      <c r="AS55" t="s">
        <v>72</v>
      </c>
      <c r="AT55" t="s">
        <v>70</v>
      </c>
      <c r="AX55" s="1"/>
    </row>
    <row r="56" spans="1:50" x14ac:dyDescent="0.35">
      <c r="A56" s="1">
        <v>42044</v>
      </c>
      <c r="B56" t="s">
        <v>13</v>
      </c>
      <c r="C56">
        <v>1</v>
      </c>
      <c r="D56">
        <v>4</v>
      </c>
      <c r="E56">
        <v>15</v>
      </c>
      <c r="F56">
        <v>74</v>
      </c>
      <c r="G56">
        <v>93</v>
      </c>
      <c r="H56">
        <v>23</v>
      </c>
      <c r="I56" s="11">
        <v>3.85</v>
      </c>
      <c r="J56">
        <v>0</v>
      </c>
      <c r="K56">
        <v>16</v>
      </c>
      <c r="L56">
        <v>0</v>
      </c>
      <c r="M56">
        <v>0</v>
      </c>
      <c r="N56">
        <v>15</v>
      </c>
      <c r="O56">
        <v>4</v>
      </c>
      <c r="P56">
        <v>6</v>
      </c>
      <c r="Q56">
        <v>0</v>
      </c>
      <c r="R56">
        <v>1</v>
      </c>
      <c r="S56">
        <v>4</v>
      </c>
      <c r="T56" s="7">
        <v>43</v>
      </c>
      <c r="U56" s="7">
        <v>4.4000000000000004</v>
      </c>
      <c r="V56" s="7">
        <v>4</v>
      </c>
      <c r="W56" s="7">
        <v>2.7</v>
      </c>
      <c r="X56" s="11">
        <v>3.9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>
        <v>42044</v>
      </c>
      <c r="B57" t="s">
        <v>13</v>
      </c>
      <c r="C57">
        <v>1</v>
      </c>
      <c r="D57">
        <v>4</v>
      </c>
      <c r="E57">
        <v>16</v>
      </c>
      <c r="I57" s="11">
        <v>3.5</v>
      </c>
      <c r="J57">
        <v>0</v>
      </c>
      <c r="L57">
        <v>0</v>
      </c>
      <c r="T57" s="7"/>
      <c r="U57" s="7"/>
      <c r="V57" s="7"/>
      <c r="W57" s="7"/>
      <c r="X57" s="11">
        <v>3.4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>
        <v>42044</v>
      </c>
      <c r="B58" t="s">
        <v>13</v>
      </c>
      <c r="C58">
        <v>1</v>
      </c>
      <c r="D58">
        <v>4</v>
      </c>
      <c r="E58">
        <v>17</v>
      </c>
      <c r="F58">
        <v>90</v>
      </c>
      <c r="G58">
        <v>85</v>
      </c>
      <c r="H58">
        <v>14</v>
      </c>
      <c r="I58" s="11">
        <v>2.4</v>
      </c>
      <c r="J58">
        <v>0</v>
      </c>
      <c r="K58">
        <v>9</v>
      </c>
      <c r="L58">
        <v>0</v>
      </c>
      <c r="M58">
        <v>0</v>
      </c>
      <c r="N58">
        <v>9</v>
      </c>
      <c r="O58">
        <v>1</v>
      </c>
      <c r="P58">
        <v>4</v>
      </c>
      <c r="Q58">
        <v>0</v>
      </c>
      <c r="R58">
        <v>0</v>
      </c>
      <c r="S58">
        <v>4</v>
      </c>
      <c r="T58" s="7">
        <v>47</v>
      </c>
      <c r="U58" s="7">
        <v>7.3</v>
      </c>
      <c r="V58" s="7">
        <v>10</v>
      </c>
      <c r="W58" s="7">
        <v>3.3</v>
      </c>
      <c r="X58" s="11">
        <v>2</v>
      </c>
      <c r="Y58">
        <v>100</v>
      </c>
      <c r="Z58">
        <v>100</v>
      </c>
      <c r="AA58" s="3">
        <v>10.0379</v>
      </c>
      <c r="AB58" s="3">
        <v>4.2019000000000002</v>
      </c>
      <c r="AC58" s="3">
        <v>10.0167</v>
      </c>
      <c r="AD58" s="3">
        <v>3.9866999999999999</v>
      </c>
      <c r="AE58" s="3">
        <v>10.055099999999999</v>
      </c>
      <c r="AF58" s="3">
        <v>3.9607999999999999</v>
      </c>
      <c r="AG58" s="3">
        <v>10.063599999999999</v>
      </c>
      <c r="AH58" s="3">
        <v>4.6856999999999998</v>
      </c>
      <c r="AI58" s="3">
        <v>10.026899999999999</v>
      </c>
      <c r="AJ58" s="3">
        <v>4.6454000000000004</v>
      </c>
      <c r="AK58" s="3">
        <v>10.0108</v>
      </c>
      <c r="AL58" s="3">
        <v>4.7699999999999996</v>
      </c>
      <c r="AS58" t="s">
        <v>72</v>
      </c>
      <c r="AT58" t="s">
        <v>70</v>
      </c>
      <c r="AX58" s="1"/>
    </row>
    <row r="59" spans="1:50" x14ac:dyDescent="0.35">
      <c r="A59" s="1">
        <v>42044</v>
      </c>
      <c r="B59" t="s">
        <v>13</v>
      </c>
      <c r="C59">
        <v>1</v>
      </c>
      <c r="D59">
        <v>4</v>
      </c>
      <c r="E59">
        <v>18</v>
      </c>
      <c r="I59" s="11">
        <v>1.95</v>
      </c>
      <c r="J59">
        <v>0</v>
      </c>
      <c r="L59">
        <v>0</v>
      </c>
      <c r="T59" s="7"/>
      <c r="U59" s="7"/>
      <c r="V59" s="7"/>
      <c r="W59" s="7"/>
      <c r="X59" s="11">
        <v>1.95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>
        <v>42044</v>
      </c>
      <c r="B60" t="s">
        <v>13</v>
      </c>
      <c r="C60">
        <v>1</v>
      </c>
      <c r="D60">
        <v>4</v>
      </c>
      <c r="E60">
        <v>19</v>
      </c>
      <c r="I60" s="11">
        <v>2.1</v>
      </c>
      <c r="J60">
        <v>0</v>
      </c>
      <c r="L60">
        <v>0</v>
      </c>
      <c r="T60" s="7"/>
      <c r="U60" s="7"/>
      <c r="V60" s="7"/>
      <c r="W60" s="7"/>
      <c r="X60" s="11">
        <v>2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>
        <v>42044</v>
      </c>
      <c r="B61" t="s">
        <v>13</v>
      </c>
      <c r="C61">
        <v>1</v>
      </c>
      <c r="D61">
        <v>4</v>
      </c>
      <c r="E61">
        <v>20</v>
      </c>
      <c r="F61">
        <v>60</v>
      </c>
      <c r="G61">
        <v>71</v>
      </c>
      <c r="H61">
        <v>23</v>
      </c>
      <c r="I61" s="11">
        <v>2.2999999999999998</v>
      </c>
      <c r="J61">
        <v>0</v>
      </c>
      <c r="K61">
        <v>8</v>
      </c>
      <c r="L61">
        <v>4</v>
      </c>
      <c r="M61">
        <v>1</v>
      </c>
      <c r="N61">
        <v>8</v>
      </c>
      <c r="O61">
        <v>0</v>
      </c>
      <c r="P61">
        <v>1</v>
      </c>
      <c r="Q61">
        <v>1</v>
      </c>
      <c r="R61">
        <v>0</v>
      </c>
      <c r="S61">
        <v>6</v>
      </c>
      <c r="T61" s="7">
        <v>30</v>
      </c>
      <c r="U61" s="7">
        <v>4.5999999999999996</v>
      </c>
      <c r="V61" s="7">
        <v>8</v>
      </c>
      <c r="W61" s="7">
        <v>4.5</v>
      </c>
      <c r="X61" s="11">
        <v>2.1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>
        <v>42737</v>
      </c>
      <c r="B62" t="s">
        <v>18</v>
      </c>
      <c r="C62">
        <v>1</v>
      </c>
      <c r="D62">
        <v>4</v>
      </c>
      <c r="E62">
        <v>1</v>
      </c>
      <c r="I62" s="11"/>
      <c r="T62" s="7"/>
      <c r="U62" s="7"/>
      <c r="V62" s="7"/>
      <c r="W62" s="7"/>
      <c r="X62" s="1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S62" t="s">
        <v>72</v>
      </c>
      <c r="AT62" t="s">
        <v>71</v>
      </c>
      <c r="AX62" s="1"/>
    </row>
    <row r="63" spans="1:50" x14ac:dyDescent="0.35">
      <c r="A63" s="1">
        <v>42737</v>
      </c>
      <c r="B63" t="s">
        <v>18</v>
      </c>
      <c r="C63">
        <v>1</v>
      </c>
      <c r="D63">
        <v>4</v>
      </c>
      <c r="E63">
        <v>2</v>
      </c>
      <c r="F63">
        <v>60</v>
      </c>
      <c r="G63">
        <v>63</v>
      </c>
      <c r="H63">
        <v>10</v>
      </c>
      <c r="I63" s="11">
        <v>0</v>
      </c>
      <c r="J63">
        <v>0</v>
      </c>
      <c r="K63">
        <v>0</v>
      </c>
      <c r="L63">
        <v>0</v>
      </c>
      <c r="M63">
        <v>0</v>
      </c>
      <c r="T63" s="7"/>
      <c r="U63" s="7"/>
      <c r="V63" s="7"/>
      <c r="W63" s="7"/>
      <c r="X63" s="11">
        <v>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>
        <v>3000.2</v>
      </c>
      <c r="AN63">
        <v>250.7</v>
      </c>
      <c r="AO63">
        <v>2999.9</v>
      </c>
      <c r="AP63">
        <v>275.10000000000002</v>
      </c>
      <c r="AS63" t="s">
        <v>72</v>
      </c>
      <c r="AT63" t="s">
        <v>71</v>
      </c>
      <c r="AX63" s="1"/>
    </row>
    <row r="64" spans="1:50" x14ac:dyDescent="0.35">
      <c r="A64" s="1">
        <v>42737</v>
      </c>
      <c r="B64" t="s">
        <v>18</v>
      </c>
      <c r="C64">
        <v>1</v>
      </c>
      <c r="D64">
        <v>4</v>
      </c>
      <c r="E64">
        <v>3</v>
      </c>
      <c r="F64">
        <v>80</v>
      </c>
      <c r="G64">
        <v>70</v>
      </c>
      <c r="H64">
        <v>10</v>
      </c>
      <c r="I64" s="11">
        <v>1.2</v>
      </c>
      <c r="J64">
        <v>0</v>
      </c>
      <c r="K64" s="9">
        <v>7</v>
      </c>
      <c r="L64">
        <v>0</v>
      </c>
      <c r="M64">
        <v>0</v>
      </c>
      <c r="N64">
        <v>7</v>
      </c>
      <c r="O64">
        <v>1</v>
      </c>
      <c r="P64">
        <v>0</v>
      </c>
      <c r="Q64">
        <v>0</v>
      </c>
      <c r="R64">
        <v>2</v>
      </c>
      <c r="S64">
        <v>4</v>
      </c>
      <c r="T64" s="7">
        <v>33</v>
      </c>
      <c r="U64" s="7">
        <v>4.4000000000000004</v>
      </c>
      <c r="V64" s="7">
        <v>12</v>
      </c>
      <c r="W64" s="7">
        <v>5.0999999999999996</v>
      </c>
      <c r="X64" s="11">
        <v>1.1000000000000001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>
        <v>42737</v>
      </c>
      <c r="B65" t="s">
        <v>18</v>
      </c>
      <c r="C65">
        <v>1</v>
      </c>
      <c r="D65">
        <v>4</v>
      </c>
      <c r="E65">
        <v>4</v>
      </c>
      <c r="F65">
        <v>103</v>
      </c>
      <c r="G65">
        <v>110</v>
      </c>
      <c r="H65">
        <v>15</v>
      </c>
      <c r="I65" s="11">
        <v>2.25</v>
      </c>
      <c r="J65">
        <v>1</v>
      </c>
      <c r="K65" s="9">
        <v>5</v>
      </c>
      <c r="L65">
        <v>0</v>
      </c>
      <c r="M65">
        <v>0</v>
      </c>
      <c r="N65">
        <v>5</v>
      </c>
      <c r="O65">
        <v>0</v>
      </c>
      <c r="P65">
        <v>1</v>
      </c>
      <c r="Q65">
        <v>0</v>
      </c>
      <c r="R65">
        <v>1</v>
      </c>
      <c r="S65">
        <v>3</v>
      </c>
      <c r="T65" s="7">
        <v>11</v>
      </c>
      <c r="U65" s="7">
        <v>5.3</v>
      </c>
      <c r="V65" s="7">
        <v>19</v>
      </c>
      <c r="W65" s="7">
        <v>5.7</v>
      </c>
      <c r="X65" s="11">
        <v>2.2000000000000002</v>
      </c>
      <c r="Y65">
        <v>50</v>
      </c>
      <c r="Z65">
        <v>30</v>
      </c>
      <c r="AA65" s="3">
        <v>10.5</v>
      </c>
      <c r="AB65" s="3">
        <v>3.5</v>
      </c>
      <c r="AC65" s="3">
        <v>10.9</v>
      </c>
      <c r="AD65" s="3">
        <v>4.5</v>
      </c>
      <c r="AE65" s="3">
        <v>10.7</v>
      </c>
      <c r="AF65" s="3">
        <v>3.5</v>
      </c>
      <c r="AG65" s="3">
        <v>10.199999999999999</v>
      </c>
      <c r="AH65" s="3">
        <v>4.0999999999999996</v>
      </c>
      <c r="AI65" s="3">
        <v>10.6</v>
      </c>
      <c r="AJ65" s="3">
        <v>3.5</v>
      </c>
      <c r="AK65" s="3">
        <v>10.5</v>
      </c>
      <c r="AL65" s="3">
        <v>3.7</v>
      </c>
      <c r="AS65" t="s">
        <v>72</v>
      </c>
      <c r="AT65" t="s">
        <v>71</v>
      </c>
      <c r="AX65" s="1"/>
    </row>
    <row r="66" spans="1:50" x14ac:dyDescent="0.35">
      <c r="A66" s="1">
        <v>42737</v>
      </c>
      <c r="B66" t="s">
        <v>18</v>
      </c>
      <c r="C66">
        <v>1</v>
      </c>
      <c r="D66">
        <v>4</v>
      </c>
      <c r="E66">
        <v>5</v>
      </c>
      <c r="F66">
        <v>50</v>
      </c>
      <c r="G66">
        <v>70</v>
      </c>
      <c r="H66">
        <v>20</v>
      </c>
      <c r="I66" s="11">
        <v>1.1499999999999999</v>
      </c>
      <c r="J66">
        <v>0</v>
      </c>
      <c r="K66" s="9">
        <v>6</v>
      </c>
      <c r="L66">
        <v>2</v>
      </c>
      <c r="M66">
        <v>0</v>
      </c>
      <c r="N66">
        <v>6</v>
      </c>
      <c r="O66">
        <v>2</v>
      </c>
      <c r="P66">
        <v>1</v>
      </c>
      <c r="Q66">
        <v>1</v>
      </c>
      <c r="R66">
        <v>0</v>
      </c>
      <c r="S66">
        <v>2</v>
      </c>
      <c r="T66" s="7">
        <v>19</v>
      </c>
      <c r="U66" s="7">
        <v>7.5</v>
      </c>
      <c r="V66" s="7">
        <v>7</v>
      </c>
      <c r="W66" s="7">
        <v>4.0999999999999996</v>
      </c>
      <c r="X66" s="11">
        <v>1.1000000000000001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>
        <v>42737</v>
      </c>
      <c r="B67" t="s">
        <v>18</v>
      </c>
      <c r="C67">
        <v>1</v>
      </c>
      <c r="D67">
        <v>4</v>
      </c>
      <c r="E67">
        <v>6</v>
      </c>
      <c r="F67">
        <v>80</v>
      </c>
      <c r="G67">
        <v>90</v>
      </c>
      <c r="H67">
        <v>10</v>
      </c>
      <c r="I67" s="11">
        <v>1</v>
      </c>
      <c r="J67">
        <v>0</v>
      </c>
      <c r="K67" s="9">
        <v>3</v>
      </c>
      <c r="L67">
        <v>0</v>
      </c>
      <c r="M67">
        <v>0</v>
      </c>
      <c r="N67">
        <v>3</v>
      </c>
      <c r="O67">
        <v>0</v>
      </c>
      <c r="P67">
        <v>1</v>
      </c>
      <c r="Q67">
        <v>0</v>
      </c>
      <c r="R67">
        <v>0</v>
      </c>
      <c r="S67">
        <v>2</v>
      </c>
      <c r="T67" s="7">
        <v>21</v>
      </c>
      <c r="U67" s="7">
        <v>6.6</v>
      </c>
      <c r="V67" s="7">
        <v>0</v>
      </c>
      <c r="W67" s="7">
        <v>0</v>
      </c>
      <c r="X67" s="11">
        <v>0.8</v>
      </c>
      <c r="Y67">
        <v>50</v>
      </c>
      <c r="AA67" s="3">
        <v>10.7</v>
      </c>
      <c r="AB67" s="3">
        <v>4.5</v>
      </c>
      <c r="AC67" s="3">
        <v>10.1</v>
      </c>
      <c r="AD67" s="3">
        <v>4.2</v>
      </c>
      <c r="AE67" s="3">
        <v>10</v>
      </c>
      <c r="AF67" s="3">
        <v>3</v>
      </c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>
        <v>42737</v>
      </c>
      <c r="B68" t="s">
        <v>18</v>
      </c>
      <c r="C68">
        <v>1</v>
      </c>
      <c r="D68">
        <v>4</v>
      </c>
      <c r="E68">
        <v>7</v>
      </c>
      <c r="F68">
        <v>80</v>
      </c>
      <c r="G68">
        <v>40</v>
      </c>
      <c r="H68">
        <v>10</v>
      </c>
      <c r="I68" s="11">
        <v>0.8</v>
      </c>
      <c r="J68">
        <v>0</v>
      </c>
      <c r="K68" s="9">
        <v>5</v>
      </c>
      <c r="L68">
        <v>0</v>
      </c>
      <c r="M68">
        <v>0</v>
      </c>
      <c r="N68">
        <v>3</v>
      </c>
      <c r="O68">
        <v>0</v>
      </c>
      <c r="P68">
        <v>0</v>
      </c>
      <c r="Q68">
        <v>1</v>
      </c>
      <c r="R68">
        <v>0</v>
      </c>
      <c r="S68">
        <v>2</v>
      </c>
      <c r="T68" s="7">
        <v>31</v>
      </c>
      <c r="U68" s="7">
        <v>4.9000000000000004</v>
      </c>
      <c r="V68" s="7">
        <v>0</v>
      </c>
      <c r="W68" s="7">
        <v>0</v>
      </c>
      <c r="X68" s="11">
        <v>0.7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>
        <v>42737</v>
      </c>
      <c r="B69" t="s">
        <v>18</v>
      </c>
      <c r="C69">
        <v>1</v>
      </c>
      <c r="D69">
        <v>4</v>
      </c>
      <c r="E69">
        <v>8</v>
      </c>
      <c r="I69" s="11"/>
      <c r="K69" s="9"/>
      <c r="T69" s="7"/>
      <c r="U69" s="7"/>
      <c r="V69" s="7"/>
      <c r="W69" s="7"/>
      <c r="X69" s="1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  <c r="AX69" s="1"/>
    </row>
    <row r="70" spans="1:50" x14ac:dyDescent="0.35">
      <c r="A70" s="1">
        <v>42737</v>
      </c>
      <c r="B70" t="s">
        <v>18</v>
      </c>
      <c r="C70">
        <v>1</v>
      </c>
      <c r="D70">
        <v>4</v>
      </c>
      <c r="E70">
        <v>9</v>
      </c>
      <c r="I70" s="11"/>
      <c r="K70" s="9"/>
      <c r="T70" s="7"/>
      <c r="U70" s="7"/>
      <c r="V70" s="7"/>
      <c r="W70" s="7"/>
      <c r="X70" s="11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S70" t="s">
        <v>72</v>
      </c>
      <c r="AT70" t="s">
        <v>71</v>
      </c>
      <c r="AX70" s="1"/>
    </row>
    <row r="71" spans="1:50" x14ac:dyDescent="0.35">
      <c r="A71" s="1">
        <v>42737</v>
      </c>
      <c r="B71" t="s">
        <v>18</v>
      </c>
      <c r="C71">
        <v>1</v>
      </c>
      <c r="D71">
        <v>4</v>
      </c>
      <c r="E71">
        <v>10</v>
      </c>
      <c r="I71" s="11"/>
      <c r="K71" s="9"/>
      <c r="T71" s="7"/>
      <c r="U71" s="7"/>
      <c r="V71" s="7"/>
      <c r="W71" s="7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>
        <v>42737</v>
      </c>
      <c r="B72" t="s">
        <v>18</v>
      </c>
      <c r="C72">
        <v>1</v>
      </c>
      <c r="D72">
        <v>4</v>
      </c>
      <c r="E72">
        <v>11</v>
      </c>
      <c r="I72" s="11"/>
      <c r="K72" s="9"/>
      <c r="T72" s="7"/>
      <c r="U72" s="7"/>
      <c r="V72" s="7"/>
      <c r="W72" s="7"/>
      <c r="X72" s="1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  <c r="AX72" s="1"/>
    </row>
    <row r="73" spans="1:50" x14ac:dyDescent="0.35">
      <c r="A73" s="1">
        <v>42737</v>
      </c>
      <c r="B73" t="s">
        <v>18</v>
      </c>
      <c r="C73">
        <v>1</v>
      </c>
      <c r="D73">
        <v>4</v>
      </c>
      <c r="E73">
        <v>12</v>
      </c>
      <c r="F73">
        <v>130</v>
      </c>
      <c r="G73">
        <v>90</v>
      </c>
      <c r="H73">
        <v>15</v>
      </c>
      <c r="I73" s="11">
        <v>2.2000000000000002</v>
      </c>
      <c r="J73">
        <v>0</v>
      </c>
      <c r="K73" s="9">
        <v>10</v>
      </c>
      <c r="L73">
        <v>3</v>
      </c>
      <c r="M73">
        <v>0</v>
      </c>
      <c r="N73">
        <v>8</v>
      </c>
      <c r="O73">
        <v>2</v>
      </c>
      <c r="P73">
        <v>1</v>
      </c>
      <c r="Q73">
        <v>0</v>
      </c>
      <c r="R73">
        <v>2</v>
      </c>
      <c r="S73">
        <v>3</v>
      </c>
      <c r="T73" s="7">
        <v>39</v>
      </c>
      <c r="U73" s="7">
        <v>5.2</v>
      </c>
      <c r="V73" s="7">
        <v>13</v>
      </c>
      <c r="W73" s="7">
        <v>5.6</v>
      </c>
      <c r="X73" s="11">
        <v>2.1</v>
      </c>
      <c r="Y73">
        <v>50</v>
      </c>
      <c r="Z73">
        <v>30</v>
      </c>
      <c r="AA73" s="3">
        <v>10.7</v>
      </c>
      <c r="AB73" s="3">
        <v>4.5999999999999996</v>
      </c>
      <c r="AC73" s="3">
        <v>10</v>
      </c>
      <c r="AD73" s="3">
        <v>4.4000000000000004</v>
      </c>
      <c r="AE73" s="3">
        <v>10.8</v>
      </c>
      <c r="AF73" s="3">
        <v>4.5999999999999996</v>
      </c>
      <c r="AG73" s="3">
        <v>10.6</v>
      </c>
      <c r="AH73" s="3">
        <v>4.5</v>
      </c>
      <c r="AI73" s="3">
        <v>10.3</v>
      </c>
      <c r="AJ73" s="3">
        <v>4</v>
      </c>
      <c r="AK73" s="3">
        <v>10.8</v>
      </c>
      <c r="AL73" s="3">
        <v>4.8</v>
      </c>
      <c r="AS73" t="s">
        <v>72</v>
      </c>
      <c r="AT73" t="s">
        <v>71</v>
      </c>
      <c r="AX73" s="1"/>
    </row>
    <row r="74" spans="1:50" x14ac:dyDescent="0.35">
      <c r="A74" s="1">
        <v>42737</v>
      </c>
      <c r="B74" t="s">
        <v>18</v>
      </c>
      <c r="C74">
        <v>1</v>
      </c>
      <c r="D74">
        <v>4</v>
      </c>
      <c r="E74">
        <v>13</v>
      </c>
      <c r="I74" s="11"/>
      <c r="K74" s="9"/>
      <c r="T74" s="7"/>
      <c r="U74" s="7"/>
      <c r="V74" s="7"/>
      <c r="W74" s="7"/>
      <c r="X74" s="11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S74" t="s">
        <v>72</v>
      </c>
      <c r="AT74" t="s">
        <v>71</v>
      </c>
      <c r="AX74" s="1"/>
    </row>
    <row r="75" spans="1:50" x14ac:dyDescent="0.35">
      <c r="A75" s="1">
        <v>42737</v>
      </c>
      <c r="B75" t="s">
        <v>18</v>
      </c>
      <c r="C75">
        <v>1</v>
      </c>
      <c r="D75">
        <v>4</v>
      </c>
      <c r="E75">
        <v>14</v>
      </c>
      <c r="F75">
        <v>60</v>
      </c>
      <c r="G75">
        <v>50</v>
      </c>
      <c r="H75">
        <v>10</v>
      </c>
      <c r="I75" s="11">
        <v>0.65</v>
      </c>
      <c r="J75">
        <v>0</v>
      </c>
      <c r="K75" s="9">
        <v>4</v>
      </c>
      <c r="L75">
        <v>1</v>
      </c>
      <c r="M75">
        <v>0</v>
      </c>
      <c r="N75">
        <v>3</v>
      </c>
      <c r="O75">
        <v>0</v>
      </c>
      <c r="P75">
        <v>1</v>
      </c>
      <c r="Q75">
        <v>0</v>
      </c>
      <c r="R75">
        <v>0</v>
      </c>
      <c r="S75">
        <v>2</v>
      </c>
      <c r="T75" s="7">
        <v>39</v>
      </c>
      <c r="U75" s="7">
        <v>5.9</v>
      </c>
      <c r="V75" s="7">
        <v>0</v>
      </c>
      <c r="W75" s="7">
        <v>0</v>
      </c>
      <c r="X75" s="11">
        <v>0.65</v>
      </c>
      <c r="Y75">
        <v>30</v>
      </c>
      <c r="AA75" s="3">
        <v>10.5</v>
      </c>
      <c r="AB75" s="3">
        <v>4.4000000000000004</v>
      </c>
      <c r="AC75" s="3">
        <v>10.1</v>
      </c>
      <c r="AD75" s="3">
        <v>3.7</v>
      </c>
      <c r="AE75" s="3">
        <v>10</v>
      </c>
      <c r="AF75" s="3">
        <v>4.3</v>
      </c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>
        <v>42737</v>
      </c>
      <c r="B76" t="s">
        <v>18</v>
      </c>
      <c r="C76">
        <v>1</v>
      </c>
      <c r="D76">
        <v>4</v>
      </c>
      <c r="E76">
        <v>15</v>
      </c>
      <c r="F76">
        <v>90</v>
      </c>
      <c r="G76">
        <v>70</v>
      </c>
      <c r="H76">
        <v>15</v>
      </c>
      <c r="I76" s="11">
        <v>2.85</v>
      </c>
      <c r="J76">
        <v>0</v>
      </c>
      <c r="K76" s="9">
        <v>7</v>
      </c>
      <c r="L76">
        <v>0</v>
      </c>
      <c r="M76">
        <v>1</v>
      </c>
      <c r="N76">
        <v>7</v>
      </c>
      <c r="O76">
        <v>2</v>
      </c>
      <c r="P76">
        <v>0</v>
      </c>
      <c r="Q76">
        <v>0</v>
      </c>
      <c r="R76">
        <v>2</v>
      </c>
      <c r="S76">
        <v>3</v>
      </c>
      <c r="T76" s="7">
        <v>19</v>
      </c>
      <c r="U76" s="7">
        <v>6.7</v>
      </c>
      <c r="V76" s="7">
        <v>12</v>
      </c>
      <c r="W76" s="7">
        <v>5.3</v>
      </c>
      <c r="X76" s="11">
        <v>2.6</v>
      </c>
      <c r="Y76">
        <v>50</v>
      </c>
      <c r="Z76">
        <v>50</v>
      </c>
      <c r="AA76" s="3">
        <v>10.6</v>
      </c>
      <c r="AB76" s="3">
        <v>4.4000000000000004</v>
      </c>
      <c r="AC76" s="3">
        <v>10.8</v>
      </c>
      <c r="AD76" s="3">
        <v>4.5</v>
      </c>
      <c r="AE76" s="3">
        <v>10.7</v>
      </c>
      <c r="AF76" s="3">
        <v>4.5999999999999996</v>
      </c>
      <c r="AG76" s="3">
        <v>10.4</v>
      </c>
      <c r="AH76" s="3">
        <v>4.3</v>
      </c>
      <c r="AI76" s="3">
        <v>10.8</v>
      </c>
      <c r="AJ76" s="3">
        <v>4.3</v>
      </c>
      <c r="AK76" s="3">
        <v>10.3</v>
      </c>
      <c r="AL76" s="3">
        <v>4.0999999999999996</v>
      </c>
      <c r="AS76" t="s">
        <v>72</v>
      </c>
      <c r="AT76" t="s">
        <v>71</v>
      </c>
      <c r="AX76" s="1"/>
    </row>
    <row r="77" spans="1:50" x14ac:dyDescent="0.35">
      <c r="A77" s="1">
        <v>42737</v>
      </c>
      <c r="B77" t="s">
        <v>18</v>
      </c>
      <c r="C77">
        <v>1</v>
      </c>
      <c r="D77">
        <v>4</v>
      </c>
      <c r="E77">
        <v>16</v>
      </c>
      <c r="I77" s="11"/>
      <c r="T77" s="7"/>
      <c r="U77" s="7"/>
      <c r="V77" s="7"/>
      <c r="W77" s="7"/>
      <c r="X77" s="1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>
        <v>42737</v>
      </c>
      <c r="B78" t="s">
        <v>18</v>
      </c>
      <c r="C78">
        <v>1</v>
      </c>
      <c r="D78">
        <v>4</v>
      </c>
      <c r="E78">
        <v>17</v>
      </c>
      <c r="F78">
        <v>90</v>
      </c>
      <c r="G78">
        <v>30</v>
      </c>
      <c r="H78">
        <v>10</v>
      </c>
      <c r="I78" s="11">
        <v>0.4</v>
      </c>
      <c r="J78">
        <v>0</v>
      </c>
      <c r="K78">
        <v>2</v>
      </c>
      <c r="L78">
        <v>2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 s="7">
        <v>0</v>
      </c>
      <c r="U78" s="7">
        <v>0</v>
      </c>
      <c r="V78" s="7">
        <v>0</v>
      </c>
      <c r="W78" s="7">
        <v>0</v>
      </c>
      <c r="X78" s="11">
        <v>0.45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>
        <v>42737</v>
      </c>
      <c r="B79" t="s">
        <v>18</v>
      </c>
      <c r="C79">
        <v>1</v>
      </c>
      <c r="D79">
        <v>4</v>
      </c>
      <c r="E79">
        <v>18</v>
      </c>
      <c r="I79" s="11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>
        <v>42737</v>
      </c>
      <c r="B80" t="s">
        <v>18</v>
      </c>
      <c r="C80">
        <v>1</v>
      </c>
      <c r="D80">
        <v>4</v>
      </c>
      <c r="E80">
        <v>19</v>
      </c>
      <c r="I80" s="11"/>
      <c r="T80" s="7"/>
      <c r="U80" s="7"/>
      <c r="V80" s="7"/>
      <c r="W80" s="7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>
        <v>42737</v>
      </c>
      <c r="B81" t="s">
        <v>18</v>
      </c>
      <c r="C81">
        <v>1</v>
      </c>
      <c r="D81">
        <v>4</v>
      </c>
      <c r="E81">
        <v>20</v>
      </c>
      <c r="I81" s="11"/>
      <c r="T81" s="7"/>
      <c r="U81" s="7"/>
      <c r="V81" s="7"/>
      <c r="W81" s="7"/>
      <c r="X81" s="11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  <c r="AX81" s="1"/>
    </row>
    <row r="82" spans="1:50" x14ac:dyDescent="0.35">
      <c r="A82" s="1">
        <v>42044</v>
      </c>
      <c r="B82" t="s">
        <v>10</v>
      </c>
      <c r="C82">
        <v>1</v>
      </c>
      <c r="D82">
        <v>5</v>
      </c>
      <c r="E82">
        <v>1</v>
      </c>
      <c r="F82">
        <v>78</v>
      </c>
      <c r="G82">
        <v>87</v>
      </c>
      <c r="H82">
        <v>21</v>
      </c>
      <c r="I82" s="11">
        <v>6.7</v>
      </c>
      <c r="J82">
        <v>0</v>
      </c>
      <c r="K82" s="9">
        <v>15</v>
      </c>
      <c r="L82">
        <v>0</v>
      </c>
      <c r="M82">
        <v>0</v>
      </c>
      <c r="N82">
        <v>14</v>
      </c>
      <c r="O82">
        <v>2</v>
      </c>
      <c r="P82">
        <v>5</v>
      </c>
      <c r="Q82">
        <v>1</v>
      </c>
      <c r="R82">
        <v>0</v>
      </c>
      <c r="S82">
        <v>6</v>
      </c>
      <c r="T82" s="7">
        <v>35</v>
      </c>
      <c r="U82" s="7">
        <v>6.7</v>
      </c>
      <c r="V82" s="7">
        <v>11</v>
      </c>
      <c r="W82" s="7">
        <v>5.9</v>
      </c>
      <c r="X82" s="11">
        <v>6.4</v>
      </c>
      <c r="Y82">
        <v>30</v>
      </c>
      <c r="Z82">
        <v>20</v>
      </c>
      <c r="AA82" s="3">
        <v>10.042999999999999</v>
      </c>
      <c r="AB82" s="3">
        <v>3.6429</v>
      </c>
      <c r="AC82" s="3">
        <v>10.0741</v>
      </c>
      <c r="AD82" s="3">
        <v>3.2887</v>
      </c>
      <c r="AE82" s="3">
        <v>10.02</v>
      </c>
      <c r="AF82" s="3">
        <v>3.7229999999999999</v>
      </c>
      <c r="AG82" s="3">
        <v>10.0334</v>
      </c>
      <c r="AH82" s="3">
        <v>4.1816000000000004</v>
      </c>
      <c r="AI82" s="3">
        <v>10.0212</v>
      </c>
      <c r="AJ82" s="3">
        <v>4.1843000000000004</v>
      </c>
      <c r="AK82" s="3">
        <v>10.0967</v>
      </c>
      <c r="AL82" s="3">
        <v>4.4972000000000003</v>
      </c>
      <c r="AM82" s="7">
        <v>3000.4</v>
      </c>
      <c r="AN82" s="7">
        <v>289.3</v>
      </c>
      <c r="AO82" s="7">
        <v>3000.6</v>
      </c>
      <c r="AP82" s="7">
        <v>313.60000000000002</v>
      </c>
      <c r="AQ82" s="7">
        <v>3000</v>
      </c>
      <c r="AR82" s="7">
        <v>306.89999999999998</v>
      </c>
      <c r="AS82" s="3" t="s">
        <v>73</v>
      </c>
      <c r="AT82" s="3" t="s">
        <v>70</v>
      </c>
      <c r="AX82" s="1"/>
    </row>
    <row r="83" spans="1:50" x14ac:dyDescent="0.35">
      <c r="A83" s="1">
        <v>42044</v>
      </c>
      <c r="B83" t="s">
        <v>10</v>
      </c>
      <c r="C83">
        <v>1</v>
      </c>
      <c r="D83">
        <v>5</v>
      </c>
      <c r="E83">
        <v>2</v>
      </c>
      <c r="I83" s="11">
        <v>4.5</v>
      </c>
      <c r="J83">
        <v>0</v>
      </c>
      <c r="K83" s="9"/>
      <c r="L83">
        <v>0</v>
      </c>
      <c r="T83" s="7"/>
      <c r="U83" s="7"/>
      <c r="V83" s="7"/>
      <c r="W83" s="7"/>
      <c r="X83" s="11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>
        <v>42044</v>
      </c>
      <c r="B84" t="s">
        <v>10</v>
      </c>
      <c r="C84">
        <v>1</v>
      </c>
      <c r="D84">
        <v>5</v>
      </c>
      <c r="E84">
        <v>3</v>
      </c>
      <c r="F84">
        <v>90</v>
      </c>
      <c r="G84">
        <v>97</v>
      </c>
      <c r="H84">
        <v>20</v>
      </c>
      <c r="I84" s="11">
        <v>3.45</v>
      </c>
      <c r="J84">
        <v>0</v>
      </c>
      <c r="K84" s="9">
        <v>10</v>
      </c>
      <c r="L84">
        <v>0</v>
      </c>
      <c r="M84">
        <v>0</v>
      </c>
      <c r="N84">
        <v>10</v>
      </c>
      <c r="O84">
        <v>2</v>
      </c>
      <c r="P84">
        <v>5</v>
      </c>
      <c r="Q84">
        <v>0</v>
      </c>
      <c r="R84">
        <v>0</v>
      </c>
      <c r="S84">
        <v>3</v>
      </c>
      <c r="T84" s="7">
        <v>34</v>
      </c>
      <c r="U84" s="7">
        <v>6.3</v>
      </c>
      <c r="V84" s="7">
        <v>7</v>
      </c>
      <c r="W84" s="7">
        <v>3.8</v>
      </c>
      <c r="X84" s="11">
        <v>4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>
        <v>42044</v>
      </c>
      <c r="B85" t="s">
        <v>10</v>
      </c>
      <c r="C85">
        <v>1</v>
      </c>
      <c r="D85">
        <v>5</v>
      </c>
      <c r="E85">
        <v>4</v>
      </c>
      <c r="I85" s="11">
        <v>4.9000000000000004</v>
      </c>
      <c r="J85">
        <v>0</v>
      </c>
      <c r="K85" s="9"/>
      <c r="L85">
        <v>0</v>
      </c>
      <c r="T85" s="7"/>
      <c r="U85" s="7"/>
      <c r="V85" s="7"/>
      <c r="W85" s="7"/>
      <c r="X85" s="11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>
        <v>42044</v>
      </c>
      <c r="B86" t="s">
        <v>10</v>
      </c>
      <c r="C86">
        <v>1</v>
      </c>
      <c r="D86">
        <v>5</v>
      </c>
      <c r="E86">
        <v>5</v>
      </c>
      <c r="F86">
        <v>82</v>
      </c>
      <c r="G86">
        <v>111</v>
      </c>
      <c r="H86">
        <v>17</v>
      </c>
      <c r="I86" s="11">
        <v>5.2</v>
      </c>
      <c r="J86">
        <v>0</v>
      </c>
      <c r="K86" s="9">
        <v>13</v>
      </c>
      <c r="L86">
        <v>0</v>
      </c>
      <c r="M86">
        <v>0</v>
      </c>
      <c r="N86">
        <v>13</v>
      </c>
      <c r="O86">
        <v>2</v>
      </c>
      <c r="P86">
        <v>9</v>
      </c>
      <c r="Q86">
        <v>0</v>
      </c>
      <c r="R86">
        <v>0</v>
      </c>
      <c r="S86">
        <v>2</v>
      </c>
      <c r="T86" s="7">
        <v>33</v>
      </c>
      <c r="U86" s="7">
        <v>5.4</v>
      </c>
      <c r="V86" s="7">
        <v>11</v>
      </c>
      <c r="W86" s="7">
        <v>4.2</v>
      </c>
      <c r="X86" s="11">
        <v>4.7</v>
      </c>
      <c r="Y86">
        <v>50</v>
      </c>
      <c r="Z86">
        <v>100</v>
      </c>
      <c r="AA86" s="3">
        <v>10.0166</v>
      </c>
      <c r="AB86" s="3">
        <v>4.1558000000000002</v>
      </c>
      <c r="AC86" s="3">
        <v>10.071899999999999</v>
      </c>
      <c r="AD86" s="3">
        <v>4.2267000000000001</v>
      </c>
      <c r="AE86" s="3">
        <v>10.0319</v>
      </c>
      <c r="AF86" s="3">
        <v>3.9723999999999999</v>
      </c>
      <c r="AG86" s="3">
        <v>10.0144</v>
      </c>
      <c r="AH86" s="3">
        <v>4.4326999999999996</v>
      </c>
      <c r="AI86" s="3">
        <v>10.0184</v>
      </c>
      <c r="AJ86" s="3">
        <v>4.2401</v>
      </c>
      <c r="AK86" s="3">
        <v>10.0976</v>
      </c>
      <c r="AL86" s="3">
        <v>4.3445999999999998</v>
      </c>
      <c r="AS86" t="s">
        <v>73</v>
      </c>
      <c r="AT86" t="s">
        <v>70</v>
      </c>
      <c r="AX86" s="1"/>
    </row>
    <row r="87" spans="1:50" x14ac:dyDescent="0.35">
      <c r="A87" s="1">
        <v>42044</v>
      </c>
      <c r="B87" t="s">
        <v>10</v>
      </c>
      <c r="C87">
        <v>1</v>
      </c>
      <c r="D87">
        <v>5</v>
      </c>
      <c r="E87">
        <v>6</v>
      </c>
      <c r="I87" s="11">
        <v>4.5</v>
      </c>
      <c r="J87">
        <v>0</v>
      </c>
      <c r="K87" s="9"/>
      <c r="L87">
        <v>0</v>
      </c>
      <c r="T87" s="7"/>
      <c r="U87" s="7"/>
      <c r="V87" s="7"/>
      <c r="W87" s="7"/>
      <c r="X87" s="11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  <c r="AX87" s="1"/>
    </row>
    <row r="88" spans="1:50" x14ac:dyDescent="0.35">
      <c r="A88" s="1">
        <v>42044</v>
      </c>
      <c r="B88" t="s">
        <v>10</v>
      </c>
      <c r="C88">
        <v>1</v>
      </c>
      <c r="D88">
        <v>5</v>
      </c>
      <c r="E88">
        <v>7</v>
      </c>
      <c r="F88">
        <v>78</v>
      </c>
      <c r="G88">
        <v>62</v>
      </c>
      <c r="H88">
        <v>17</v>
      </c>
      <c r="I88" s="11">
        <v>3.95</v>
      </c>
      <c r="J88">
        <v>0</v>
      </c>
      <c r="K88" s="9">
        <v>15</v>
      </c>
      <c r="L88">
        <v>0</v>
      </c>
      <c r="M88">
        <v>0</v>
      </c>
      <c r="N88">
        <v>14</v>
      </c>
      <c r="O88">
        <v>2</v>
      </c>
      <c r="P88">
        <v>7</v>
      </c>
      <c r="Q88">
        <v>0</v>
      </c>
      <c r="R88">
        <v>1</v>
      </c>
      <c r="S88">
        <v>4</v>
      </c>
      <c r="T88" s="7">
        <v>36</v>
      </c>
      <c r="U88" s="7">
        <v>6.8</v>
      </c>
      <c r="V88" s="7">
        <v>5</v>
      </c>
      <c r="W88" s="7">
        <v>5.0999999999999996</v>
      </c>
      <c r="X88" s="11">
        <v>3.45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>
        <v>42044</v>
      </c>
      <c r="B89" t="s">
        <v>10</v>
      </c>
      <c r="C89">
        <v>1</v>
      </c>
      <c r="D89">
        <v>5</v>
      </c>
      <c r="E89">
        <v>8</v>
      </c>
      <c r="I89" s="11">
        <v>3.95</v>
      </c>
      <c r="J89">
        <v>0</v>
      </c>
      <c r="K89" s="9"/>
      <c r="L89">
        <v>0</v>
      </c>
      <c r="T89" s="7"/>
      <c r="U89" s="7"/>
      <c r="V89" s="7"/>
      <c r="W89" s="7"/>
      <c r="X89" s="11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S89" t="s">
        <v>73</v>
      </c>
      <c r="AT89" t="s">
        <v>70</v>
      </c>
      <c r="AX89" s="1"/>
    </row>
    <row r="90" spans="1:50" x14ac:dyDescent="0.35">
      <c r="A90" s="1">
        <v>42044</v>
      </c>
      <c r="B90" t="s">
        <v>10</v>
      </c>
      <c r="C90">
        <v>1</v>
      </c>
      <c r="D90">
        <v>5</v>
      </c>
      <c r="E90">
        <v>9</v>
      </c>
      <c r="F90">
        <v>105</v>
      </c>
      <c r="G90">
        <v>88</v>
      </c>
      <c r="H90">
        <v>16</v>
      </c>
      <c r="I90" s="11">
        <v>4.3499999999999996</v>
      </c>
      <c r="J90">
        <v>0</v>
      </c>
      <c r="K90" s="9">
        <v>7</v>
      </c>
      <c r="L90">
        <v>0</v>
      </c>
      <c r="M90">
        <v>0</v>
      </c>
      <c r="N90">
        <v>7</v>
      </c>
      <c r="O90">
        <v>0</v>
      </c>
      <c r="P90">
        <v>6</v>
      </c>
      <c r="Q90">
        <v>0</v>
      </c>
      <c r="R90">
        <v>0</v>
      </c>
      <c r="S90">
        <v>1</v>
      </c>
      <c r="T90" s="7">
        <v>43</v>
      </c>
      <c r="U90" s="7">
        <v>6.7</v>
      </c>
      <c r="V90" s="7">
        <v>18</v>
      </c>
      <c r="W90" s="7">
        <v>6.9</v>
      </c>
      <c r="X90" s="11">
        <v>4</v>
      </c>
      <c r="Y90">
        <v>10</v>
      </c>
      <c r="Z90">
        <v>10</v>
      </c>
      <c r="AA90" s="3">
        <v>10.042999999999999</v>
      </c>
      <c r="AB90" s="3">
        <v>4.3745000000000003</v>
      </c>
      <c r="AC90" s="3">
        <v>10.0084</v>
      </c>
      <c r="AD90" s="3">
        <v>3.6993999999999998</v>
      </c>
      <c r="AE90" s="3">
        <v>10.075699999999999</v>
      </c>
      <c r="AF90" s="3">
        <v>3.6413000000000002</v>
      </c>
      <c r="AG90" s="3">
        <v>10.0603</v>
      </c>
      <c r="AH90" s="3">
        <v>4.1471999999999998</v>
      </c>
      <c r="AI90" s="3">
        <v>10.0465</v>
      </c>
      <c r="AJ90" s="3">
        <v>4.0495999999999999</v>
      </c>
      <c r="AK90" s="3">
        <v>10.008599999999999</v>
      </c>
      <c r="AL90" s="3">
        <v>3.8801000000000001</v>
      </c>
      <c r="AS90" t="s">
        <v>73</v>
      </c>
      <c r="AT90" t="s">
        <v>70</v>
      </c>
      <c r="AX90" s="1"/>
    </row>
    <row r="91" spans="1:50" x14ac:dyDescent="0.35">
      <c r="A91" s="1">
        <v>42044</v>
      </c>
      <c r="B91" t="s">
        <v>10</v>
      </c>
      <c r="C91">
        <v>1</v>
      </c>
      <c r="D91">
        <v>5</v>
      </c>
      <c r="E91">
        <v>10</v>
      </c>
      <c r="F91">
        <v>83</v>
      </c>
      <c r="G91">
        <v>90</v>
      </c>
      <c r="H91">
        <v>19</v>
      </c>
      <c r="I91" s="11">
        <v>6.8</v>
      </c>
      <c r="J91">
        <v>0</v>
      </c>
      <c r="K91" s="9">
        <v>14</v>
      </c>
      <c r="L91">
        <v>0</v>
      </c>
      <c r="M91">
        <v>0</v>
      </c>
      <c r="N91">
        <v>14</v>
      </c>
      <c r="O91">
        <v>2</v>
      </c>
      <c r="P91">
        <v>7</v>
      </c>
      <c r="Q91">
        <v>0</v>
      </c>
      <c r="R91">
        <v>0</v>
      </c>
      <c r="S91">
        <v>5</v>
      </c>
      <c r="T91" s="7">
        <v>34</v>
      </c>
      <c r="U91" s="7">
        <v>6.2</v>
      </c>
      <c r="V91" s="7">
        <v>9</v>
      </c>
      <c r="W91" s="7">
        <v>4.9000000000000004</v>
      </c>
      <c r="X91" s="11">
        <v>6.3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  <c r="AX91" s="1"/>
    </row>
    <row r="92" spans="1:50" x14ac:dyDescent="0.35">
      <c r="A92" s="1">
        <v>42044</v>
      </c>
      <c r="B92" t="s">
        <v>10</v>
      </c>
      <c r="C92">
        <v>1</v>
      </c>
      <c r="D92">
        <v>5</v>
      </c>
      <c r="E92">
        <v>11</v>
      </c>
      <c r="F92">
        <v>89</v>
      </c>
      <c r="G92">
        <v>110</v>
      </c>
      <c r="H92">
        <v>19</v>
      </c>
      <c r="I92" s="11">
        <v>8.9</v>
      </c>
      <c r="J92">
        <v>0</v>
      </c>
      <c r="K92" s="9">
        <v>15</v>
      </c>
      <c r="L92">
        <v>0</v>
      </c>
      <c r="M92">
        <v>0</v>
      </c>
      <c r="N92">
        <v>14</v>
      </c>
      <c r="O92">
        <v>5</v>
      </c>
      <c r="P92">
        <v>2</v>
      </c>
      <c r="Q92">
        <v>3</v>
      </c>
      <c r="R92">
        <v>0</v>
      </c>
      <c r="S92">
        <v>4</v>
      </c>
      <c r="T92" s="7">
        <v>33</v>
      </c>
      <c r="U92" s="7">
        <v>7.3</v>
      </c>
      <c r="V92" s="7">
        <v>7</v>
      </c>
      <c r="W92" s="7">
        <v>3.9</v>
      </c>
      <c r="X92" s="11">
        <v>8.5</v>
      </c>
      <c r="Y92">
        <v>50</v>
      </c>
      <c r="Z92">
        <v>20</v>
      </c>
      <c r="AA92" s="3">
        <v>10.0032</v>
      </c>
      <c r="AB92" s="3">
        <v>3.7812000000000001</v>
      </c>
      <c r="AC92" s="3">
        <v>10.0661</v>
      </c>
      <c r="AD92" s="3">
        <v>3.8130999999999999</v>
      </c>
      <c r="AE92" s="3">
        <v>10.004200000000001</v>
      </c>
      <c r="AF92" s="3">
        <v>3.7128999999999999</v>
      </c>
      <c r="AG92" s="3">
        <v>10.087199999999999</v>
      </c>
      <c r="AH92" s="3">
        <v>4.2595000000000001</v>
      </c>
      <c r="AI92" s="3">
        <v>10.013</v>
      </c>
      <c r="AJ92" s="3">
        <v>4.2671000000000001</v>
      </c>
      <c r="AK92" s="3">
        <v>10.0527</v>
      </c>
      <c r="AL92" s="3">
        <v>3.8285999999999998</v>
      </c>
      <c r="AS92" t="s">
        <v>73</v>
      </c>
      <c r="AT92" t="s">
        <v>70</v>
      </c>
      <c r="AX92" s="1"/>
    </row>
    <row r="93" spans="1:50" x14ac:dyDescent="0.35">
      <c r="A93" s="1">
        <v>42044</v>
      </c>
      <c r="B93" t="s">
        <v>10</v>
      </c>
      <c r="C93">
        <v>1</v>
      </c>
      <c r="D93">
        <v>5</v>
      </c>
      <c r="E93">
        <v>12</v>
      </c>
      <c r="I93" s="11">
        <v>5.6</v>
      </c>
      <c r="J93">
        <v>0</v>
      </c>
      <c r="K93" s="9"/>
      <c r="L93">
        <v>0</v>
      </c>
      <c r="T93" s="7"/>
      <c r="U93" s="7"/>
      <c r="V93" s="7"/>
      <c r="W93" s="7"/>
      <c r="X93" s="11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>
        <v>42044</v>
      </c>
      <c r="B94" t="s">
        <v>10</v>
      </c>
      <c r="C94">
        <v>1</v>
      </c>
      <c r="D94">
        <v>5</v>
      </c>
      <c r="E94">
        <v>13</v>
      </c>
      <c r="F94">
        <v>92</v>
      </c>
      <c r="G94">
        <v>76</v>
      </c>
      <c r="H94">
        <v>20</v>
      </c>
      <c r="I94" s="11">
        <v>5.8</v>
      </c>
      <c r="J94">
        <v>0</v>
      </c>
      <c r="K94">
        <v>10</v>
      </c>
      <c r="L94">
        <v>0</v>
      </c>
      <c r="M94">
        <v>0</v>
      </c>
      <c r="N94">
        <v>10</v>
      </c>
      <c r="O94">
        <v>3</v>
      </c>
      <c r="P94">
        <v>0</v>
      </c>
      <c r="Q94">
        <v>4</v>
      </c>
      <c r="R94">
        <v>0</v>
      </c>
      <c r="S94">
        <v>3</v>
      </c>
      <c r="T94" s="7">
        <v>32</v>
      </c>
      <c r="U94" s="7">
        <v>7.7</v>
      </c>
      <c r="V94" s="7">
        <v>6</v>
      </c>
      <c r="W94" s="7">
        <v>1.1000000000000001</v>
      </c>
      <c r="X94" s="11">
        <v>5.45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>
        <v>42044</v>
      </c>
      <c r="B95" t="s">
        <v>10</v>
      </c>
      <c r="C95">
        <v>1</v>
      </c>
      <c r="D95">
        <v>5</v>
      </c>
      <c r="E95">
        <v>14</v>
      </c>
      <c r="I95" s="11">
        <v>5.6</v>
      </c>
      <c r="J95">
        <v>0</v>
      </c>
      <c r="L95">
        <v>0</v>
      </c>
      <c r="T95" s="7"/>
      <c r="U95" s="7"/>
      <c r="V95" s="7"/>
      <c r="W95" s="7"/>
      <c r="X95" s="11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>
        <v>42044</v>
      </c>
      <c r="B96" t="s">
        <v>10</v>
      </c>
      <c r="C96">
        <v>1</v>
      </c>
      <c r="D96">
        <v>5</v>
      </c>
      <c r="E96">
        <v>15</v>
      </c>
      <c r="F96">
        <v>88</v>
      </c>
      <c r="G96">
        <v>110</v>
      </c>
      <c r="H96">
        <v>20</v>
      </c>
      <c r="I96" s="11">
        <v>5.6</v>
      </c>
      <c r="J96">
        <v>0</v>
      </c>
      <c r="K96">
        <v>14</v>
      </c>
      <c r="L96">
        <v>0</v>
      </c>
      <c r="M96">
        <v>0</v>
      </c>
      <c r="N96">
        <v>14</v>
      </c>
      <c r="O96">
        <v>2</v>
      </c>
      <c r="P96">
        <v>6</v>
      </c>
      <c r="Q96">
        <v>2</v>
      </c>
      <c r="R96">
        <v>0</v>
      </c>
      <c r="S96">
        <v>4</v>
      </c>
      <c r="T96" s="7">
        <v>32</v>
      </c>
      <c r="U96" s="7">
        <v>6.6</v>
      </c>
      <c r="V96" s="7">
        <v>6</v>
      </c>
      <c r="W96" s="7">
        <v>5</v>
      </c>
      <c r="X96" s="11">
        <v>5.45</v>
      </c>
      <c r="Y96">
        <v>50</v>
      </c>
      <c r="Z96">
        <v>20</v>
      </c>
      <c r="AA96" s="3">
        <v>10.0266</v>
      </c>
      <c r="AB96" s="3">
        <v>4.1683000000000003</v>
      </c>
      <c r="AC96" s="3">
        <v>10.0855</v>
      </c>
      <c r="AD96" s="3">
        <v>4.1180000000000003</v>
      </c>
      <c r="AE96" s="3">
        <v>10.089</v>
      </c>
      <c r="AF96" s="3">
        <v>4.2744999999999997</v>
      </c>
      <c r="AG96" s="3">
        <v>10.009399999999999</v>
      </c>
      <c r="AH96" s="3">
        <v>4.1479999999999997</v>
      </c>
      <c r="AI96" s="3">
        <v>10.0909</v>
      </c>
      <c r="AJ96" s="3">
        <v>4.3250000000000002</v>
      </c>
      <c r="AK96" s="3">
        <v>10.0596</v>
      </c>
      <c r="AL96" s="15">
        <v>4.1786000000000003</v>
      </c>
      <c r="AS96" t="s">
        <v>73</v>
      </c>
      <c r="AT96" t="s">
        <v>70</v>
      </c>
      <c r="AX96" s="1"/>
    </row>
    <row r="97" spans="1:50" x14ac:dyDescent="0.35">
      <c r="A97" s="1">
        <v>42044</v>
      </c>
      <c r="B97" t="s">
        <v>10</v>
      </c>
      <c r="C97">
        <v>1</v>
      </c>
      <c r="D97">
        <v>5</v>
      </c>
      <c r="E97">
        <v>16</v>
      </c>
      <c r="I97" s="11">
        <v>0</v>
      </c>
      <c r="J97">
        <v>0</v>
      </c>
      <c r="L97">
        <v>0</v>
      </c>
      <c r="T97" s="7"/>
      <c r="U97" s="7"/>
      <c r="V97" s="7"/>
      <c r="W97" s="7"/>
      <c r="X97" s="11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>
        <v>42044</v>
      </c>
      <c r="B98" t="s">
        <v>10</v>
      </c>
      <c r="C98">
        <v>1</v>
      </c>
      <c r="D98">
        <v>5</v>
      </c>
      <c r="E98">
        <v>17</v>
      </c>
      <c r="I98" s="11">
        <v>0</v>
      </c>
      <c r="J98">
        <v>0</v>
      </c>
      <c r="L98">
        <v>0</v>
      </c>
      <c r="T98" s="7"/>
      <c r="U98" s="7"/>
      <c r="V98" s="7"/>
      <c r="W98" s="7"/>
      <c r="X98" s="11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>
        <v>42044</v>
      </c>
      <c r="B99" t="s">
        <v>10</v>
      </c>
      <c r="C99">
        <v>1</v>
      </c>
      <c r="D99">
        <v>5</v>
      </c>
      <c r="E99">
        <v>18</v>
      </c>
      <c r="F99">
        <v>83</v>
      </c>
      <c r="G99">
        <v>70</v>
      </c>
      <c r="H99">
        <v>17</v>
      </c>
      <c r="I99" s="11">
        <v>3.9</v>
      </c>
      <c r="J99">
        <v>0</v>
      </c>
      <c r="K99">
        <v>12</v>
      </c>
      <c r="L99">
        <v>0</v>
      </c>
      <c r="M99">
        <v>0</v>
      </c>
      <c r="N99">
        <v>12</v>
      </c>
      <c r="O99">
        <v>3</v>
      </c>
      <c r="P99">
        <v>0</v>
      </c>
      <c r="Q99">
        <v>0</v>
      </c>
      <c r="R99">
        <v>0</v>
      </c>
      <c r="S99">
        <v>9</v>
      </c>
      <c r="T99" s="7">
        <v>25</v>
      </c>
      <c r="U99" s="7">
        <v>5.8</v>
      </c>
      <c r="V99" s="7">
        <v>6</v>
      </c>
      <c r="W99" s="7">
        <v>4.3</v>
      </c>
      <c r="X99" s="11">
        <v>3.6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>
        <v>42044</v>
      </c>
      <c r="B100" t="s">
        <v>10</v>
      </c>
      <c r="C100">
        <v>1</v>
      </c>
      <c r="D100">
        <v>5</v>
      </c>
      <c r="E100">
        <v>19</v>
      </c>
      <c r="I100" s="11">
        <v>4</v>
      </c>
      <c r="J100">
        <v>0</v>
      </c>
      <c r="L100">
        <v>0</v>
      </c>
      <c r="T100" s="7"/>
      <c r="U100" s="7"/>
      <c r="V100" s="7"/>
      <c r="W100" s="7"/>
      <c r="X100" s="11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>
        <v>42044</v>
      </c>
      <c r="B101" t="s">
        <v>10</v>
      </c>
      <c r="C101">
        <v>1</v>
      </c>
      <c r="D101">
        <v>5</v>
      </c>
      <c r="E101">
        <v>20</v>
      </c>
      <c r="I101" s="11">
        <v>2.9</v>
      </c>
      <c r="J101">
        <v>0</v>
      </c>
      <c r="L101">
        <v>0</v>
      </c>
      <c r="T101" s="7"/>
      <c r="U101" s="7"/>
      <c r="V101" s="7"/>
      <c r="W101" s="7"/>
      <c r="X101" s="11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>
        <v>42737</v>
      </c>
      <c r="B102" t="s">
        <v>11</v>
      </c>
      <c r="C102">
        <v>1</v>
      </c>
      <c r="D102">
        <v>5</v>
      </c>
      <c r="E102">
        <v>1</v>
      </c>
      <c r="F102">
        <v>80</v>
      </c>
      <c r="G102">
        <v>70</v>
      </c>
      <c r="H102">
        <v>15</v>
      </c>
      <c r="I102" s="11">
        <v>1.3</v>
      </c>
      <c r="J102">
        <v>0</v>
      </c>
      <c r="K102">
        <v>4</v>
      </c>
      <c r="L102">
        <v>4</v>
      </c>
      <c r="M102">
        <v>0</v>
      </c>
      <c r="N102">
        <v>4</v>
      </c>
      <c r="O102">
        <v>0</v>
      </c>
      <c r="P102">
        <v>1</v>
      </c>
      <c r="Q102">
        <v>0</v>
      </c>
      <c r="R102">
        <v>0</v>
      </c>
      <c r="S102">
        <v>3</v>
      </c>
      <c r="T102" s="7">
        <v>21</v>
      </c>
      <c r="U102" s="7">
        <v>5.5</v>
      </c>
      <c r="V102" s="7">
        <v>12</v>
      </c>
      <c r="W102" s="7">
        <v>4.7</v>
      </c>
      <c r="X102" s="11">
        <v>1.25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>
        <v>3000.1</v>
      </c>
      <c r="AN102">
        <v>239</v>
      </c>
      <c r="AS102" t="s">
        <v>73</v>
      </c>
      <c r="AT102" s="3" t="s">
        <v>71</v>
      </c>
      <c r="AX102" s="1"/>
    </row>
    <row r="103" spans="1:50" x14ac:dyDescent="0.35">
      <c r="A103" s="1">
        <v>42737</v>
      </c>
      <c r="B103" t="s">
        <v>11</v>
      </c>
      <c r="C103">
        <v>1</v>
      </c>
      <c r="D103">
        <v>5</v>
      </c>
      <c r="E103">
        <v>2</v>
      </c>
      <c r="I103" s="11"/>
      <c r="T103" s="7"/>
      <c r="U103" s="7"/>
      <c r="V103" s="7"/>
      <c r="W103" s="7"/>
      <c r="X103" s="11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t="s">
        <v>73</v>
      </c>
      <c r="AT103" t="s">
        <v>71</v>
      </c>
      <c r="AX103" s="1"/>
    </row>
    <row r="104" spans="1:50" x14ac:dyDescent="0.35">
      <c r="A104" s="1">
        <v>42737</v>
      </c>
      <c r="B104" t="s">
        <v>11</v>
      </c>
      <c r="C104">
        <v>1</v>
      </c>
      <c r="D104">
        <v>5</v>
      </c>
      <c r="E104">
        <v>3</v>
      </c>
      <c r="F104">
        <v>100</v>
      </c>
      <c r="G104">
        <v>110</v>
      </c>
      <c r="H104">
        <v>15</v>
      </c>
      <c r="I104" s="11">
        <v>1.3</v>
      </c>
      <c r="J104">
        <v>0</v>
      </c>
      <c r="K104">
        <v>3</v>
      </c>
      <c r="L104">
        <v>3</v>
      </c>
      <c r="M104">
        <v>0</v>
      </c>
      <c r="N104">
        <v>3</v>
      </c>
      <c r="O104">
        <v>0</v>
      </c>
      <c r="P104">
        <v>0</v>
      </c>
      <c r="Q104">
        <v>0</v>
      </c>
      <c r="R104">
        <v>2</v>
      </c>
      <c r="S104">
        <v>1</v>
      </c>
      <c r="T104" s="7">
        <v>27</v>
      </c>
      <c r="U104" s="7">
        <v>4.3</v>
      </c>
      <c r="V104" s="7">
        <v>33</v>
      </c>
      <c r="W104" s="7">
        <v>3.8</v>
      </c>
      <c r="X104" s="11">
        <v>1.3</v>
      </c>
      <c r="Y104">
        <v>100</v>
      </c>
      <c r="Z104">
        <v>50</v>
      </c>
      <c r="AA104" s="3">
        <v>10.6</v>
      </c>
      <c r="AB104" s="3">
        <v>4.2</v>
      </c>
      <c r="AC104" s="3">
        <v>10.7</v>
      </c>
      <c r="AD104" s="3">
        <v>4.2</v>
      </c>
      <c r="AE104" s="3">
        <v>10.8</v>
      </c>
      <c r="AF104" s="3">
        <v>3</v>
      </c>
      <c r="AG104" s="3">
        <v>10.4</v>
      </c>
      <c r="AH104" s="3">
        <v>4.3</v>
      </c>
      <c r="AI104" s="3">
        <v>10.7</v>
      </c>
      <c r="AJ104" s="3">
        <v>4.4000000000000004</v>
      </c>
      <c r="AK104" s="3">
        <v>10.1</v>
      </c>
      <c r="AL104" s="3">
        <v>3.6</v>
      </c>
      <c r="AS104" t="s">
        <v>73</v>
      </c>
      <c r="AT104" t="s">
        <v>71</v>
      </c>
      <c r="AX104" s="1"/>
    </row>
    <row r="105" spans="1:50" x14ac:dyDescent="0.35">
      <c r="A105" s="1">
        <v>42737</v>
      </c>
      <c r="B105" t="s">
        <v>11</v>
      </c>
      <c r="C105">
        <v>1</v>
      </c>
      <c r="D105">
        <v>5</v>
      </c>
      <c r="E105">
        <v>4</v>
      </c>
      <c r="I105" s="11"/>
      <c r="T105" s="7"/>
      <c r="U105" s="7"/>
      <c r="V105" s="7"/>
      <c r="W105" s="7"/>
      <c r="X105" s="11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>
        <v>42737</v>
      </c>
      <c r="B106" t="s">
        <v>11</v>
      </c>
      <c r="C106">
        <v>1</v>
      </c>
      <c r="D106">
        <v>5</v>
      </c>
      <c r="E106">
        <v>5</v>
      </c>
      <c r="F106">
        <v>100</v>
      </c>
      <c r="G106">
        <v>70</v>
      </c>
      <c r="H106">
        <v>20</v>
      </c>
      <c r="I106" s="11">
        <v>1.0900000000000001</v>
      </c>
      <c r="J106">
        <v>0</v>
      </c>
      <c r="K106">
        <v>7</v>
      </c>
      <c r="L106">
        <v>4</v>
      </c>
      <c r="M106">
        <v>0</v>
      </c>
      <c r="N106">
        <v>5</v>
      </c>
      <c r="O106">
        <v>0</v>
      </c>
      <c r="P106">
        <v>2</v>
      </c>
      <c r="Q106">
        <v>2</v>
      </c>
      <c r="R106">
        <v>0</v>
      </c>
      <c r="S106">
        <v>1</v>
      </c>
      <c r="T106" s="7">
        <v>35</v>
      </c>
      <c r="U106" s="7">
        <v>5.8</v>
      </c>
      <c r="V106" s="7">
        <v>24</v>
      </c>
      <c r="W106" s="7">
        <v>6.3</v>
      </c>
      <c r="X106" s="11">
        <v>1.85</v>
      </c>
      <c r="Y106">
        <v>30</v>
      </c>
      <c r="Z106">
        <v>20</v>
      </c>
      <c r="AA106" s="3">
        <v>10</v>
      </c>
      <c r="AB106" s="3">
        <v>4.0999999999999996</v>
      </c>
      <c r="AC106" s="3">
        <v>10.5</v>
      </c>
      <c r="AD106" s="3">
        <v>4</v>
      </c>
      <c r="AE106" s="3">
        <v>10.199999999999999</v>
      </c>
      <c r="AF106" s="3">
        <v>3.8</v>
      </c>
      <c r="AG106" s="3">
        <v>10.5</v>
      </c>
      <c r="AH106" s="3">
        <v>4.3</v>
      </c>
      <c r="AI106" s="3">
        <v>10.1</v>
      </c>
      <c r="AJ106" s="3">
        <v>4</v>
      </c>
      <c r="AK106" s="3">
        <v>10.6</v>
      </c>
      <c r="AL106" s="3">
        <v>4.3</v>
      </c>
      <c r="AS106" t="s">
        <v>73</v>
      </c>
      <c r="AT106" t="s">
        <v>71</v>
      </c>
      <c r="AX106" s="1"/>
    </row>
    <row r="107" spans="1:50" x14ac:dyDescent="0.35">
      <c r="A107" s="1">
        <v>42737</v>
      </c>
      <c r="B107" t="s">
        <v>11</v>
      </c>
      <c r="C107">
        <v>1</v>
      </c>
      <c r="D107">
        <v>5</v>
      </c>
      <c r="E107">
        <v>6</v>
      </c>
      <c r="I107" s="11"/>
      <c r="T107" s="7"/>
      <c r="U107" s="7"/>
      <c r="V107" s="7"/>
      <c r="W107" s="7"/>
      <c r="X107" s="1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  <c r="AX107" s="1"/>
    </row>
    <row r="108" spans="1:50" x14ac:dyDescent="0.35">
      <c r="A108" s="1">
        <v>42737</v>
      </c>
      <c r="B108" t="s">
        <v>11</v>
      </c>
      <c r="C108">
        <v>1</v>
      </c>
      <c r="D108">
        <v>5</v>
      </c>
      <c r="E108">
        <v>7</v>
      </c>
      <c r="F108">
        <v>90</v>
      </c>
      <c r="G108">
        <v>60</v>
      </c>
      <c r="H108">
        <v>14</v>
      </c>
      <c r="I108" s="11">
        <v>0.15</v>
      </c>
      <c r="J108">
        <v>0</v>
      </c>
      <c r="K108" s="9">
        <v>2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7"/>
      <c r="U108" s="7"/>
      <c r="V108" s="7"/>
      <c r="W108" s="7"/>
      <c r="X108" s="11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>
        <v>42737</v>
      </c>
      <c r="B109" t="s">
        <v>11</v>
      </c>
      <c r="C109">
        <v>1</v>
      </c>
      <c r="D109">
        <v>5</v>
      </c>
      <c r="E109">
        <v>8</v>
      </c>
      <c r="I109" s="11"/>
      <c r="T109" s="7"/>
      <c r="U109" s="7"/>
      <c r="V109" s="7"/>
      <c r="W109" s="7"/>
      <c r="X109" s="1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>
        <v>42737</v>
      </c>
      <c r="B110" t="s">
        <v>11</v>
      </c>
      <c r="C110">
        <v>1</v>
      </c>
      <c r="D110">
        <v>5</v>
      </c>
      <c r="E110">
        <v>9</v>
      </c>
      <c r="F110">
        <v>90</v>
      </c>
      <c r="G110">
        <v>110</v>
      </c>
      <c r="H110">
        <v>20</v>
      </c>
      <c r="I110" s="11">
        <v>1.55</v>
      </c>
      <c r="J110">
        <v>0</v>
      </c>
      <c r="K110">
        <v>5</v>
      </c>
      <c r="L110">
        <v>2</v>
      </c>
      <c r="M110">
        <v>0</v>
      </c>
      <c r="N110">
        <v>4</v>
      </c>
      <c r="O110">
        <v>0</v>
      </c>
      <c r="P110">
        <v>2</v>
      </c>
      <c r="Q110">
        <v>2</v>
      </c>
      <c r="R110">
        <v>0</v>
      </c>
      <c r="S110">
        <v>0</v>
      </c>
      <c r="T110" s="7">
        <v>29</v>
      </c>
      <c r="U110" s="7">
        <v>5.5</v>
      </c>
      <c r="V110" s="7">
        <v>15</v>
      </c>
      <c r="W110" s="7">
        <v>4.5999999999999996</v>
      </c>
      <c r="X110" s="11">
        <v>1.3</v>
      </c>
      <c r="Y110">
        <v>30</v>
      </c>
      <c r="Z110">
        <v>30</v>
      </c>
      <c r="AA110" s="3">
        <v>10</v>
      </c>
      <c r="AB110" s="3">
        <v>4.3</v>
      </c>
      <c r="AC110" s="3">
        <v>10.9</v>
      </c>
      <c r="AD110" s="3">
        <v>3.9</v>
      </c>
      <c r="AE110" s="3">
        <v>10.199999999999999</v>
      </c>
      <c r="AF110" s="3">
        <v>3.8</v>
      </c>
      <c r="AG110" s="3">
        <v>10.5</v>
      </c>
      <c r="AH110" s="3">
        <v>4.5</v>
      </c>
      <c r="AI110" s="3">
        <v>10</v>
      </c>
      <c r="AJ110" s="3">
        <v>3.9</v>
      </c>
      <c r="AK110" s="3">
        <v>10.3</v>
      </c>
      <c r="AL110" s="3">
        <v>4.0999999999999996</v>
      </c>
      <c r="AS110" t="s">
        <v>73</v>
      </c>
      <c r="AT110" t="s">
        <v>71</v>
      </c>
      <c r="AX110" s="1"/>
    </row>
    <row r="111" spans="1:50" x14ac:dyDescent="0.35">
      <c r="A111" s="1">
        <v>42737</v>
      </c>
      <c r="B111" t="s">
        <v>11</v>
      </c>
      <c r="C111">
        <v>1</v>
      </c>
      <c r="D111">
        <v>5</v>
      </c>
      <c r="E111">
        <v>10</v>
      </c>
      <c r="F111">
        <v>70</v>
      </c>
      <c r="G111">
        <v>50</v>
      </c>
      <c r="H111">
        <v>15</v>
      </c>
      <c r="I111" s="11">
        <v>1.25</v>
      </c>
      <c r="J111">
        <v>0</v>
      </c>
      <c r="K111">
        <v>5</v>
      </c>
      <c r="L111">
        <v>1</v>
      </c>
      <c r="M111">
        <v>0</v>
      </c>
      <c r="N111">
        <v>4</v>
      </c>
      <c r="O111">
        <v>0</v>
      </c>
      <c r="P111">
        <v>1</v>
      </c>
      <c r="Q111">
        <v>0</v>
      </c>
      <c r="R111">
        <v>2</v>
      </c>
      <c r="S111">
        <v>1</v>
      </c>
      <c r="T111" s="7">
        <v>28</v>
      </c>
      <c r="U111" s="7">
        <v>5.8</v>
      </c>
      <c r="V111" s="7">
        <v>14</v>
      </c>
      <c r="W111" s="7">
        <v>4.4000000000000004</v>
      </c>
      <c r="X111" s="11">
        <v>1.2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>
        <v>42737</v>
      </c>
      <c r="B112" t="s">
        <v>11</v>
      </c>
      <c r="C112">
        <v>1</v>
      </c>
      <c r="D112">
        <v>5</v>
      </c>
      <c r="E112">
        <v>11</v>
      </c>
      <c r="F112">
        <v>90</v>
      </c>
      <c r="G112">
        <v>35</v>
      </c>
      <c r="H112">
        <v>14</v>
      </c>
      <c r="I112" s="11">
        <v>0.6</v>
      </c>
      <c r="J112">
        <v>0</v>
      </c>
      <c r="K112">
        <v>4</v>
      </c>
      <c r="L112">
        <v>2</v>
      </c>
      <c r="M112">
        <v>0</v>
      </c>
      <c r="N112">
        <v>3</v>
      </c>
      <c r="O112">
        <v>2</v>
      </c>
      <c r="P112">
        <v>0</v>
      </c>
      <c r="Q112">
        <v>0</v>
      </c>
      <c r="R112">
        <v>0</v>
      </c>
      <c r="S112">
        <v>1</v>
      </c>
      <c r="T112" s="7">
        <v>19</v>
      </c>
      <c r="U112" s="7">
        <v>5.3</v>
      </c>
      <c r="V112" s="7">
        <v>11</v>
      </c>
      <c r="W112" s="7">
        <v>4.4000000000000004</v>
      </c>
      <c r="X112" s="11">
        <v>0.75</v>
      </c>
      <c r="Y112">
        <v>30</v>
      </c>
      <c r="Z112">
        <v>50</v>
      </c>
      <c r="AA112" s="3">
        <v>10.6</v>
      </c>
      <c r="AB112" s="3">
        <v>3.9</v>
      </c>
      <c r="AC112" s="3">
        <v>10.1</v>
      </c>
      <c r="AD112" s="3">
        <v>3.9</v>
      </c>
      <c r="AE112" s="3">
        <v>10.6</v>
      </c>
      <c r="AF112" s="3">
        <v>4</v>
      </c>
      <c r="AG112" s="3">
        <v>10.9</v>
      </c>
      <c r="AH112" s="3">
        <v>4.4000000000000004</v>
      </c>
      <c r="AI112" s="3">
        <v>10.7</v>
      </c>
      <c r="AJ112" s="3">
        <v>4.2</v>
      </c>
      <c r="AK112" s="3">
        <v>10.9</v>
      </c>
      <c r="AL112" s="3">
        <v>4.5</v>
      </c>
      <c r="AS112" t="s">
        <v>73</v>
      </c>
      <c r="AT112" t="s">
        <v>71</v>
      </c>
      <c r="AX112" s="1"/>
    </row>
    <row r="113" spans="1:50" x14ac:dyDescent="0.35">
      <c r="A113" s="1">
        <v>42737</v>
      </c>
      <c r="B113" t="s">
        <v>11</v>
      </c>
      <c r="C113">
        <v>1</v>
      </c>
      <c r="D113">
        <v>5</v>
      </c>
      <c r="E113">
        <v>12</v>
      </c>
      <c r="I113" s="11"/>
      <c r="T113" s="7"/>
      <c r="U113" s="7"/>
      <c r="V113" s="7"/>
      <c r="W113" s="7"/>
      <c r="X113" s="11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  <c r="AX113" s="1"/>
    </row>
    <row r="114" spans="1:50" x14ac:dyDescent="0.35">
      <c r="A114" s="1">
        <v>42737</v>
      </c>
      <c r="B114" t="s">
        <v>11</v>
      </c>
      <c r="C114">
        <v>1</v>
      </c>
      <c r="D114">
        <v>5</v>
      </c>
      <c r="E114">
        <v>13</v>
      </c>
      <c r="F114">
        <v>120</v>
      </c>
      <c r="G114">
        <v>80</v>
      </c>
      <c r="H114">
        <v>10</v>
      </c>
      <c r="I114" s="11">
        <v>1.2</v>
      </c>
      <c r="J114">
        <v>0</v>
      </c>
      <c r="K114">
        <v>4</v>
      </c>
      <c r="L114">
        <v>1</v>
      </c>
      <c r="M114">
        <v>2</v>
      </c>
      <c r="N114">
        <v>3</v>
      </c>
      <c r="O114">
        <v>0</v>
      </c>
      <c r="P114">
        <v>0</v>
      </c>
      <c r="Q114">
        <v>0</v>
      </c>
      <c r="R114">
        <v>3</v>
      </c>
      <c r="S114">
        <v>0</v>
      </c>
      <c r="T114" s="7">
        <v>22</v>
      </c>
      <c r="U114" s="7">
        <v>6.4</v>
      </c>
      <c r="V114" s="7">
        <v>12</v>
      </c>
      <c r="W114" s="7">
        <v>5.4</v>
      </c>
      <c r="X114" s="11">
        <v>1.1499999999999999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>
        <v>42737</v>
      </c>
      <c r="B115" t="s">
        <v>11</v>
      </c>
      <c r="C115">
        <v>1</v>
      </c>
      <c r="D115">
        <v>5</v>
      </c>
      <c r="E115">
        <v>14</v>
      </c>
      <c r="F115">
        <v>80</v>
      </c>
      <c r="G115">
        <v>90</v>
      </c>
      <c r="H115">
        <v>20</v>
      </c>
      <c r="I115" s="11">
        <v>1.1299999999999999</v>
      </c>
      <c r="J115">
        <v>0</v>
      </c>
      <c r="K115">
        <v>4</v>
      </c>
      <c r="L115">
        <v>2</v>
      </c>
      <c r="M115">
        <v>1</v>
      </c>
      <c r="N115">
        <v>4</v>
      </c>
      <c r="O115">
        <v>0</v>
      </c>
      <c r="P115">
        <v>1</v>
      </c>
      <c r="Q115">
        <v>2</v>
      </c>
      <c r="R115">
        <v>0</v>
      </c>
      <c r="S115">
        <v>1</v>
      </c>
      <c r="T115" s="7">
        <v>29</v>
      </c>
      <c r="U115" s="7">
        <v>6.2</v>
      </c>
      <c r="V115" s="7">
        <v>8</v>
      </c>
      <c r="W115" s="7">
        <v>5.0999999999999996</v>
      </c>
      <c r="X115" s="11">
        <v>0.9</v>
      </c>
      <c r="Y115">
        <v>30</v>
      </c>
      <c r="Z115">
        <v>50</v>
      </c>
      <c r="AA115" s="3">
        <v>10.4</v>
      </c>
      <c r="AB115" s="3">
        <v>4</v>
      </c>
      <c r="AC115" s="3">
        <v>10.3</v>
      </c>
      <c r="AD115" s="3">
        <v>4.3</v>
      </c>
      <c r="AE115" s="3">
        <v>10.5</v>
      </c>
      <c r="AF115" s="3">
        <v>4.4000000000000004</v>
      </c>
      <c r="AG115" s="3">
        <v>10.8</v>
      </c>
      <c r="AH115" s="3">
        <v>4.2</v>
      </c>
      <c r="AI115" s="3">
        <v>10.9</v>
      </c>
      <c r="AJ115" s="3">
        <v>4.5</v>
      </c>
      <c r="AK115" s="3">
        <v>10.8</v>
      </c>
      <c r="AL115" s="3">
        <v>4.7</v>
      </c>
      <c r="AS115" t="s">
        <v>73</v>
      </c>
      <c r="AT115" t="s">
        <v>71</v>
      </c>
      <c r="AX115" s="1"/>
    </row>
    <row r="116" spans="1:50" x14ac:dyDescent="0.35">
      <c r="A116" s="1">
        <v>42737</v>
      </c>
      <c r="B116" t="s">
        <v>11</v>
      </c>
      <c r="C116">
        <v>1</v>
      </c>
      <c r="D116">
        <v>5</v>
      </c>
      <c r="E116">
        <v>15</v>
      </c>
      <c r="I116" s="11"/>
      <c r="T116" s="7"/>
      <c r="U116" s="7"/>
      <c r="V116" s="7"/>
      <c r="W116" s="7"/>
      <c r="X116" s="11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  <c r="AX116" s="1"/>
    </row>
    <row r="117" spans="1:50" x14ac:dyDescent="0.35">
      <c r="A117" s="1">
        <v>42737</v>
      </c>
      <c r="B117" t="s">
        <v>11</v>
      </c>
      <c r="C117">
        <v>1</v>
      </c>
      <c r="D117">
        <v>5</v>
      </c>
      <c r="E117">
        <v>16</v>
      </c>
      <c r="I117" s="11"/>
      <c r="T117" s="7"/>
      <c r="U117" s="7"/>
      <c r="V117" s="7"/>
      <c r="W117" s="7"/>
      <c r="X117" s="1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>
        <v>42737</v>
      </c>
      <c r="B118" t="s">
        <v>11</v>
      </c>
      <c r="C118">
        <v>1</v>
      </c>
      <c r="D118">
        <v>5</v>
      </c>
      <c r="E118">
        <v>17</v>
      </c>
      <c r="I118" s="11"/>
      <c r="T118" s="7"/>
      <c r="U118" s="7"/>
      <c r="V118" s="7"/>
      <c r="W118" s="7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>
        <v>42737</v>
      </c>
      <c r="B119" t="s">
        <v>11</v>
      </c>
      <c r="C119">
        <v>1</v>
      </c>
      <c r="D119">
        <v>5</v>
      </c>
      <c r="E119">
        <v>18</v>
      </c>
      <c r="F119">
        <v>90</v>
      </c>
      <c r="G119">
        <v>90</v>
      </c>
      <c r="H119">
        <v>15</v>
      </c>
      <c r="I119" s="11">
        <v>1.05</v>
      </c>
      <c r="J119">
        <v>0</v>
      </c>
      <c r="K119">
        <v>6</v>
      </c>
      <c r="L119">
        <v>1</v>
      </c>
      <c r="M119">
        <v>0</v>
      </c>
      <c r="N119">
        <v>5</v>
      </c>
      <c r="O119">
        <v>0</v>
      </c>
      <c r="P119">
        <v>0</v>
      </c>
      <c r="Q119">
        <v>0</v>
      </c>
      <c r="R119">
        <v>0</v>
      </c>
      <c r="S119">
        <v>5</v>
      </c>
      <c r="T119" s="7">
        <v>0</v>
      </c>
      <c r="U119" s="7">
        <v>0</v>
      </c>
      <c r="V119" s="7">
        <v>0</v>
      </c>
      <c r="W119" s="7">
        <v>0</v>
      </c>
      <c r="X119" s="11">
        <v>0.75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>
        <v>42737</v>
      </c>
      <c r="B120" t="s">
        <v>11</v>
      </c>
      <c r="C120">
        <v>1</v>
      </c>
      <c r="D120">
        <v>5</v>
      </c>
      <c r="E120">
        <v>19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>
        <v>42737</v>
      </c>
      <c r="B121" t="s">
        <v>11</v>
      </c>
      <c r="C121">
        <v>1</v>
      </c>
      <c r="D121">
        <v>5</v>
      </c>
      <c r="E121">
        <v>20</v>
      </c>
      <c r="I121" s="11"/>
      <c r="T121" s="7"/>
      <c r="U121" s="7"/>
      <c r="V121" s="7"/>
      <c r="W121" s="7"/>
      <c r="X121" s="1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>
        <v>42044</v>
      </c>
      <c r="B122" t="s">
        <v>14</v>
      </c>
      <c r="C122">
        <v>4</v>
      </c>
      <c r="D122">
        <v>6</v>
      </c>
      <c r="E122">
        <v>1</v>
      </c>
      <c r="F122">
        <v>60</v>
      </c>
      <c r="G122">
        <v>60</v>
      </c>
      <c r="H122">
        <v>16</v>
      </c>
      <c r="I122" s="11">
        <v>2.5</v>
      </c>
      <c r="J122">
        <v>2</v>
      </c>
      <c r="K122">
        <v>7</v>
      </c>
      <c r="L122">
        <v>4</v>
      </c>
      <c r="M122">
        <v>0</v>
      </c>
      <c r="N122">
        <v>6</v>
      </c>
      <c r="O122">
        <v>2</v>
      </c>
      <c r="P122">
        <v>2</v>
      </c>
      <c r="Q122">
        <v>1</v>
      </c>
      <c r="R122">
        <v>0</v>
      </c>
      <c r="S122">
        <v>1</v>
      </c>
      <c r="T122" s="7">
        <v>32</v>
      </c>
      <c r="U122" s="7">
        <v>7.9</v>
      </c>
      <c r="V122" s="7">
        <v>10</v>
      </c>
      <c r="W122" s="7">
        <v>4.9000000000000004</v>
      </c>
      <c r="X122" s="11">
        <v>2.2999999999999998</v>
      </c>
      <c r="Y122">
        <v>30</v>
      </c>
      <c r="Z122">
        <v>30</v>
      </c>
      <c r="AA122" s="5">
        <v>10.0304</v>
      </c>
      <c r="AB122" s="5">
        <v>3.7555000000000001</v>
      </c>
      <c r="AC122" s="5">
        <v>10.078900000000001</v>
      </c>
      <c r="AD122" s="5">
        <v>3.6400999999999999</v>
      </c>
      <c r="AE122" s="5">
        <v>10.0093</v>
      </c>
      <c r="AF122" s="5">
        <v>3.7694000000000001</v>
      </c>
      <c r="AG122" s="5">
        <v>10.060600000000001</v>
      </c>
      <c r="AH122" s="5">
        <v>3.6695000000000002</v>
      </c>
      <c r="AI122" s="5">
        <v>10.0609</v>
      </c>
      <c r="AJ122" s="5">
        <v>3.4552999999999998</v>
      </c>
      <c r="AK122" s="5">
        <v>10.0837</v>
      </c>
      <c r="AL122" s="5">
        <v>4.1174999999999997</v>
      </c>
      <c r="AM122" s="7">
        <v>3000.5</v>
      </c>
      <c r="AN122" s="7">
        <v>276.8</v>
      </c>
      <c r="AO122" s="7">
        <v>3000.3</v>
      </c>
      <c r="AP122" s="7">
        <v>299</v>
      </c>
      <c r="AQ122" s="7">
        <v>3000.6</v>
      </c>
      <c r="AR122" s="7">
        <v>319.8</v>
      </c>
      <c r="AS122" s="3" t="s">
        <v>74</v>
      </c>
      <c r="AT122" s="3" t="s">
        <v>70</v>
      </c>
      <c r="AX122" s="1"/>
    </row>
    <row r="123" spans="1:50" x14ac:dyDescent="0.35">
      <c r="A123" s="1">
        <v>42044</v>
      </c>
      <c r="B123" t="s">
        <v>14</v>
      </c>
      <c r="C123">
        <v>4</v>
      </c>
      <c r="D123">
        <v>6</v>
      </c>
      <c r="E123">
        <v>2</v>
      </c>
      <c r="F123">
        <v>60</v>
      </c>
      <c r="G123">
        <v>48</v>
      </c>
      <c r="H123">
        <v>13</v>
      </c>
      <c r="I123" s="11">
        <v>1.05</v>
      </c>
      <c r="J123">
        <v>0</v>
      </c>
      <c r="K123">
        <v>3</v>
      </c>
      <c r="L123">
        <v>6</v>
      </c>
      <c r="M123">
        <v>0</v>
      </c>
      <c r="N123">
        <v>3</v>
      </c>
      <c r="O123">
        <v>2</v>
      </c>
      <c r="P123">
        <v>0</v>
      </c>
      <c r="Q123">
        <v>0</v>
      </c>
      <c r="R123">
        <v>0</v>
      </c>
      <c r="S123">
        <v>1</v>
      </c>
      <c r="T123" s="7">
        <v>19</v>
      </c>
      <c r="U123" s="7">
        <v>7.5</v>
      </c>
      <c r="V123" s="7">
        <v>7</v>
      </c>
      <c r="W123" s="7">
        <v>6.3</v>
      </c>
      <c r="X123" s="11">
        <v>1.02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>
        <v>42044</v>
      </c>
      <c r="B124" t="s">
        <v>14</v>
      </c>
      <c r="C124">
        <v>4</v>
      </c>
      <c r="D124">
        <v>6</v>
      </c>
      <c r="E124">
        <v>3</v>
      </c>
      <c r="F124">
        <v>67</v>
      </c>
      <c r="G124">
        <v>62</v>
      </c>
      <c r="H124">
        <v>15</v>
      </c>
      <c r="I124" s="11">
        <v>2.1</v>
      </c>
      <c r="J124">
        <v>1</v>
      </c>
      <c r="K124">
        <v>8</v>
      </c>
      <c r="L124">
        <v>1</v>
      </c>
      <c r="M124">
        <v>0</v>
      </c>
      <c r="N124">
        <v>8</v>
      </c>
      <c r="O124">
        <v>1</v>
      </c>
      <c r="P124">
        <v>4</v>
      </c>
      <c r="Q124">
        <v>0</v>
      </c>
      <c r="R124">
        <v>0</v>
      </c>
      <c r="S124">
        <v>3</v>
      </c>
      <c r="T124" s="7">
        <v>23</v>
      </c>
      <c r="U124" s="7">
        <v>6.2</v>
      </c>
      <c r="V124" s="7">
        <v>9</v>
      </c>
      <c r="W124" s="7">
        <v>2.7</v>
      </c>
      <c r="X124" s="11">
        <v>2.1</v>
      </c>
      <c r="Y124">
        <v>20</v>
      </c>
      <c r="Z124">
        <v>20</v>
      </c>
      <c r="AA124" s="5">
        <v>10.090999999999999</v>
      </c>
      <c r="AB124" s="5">
        <v>3.7662</v>
      </c>
      <c r="AC124" s="5">
        <v>10.0367</v>
      </c>
      <c r="AD124" s="5">
        <v>3.6120999999999999</v>
      </c>
      <c r="AE124" s="5">
        <v>10.008100000000001</v>
      </c>
      <c r="AF124" s="5">
        <v>3.7902999999999998</v>
      </c>
      <c r="AG124" s="5">
        <v>8.8484999999999996</v>
      </c>
      <c r="AH124" s="5">
        <v>3.8159999999999998</v>
      </c>
      <c r="AI124" s="5">
        <v>7.7845000000000004</v>
      </c>
      <c r="AJ124" s="5">
        <v>3.4144000000000001</v>
      </c>
      <c r="AK124" s="5">
        <v>5.7610000000000001</v>
      </c>
      <c r="AL124" s="5">
        <v>2.4725999999999999</v>
      </c>
      <c r="AS124" t="s">
        <v>74</v>
      </c>
      <c r="AT124" t="s">
        <v>70</v>
      </c>
      <c r="AX124" s="1"/>
    </row>
    <row r="125" spans="1:50" x14ac:dyDescent="0.35">
      <c r="A125" s="1">
        <v>42044</v>
      </c>
      <c r="B125" t="s">
        <v>14</v>
      </c>
      <c r="C125">
        <v>4</v>
      </c>
      <c r="D125">
        <v>6</v>
      </c>
      <c r="E125">
        <v>4</v>
      </c>
      <c r="I125" s="11">
        <v>5.3</v>
      </c>
      <c r="J125">
        <v>0</v>
      </c>
      <c r="L125">
        <v>4</v>
      </c>
      <c r="T125" s="7"/>
      <c r="U125" s="7"/>
      <c r="V125" s="7"/>
      <c r="W125" s="7"/>
      <c r="X125" s="11">
        <v>5.0999999999999996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>
        <v>42044</v>
      </c>
      <c r="B126" t="s">
        <v>14</v>
      </c>
      <c r="C126">
        <v>4</v>
      </c>
      <c r="D126">
        <v>6</v>
      </c>
      <c r="E126">
        <v>5</v>
      </c>
      <c r="I126" s="11">
        <v>2</v>
      </c>
      <c r="J126">
        <v>0</v>
      </c>
      <c r="L126">
        <v>5</v>
      </c>
      <c r="T126" s="7"/>
      <c r="U126" s="7"/>
      <c r="V126" s="7"/>
      <c r="W126" s="7"/>
      <c r="X126" s="11">
        <v>2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>
        <v>42044</v>
      </c>
      <c r="B127" t="s">
        <v>14</v>
      </c>
      <c r="C127">
        <v>4</v>
      </c>
      <c r="D127">
        <v>6</v>
      </c>
      <c r="E127">
        <v>6</v>
      </c>
      <c r="F127">
        <v>60</v>
      </c>
      <c r="G127">
        <v>63</v>
      </c>
      <c r="H127">
        <v>15</v>
      </c>
      <c r="I127" s="11">
        <v>4.25</v>
      </c>
      <c r="J127">
        <v>1</v>
      </c>
      <c r="K127">
        <v>11</v>
      </c>
      <c r="L127">
        <v>0</v>
      </c>
      <c r="M127">
        <v>0</v>
      </c>
      <c r="N127">
        <v>11</v>
      </c>
      <c r="O127">
        <v>3</v>
      </c>
      <c r="P127">
        <v>3</v>
      </c>
      <c r="Q127">
        <v>1</v>
      </c>
      <c r="R127">
        <v>0</v>
      </c>
      <c r="S127">
        <v>4</v>
      </c>
      <c r="T127" s="7">
        <v>28</v>
      </c>
      <c r="U127" s="7">
        <v>7.3</v>
      </c>
      <c r="V127" s="7">
        <v>15</v>
      </c>
      <c r="W127" s="7">
        <v>5.9</v>
      </c>
      <c r="X127" s="11">
        <v>4.2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>
        <v>42044</v>
      </c>
      <c r="B128" t="s">
        <v>14</v>
      </c>
      <c r="C128">
        <v>4</v>
      </c>
      <c r="D128">
        <v>6</v>
      </c>
      <c r="E128">
        <v>7</v>
      </c>
      <c r="I128" s="11">
        <v>3.2</v>
      </c>
      <c r="J128">
        <v>0</v>
      </c>
      <c r="L128">
        <v>0</v>
      </c>
      <c r="T128" s="7"/>
      <c r="U128" s="7"/>
      <c r="V128" s="7"/>
      <c r="W128" s="7"/>
      <c r="X128" s="11">
        <v>2.95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>
        <v>42044</v>
      </c>
      <c r="B129" t="s">
        <v>14</v>
      </c>
      <c r="C129">
        <v>4</v>
      </c>
      <c r="D129">
        <v>6</v>
      </c>
      <c r="E129">
        <v>8</v>
      </c>
      <c r="I129" s="11">
        <v>6.7</v>
      </c>
      <c r="J129">
        <v>2</v>
      </c>
      <c r="L129">
        <v>0</v>
      </c>
      <c r="T129" s="7"/>
      <c r="U129" s="7"/>
      <c r="V129" s="7"/>
      <c r="W129" s="7"/>
      <c r="X129" s="11">
        <v>6.6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t="s">
        <v>74</v>
      </c>
      <c r="AT129" t="s">
        <v>70</v>
      </c>
      <c r="AX129" s="1"/>
    </row>
    <row r="130" spans="1:50" x14ac:dyDescent="0.35">
      <c r="A130" s="1">
        <v>42044</v>
      </c>
      <c r="B130" t="s">
        <v>14</v>
      </c>
      <c r="C130">
        <v>4</v>
      </c>
      <c r="D130">
        <v>6</v>
      </c>
      <c r="E130">
        <v>9</v>
      </c>
      <c r="F130">
        <v>130</v>
      </c>
      <c r="G130">
        <v>130</v>
      </c>
      <c r="H130">
        <v>15</v>
      </c>
      <c r="I130" s="11">
        <v>6.4</v>
      </c>
      <c r="J130">
        <v>1</v>
      </c>
      <c r="K130">
        <v>10</v>
      </c>
      <c r="L130">
        <v>0</v>
      </c>
      <c r="M130">
        <v>0</v>
      </c>
      <c r="N130">
        <v>10</v>
      </c>
      <c r="O130">
        <v>1</v>
      </c>
      <c r="P130">
        <v>6</v>
      </c>
      <c r="Q130">
        <v>0</v>
      </c>
      <c r="R130">
        <v>0</v>
      </c>
      <c r="S130">
        <v>3</v>
      </c>
      <c r="T130" s="7">
        <v>44</v>
      </c>
      <c r="U130" s="7">
        <v>7.5</v>
      </c>
      <c r="V130" s="7">
        <v>10</v>
      </c>
      <c r="W130" s="7">
        <v>5.0999999999999996</v>
      </c>
      <c r="X130" s="11">
        <v>6.05</v>
      </c>
      <c r="Y130">
        <v>20</v>
      </c>
      <c r="Z130">
        <v>20</v>
      </c>
      <c r="AA130" s="5">
        <v>10.0137</v>
      </c>
      <c r="AB130" s="5">
        <v>4.1279000000000003</v>
      </c>
      <c r="AC130" s="5">
        <v>10.007</v>
      </c>
      <c r="AD130" s="5">
        <v>3.4935</v>
      </c>
      <c r="AE130" s="5">
        <v>10.0129</v>
      </c>
      <c r="AF130" s="5">
        <v>3.0693000000000001</v>
      </c>
      <c r="AG130" s="5">
        <v>10.0108</v>
      </c>
      <c r="AH130" s="5">
        <v>3.9626999999999999</v>
      </c>
      <c r="AI130" s="5">
        <v>10.002000000000001</v>
      </c>
      <c r="AJ130" s="5">
        <v>3.6728000000000001</v>
      </c>
      <c r="AK130" s="5">
        <v>10.0466</v>
      </c>
      <c r="AL130" s="5">
        <v>3.7738</v>
      </c>
      <c r="AS130" t="s">
        <v>74</v>
      </c>
      <c r="AT130" t="s">
        <v>70</v>
      </c>
      <c r="AX130" s="1"/>
    </row>
    <row r="131" spans="1:50" x14ac:dyDescent="0.35">
      <c r="A131" s="1">
        <v>42044</v>
      </c>
      <c r="B131" t="s">
        <v>14</v>
      </c>
      <c r="C131">
        <v>4</v>
      </c>
      <c r="D131">
        <v>6</v>
      </c>
      <c r="E131">
        <v>10</v>
      </c>
      <c r="F131">
        <v>69</v>
      </c>
      <c r="G131">
        <v>54</v>
      </c>
      <c r="H131">
        <v>17</v>
      </c>
      <c r="I131" s="11">
        <v>6.25</v>
      </c>
      <c r="J131">
        <v>5</v>
      </c>
      <c r="K131" s="9">
        <v>13</v>
      </c>
      <c r="L131">
        <v>0</v>
      </c>
      <c r="M131">
        <v>0</v>
      </c>
      <c r="N131">
        <v>13</v>
      </c>
      <c r="O131">
        <v>2</v>
      </c>
      <c r="P131">
        <v>2</v>
      </c>
      <c r="Q131">
        <v>2</v>
      </c>
      <c r="R131">
        <v>0</v>
      </c>
      <c r="S131">
        <v>7</v>
      </c>
      <c r="T131" s="7">
        <v>24</v>
      </c>
      <c r="U131" s="7">
        <v>8.1999999999999993</v>
      </c>
      <c r="V131" s="7">
        <v>8</v>
      </c>
      <c r="W131" s="7">
        <v>5.6</v>
      </c>
      <c r="X131" s="11">
        <v>6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>
        <v>42044</v>
      </c>
      <c r="B132" t="s">
        <v>14</v>
      </c>
      <c r="C132">
        <v>4</v>
      </c>
      <c r="D132">
        <v>6</v>
      </c>
      <c r="E132">
        <v>11</v>
      </c>
      <c r="F132">
        <v>62</v>
      </c>
      <c r="G132">
        <v>80</v>
      </c>
      <c r="H132">
        <v>16</v>
      </c>
      <c r="I132" s="11">
        <v>7.6</v>
      </c>
      <c r="J132">
        <v>2</v>
      </c>
      <c r="K132">
        <v>15</v>
      </c>
      <c r="L132">
        <v>0</v>
      </c>
      <c r="M132">
        <v>0</v>
      </c>
      <c r="N132">
        <v>15</v>
      </c>
      <c r="O132">
        <v>4</v>
      </c>
      <c r="P132">
        <v>4</v>
      </c>
      <c r="Q132">
        <v>4</v>
      </c>
      <c r="R132">
        <v>0</v>
      </c>
      <c r="S132">
        <v>3</v>
      </c>
      <c r="T132" s="7">
        <v>33</v>
      </c>
      <c r="U132" s="7">
        <v>7</v>
      </c>
      <c r="V132" s="7">
        <v>10</v>
      </c>
      <c r="W132" s="7">
        <v>4.5999999999999996</v>
      </c>
      <c r="X132" s="11">
        <v>7.45</v>
      </c>
      <c r="Y132">
        <v>10</v>
      </c>
      <c r="Z132">
        <v>20</v>
      </c>
      <c r="AA132" s="5">
        <v>10.017899999999999</v>
      </c>
      <c r="AB132" s="5">
        <v>3.9902000000000002</v>
      </c>
      <c r="AC132" s="5">
        <v>10.0162</v>
      </c>
      <c r="AD132" s="5">
        <v>3.8140000000000001</v>
      </c>
      <c r="AE132" s="5">
        <v>10.0517</v>
      </c>
      <c r="AF132" s="5">
        <v>3.8631000000000002</v>
      </c>
      <c r="AG132" s="5">
        <v>10.1911</v>
      </c>
      <c r="AH132" s="5">
        <v>3.8491</v>
      </c>
      <c r="AI132" s="5">
        <v>10.063700000000001</v>
      </c>
      <c r="AJ132" s="5">
        <v>3.5760000000000001</v>
      </c>
      <c r="AK132" s="5">
        <v>10.0542</v>
      </c>
      <c r="AL132" s="5">
        <v>3.5287999999999999</v>
      </c>
      <c r="AS132" t="s">
        <v>74</v>
      </c>
      <c r="AT132" t="s">
        <v>70</v>
      </c>
      <c r="AX132" s="1"/>
    </row>
    <row r="133" spans="1:50" x14ac:dyDescent="0.35">
      <c r="A133" s="1">
        <v>42044</v>
      </c>
      <c r="B133" t="s">
        <v>14</v>
      </c>
      <c r="C133">
        <v>4</v>
      </c>
      <c r="D133">
        <v>6</v>
      </c>
      <c r="E133">
        <v>12</v>
      </c>
      <c r="I133" s="11">
        <v>4.2</v>
      </c>
      <c r="J133">
        <v>2</v>
      </c>
      <c r="L133">
        <v>4</v>
      </c>
      <c r="T133" s="7"/>
      <c r="U133" s="7"/>
      <c r="V133" s="7"/>
      <c r="W133" s="7"/>
      <c r="X133" s="11">
        <v>4.0999999999999996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>
        <v>42044</v>
      </c>
      <c r="B134" t="s">
        <v>14</v>
      </c>
      <c r="C134">
        <v>4</v>
      </c>
      <c r="D134">
        <v>6</v>
      </c>
      <c r="E134">
        <v>13</v>
      </c>
      <c r="I134" s="11">
        <v>3.7</v>
      </c>
      <c r="J134">
        <v>2</v>
      </c>
      <c r="L134">
        <v>0</v>
      </c>
      <c r="T134" s="7"/>
      <c r="U134" s="7"/>
      <c r="V134" s="7"/>
      <c r="W134" s="7"/>
      <c r="X134" s="11">
        <v>3.65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>
        <v>42044</v>
      </c>
      <c r="B135" t="s">
        <v>14</v>
      </c>
      <c r="C135">
        <v>4</v>
      </c>
      <c r="D135">
        <v>6</v>
      </c>
      <c r="E135">
        <v>14</v>
      </c>
      <c r="F135">
        <v>70</v>
      </c>
      <c r="G135">
        <v>74</v>
      </c>
      <c r="H135">
        <v>14</v>
      </c>
      <c r="I135" s="11">
        <v>3.85</v>
      </c>
      <c r="J135">
        <v>2</v>
      </c>
      <c r="K135">
        <v>13</v>
      </c>
      <c r="L135">
        <v>0</v>
      </c>
      <c r="M135">
        <v>0</v>
      </c>
      <c r="N135">
        <v>13</v>
      </c>
      <c r="O135">
        <v>2</v>
      </c>
      <c r="P135">
        <v>4</v>
      </c>
      <c r="Q135">
        <v>0</v>
      </c>
      <c r="R135">
        <v>0</v>
      </c>
      <c r="S135">
        <v>7</v>
      </c>
      <c r="T135" s="7">
        <v>29</v>
      </c>
      <c r="U135" s="7">
        <v>7.8</v>
      </c>
      <c r="V135" s="7">
        <v>6</v>
      </c>
      <c r="W135" s="7">
        <v>3.7</v>
      </c>
      <c r="X135" s="11">
        <v>3.6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>
        <v>42044</v>
      </c>
      <c r="B136" t="s">
        <v>14</v>
      </c>
      <c r="C136">
        <v>4</v>
      </c>
      <c r="D136">
        <v>6</v>
      </c>
      <c r="E136">
        <v>15</v>
      </c>
      <c r="F136">
        <v>90</v>
      </c>
      <c r="G136">
        <v>105</v>
      </c>
      <c r="H136">
        <v>17</v>
      </c>
      <c r="I136" s="11">
        <v>7.1</v>
      </c>
      <c r="J136">
        <v>1</v>
      </c>
      <c r="K136">
        <v>14</v>
      </c>
      <c r="L136">
        <v>2</v>
      </c>
      <c r="M136">
        <v>0</v>
      </c>
      <c r="N136">
        <v>14</v>
      </c>
      <c r="O136">
        <v>2</v>
      </c>
      <c r="P136">
        <v>8</v>
      </c>
      <c r="Q136">
        <v>0</v>
      </c>
      <c r="R136">
        <v>0</v>
      </c>
      <c r="S136">
        <v>4</v>
      </c>
      <c r="T136" s="7">
        <v>34</v>
      </c>
      <c r="U136" s="7">
        <v>8.8000000000000007</v>
      </c>
      <c r="V136" s="7">
        <v>13</v>
      </c>
      <c r="W136" s="7">
        <v>3.1</v>
      </c>
      <c r="X136" s="11">
        <v>7</v>
      </c>
      <c r="Y136">
        <v>20</v>
      </c>
      <c r="Z136">
        <v>50</v>
      </c>
      <c r="AA136" s="5">
        <v>10.010199999999999</v>
      </c>
      <c r="AB136" s="5">
        <v>3.8363</v>
      </c>
      <c r="AC136" s="5">
        <v>10.25</v>
      </c>
      <c r="AD136" s="5">
        <v>4.0083000000000002</v>
      </c>
      <c r="AE136" s="5">
        <v>10.07</v>
      </c>
      <c r="AF136" s="5">
        <v>3.9197000000000002</v>
      </c>
      <c r="AG136" s="5">
        <v>10.07</v>
      </c>
      <c r="AH136" s="5">
        <v>4.5434000000000001</v>
      </c>
      <c r="AI136" s="5">
        <v>10.06</v>
      </c>
      <c r="AJ136" s="5">
        <v>4.3441999999999998</v>
      </c>
      <c r="AK136" s="5">
        <v>10.029999999999999</v>
      </c>
      <c r="AL136" s="5">
        <v>4.4709000000000003</v>
      </c>
      <c r="AS136" t="s">
        <v>74</v>
      </c>
      <c r="AT136" t="s">
        <v>70</v>
      </c>
      <c r="AX136" s="1"/>
    </row>
    <row r="137" spans="1:50" x14ac:dyDescent="0.35">
      <c r="A137" s="1">
        <v>42044</v>
      </c>
      <c r="B137" t="s">
        <v>14</v>
      </c>
      <c r="C137">
        <v>4</v>
      </c>
      <c r="D137">
        <v>6</v>
      </c>
      <c r="E137">
        <v>16</v>
      </c>
      <c r="I137" s="11">
        <v>4.8</v>
      </c>
      <c r="J137">
        <v>2</v>
      </c>
      <c r="L137">
        <v>1</v>
      </c>
      <c r="T137" s="7"/>
      <c r="U137" s="7"/>
      <c r="V137" s="7"/>
      <c r="W137" s="7"/>
      <c r="X137" s="11">
        <v>4.5999999999999996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>
        <v>42044</v>
      </c>
      <c r="B138" t="s">
        <v>14</v>
      </c>
      <c r="C138">
        <v>4</v>
      </c>
      <c r="D138">
        <v>6</v>
      </c>
      <c r="E138">
        <v>17</v>
      </c>
      <c r="F138">
        <v>80</v>
      </c>
      <c r="G138">
        <v>98</v>
      </c>
      <c r="H138">
        <v>18</v>
      </c>
      <c r="I138" s="11">
        <v>5.15</v>
      </c>
      <c r="J138">
        <v>0</v>
      </c>
      <c r="K138">
        <v>9</v>
      </c>
      <c r="L138">
        <v>0</v>
      </c>
      <c r="M138">
        <v>0</v>
      </c>
      <c r="N138">
        <v>9</v>
      </c>
      <c r="O138">
        <v>3</v>
      </c>
      <c r="P138">
        <v>3</v>
      </c>
      <c r="Q138">
        <v>0</v>
      </c>
      <c r="R138">
        <v>0</v>
      </c>
      <c r="S138">
        <v>3</v>
      </c>
      <c r="T138" s="7">
        <v>48</v>
      </c>
      <c r="U138" s="7">
        <v>8.6</v>
      </c>
      <c r="V138" s="7">
        <v>11</v>
      </c>
      <c r="W138" s="7">
        <v>3.7</v>
      </c>
      <c r="X138" s="11">
        <v>5.05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>
        <v>42044</v>
      </c>
      <c r="B139" t="s">
        <v>14</v>
      </c>
      <c r="C139">
        <v>4</v>
      </c>
      <c r="D139">
        <v>6</v>
      </c>
      <c r="E139">
        <v>18</v>
      </c>
      <c r="I139" s="11">
        <v>8.6999999999999993</v>
      </c>
      <c r="J139">
        <v>2</v>
      </c>
      <c r="L139">
        <v>0</v>
      </c>
      <c r="T139" s="7"/>
      <c r="U139" s="7"/>
      <c r="V139" s="7"/>
      <c r="W139" s="7"/>
      <c r="X139" s="11">
        <v>8.1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>
        <v>42044</v>
      </c>
      <c r="B140" t="s">
        <v>14</v>
      </c>
      <c r="C140">
        <v>4</v>
      </c>
      <c r="D140">
        <v>6</v>
      </c>
      <c r="E140">
        <v>19</v>
      </c>
      <c r="I140" s="11">
        <v>4.3</v>
      </c>
      <c r="J140">
        <v>2</v>
      </c>
      <c r="L140">
        <v>0</v>
      </c>
      <c r="T140" s="7"/>
      <c r="U140" s="7"/>
      <c r="V140" s="7"/>
      <c r="W140" s="7"/>
      <c r="X140" s="11">
        <v>4.0999999999999996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  <c r="AX140" s="1"/>
    </row>
    <row r="141" spans="1:50" x14ac:dyDescent="0.35">
      <c r="A141" s="1">
        <v>42044</v>
      </c>
      <c r="B141" t="s">
        <v>14</v>
      </c>
      <c r="C141">
        <v>4</v>
      </c>
      <c r="D141">
        <v>6</v>
      </c>
      <c r="E141">
        <v>20</v>
      </c>
      <c r="I141" s="11">
        <v>5.4</v>
      </c>
      <c r="J141">
        <v>2</v>
      </c>
      <c r="L141">
        <v>3</v>
      </c>
      <c r="T141" s="7"/>
      <c r="U141" s="7"/>
      <c r="V141" s="7"/>
      <c r="W141" s="7"/>
      <c r="X141" s="11">
        <v>5.3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>
        <v>42737</v>
      </c>
      <c r="B142" t="s">
        <v>17</v>
      </c>
      <c r="C142">
        <v>4</v>
      </c>
      <c r="D142">
        <v>6</v>
      </c>
      <c r="E142">
        <v>1</v>
      </c>
      <c r="F142">
        <v>90</v>
      </c>
      <c r="G142">
        <v>40</v>
      </c>
      <c r="H142">
        <v>20</v>
      </c>
      <c r="I142" s="11">
        <v>2.2000000000000002</v>
      </c>
      <c r="J142">
        <v>0</v>
      </c>
      <c r="K142">
        <v>3</v>
      </c>
      <c r="L142">
        <v>0</v>
      </c>
      <c r="M142">
        <v>0</v>
      </c>
      <c r="N142">
        <v>3</v>
      </c>
      <c r="O142">
        <v>0</v>
      </c>
      <c r="P142">
        <v>0</v>
      </c>
      <c r="Q142">
        <v>0</v>
      </c>
      <c r="R142">
        <v>1</v>
      </c>
      <c r="S142">
        <v>2</v>
      </c>
      <c r="T142" s="7">
        <v>47</v>
      </c>
      <c r="U142" s="7">
        <v>8.1999999999999993</v>
      </c>
      <c r="V142" s="7">
        <v>15</v>
      </c>
      <c r="W142" s="7">
        <v>6</v>
      </c>
      <c r="X142" s="11">
        <v>2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>
        <v>3000.1</v>
      </c>
      <c r="AN142">
        <v>223.5</v>
      </c>
      <c r="AO142">
        <v>2999.8</v>
      </c>
      <c r="AP142">
        <v>248.7</v>
      </c>
      <c r="AQ142">
        <v>3000</v>
      </c>
      <c r="AR142">
        <v>285.8</v>
      </c>
      <c r="AS142" s="3" t="s">
        <v>74</v>
      </c>
      <c r="AT142" s="3" t="s">
        <v>71</v>
      </c>
      <c r="AX142" s="1"/>
    </row>
    <row r="143" spans="1:50" x14ac:dyDescent="0.35">
      <c r="A143" s="1">
        <v>42737</v>
      </c>
      <c r="B143" t="s">
        <v>17</v>
      </c>
      <c r="C143">
        <v>4</v>
      </c>
      <c r="D143">
        <v>6</v>
      </c>
      <c r="E143">
        <v>2</v>
      </c>
      <c r="F143">
        <v>120</v>
      </c>
      <c r="G143">
        <v>60</v>
      </c>
      <c r="H143">
        <v>15</v>
      </c>
      <c r="I143" s="11">
        <v>2.25</v>
      </c>
      <c r="J143">
        <v>0</v>
      </c>
      <c r="K143">
        <v>4</v>
      </c>
      <c r="L143">
        <v>1</v>
      </c>
      <c r="M143">
        <v>0</v>
      </c>
      <c r="N143">
        <v>5</v>
      </c>
      <c r="O143">
        <v>0</v>
      </c>
      <c r="P143">
        <v>1</v>
      </c>
      <c r="Q143">
        <v>2</v>
      </c>
      <c r="R143">
        <v>1</v>
      </c>
      <c r="S143">
        <v>1</v>
      </c>
      <c r="T143" s="7">
        <v>57</v>
      </c>
      <c r="U143" s="7">
        <v>7.6</v>
      </c>
      <c r="V143" s="7">
        <v>26</v>
      </c>
      <c r="W143" s="7">
        <v>7.8</v>
      </c>
      <c r="X143" s="11">
        <f>4.2+1.25</f>
        <v>5.45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  <c r="AX143" s="1"/>
    </row>
    <row r="144" spans="1:50" x14ac:dyDescent="0.35">
      <c r="A144" s="1">
        <v>42737</v>
      </c>
      <c r="B144" t="s">
        <v>17</v>
      </c>
      <c r="C144">
        <v>4</v>
      </c>
      <c r="D144">
        <v>6</v>
      </c>
      <c r="E144">
        <v>3</v>
      </c>
      <c r="F144">
        <v>70</v>
      </c>
      <c r="G144">
        <v>90</v>
      </c>
      <c r="H144">
        <v>20</v>
      </c>
      <c r="I144" s="11">
        <v>0.35</v>
      </c>
      <c r="J144">
        <v>0</v>
      </c>
      <c r="K144" s="9">
        <v>2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7"/>
      <c r="U144" s="7"/>
      <c r="V144" s="7"/>
      <c r="W144" s="7"/>
      <c r="X144" s="11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S144" t="s">
        <v>74</v>
      </c>
      <c r="AT144" t="s">
        <v>71</v>
      </c>
      <c r="AX144" s="1"/>
    </row>
    <row r="145" spans="1:50" x14ac:dyDescent="0.35">
      <c r="A145" s="1">
        <v>42737</v>
      </c>
      <c r="B145" t="s">
        <v>17</v>
      </c>
      <c r="C145">
        <v>4</v>
      </c>
      <c r="D145">
        <v>6</v>
      </c>
      <c r="E145">
        <v>4</v>
      </c>
      <c r="I145" s="11"/>
      <c r="K145" s="9"/>
      <c r="T145" s="7"/>
      <c r="U145" s="7"/>
      <c r="V145" s="7"/>
      <c r="W145" s="7"/>
      <c r="X145" s="11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>
        <v>42737</v>
      </c>
      <c r="B146" t="s">
        <v>17</v>
      </c>
      <c r="C146">
        <v>4</v>
      </c>
      <c r="D146">
        <v>6</v>
      </c>
      <c r="E146">
        <v>5</v>
      </c>
      <c r="I146" s="11"/>
      <c r="K146" s="9"/>
      <c r="T146" s="7"/>
      <c r="U146" s="7"/>
      <c r="V146" s="7"/>
      <c r="W146" s="7"/>
      <c r="X146" s="11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  <c r="AX146" s="1"/>
    </row>
    <row r="147" spans="1:50" x14ac:dyDescent="0.35">
      <c r="A147" s="1">
        <v>42737</v>
      </c>
      <c r="B147" t="s">
        <v>17</v>
      </c>
      <c r="C147">
        <v>4</v>
      </c>
      <c r="D147">
        <v>6</v>
      </c>
      <c r="E147">
        <v>6</v>
      </c>
      <c r="F147">
        <v>90</v>
      </c>
      <c r="G147">
        <v>90</v>
      </c>
      <c r="H147">
        <v>13</v>
      </c>
      <c r="I147" s="11">
        <v>6.2</v>
      </c>
      <c r="J147">
        <v>0</v>
      </c>
      <c r="K147" s="9">
        <v>10</v>
      </c>
      <c r="L147">
        <v>0</v>
      </c>
      <c r="M147">
        <v>0</v>
      </c>
      <c r="N147">
        <v>9</v>
      </c>
      <c r="O147">
        <v>2</v>
      </c>
      <c r="P147">
        <v>5</v>
      </c>
      <c r="Q147">
        <v>0</v>
      </c>
      <c r="R147">
        <v>2</v>
      </c>
      <c r="S147">
        <v>0</v>
      </c>
      <c r="T147" s="7">
        <v>44</v>
      </c>
      <c r="U147" s="7">
        <v>7.2</v>
      </c>
      <c r="V147" s="7">
        <v>27</v>
      </c>
      <c r="W147" s="7">
        <v>7.5</v>
      </c>
      <c r="X147" s="11">
        <v>6.5</v>
      </c>
      <c r="Y147">
        <v>50</v>
      </c>
      <c r="Z147">
        <v>100</v>
      </c>
      <c r="AA147" s="3">
        <v>10.5</v>
      </c>
      <c r="AB147" s="3">
        <v>4.5</v>
      </c>
      <c r="AC147" s="3">
        <v>10.6</v>
      </c>
      <c r="AD147" s="3">
        <v>4.5</v>
      </c>
      <c r="AE147" s="3">
        <v>10</v>
      </c>
      <c r="AF147" s="3">
        <v>3.5</v>
      </c>
      <c r="AG147" s="3">
        <v>10.4</v>
      </c>
      <c r="AH147" s="3">
        <v>4</v>
      </c>
      <c r="AI147" s="3">
        <v>10.3</v>
      </c>
      <c r="AJ147" s="3">
        <v>4.4000000000000004</v>
      </c>
      <c r="AK147" s="3">
        <v>10.1</v>
      </c>
      <c r="AL147" s="3">
        <v>4.5</v>
      </c>
      <c r="AS147" t="s">
        <v>74</v>
      </c>
      <c r="AT147" t="s">
        <v>71</v>
      </c>
      <c r="AX147" s="1"/>
    </row>
    <row r="148" spans="1:50" x14ac:dyDescent="0.35">
      <c r="A148" s="1">
        <v>42737</v>
      </c>
      <c r="B148" t="s">
        <v>17</v>
      </c>
      <c r="C148">
        <v>4</v>
      </c>
      <c r="D148">
        <v>6</v>
      </c>
      <c r="E148">
        <v>7</v>
      </c>
      <c r="I148" s="11"/>
      <c r="K148" s="9"/>
      <c r="T148" s="7"/>
      <c r="U148" s="7"/>
      <c r="V148" s="7"/>
      <c r="W148" s="7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>
        <v>42737</v>
      </c>
      <c r="B149" t="s">
        <v>17</v>
      </c>
      <c r="C149">
        <v>4</v>
      </c>
      <c r="D149">
        <v>6</v>
      </c>
      <c r="E149">
        <v>8</v>
      </c>
      <c r="I149" s="11"/>
      <c r="K149" s="9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>
        <v>42737</v>
      </c>
      <c r="B150" t="s">
        <v>17</v>
      </c>
      <c r="C150">
        <v>4</v>
      </c>
      <c r="D150">
        <v>6</v>
      </c>
      <c r="E150">
        <v>9</v>
      </c>
      <c r="F150">
        <v>130</v>
      </c>
      <c r="G150">
        <v>110</v>
      </c>
      <c r="H150">
        <v>20</v>
      </c>
      <c r="I150" s="11">
        <f>4.7+2.15</f>
        <v>6.85</v>
      </c>
      <c r="J150">
        <v>0</v>
      </c>
      <c r="K150" s="9">
        <v>13</v>
      </c>
      <c r="L150">
        <v>0</v>
      </c>
      <c r="M150">
        <v>0</v>
      </c>
      <c r="N150">
        <v>11</v>
      </c>
      <c r="O150">
        <v>0</v>
      </c>
      <c r="P150">
        <v>2</v>
      </c>
      <c r="Q150">
        <v>0</v>
      </c>
      <c r="R150">
        <v>7</v>
      </c>
      <c r="S150">
        <v>2</v>
      </c>
      <c r="T150" s="7">
        <v>57</v>
      </c>
      <c r="U150" s="7">
        <v>8.3000000000000007</v>
      </c>
      <c r="V150" s="7">
        <v>18</v>
      </c>
      <c r="W150" s="7">
        <v>6.3</v>
      </c>
      <c r="X150" s="11">
        <f>6.6+2.095+1.8</f>
        <v>10.495000000000001</v>
      </c>
      <c r="Y150">
        <v>30</v>
      </c>
      <c r="Z150">
        <v>20</v>
      </c>
      <c r="AA150" s="3">
        <v>10</v>
      </c>
      <c r="AB150" s="3">
        <v>4</v>
      </c>
      <c r="AC150" s="3">
        <v>10.199999999999999</v>
      </c>
      <c r="AD150" s="3">
        <v>4</v>
      </c>
      <c r="AE150" s="3">
        <v>10.1</v>
      </c>
      <c r="AF150" s="3">
        <v>2.8</v>
      </c>
      <c r="AG150" s="3">
        <v>10</v>
      </c>
      <c r="AH150" s="3">
        <v>4.3</v>
      </c>
      <c r="AI150" s="3">
        <v>10.6</v>
      </c>
      <c r="AJ150" s="3">
        <v>4.2</v>
      </c>
      <c r="AK150" s="3">
        <v>10.7</v>
      </c>
      <c r="AL150" s="3">
        <v>4.3</v>
      </c>
      <c r="AS150" t="s">
        <v>74</v>
      </c>
      <c r="AT150" t="s">
        <v>71</v>
      </c>
      <c r="AX150" s="1"/>
    </row>
    <row r="151" spans="1:50" x14ac:dyDescent="0.35">
      <c r="A151" s="1">
        <v>42737</v>
      </c>
      <c r="B151" t="s">
        <v>17</v>
      </c>
      <c r="C151">
        <v>4</v>
      </c>
      <c r="D151">
        <v>6</v>
      </c>
      <c r="E151">
        <v>10</v>
      </c>
      <c r="F151">
        <v>60</v>
      </c>
      <c r="G151">
        <v>130</v>
      </c>
      <c r="H151">
        <v>20</v>
      </c>
      <c r="I151" s="11">
        <v>5</v>
      </c>
      <c r="J151">
        <v>0</v>
      </c>
      <c r="K151" s="9">
        <v>5</v>
      </c>
      <c r="L151">
        <v>2</v>
      </c>
      <c r="M151">
        <v>0</v>
      </c>
      <c r="N151">
        <v>3</v>
      </c>
      <c r="O151">
        <v>0</v>
      </c>
      <c r="P151">
        <v>1</v>
      </c>
      <c r="Q151">
        <v>0</v>
      </c>
      <c r="R151">
        <v>1</v>
      </c>
      <c r="S151">
        <v>1</v>
      </c>
      <c r="T151" s="7">
        <v>34</v>
      </c>
      <c r="U151" s="7">
        <v>7.4</v>
      </c>
      <c r="V151" s="7">
        <v>18</v>
      </c>
      <c r="W151" s="7">
        <v>6.8</v>
      </c>
      <c r="X151" s="11">
        <v>1.75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t="s">
        <v>74</v>
      </c>
      <c r="AT151" t="s">
        <v>71</v>
      </c>
      <c r="AX151" s="1"/>
    </row>
    <row r="152" spans="1:50" x14ac:dyDescent="0.35">
      <c r="A152" s="1">
        <v>42737</v>
      </c>
      <c r="B152" t="s">
        <v>17</v>
      </c>
      <c r="C152">
        <v>4</v>
      </c>
      <c r="D152">
        <v>6</v>
      </c>
      <c r="E152">
        <v>11</v>
      </c>
      <c r="F152">
        <v>130</v>
      </c>
      <c r="G152">
        <v>90</v>
      </c>
      <c r="H152">
        <v>17</v>
      </c>
      <c r="I152" s="11">
        <f>5.75+0.9</f>
        <v>6.65</v>
      </c>
      <c r="J152">
        <v>0</v>
      </c>
      <c r="K152" s="9">
        <v>6</v>
      </c>
      <c r="L152">
        <v>0</v>
      </c>
      <c r="M152">
        <v>0</v>
      </c>
      <c r="N152">
        <v>6</v>
      </c>
      <c r="O152">
        <v>0</v>
      </c>
      <c r="P152">
        <v>0</v>
      </c>
      <c r="Q152">
        <v>2</v>
      </c>
      <c r="R152">
        <v>1</v>
      </c>
      <c r="S152">
        <v>3</v>
      </c>
      <c r="T152" s="7">
        <v>30</v>
      </c>
      <c r="U152" s="7">
        <v>9.9</v>
      </c>
      <c r="V152" s="7">
        <v>13</v>
      </c>
      <c r="W152" s="7">
        <v>4.7</v>
      </c>
      <c r="X152" s="11">
        <f>4.45+3.1</f>
        <v>7.5500000000000007</v>
      </c>
      <c r="Y152">
        <v>50</v>
      </c>
      <c r="Z152">
        <v>100</v>
      </c>
      <c r="AA152" s="3">
        <v>10.6</v>
      </c>
      <c r="AB152" s="3">
        <v>4.5</v>
      </c>
      <c r="AC152" s="3">
        <v>10.1</v>
      </c>
      <c r="AD152" s="3">
        <v>4.3</v>
      </c>
      <c r="AE152" s="3">
        <v>10.5</v>
      </c>
      <c r="AF152" s="3">
        <v>4</v>
      </c>
      <c r="AG152" s="3">
        <v>10</v>
      </c>
      <c r="AH152" s="3">
        <v>3.9</v>
      </c>
      <c r="AI152" s="3">
        <v>10.3</v>
      </c>
      <c r="AJ152" s="3">
        <v>4.0999999999999996</v>
      </c>
      <c r="AK152" s="3">
        <v>10.6</v>
      </c>
      <c r="AL152" s="3">
        <v>4.5</v>
      </c>
      <c r="AS152" t="s">
        <v>74</v>
      </c>
      <c r="AT152" t="s">
        <v>71</v>
      </c>
      <c r="AX152" s="1"/>
    </row>
    <row r="153" spans="1:50" x14ac:dyDescent="0.35">
      <c r="A153" s="1">
        <v>42737</v>
      </c>
      <c r="B153" t="s">
        <v>17</v>
      </c>
      <c r="C153">
        <v>4</v>
      </c>
      <c r="D153">
        <v>6</v>
      </c>
      <c r="E153">
        <v>12</v>
      </c>
      <c r="I153" s="11"/>
      <c r="K153" s="9"/>
      <c r="T153" s="7"/>
      <c r="U153" s="7"/>
      <c r="V153" s="7"/>
      <c r="W153" s="7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>
        <v>42737</v>
      </c>
      <c r="B154" t="s">
        <v>17</v>
      </c>
      <c r="C154">
        <v>4</v>
      </c>
      <c r="D154">
        <v>6</v>
      </c>
      <c r="E154">
        <v>13</v>
      </c>
      <c r="F154">
        <v>95</v>
      </c>
      <c r="G154">
        <v>100</v>
      </c>
      <c r="H154">
        <v>15</v>
      </c>
      <c r="I154" s="11">
        <f>4.4+2.5</f>
        <v>6.9</v>
      </c>
      <c r="J154">
        <v>0</v>
      </c>
      <c r="K154" s="9">
        <v>9</v>
      </c>
      <c r="L154">
        <v>0</v>
      </c>
      <c r="M154">
        <v>0</v>
      </c>
      <c r="N154">
        <v>9</v>
      </c>
      <c r="O154">
        <v>1</v>
      </c>
      <c r="P154">
        <v>4</v>
      </c>
      <c r="Q154">
        <v>1</v>
      </c>
      <c r="R154">
        <v>0</v>
      </c>
      <c r="S154">
        <v>3</v>
      </c>
      <c r="T154" s="7">
        <v>35</v>
      </c>
      <c r="U154" s="7">
        <v>6.8</v>
      </c>
      <c r="V154" s="7">
        <v>12</v>
      </c>
      <c r="W154" s="7">
        <v>5.6</v>
      </c>
      <c r="X154" s="11">
        <f>3.4+2.8</f>
        <v>6.1999999999999993</v>
      </c>
      <c r="Y154">
        <v>30</v>
      </c>
      <c r="Z154">
        <v>30</v>
      </c>
      <c r="AA154" s="3">
        <v>10.3</v>
      </c>
      <c r="AB154" s="3">
        <v>4.3</v>
      </c>
      <c r="AC154" s="3">
        <v>10.4</v>
      </c>
      <c r="AD154" s="3">
        <v>4.5</v>
      </c>
      <c r="AE154" s="3">
        <v>10.6</v>
      </c>
      <c r="AF154" s="3">
        <v>4</v>
      </c>
      <c r="AG154" s="3">
        <v>10.1</v>
      </c>
      <c r="AH154" s="3">
        <v>4.5999999999999996</v>
      </c>
      <c r="AI154" s="3">
        <v>10.7</v>
      </c>
      <c r="AJ154" s="3">
        <v>4.5</v>
      </c>
      <c r="AK154" s="3">
        <v>10.1</v>
      </c>
      <c r="AL154" s="3">
        <v>4.2</v>
      </c>
      <c r="AS154" t="s">
        <v>74</v>
      </c>
      <c r="AT154" t="s">
        <v>71</v>
      </c>
      <c r="AX154" s="1"/>
    </row>
    <row r="155" spans="1:50" x14ac:dyDescent="0.35">
      <c r="A155" s="1">
        <v>42737</v>
      </c>
      <c r="B155" t="s">
        <v>17</v>
      </c>
      <c r="C155">
        <v>4</v>
      </c>
      <c r="D155">
        <v>6</v>
      </c>
      <c r="E155">
        <v>14</v>
      </c>
      <c r="F155">
        <v>70</v>
      </c>
      <c r="G155">
        <v>80</v>
      </c>
      <c r="H155">
        <v>20</v>
      </c>
      <c r="I155" s="11">
        <v>5.6</v>
      </c>
      <c r="J155">
        <v>0</v>
      </c>
      <c r="K155" s="9">
        <v>6</v>
      </c>
      <c r="L155">
        <v>0</v>
      </c>
      <c r="M155">
        <v>0</v>
      </c>
      <c r="N155">
        <v>6</v>
      </c>
      <c r="O155">
        <v>1</v>
      </c>
      <c r="P155">
        <v>5</v>
      </c>
      <c r="Q155">
        <v>0</v>
      </c>
      <c r="R155">
        <v>0</v>
      </c>
      <c r="S155">
        <v>0</v>
      </c>
      <c r="T155" s="7">
        <v>30</v>
      </c>
      <c r="U155" s="7">
        <v>6.8</v>
      </c>
      <c r="V155" s="7">
        <v>11</v>
      </c>
      <c r="W155" s="7">
        <v>4.2</v>
      </c>
      <c r="X155" s="11">
        <v>4.9000000000000004</v>
      </c>
      <c r="Y155">
        <v>30</v>
      </c>
      <c r="Z155">
        <v>20</v>
      </c>
      <c r="AA155" s="3">
        <v>10.1</v>
      </c>
      <c r="AB155" s="3">
        <v>4.0999999999999996</v>
      </c>
      <c r="AC155" s="3">
        <v>10.4</v>
      </c>
      <c r="AD155" s="3">
        <v>4.5</v>
      </c>
      <c r="AE155" s="3">
        <v>10.3</v>
      </c>
      <c r="AF155" s="3">
        <v>4.4000000000000004</v>
      </c>
      <c r="AG155" s="3">
        <v>10.3</v>
      </c>
      <c r="AH155" s="3">
        <v>4.5</v>
      </c>
      <c r="AI155" s="3">
        <v>10.4</v>
      </c>
      <c r="AJ155" s="3">
        <v>4.5</v>
      </c>
      <c r="AK155" s="3">
        <v>10</v>
      </c>
      <c r="AL155" s="3">
        <v>4.4000000000000004</v>
      </c>
      <c r="AS155" t="s">
        <v>74</v>
      </c>
      <c r="AT155" t="s">
        <v>71</v>
      </c>
      <c r="AX155" s="1"/>
    </row>
    <row r="156" spans="1:50" x14ac:dyDescent="0.35">
      <c r="A156" s="1">
        <v>42737</v>
      </c>
      <c r="B156" t="s">
        <v>17</v>
      </c>
      <c r="C156">
        <v>4</v>
      </c>
      <c r="D156">
        <v>6</v>
      </c>
      <c r="E156">
        <v>15</v>
      </c>
      <c r="F156">
        <v>326</v>
      </c>
      <c r="G156">
        <v>70</v>
      </c>
      <c r="H156">
        <v>20</v>
      </c>
      <c r="I156" s="11">
        <v>6.2</v>
      </c>
      <c r="J156">
        <v>1</v>
      </c>
      <c r="K156" s="9">
        <v>5</v>
      </c>
      <c r="L156">
        <v>1</v>
      </c>
      <c r="M156">
        <v>0</v>
      </c>
      <c r="N156">
        <v>5</v>
      </c>
      <c r="O156">
        <v>0</v>
      </c>
      <c r="P156">
        <v>0</v>
      </c>
      <c r="Q156">
        <v>1</v>
      </c>
      <c r="R156">
        <v>1</v>
      </c>
      <c r="S156">
        <v>3</v>
      </c>
      <c r="T156" s="7">
        <v>44</v>
      </c>
      <c r="U156" s="7">
        <v>11.9</v>
      </c>
      <c r="V156" s="7">
        <v>19</v>
      </c>
      <c r="W156" s="7">
        <v>8</v>
      </c>
      <c r="X156" s="11">
        <f>3.8+3.2</f>
        <v>7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t="s">
        <v>74</v>
      </c>
      <c r="AT156" t="s">
        <v>71</v>
      </c>
      <c r="AX156" s="1"/>
    </row>
    <row r="157" spans="1:50" x14ac:dyDescent="0.35">
      <c r="A157" s="1">
        <v>42737</v>
      </c>
      <c r="B157" t="s">
        <v>17</v>
      </c>
      <c r="C157">
        <v>4</v>
      </c>
      <c r="D157">
        <v>6</v>
      </c>
      <c r="E157">
        <v>16</v>
      </c>
      <c r="I157" s="11"/>
      <c r="T157" s="7"/>
      <c r="U157" s="7"/>
      <c r="V157" s="7"/>
      <c r="W157" s="7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>
        <v>42737</v>
      </c>
      <c r="B158" t="s">
        <v>17</v>
      </c>
      <c r="C158">
        <v>4</v>
      </c>
      <c r="D158">
        <v>6</v>
      </c>
      <c r="E158">
        <v>17</v>
      </c>
      <c r="I158" s="11"/>
      <c r="T158" s="7"/>
      <c r="U158" s="7"/>
      <c r="V158" s="7"/>
      <c r="W158" s="7"/>
      <c r="X158" s="11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>
        <v>42737</v>
      </c>
      <c r="B159" t="s">
        <v>17</v>
      </c>
      <c r="C159">
        <v>4</v>
      </c>
      <c r="D159">
        <v>6</v>
      </c>
      <c r="E159">
        <v>18</v>
      </c>
      <c r="I159" s="11"/>
      <c r="T159" s="7"/>
      <c r="U159" s="7"/>
      <c r="V159" s="7"/>
      <c r="W159" s="7"/>
      <c r="X159" s="11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>
        <v>42737</v>
      </c>
      <c r="B160" t="s">
        <v>17</v>
      </c>
      <c r="C160">
        <v>4</v>
      </c>
      <c r="D160">
        <v>6</v>
      </c>
      <c r="E160">
        <v>19</v>
      </c>
      <c r="I160" s="11"/>
      <c r="T160" s="7"/>
      <c r="U160" s="7"/>
      <c r="V160" s="7"/>
      <c r="W160" s="7"/>
      <c r="X160" s="11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S160" t="s">
        <v>74</v>
      </c>
      <c r="AT160" t="s">
        <v>71</v>
      </c>
      <c r="AX160" s="1"/>
    </row>
    <row r="161" spans="1:50" x14ac:dyDescent="0.35">
      <c r="A161" s="1">
        <v>42737</v>
      </c>
      <c r="B161" t="s">
        <v>17</v>
      </c>
      <c r="C161">
        <v>4</v>
      </c>
      <c r="D161">
        <v>6</v>
      </c>
      <c r="E161">
        <v>20</v>
      </c>
      <c r="I161" s="11"/>
      <c r="T161" s="7"/>
      <c r="U161" s="7"/>
      <c r="V161" s="7"/>
      <c r="W161" s="7"/>
      <c r="X161" s="11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>
        <v>42044</v>
      </c>
      <c r="B162" t="s">
        <v>19</v>
      </c>
      <c r="C162">
        <v>5</v>
      </c>
      <c r="D162">
        <v>6</v>
      </c>
      <c r="E162">
        <v>1</v>
      </c>
      <c r="F162">
        <v>60</v>
      </c>
      <c r="G162">
        <v>70</v>
      </c>
      <c r="H162">
        <v>17</v>
      </c>
      <c r="I162" s="11">
        <v>5.65</v>
      </c>
      <c r="J162">
        <v>0</v>
      </c>
      <c r="K162">
        <v>15</v>
      </c>
      <c r="L162">
        <v>4</v>
      </c>
      <c r="M162">
        <v>0</v>
      </c>
      <c r="N162">
        <v>13</v>
      </c>
      <c r="O162">
        <v>4</v>
      </c>
      <c r="P162">
        <v>4</v>
      </c>
      <c r="Q162">
        <v>1</v>
      </c>
      <c r="R162">
        <v>0</v>
      </c>
      <c r="S162">
        <v>4</v>
      </c>
      <c r="T162" s="7">
        <v>31</v>
      </c>
      <c r="U162" s="7">
        <v>6.7</v>
      </c>
      <c r="V162" s="7">
        <v>7</v>
      </c>
      <c r="W162" s="7">
        <v>5.6</v>
      </c>
      <c r="X162" s="11">
        <v>5.4</v>
      </c>
      <c r="Y162">
        <v>5</v>
      </c>
      <c r="Z162">
        <v>20</v>
      </c>
      <c r="AA162" s="4">
        <v>10.0968</v>
      </c>
      <c r="AB162" s="4">
        <v>3.6621999999999999</v>
      </c>
      <c r="AC162" s="4">
        <v>10.0398</v>
      </c>
      <c r="AD162" s="4">
        <v>3.5028999999999999</v>
      </c>
      <c r="AE162" s="4">
        <v>10.0707</v>
      </c>
      <c r="AF162" s="4">
        <v>3.5283000000000002</v>
      </c>
      <c r="AG162" s="4">
        <v>10.0319</v>
      </c>
      <c r="AH162" s="4">
        <v>4.0354999999999999</v>
      </c>
      <c r="AI162" s="4">
        <v>10.037599999999999</v>
      </c>
      <c r="AJ162" s="4">
        <v>3.944</v>
      </c>
      <c r="AK162" s="4">
        <v>10.0877</v>
      </c>
      <c r="AL162" s="4">
        <v>4.1169000000000002</v>
      </c>
      <c r="AM162" s="7">
        <v>3000.3</v>
      </c>
      <c r="AN162" s="7">
        <v>281.60000000000002</v>
      </c>
      <c r="AO162" s="7">
        <v>3000</v>
      </c>
      <c r="AP162" s="7">
        <v>290.60000000000002</v>
      </c>
      <c r="AQ162" s="7">
        <v>3000.4</v>
      </c>
      <c r="AR162" s="7">
        <v>318.10000000000002</v>
      </c>
      <c r="AS162" s="3" t="s">
        <v>75</v>
      </c>
      <c r="AT162" s="3" t="s">
        <v>70</v>
      </c>
      <c r="AX162" s="1"/>
    </row>
    <row r="163" spans="1:50" x14ac:dyDescent="0.35">
      <c r="A163" s="1">
        <v>42044</v>
      </c>
      <c r="B163" t="s">
        <v>19</v>
      </c>
      <c r="C163">
        <v>5</v>
      </c>
      <c r="D163">
        <v>6</v>
      </c>
      <c r="E163">
        <v>2</v>
      </c>
      <c r="I163" s="11">
        <v>3.5</v>
      </c>
      <c r="J163">
        <v>0</v>
      </c>
      <c r="K163">
        <v>0</v>
      </c>
      <c r="T163" s="7"/>
      <c r="U163" s="7"/>
      <c r="V163" s="7"/>
      <c r="W163" s="7"/>
      <c r="X163" s="11">
        <v>3.25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>
        <v>42044</v>
      </c>
      <c r="B164" t="s">
        <v>19</v>
      </c>
      <c r="C164">
        <v>5</v>
      </c>
      <c r="D164">
        <v>6</v>
      </c>
      <c r="E164">
        <v>3</v>
      </c>
      <c r="I164" s="11">
        <v>2.5</v>
      </c>
      <c r="J164">
        <v>3</v>
      </c>
      <c r="K164">
        <v>0</v>
      </c>
      <c r="T164" s="7"/>
      <c r="U164" s="7"/>
      <c r="V164" s="7"/>
      <c r="W164" s="7"/>
      <c r="X164" s="11">
        <v>2.4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>
        <v>42044</v>
      </c>
      <c r="B165" t="s">
        <v>19</v>
      </c>
      <c r="C165">
        <v>5</v>
      </c>
      <c r="D165">
        <v>6</v>
      </c>
      <c r="E165">
        <v>4</v>
      </c>
      <c r="F165">
        <v>37</v>
      </c>
      <c r="G165">
        <v>58</v>
      </c>
      <c r="H165">
        <v>17</v>
      </c>
      <c r="I165" s="11">
        <v>3.3</v>
      </c>
      <c r="J165">
        <v>0</v>
      </c>
      <c r="K165">
        <v>6</v>
      </c>
      <c r="L165">
        <v>1</v>
      </c>
      <c r="M165">
        <v>0</v>
      </c>
      <c r="N165">
        <v>6</v>
      </c>
      <c r="O165">
        <v>0</v>
      </c>
      <c r="P165">
        <v>1</v>
      </c>
      <c r="Q165">
        <v>0</v>
      </c>
      <c r="R165">
        <v>0</v>
      </c>
      <c r="S165">
        <v>5</v>
      </c>
      <c r="T165" s="7">
        <v>39</v>
      </c>
      <c r="U165" s="7">
        <v>6.1</v>
      </c>
      <c r="V165" s="7">
        <v>19</v>
      </c>
      <c r="W165" s="7">
        <v>6.1</v>
      </c>
      <c r="X165" s="11">
        <v>3.3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>
        <v>42044</v>
      </c>
      <c r="B166" t="s">
        <v>19</v>
      </c>
      <c r="C166">
        <v>5</v>
      </c>
      <c r="D166">
        <v>6</v>
      </c>
      <c r="E166">
        <v>5</v>
      </c>
      <c r="F166">
        <v>25</v>
      </c>
      <c r="G166">
        <v>78</v>
      </c>
      <c r="H166">
        <v>18</v>
      </c>
      <c r="I166" s="11">
        <v>2.2000000000000002</v>
      </c>
      <c r="J166">
        <v>0</v>
      </c>
      <c r="K166">
        <v>5</v>
      </c>
      <c r="L166">
        <v>1</v>
      </c>
      <c r="M166">
        <v>0</v>
      </c>
      <c r="N166">
        <v>5</v>
      </c>
      <c r="O166">
        <v>3</v>
      </c>
      <c r="P166">
        <v>1</v>
      </c>
      <c r="Q166">
        <v>0</v>
      </c>
      <c r="R166">
        <v>0</v>
      </c>
      <c r="S166">
        <v>1</v>
      </c>
      <c r="T166" s="7">
        <v>24</v>
      </c>
      <c r="U166" s="7">
        <v>7.2</v>
      </c>
      <c r="V166" s="7">
        <v>13</v>
      </c>
      <c r="W166" s="7">
        <v>5.9</v>
      </c>
      <c r="X166" s="11">
        <v>2.5</v>
      </c>
      <c r="Y166">
        <v>10</v>
      </c>
      <c r="Z166">
        <v>10</v>
      </c>
      <c r="AA166" s="4">
        <v>10.0314</v>
      </c>
      <c r="AB166" s="4">
        <v>3.7565</v>
      </c>
      <c r="AC166" s="4">
        <v>10.041499999999999</v>
      </c>
      <c r="AD166" s="4">
        <v>3.7401</v>
      </c>
      <c r="AE166" s="4">
        <v>10.086499999999999</v>
      </c>
      <c r="AF166" s="4">
        <v>3.6806000000000001</v>
      </c>
      <c r="AG166" s="4">
        <v>10.0564</v>
      </c>
      <c r="AH166" s="4">
        <v>3.5390000000000001</v>
      </c>
      <c r="AI166" s="4">
        <v>10.0869</v>
      </c>
      <c r="AJ166" s="4">
        <v>3.6114999999999999</v>
      </c>
      <c r="AK166" s="4">
        <v>10.048400000000001</v>
      </c>
      <c r="AL166" s="4">
        <v>3.7764000000000002</v>
      </c>
      <c r="AS166" t="s">
        <v>75</v>
      </c>
      <c r="AT166" t="s">
        <v>70</v>
      </c>
      <c r="AX166" s="1"/>
    </row>
    <row r="167" spans="1:50" x14ac:dyDescent="0.35">
      <c r="A167" s="1">
        <v>42044</v>
      </c>
      <c r="B167" t="s">
        <v>19</v>
      </c>
      <c r="C167">
        <v>5</v>
      </c>
      <c r="D167">
        <v>6</v>
      </c>
      <c r="E167">
        <v>6</v>
      </c>
      <c r="I167" s="11">
        <v>8.6</v>
      </c>
      <c r="J167">
        <v>0</v>
      </c>
      <c r="K167">
        <v>1</v>
      </c>
      <c r="T167" s="7"/>
      <c r="U167" s="7"/>
      <c r="V167" s="7"/>
      <c r="W167" s="7"/>
      <c r="X167" s="11">
        <v>8.4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S167" t="s">
        <v>75</v>
      </c>
      <c r="AT167" t="s">
        <v>70</v>
      </c>
      <c r="AX167" s="1"/>
    </row>
    <row r="168" spans="1:50" x14ac:dyDescent="0.35">
      <c r="A168" s="1">
        <v>42044</v>
      </c>
      <c r="B168" t="s">
        <v>19</v>
      </c>
      <c r="C168">
        <v>5</v>
      </c>
      <c r="D168">
        <v>6</v>
      </c>
      <c r="E168">
        <v>7</v>
      </c>
      <c r="F168">
        <v>57</v>
      </c>
      <c r="G168">
        <v>80</v>
      </c>
      <c r="H168">
        <v>13</v>
      </c>
      <c r="I168" s="11">
        <v>5.85</v>
      </c>
      <c r="J168">
        <v>0</v>
      </c>
      <c r="K168" s="9">
        <v>13</v>
      </c>
      <c r="L168">
        <v>0</v>
      </c>
      <c r="M168">
        <v>0</v>
      </c>
      <c r="N168">
        <v>12</v>
      </c>
      <c r="O168">
        <v>5</v>
      </c>
      <c r="P168">
        <v>2</v>
      </c>
      <c r="Q168">
        <v>0</v>
      </c>
      <c r="R168">
        <v>1</v>
      </c>
      <c r="S168">
        <v>4</v>
      </c>
      <c r="T168" s="7">
        <v>29</v>
      </c>
      <c r="U168" s="7">
        <v>7.1</v>
      </c>
      <c r="V168" s="7">
        <v>9</v>
      </c>
      <c r="W168" s="7">
        <v>5.4</v>
      </c>
      <c r="X168" s="11">
        <v>5.5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t="s">
        <v>75</v>
      </c>
      <c r="AT168" t="s">
        <v>70</v>
      </c>
      <c r="AX168" s="1"/>
    </row>
    <row r="169" spans="1:50" x14ac:dyDescent="0.35">
      <c r="A169" s="1">
        <v>42044</v>
      </c>
      <c r="B169" t="s">
        <v>19</v>
      </c>
      <c r="C169">
        <v>5</v>
      </c>
      <c r="D169">
        <v>6</v>
      </c>
      <c r="E169">
        <v>8</v>
      </c>
      <c r="I169" s="11">
        <v>5.4</v>
      </c>
      <c r="J169">
        <v>0</v>
      </c>
      <c r="K169" s="9">
        <v>0</v>
      </c>
      <c r="T169" s="7"/>
      <c r="U169" s="7"/>
      <c r="V169" s="7"/>
      <c r="W169" s="7"/>
      <c r="X169" s="11">
        <v>5.0999999999999996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  <c r="AX169" s="1"/>
    </row>
    <row r="170" spans="1:50" x14ac:dyDescent="0.35">
      <c r="A170" s="1">
        <v>42044</v>
      </c>
      <c r="B170" t="s">
        <v>19</v>
      </c>
      <c r="C170">
        <v>5</v>
      </c>
      <c r="D170">
        <v>6</v>
      </c>
      <c r="E170">
        <v>9</v>
      </c>
      <c r="F170">
        <v>58</v>
      </c>
      <c r="G170">
        <v>86</v>
      </c>
      <c r="H170">
        <v>12</v>
      </c>
      <c r="I170" s="11">
        <v>5.95</v>
      </c>
      <c r="J170">
        <v>1</v>
      </c>
      <c r="K170" s="9">
        <v>11</v>
      </c>
      <c r="L170">
        <v>0</v>
      </c>
      <c r="M170">
        <v>0</v>
      </c>
      <c r="N170">
        <v>11</v>
      </c>
      <c r="O170">
        <v>0</v>
      </c>
      <c r="P170">
        <v>6</v>
      </c>
      <c r="Q170">
        <v>0</v>
      </c>
      <c r="R170">
        <v>0</v>
      </c>
      <c r="S170">
        <v>5</v>
      </c>
      <c r="T170" s="7">
        <v>33</v>
      </c>
      <c r="U170" s="7">
        <v>5.8</v>
      </c>
      <c r="V170" s="7">
        <v>6</v>
      </c>
      <c r="W170" s="7">
        <v>4.2</v>
      </c>
      <c r="X170" s="11">
        <v>5.75</v>
      </c>
      <c r="Y170">
        <v>10</v>
      </c>
      <c r="Z170">
        <v>10</v>
      </c>
      <c r="AA170" s="4">
        <v>10.0199</v>
      </c>
      <c r="AB170" s="4">
        <v>3.6528999999999998</v>
      </c>
      <c r="AC170" s="4">
        <v>10.0318</v>
      </c>
      <c r="AD170" s="4">
        <v>3.633</v>
      </c>
      <c r="AE170" s="4">
        <v>10.0548</v>
      </c>
      <c r="AF170" s="4">
        <v>3.6301999999999999</v>
      </c>
      <c r="AG170" s="4">
        <v>10.0707</v>
      </c>
      <c r="AH170" s="4">
        <v>3.9214000000000002</v>
      </c>
      <c r="AI170" s="4">
        <v>10.0991</v>
      </c>
      <c r="AJ170" s="4">
        <v>4.0103999999999997</v>
      </c>
      <c r="AK170" s="4">
        <v>10.066800000000001</v>
      </c>
      <c r="AL170" s="4">
        <v>4.1505999999999998</v>
      </c>
      <c r="AS170" t="s">
        <v>75</v>
      </c>
      <c r="AT170" t="s">
        <v>70</v>
      </c>
      <c r="AX170" s="1"/>
    </row>
    <row r="171" spans="1:50" x14ac:dyDescent="0.35">
      <c r="A171" s="1">
        <v>42044</v>
      </c>
      <c r="B171" t="s">
        <v>19</v>
      </c>
      <c r="C171">
        <v>5</v>
      </c>
      <c r="D171">
        <v>6</v>
      </c>
      <c r="E171">
        <v>10</v>
      </c>
      <c r="I171" s="11">
        <v>7.25</v>
      </c>
      <c r="J171">
        <v>0</v>
      </c>
      <c r="K171" s="9">
        <v>0</v>
      </c>
      <c r="T171" s="7"/>
      <c r="U171" s="7"/>
      <c r="V171" s="7"/>
      <c r="W171" s="7"/>
      <c r="X171" s="11">
        <v>7.05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S171" t="s">
        <v>75</v>
      </c>
      <c r="AT171" t="s">
        <v>70</v>
      </c>
      <c r="AX171" s="1"/>
    </row>
    <row r="172" spans="1:50" x14ac:dyDescent="0.35">
      <c r="A172" s="1">
        <v>42044</v>
      </c>
      <c r="B172" t="s">
        <v>19</v>
      </c>
      <c r="C172">
        <v>5</v>
      </c>
      <c r="D172">
        <v>6</v>
      </c>
      <c r="E172">
        <v>11</v>
      </c>
      <c r="F172">
        <v>69</v>
      </c>
      <c r="G172">
        <v>83</v>
      </c>
      <c r="H172">
        <v>23</v>
      </c>
      <c r="I172" s="11">
        <v>7.6</v>
      </c>
      <c r="J172">
        <v>0</v>
      </c>
      <c r="K172" s="9">
        <v>13</v>
      </c>
      <c r="L172">
        <v>0</v>
      </c>
      <c r="M172">
        <v>0</v>
      </c>
      <c r="N172">
        <v>12</v>
      </c>
      <c r="O172">
        <v>3</v>
      </c>
      <c r="P172">
        <v>4</v>
      </c>
      <c r="Q172">
        <v>1</v>
      </c>
      <c r="R172">
        <v>0</v>
      </c>
      <c r="S172">
        <v>4</v>
      </c>
      <c r="T172" s="7">
        <v>32</v>
      </c>
      <c r="U172" s="7">
        <v>8.1999999999999993</v>
      </c>
      <c r="V172" s="7">
        <v>9</v>
      </c>
      <c r="W172" s="7">
        <v>4.3</v>
      </c>
      <c r="X172" s="11">
        <v>7.45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>
        <v>42044</v>
      </c>
      <c r="B173" t="s">
        <v>19</v>
      </c>
      <c r="C173">
        <v>5</v>
      </c>
      <c r="D173">
        <v>6</v>
      </c>
      <c r="E173">
        <v>12</v>
      </c>
      <c r="I173" s="11">
        <v>3.1</v>
      </c>
      <c r="J173">
        <v>0</v>
      </c>
      <c r="K173">
        <v>1</v>
      </c>
      <c r="T173" s="7"/>
      <c r="U173" s="7"/>
      <c r="V173" s="7"/>
      <c r="W173" s="7"/>
      <c r="X173" s="11">
        <v>3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>
        <v>42044</v>
      </c>
      <c r="B174" t="s">
        <v>19</v>
      </c>
      <c r="C174">
        <v>5</v>
      </c>
      <c r="D174">
        <v>6</v>
      </c>
      <c r="E174">
        <v>13</v>
      </c>
      <c r="F174">
        <v>61</v>
      </c>
      <c r="G174">
        <v>57</v>
      </c>
      <c r="H174">
        <v>17</v>
      </c>
      <c r="I174" s="11">
        <v>4.3</v>
      </c>
      <c r="J174">
        <v>1</v>
      </c>
      <c r="K174">
        <v>14</v>
      </c>
      <c r="L174">
        <v>0</v>
      </c>
      <c r="M174">
        <v>0</v>
      </c>
      <c r="N174">
        <v>13</v>
      </c>
      <c r="O174">
        <v>4</v>
      </c>
      <c r="P174">
        <v>0</v>
      </c>
      <c r="Q174">
        <v>0</v>
      </c>
      <c r="R174">
        <v>0</v>
      </c>
      <c r="S174">
        <v>9</v>
      </c>
      <c r="T174" s="7">
        <v>24</v>
      </c>
      <c r="U174" s="7">
        <v>7.9</v>
      </c>
      <c r="V174" s="7">
        <v>8</v>
      </c>
      <c r="W174" s="7">
        <v>4.3</v>
      </c>
      <c r="X174" s="11">
        <v>3.9</v>
      </c>
      <c r="Y174">
        <v>30</v>
      </c>
      <c r="Z174">
        <v>30</v>
      </c>
      <c r="AA174" s="4">
        <v>10.035299999999999</v>
      </c>
      <c r="AB174" s="4">
        <v>3.8397999999999999</v>
      </c>
      <c r="AC174" s="4">
        <v>10.004200000000001</v>
      </c>
      <c r="AD174" s="4">
        <v>3.6137000000000001</v>
      </c>
      <c r="AE174" s="4">
        <v>10.0426</v>
      </c>
      <c r="AF174" s="4">
        <v>3.1492</v>
      </c>
      <c r="AG174" s="4">
        <v>10.0219</v>
      </c>
      <c r="AH174" s="4">
        <v>4.0324999999999998</v>
      </c>
      <c r="AI174" s="4">
        <v>10.0185</v>
      </c>
      <c r="AJ174" s="4">
        <v>3.8569</v>
      </c>
      <c r="AK174" s="4">
        <v>10.0474</v>
      </c>
      <c r="AL174" s="4">
        <v>3.7414999999999998</v>
      </c>
      <c r="AS174" t="s">
        <v>75</v>
      </c>
      <c r="AT174" t="s">
        <v>70</v>
      </c>
      <c r="AX174" s="1"/>
    </row>
    <row r="175" spans="1:50" x14ac:dyDescent="0.35">
      <c r="A175" s="1">
        <v>42044</v>
      </c>
      <c r="B175" t="s">
        <v>19</v>
      </c>
      <c r="C175">
        <v>5</v>
      </c>
      <c r="D175">
        <v>6</v>
      </c>
      <c r="E175">
        <v>14</v>
      </c>
      <c r="I175" s="11">
        <v>8.4</v>
      </c>
      <c r="J175">
        <v>1</v>
      </c>
      <c r="K175">
        <v>2</v>
      </c>
      <c r="T175" s="7"/>
      <c r="U175" s="7"/>
      <c r="V175" s="7"/>
      <c r="W175" s="7"/>
      <c r="X175" s="11">
        <v>8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S175" t="s">
        <v>75</v>
      </c>
      <c r="AT175" t="s">
        <v>70</v>
      </c>
      <c r="AX175" s="1"/>
    </row>
    <row r="176" spans="1:50" x14ac:dyDescent="0.35">
      <c r="A176" s="1">
        <v>42044</v>
      </c>
      <c r="B176" t="s">
        <v>19</v>
      </c>
      <c r="C176">
        <v>5</v>
      </c>
      <c r="D176">
        <v>6</v>
      </c>
      <c r="E176">
        <v>15</v>
      </c>
      <c r="F176">
        <v>70</v>
      </c>
      <c r="G176">
        <v>85</v>
      </c>
      <c r="H176">
        <v>18</v>
      </c>
      <c r="I176" s="11">
        <v>6.2</v>
      </c>
      <c r="J176">
        <v>0</v>
      </c>
      <c r="K176">
        <v>15</v>
      </c>
      <c r="L176">
        <v>0</v>
      </c>
      <c r="M176">
        <v>0</v>
      </c>
      <c r="N176">
        <v>15</v>
      </c>
      <c r="O176">
        <v>4</v>
      </c>
      <c r="P176">
        <v>4</v>
      </c>
      <c r="Q176">
        <v>0</v>
      </c>
      <c r="R176">
        <v>0</v>
      </c>
      <c r="S176">
        <v>7</v>
      </c>
      <c r="T176" s="7">
        <v>29</v>
      </c>
      <c r="U176" s="7">
        <v>6.9</v>
      </c>
      <c r="V176" s="7">
        <v>10</v>
      </c>
      <c r="W176" s="7">
        <v>3.9</v>
      </c>
      <c r="X176" s="11">
        <v>5.9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>
        <v>42044</v>
      </c>
      <c r="B177" t="s">
        <v>19</v>
      </c>
      <c r="C177">
        <v>5</v>
      </c>
      <c r="D177">
        <v>6</v>
      </c>
      <c r="E177">
        <v>16</v>
      </c>
      <c r="F177">
        <v>76</v>
      </c>
      <c r="G177">
        <v>63</v>
      </c>
      <c r="H177">
        <v>10</v>
      </c>
      <c r="I177" s="11">
        <v>4.0999999999999996</v>
      </c>
      <c r="J177">
        <v>0</v>
      </c>
      <c r="K177">
        <v>10</v>
      </c>
      <c r="L177">
        <v>0</v>
      </c>
      <c r="M177">
        <v>0</v>
      </c>
      <c r="N177">
        <v>9</v>
      </c>
      <c r="O177">
        <v>0</v>
      </c>
      <c r="P177">
        <v>1</v>
      </c>
      <c r="Q177">
        <v>0</v>
      </c>
      <c r="R177">
        <v>0</v>
      </c>
      <c r="S177">
        <v>8</v>
      </c>
      <c r="T177" s="7">
        <v>23</v>
      </c>
      <c r="U177" s="7">
        <v>6.2</v>
      </c>
      <c r="V177" s="7">
        <v>6.5</v>
      </c>
      <c r="W177" s="7">
        <v>5.9</v>
      </c>
      <c r="X177" s="11">
        <v>4.05</v>
      </c>
      <c r="Y177">
        <v>20</v>
      </c>
      <c r="Z177">
        <v>50</v>
      </c>
      <c r="AA177" s="4">
        <v>10.0242</v>
      </c>
      <c r="AB177" s="4">
        <v>3.3498999999999999</v>
      </c>
      <c r="AC177" s="4">
        <v>10.084</v>
      </c>
      <c r="AD177" s="4">
        <v>3.7307000000000001</v>
      </c>
      <c r="AE177" s="4">
        <v>10.027900000000001</v>
      </c>
      <c r="AF177" s="4">
        <v>4.0799000000000003</v>
      </c>
      <c r="AG177" s="4">
        <v>10.059799999999999</v>
      </c>
      <c r="AH177" s="4">
        <v>4.3232999999999997</v>
      </c>
      <c r="AI177" s="4">
        <v>10.040100000000001</v>
      </c>
      <c r="AJ177" s="4">
        <v>4.2698</v>
      </c>
      <c r="AK177" s="4">
        <v>10.0535</v>
      </c>
      <c r="AL177" s="4">
        <v>4.3667999999999996</v>
      </c>
      <c r="AS177" t="s">
        <v>75</v>
      </c>
      <c r="AT177" t="s">
        <v>70</v>
      </c>
      <c r="AX177" s="1"/>
    </row>
    <row r="178" spans="1:50" x14ac:dyDescent="0.35">
      <c r="A178" s="1">
        <v>42044</v>
      </c>
      <c r="B178" t="s">
        <v>19</v>
      </c>
      <c r="C178">
        <v>5</v>
      </c>
      <c r="D178">
        <v>6</v>
      </c>
      <c r="E178">
        <v>17</v>
      </c>
      <c r="I178" s="11">
        <v>6</v>
      </c>
      <c r="J178">
        <v>0</v>
      </c>
      <c r="K178">
        <v>0</v>
      </c>
      <c r="T178" s="7"/>
      <c r="U178" s="7"/>
      <c r="V178" s="7"/>
      <c r="W178" s="7"/>
      <c r="X178" s="11">
        <v>5.9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>
        <v>42044</v>
      </c>
      <c r="B179" t="s">
        <v>19</v>
      </c>
      <c r="C179">
        <v>5</v>
      </c>
      <c r="D179">
        <v>6</v>
      </c>
      <c r="E179">
        <v>18</v>
      </c>
      <c r="F179">
        <v>79</v>
      </c>
      <c r="G179">
        <v>74</v>
      </c>
      <c r="H179">
        <v>15</v>
      </c>
      <c r="I179" s="11">
        <v>7.3</v>
      </c>
      <c r="J179">
        <v>1</v>
      </c>
      <c r="K179">
        <v>12</v>
      </c>
      <c r="L179">
        <v>0</v>
      </c>
      <c r="M179">
        <v>0</v>
      </c>
      <c r="N179">
        <v>5</v>
      </c>
      <c r="O179">
        <v>3</v>
      </c>
      <c r="P179">
        <v>1</v>
      </c>
      <c r="Q179">
        <v>0</v>
      </c>
      <c r="R179">
        <v>0</v>
      </c>
      <c r="S179">
        <v>1</v>
      </c>
      <c r="T179" s="7">
        <v>38</v>
      </c>
      <c r="U179" s="7">
        <v>8.1</v>
      </c>
      <c r="V179" s="7">
        <v>6</v>
      </c>
      <c r="W179" s="7">
        <v>3.4</v>
      </c>
      <c r="X179" s="11">
        <v>6.9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S179" t="s">
        <v>75</v>
      </c>
      <c r="AT179" t="s">
        <v>70</v>
      </c>
      <c r="AX179" s="1"/>
    </row>
    <row r="180" spans="1:50" x14ac:dyDescent="0.35">
      <c r="A180" s="1">
        <v>42044</v>
      </c>
      <c r="B180" t="s">
        <v>19</v>
      </c>
      <c r="C180">
        <v>5</v>
      </c>
      <c r="D180">
        <v>6</v>
      </c>
      <c r="E180">
        <v>19</v>
      </c>
      <c r="I180" s="11">
        <v>3.5</v>
      </c>
      <c r="J180">
        <v>0</v>
      </c>
      <c r="K180">
        <v>1</v>
      </c>
      <c r="T180" s="7"/>
      <c r="U180" s="7"/>
      <c r="V180" s="7"/>
      <c r="W180" s="7"/>
      <c r="X180" s="11">
        <v>3.4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>
        <v>42044</v>
      </c>
      <c r="B181" t="s">
        <v>19</v>
      </c>
      <c r="C181">
        <v>5</v>
      </c>
      <c r="D181">
        <v>6</v>
      </c>
      <c r="E181">
        <v>20</v>
      </c>
      <c r="I181" s="11">
        <v>4.8</v>
      </c>
      <c r="J181">
        <v>0</v>
      </c>
      <c r="K181">
        <v>0</v>
      </c>
      <c r="T181" s="7"/>
      <c r="U181" s="7"/>
      <c r="V181" s="7"/>
      <c r="W181" s="7"/>
      <c r="X181" s="11">
        <v>4.7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>
        <v>42737</v>
      </c>
      <c r="B182" t="s">
        <v>16</v>
      </c>
      <c r="C182">
        <v>5</v>
      </c>
      <c r="D182">
        <v>6</v>
      </c>
      <c r="E182">
        <v>1</v>
      </c>
      <c r="F182">
        <v>90</v>
      </c>
      <c r="G182">
        <v>70</v>
      </c>
      <c r="H182">
        <v>20</v>
      </c>
      <c r="I182" s="11">
        <v>3.6</v>
      </c>
      <c r="J182">
        <v>0</v>
      </c>
      <c r="K182">
        <v>9</v>
      </c>
      <c r="L182">
        <v>1</v>
      </c>
      <c r="M182">
        <v>0</v>
      </c>
      <c r="N182">
        <v>7</v>
      </c>
      <c r="O182">
        <v>0</v>
      </c>
      <c r="P182">
        <v>3</v>
      </c>
      <c r="Q182">
        <v>0</v>
      </c>
      <c r="R182">
        <v>3</v>
      </c>
      <c r="S182">
        <v>1</v>
      </c>
      <c r="T182" s="7">
        <v>28</v>
      </c>
      <c r="U182" s="7">
        <v>7</v>
      </c>
      <c r="V182" s="7">
        <v>14</v>
      </c>
      <c r="W182" s="7">
        <v>6.2</v>
      </c>
      <c r="X182" s="11">
        <f>2.35+1.2</f>
        <v>3.55</v>
      </c>
      <c r="Y182">
        <v>20</v>
      </c>
      <c r="Z182">
        <v>30</v>
      </c>
      <c r="AA182" s="3">
        <v>10.9</v>
      </c>
      <c r="AB182" s="3">
        <v>4.2</v>
      </c>
      <c r="AC182" s="3">
        <v>10.199999999999999</v>
      </c>
      <c r="AD182" s="3">
        <v>3.5</v>
      </c>
      <c r="AE182" s="3">
        <v>10.6</v>
      </c>
      <c r="AF182" s="3">
        <v>4.0999999999999996</v>
      </c>
      <c r="AG182" s="3">
        <v>10</v>
      </c>
      <c r="AH182" s="3">
        <v>3.7</v>
      </c>
      <c r="AI182" s="3">
        <v>10.1</v>
      </c>
      <c r="AJ182" s="3">
        <v>3.8</v>
      </c>
      <c r="AK182" s="3">
        <v>10.5</v>
      </c>
      <c r="AL182" s="3">
        <v>3.8</v>
      </c>
      <c r="AM182">
        <v>3000.2</v>
      </c>
      <c r="AN182">
        <v>274.2</v>
      </c>
      <c r="AO182">
        <v>3000.1</v>
      </c>
      <c r="AP182">
        <v>284</v>
      </c>
      <c r="AQ182">
        <v>3000.2</v>
      </c>
      <c r="AR182">
        <v>3.6</v>
      </c>
      <c r="AS182" s="3" t="s">
        <v>75</v>
      </c>
      <c r="AT182" s="3" t="s">
        <v>71</v>
      </c>
      <c r="AX182" s="1"/>
    </row>
    <row r="183" spans="1:50" x14ac:dyDescent="0.35">
      <c r="A183" s="1">
        <v>42737</v>
      </c>
      <c r="B183" t="s">
        <v>16</v>
      </c>
      <c r="C183">
        <v>5</v>
      </c>
      <c r="D183">
        <v>6</v>
      </c>
      <c r="E183">
        <v>2</v>
      </c>
      <c r="I183" s="11"/>
      <c r="T183" s="7"/>
      <c r="U183" s="7"/>
      <c r="V183" s="7"/>
      <c r="W183" s="7"/>
      <c r="X183" s="11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S183" t="s">
        <v>75</v>
      </c>
      <c r="AT183" t="s">
        <v>71</v>
      </c>
      <c r="AX183" s="1"/>
    </row>
    <row r="184" spans="1:50" x14ac:dyDescent="0.35">
      <c r="A184" s="1">
        <v>42737</v>
      </c>
      <c r="B184" t="s">
        <v>16</v>
      </c>
      <c r="C184">
        <v>5</v>
      </c>
      <c r="D184">
        <v>6</v>
      </c>
      <c r="E184">
        <v>3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>
        <v>42737</v>
      </c>
      <c r="B185" t="s">
        <v>16</v>
      </c>
      <c r="C185">
        <v>5</v>
      </c>
      <c r="D185">
        <v>6</v>
      </c>
      <c r="E185">
        <v>4</v>
      </c>
      <c r="F185">
        <v>90</v>
      </c>
      <c r="G185">
        <v>110</v>
      </c>
      <c r="H185">
        <v>25</v>
      </c>
      <c r="I185" s="11">
        <v>6</v>
      </c>
      <c r="J185">
        <v>0</v>
      </c>
      <c r="K185">
        <v>12</v>
      </c>
      <c r="L185">
        <v>1</v>
      </c>
      <c r="M185">
        <v>0</v>
      </c>
      <c r="N185">
        <v>10</v>
      </c>
      <c r="O185">
        <v>0</v>
      </c>
      <c r="P185">
        <v>3</v>
      </c>
      <c r="Q185">
        <v>0</v>
      </c>
      <c r="R185">
        <v>6</v>
      </c>
      <c r="S185">
        <v>1</v>
      </c>
      <c r="T185" s="7">
        <v>35</v>
      </c>
      <c r="U185" s="7">
        <v>7.2</v>
      </c>
      <c r="V185" s="7">
        <v>12</v>
      </c>
      <c r="W185" s="7">
        <v>3.8</v>
      </c>
      <c r="X185" s="11">
        <f>2.55+2.4+0.95</f>
        <v>5.8999999999999995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  <c r="AX185" s="1"/>
    </row>
    <row r="186" spans="1:50" x14ac:dyDescent="0.35">
      <c r="A186" s="1">
        <v>42737</v>
      </c>
      <c r="B186" t="s">
        <v>16</v>
      </c>
      <c r="C186">
        <v>5</v>
      </c>
      <c r="D186">
        <v>6</v>
      </c>
      <c r="E186">
        <v>5</v>
      </c>
      <c r="F186">
        <v>110</v>
      </c>
      <c r="G186">
        <v>50</v>
      </c>
      <c r="H186">
        <v>20</v>
      </c>
      <c r="I186" s="11">
        <v>1.7</v>
      </c>
      <c r="J186">
        <v>0</v>
      </c>
      <c r="K186">
        <v>2</v>
      </c>
      <c r="L186">
        <v>6</v>
      </c>
      <c r="M186">
        <v>0</v>
      </c>
      <c r="N186">
        <v>2</v>
      </c>
      <c r="O186">
        <v>1</v>
      </c>
      <c r="P186">
        <v>0</v>
      </c>
      <c r="Q186">
        <v>0</v>
      </c>
      <c r="R186">
        <v>0</v>
      </c>
      <c r="S186">
        <v>1</v>
      </c>
      <c r="T186" s="7">
        <v>30</v>
      </c>
      <c r="U186" s="7">
        <v>9.1999999999999993</v>
      </c>
      <c r="V186" s="7">
        <v>0</v>
      </c>
      <c r="W186" s="7">
        <v>0</v>
      </c>
      <c r="X186" s="11">
        <v>1.5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S186" t="s">
        <v>75</v>
      </c>
      <c r="AT186" t="s">
        <v>71</v>
      </c>
      <c r="AX186" s="1"/>
    </row>
    <row r="187" spans="1:50" x14ac:dyDescent="0.35">
      <c r="A187" s="1">
        <v>42737</v>
      </c>
      <c r="B187" t="s">
        <v>16</v>
      </c>
      <c r="C187">
        <v>5</v>
      </c>
      <c r="D187">
        <v>6</v>
      </c>
      <c r="E187">
        <v>6</v>
      </c>
      <c r="I187" s="11"/>
      <c r="T187" s="7"/>
      <c r="U187" s="7"/>
      <c r="V187" s="7"/>
      <c r="W187" s="7"/>
      <c r="X187" s="11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>
        <v>42737</v>
      </c>
      <c r="B188" t="s">
        <v>16</v>
      </c>
      <c r="C188">
        <v>5</v>
      </c>
      <c r="D188">
        <v>6</v>
      </c>
      <c r="E188">
        <v>7</v>
      </c>
      <c r="F188">
        <v>100</v>
      </c>
      <c r="G188">
        <v>50</v>
      </c>
      <c r="H188">
        <v>20</v>
      </c>
      <c r="I188" s="11">
        <v>0.6</v>
      </c>
      <c r="J188">
        <v>0</v>
      </c>
      <c r="K188">
        <v>4</v>
      </c>
      <c r="L188">
        <v>6</v>
      </c>
      <c r="M188">
        <v>0</v>
      </c>
      <c r="N188">
        <v>4</v>
      </c>
      <c r="O188">
        <v>1</v>
      </c>
      <c r="P188">
        <v>0</v>
      </c>
      <c r="Q188">
        <v>0</v>
      </c>
      <c r="R188">
        <v>2</v>
      </c>
      <c r="S188">
        <v>1</v>
      </c>
      <c r="T188" s="7">
        <v>8</v>
      </c>
      <c r="U188" s="7">
        <v>3.5</v>
      </c>
      <c r="V188" s="7">
        <v>0</v>
      </c>
      <c r="W188" s="7">
        <v>0</v>
      </c>
      <c r="X188" s="11">
        <v>0.4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t="s">
        <v>75</v>
      </c>
      <c r="AT188" t="s">
        <v>71</v>
      </c>
      <c r="AX188" s="1"/>
    </row>
    <row r="189" spans="1:50" x14ac:dyDescent="0.35">
      <c r="A189" s="1">
        <v>42737</v>
      </c>
      <c r="B189" t="s">
        <v>16</v>
      </c>
      <c r="C189">
        <v>5</v>
      </c>
      <c r="D189">
        <v>6</v>
      </c>
      <c r="E189">
        <v>8</v>
      </c>
      <c r="I189" s="11"/>
      <c r="T189" s="7"/>
      <c r="U189" s="7"/>
      <c r="V189" s="7"/>
      <c r="W189" s="7"/>
      <c r="X189" s="11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  <c r="AX189" s="1"/>
    </row>
    <row r="190" spans="1:50" x14ac:dyDescent="0.35">
      <c r="A190" s="1">
        <v>42737</v>
      </c>
      <c r="B190" t="s">
        <v>16</v>
      </c>
      <c r="C190">
        <v>5</v>
      </c>
      <c r="D190">
        <v>6</v>
      </c>
      <c r="E190">
        <v>9</v>
      </c>
      <c r="F190">
        <v>110</v>
      </c>
      <c r="G190">
        <v>110</v>
      </c>
      <c r="H190">
        <v>20</v>
      </c>
      <c r="I190" s="11">
        <v>6.1</v>
      </c>
      <c r="J190">
        <v>0</v>
      </c>
      <c r="K190">
        <v>7</v>
      </c>
      <c r="L190">
        <v>0</v>
      </c>
      <c r="M190">
        <v>0</v>
      </c>
      <c r="N190">
        <v>7</v>
      </c>
      <c r="O190">
        <v>1</v>
      </c>
      <c r="P190">
        <v>3</v>
      </c>
      <c r="Q190">
        <v>0</v>
      </c>
      <c r="R190">
        <v>2</v>
      </c>
      <c r="S190">
        <v>1</v>
      </c>
      <c r="T190" s="7">
        <v>61</v>
      </c>
      <c r="U190" s="7">
        <v>6.8</v>
      </c>
      <c r="V190" s="7">
        <v>15</v>
      </c>
      <c r="W190" s="7">
        <v>5.6</v>
      </c>
      <c r="X190" s="11">
        <f>2.1+2.9+1.9</f>
        <v>6.9</v>
      </c>
      <c r="Y190">
        <v>20</v>
      </c>
      <c r="Z190">
        <v>30</v>
      </c>
      <c r="AA190" s="3">
        <v>10</v>
      </c>
      <c r="AB190" s="3">
        <v>4.4000000000000004</v>
      </c>
      <c r="AC190" s="3">
        <v>10.8</v>
      </c>
      <c r="AD190" s="3">
        <v>4.2</v>
      </c>
      <c r="AE190" s="3">
        <v>10.8</v>
      </c>
      <c r="AF190" s="3">
        <v>4.3</v>
      </c>
      <c r="AG190" s="3">
        <v>10.9</v>
      </c>
      <c r="AH190" s="3">
        <v>4.5999999999999996</v>
      </c>
      <c r="AI190" s="3">
        <v>10.4</v>
      </c>
      <c r="AJ190" s="3">
        <v>4.5</v>
      </c>
      <c r="AK190" s="3">
        <v>10.7</v>
      </c>
      <c r="AL190" s="3">
        <v>4.4000000000000004</v>
      </c>
      <c r="AS190" t="s">
        <v>75</v>
      </c>
      <c r="AT190" t="s">
        <v>71</v>
      </c>
      <c r="AX190" s="1"/>
    </row>
    <row r="191" spans="1:50" x14ac:dyDescent="0.35">
      <c r="A191" s="1">
        <v>42737</v>
      </c>
      <c r="B191" t="s">
        <v>16</v>
      </c>
      <c r="C191">
        <v>5</v>
      </c>
      <c r="D191">
        <v>6</v>
      </c>
      <c r="E191">
        <v>10</v>
      </c>
      <c r="I191" s="11"/>
      <c r="K191" s="9"/>
      <c r="T191" s="7"/>
      <c r="U191" s="7"/>
      <c r="V191" s="7"/>
      <c r="W191" s="7"/>
      <c r="X191" s="11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>
        <v>42737</v>
      </c>
      <c r="B192" t="s">
        <v>16</v>
      </c>
      <c r="C192">
        <v>5</v>
      </c>
      <c r="D192">
        <v>6</v>
      </c>
      <c r="E192">
        <v>11</v>
      </c>
      <c r="F192">
        <v>70</v>
      </c>
      <c r="G192">
        <v>80</v>
      </c>
      <c r="H192">
        <v>25</v>
      </c>
      <c r="I192" s="11">
        <v>6.1</v>
      </c>
      <c r="J192">
        <v>1</v>
      </c>
      <c r="K192" s="9">
        <v>7</v>
      </c>
      <c r="L192">
        <v>1</v>
      </c>
      <c r="M192">
        <v>0</v>
      </c>
      <c r="N192">
        <v>5</v>
      </c>
      <c r="O192">
        <v>1</v>
      </c>
      <c r="P192">
        <v>3</v>
      </c>
      <c r="Q192">
        <v>0</v>
      </c>
      <c r="R192">
        <v>1</v>
      </c>
      <c r="S192">
        <v>0</v>
      </c>
      <c r="T192" s="7">
        <v>41</v>
      </c>
      <c r="U192" s="7">
        <v>7.5</v>
      </c>
      <c r="V192" s="7">
        <v>9</v>
      </c>
      <c r="W192" s="7">
        <v>4.7</v>
      </c>
      <c r="X192" s="11">
        <f>3.55+1.1+1.5</f>
        <v>6.15</v>
      </c>
      <c r="Y192">
        <v>10</v>
      </c>
      <c r="Z192">
        <v>10</v>
      </c>
      <c r="AA192" s="3">
        <v>10.7</v>
      </c>
      <c r="AB192" s="3">
        <v>4.5999999999999996</v>
      </c>
      <c r="AC192" s="3">
        <v>10.1</v>
      </c>
      <c r="AD192" s="3">
        <v>3.8</v>
      </c>
      <c r="AE192" s="3">
        <v>10.3</v>
      </c>
      <c r="AF192" s="3">
        <v>3.9</v>
      </c>
      <c r="AG192" s="3">
        <v>10.3</v>
      </c>
      <c r="AH192" s="3">
        <v>4.0999999999999996</v>
      </c>
      <c r="AI192" s="3">
        <v>10.199999999999999</v>
      </c>
      <c r="AJ192" s="3">
        <v>4.0999999999999996</v>
      </c>
      <c r="AK192" s="3">
        <v>8.8000000000000007</v>
      </c>
      <c r="AL192" s="3">
        <v>3.7</v>
      </c>
      <c r="AS192" t="s">
        <v>75</v>
      </c>
      <c r="AT192" t="s">
        <v>71</v>
      </c>
      <c r="AX192" s="1"/>
    </row>
    <row r="193" spans="1:50" x14ac:dyDescent="0.35">
      <c r="A193" s="1">
        <v>42737</v>
      </c>
      <c r="B193" t="s">
        <v>16</v>
      </c>
      <c r="C193">
        <v>5</v>
      </c>
      <c r="D193">
        <v>6</v>
      </c>
      <c r="E193">
        <v>12</v>
      </c>
      <c r="I193" s="11"/>
      <c r="K193" s="9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>
        <v>42737</v>
      </c>
      <c r="B194" t="s">
        <v>16</v>
      </c>
      <c r="C194">
        <v>5</v>
      </c>
      <c r="D194">
        <v>6</v>
      </c>
      <c r="E194">
        <v>13</v>
      </c>
      <c r="F194">
        <v>84</v>
      </c>
      <c r="G194">
        <v>60</v>
      </c>
      <c r="H194">
        <v>20</v>
      </c>
      <c r="I194" s="11">
        <v>0.5</v>
      </c>
      <c r="J194">
        <v>0</v>
      </c>
      <c r="K194" s="9">
        <v>1</v>
      </c>
      <c r="L194">
        <v>3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0</v>
      </c>
      <c r="T194" s="7">
        <v>19</v>
      </c>
      <c r="U194" s="7">
        <v>5.0999999999999996</v>
      </c>
      <c r="V194" s="7">
        <v>0</v>
      </c>
      <c r="W194" s="7">
        <v>0</v>
      </c>
      <c r="X194" s="11">
        <v>0.4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>
        <v>42737</v>
      </c>
      <c r="B195" t="s">
        <v>16</v>
      </c>
      <c r="C195">
        <v>5</v>
      </c>
      <c r="D195">
        <v>6</v>
      </c>
      <c r="E195">
        <v>14</v>
      </c>
      <c r="F195">
        <v>100</v>
      </c>
      <c r="G195">
        <v>70</v>
      </c>
      <c r="H195">
        <v>25</v>
      </c>
      <c r="I195" s="11">
        <v>5.9</v>
      </c>
      <c r="J195">
        <v>0</v>
      </c>
      <c r="K195" s="9">
        <v>10</v>
      </c>
      <c r="L195">
        <v>0</v>
      </c>
      <c r="M195">
        <v>0</v>
      </c>
      <c r="N195">
        <v>10</v>
      </c>
      <c r="O195">
        <v>0</v>
      </c>
      <c r="P195">
        <v>3</v>
      </c>
      <c r="Q195">
        <v>3</v>
      </c>
      <c r="R195">
        <v>2</v>
      </c>
      <c r="S195">
        <v>2</v>
      </c>
      <c r="T195" s="7">
        <v>32</v>
      </c>
      <c r="U195" s="7">
        <v>7.7</v>
      </c>
      <c r="V195" s="7">
        <v>18</v>
      </c>
      <c r="W195" s="7">
        <v>6.6</v>
      </c>
      <c r="X195" s="11">
        <f>2.2+2.2+1.75</f>
        <v>6.15</v>
      </c>
      <c r="Y195">
        <v>20</v>
      </c>
      <c r="Z195">
        <v>20</v>
      </c>
      <c r="AA195" s="3">
        <v>10</v>
      </c>
      <c r="AB195" s="3">
        <v>4.0999999999999996</v>
      </c>
      <c r="AC195" s="3">
        <v>10.199999999999999</v>
      </c>
      <c r="AD195" s="3">
        <v>3.9</v>
      </c>
      <c r="AE195" s="3">
        <v>10</v>
      </c>
      <c r="AF195" s="3">
        <v>3.5</v>
      </c>
      <c r="AG195" s="3">
        <v>10.4</v>
      </c>
      <c r="AH195" s="3">
        <v>3.7</v>
      </c>
      <c r="AI195" s="3">
        <v>10</v>
      </c>
      <c r="AJ195" s="3">
        <v>4.0999999999999996</v>
      </c>
      <c r="AK195" s="3">
        <v>10.6</v>
      </c>
      <c r="AL195" s="3">
        <v>3.8</v>
      </c>
      <c r="AS195" t="s">
        <v>75</v>
      </c>
      <c r="AT195" t="s">
        <v>71</v>
      </c>
      <c r="AX195" s="1"/>
    </row>
    <row r="196" spans="1:50" x14ac:dyDescent="0.35">
      <c r="A196" s="1">
        <v>42737</v>
      </c>
      <c r="B196" t="s">
        <v>16</v>
      </c>
      <c r="C196">
        <v>5</v>
      </c>
      <c r="D196">
        <v>6</v>
      </c>
      <c r="E196">
        <v>15</v>
      </c>
      <c r="F196">
        <v>80</v>
      </c>
      <c r="G196">
        <v>110</v>
      </c>
      <c r="H196">
        <v>23</v>
      </c>
      <c r="I196" s="11">
        <v>1.1499999999999999</v>
      </c>
      <c r="J196">
        <v>0</v>
      </c>
      <c r="K196">
        <v>7</v>
      </c>
      <c r="L196">
        <v>7</v>
      </c>
      <c r="M196">
        <v>0</v>
      </c>
      <c r="N196">
        <v>4</v>
      </c>
      <c r="O196">
        <v>0</v>
      </c>
      <c r="P196">
        <v>2</v>
      </c>
      <c r="Q196">
        <v>0</v>
      </c>
      <c r="R196">
        <v>2</v>
      </c>
      <c r="S196">
        <v>0</v>
      </c>
      <c r="T196" s="7">
        <v>28</v>
      </c>
      <c r="U196" s="7">
        <v>4.4000000000000004</v>
      </c>
      <c r="V196" s="7">
        <v>22</v>
      </c>
      <c r="W196" s="7">
        <v>5.2</v>
      </c>
      <c r="X196" s="11">
        <v>0.9</v>
      </c>
      <c r="Y196">
        <v>30</v>
      </c>
      <c r="Z196">
        <v>10</v>
      </c>
      <c r="AA196" s="3">
        <v>10.4</v>
      </c>
      <c r="AB196" s="3">
        <v>3.7</v>
      </c>
      <c r="AC196" s="3">
        <v>10.1</v>
      </c>
      <c r="AD196" s="3">
        <v>3.4</v>
      </c>
      <c r="AE196" s="3">
        <v>10.5</v>
      </c>
      <c r="AF196" s="3">
        <v>3.1</v>
      </c>
      <c r="AG196" s="3">
        <v>10.199999999999999</v>
      </c>
      <c r="AH196" s="3">
        <v>2.9</v>
      </c>
      <c r="AI196" s="3">
        <v>10.4</v>
      </c>
      <c r="AJ196" s="3">
        <v>2.1</v>
      </c>
      <c r="AK196" s="3">
        <v>10.1</v>
      </c>
      <c r="AL196" s="3">
        <v>2.2000000000000002</v>
      </c>
      <c r="AS196" t="s">
        <v>75</v>
      </c>
      <c r="AT196" t="s">
        <v>71</v>
      </c>
      <c r="AX196" s="1"/>
    </row>
    <row r="197" spans="1:50" x14ac:dyDescent="0.35">
      <c r="A197" s="1">
        <v>42737</v>
      </c>
      <c r="B197" t="s">
        <v>16</v>
      </c>
      <c r="C197">
        <v>5</v>
      </c>
      <c r="D197">
        <v>6</v>
      </c>
      <c r="E197">
        <v>16</v>
      </c>
      <c r="I197" s="11"/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>
        <v>42737</v>
      </c>
      <c r="B198" t="s">
        <v>16</v>
      </c>
      <c r="C198">
        <v>5</v>
      </c>
      <c r="D198">
        <v>6</v>
      </c>
      <c r="E198">
        <v>17</v>
      </c>
      <c r="I198" s="11"/>
      <c r="T198" s="7"/>
      <c r="U198" s="7"/>
      <c r="V198" s="7"/>
      <c r="W198" s="7"/>
      <c r="X198" s="11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S198" t="s">
        <v>75</v>
      </c>
      <c r="AT198" t="s">
        <v>71</v>
      </c>
      <c r="AX198" s="1"/>
    </row>
    <row r="199" spans="1:50" x14ac:dyDescent="0.35">
      <c r="A199" s="1">
        <v>42737</v>
      </c>
      <c r="B199" t="s">
        <v>16</v>
      </c>
      <c r="C199">
        <v>5</v>
      </c>
      <c r="D199">
        <v>6</v>
      </c>
      <c r="E199">
        <v>18</v>
      </c>
      <c r="F199">
        <v>50</v>
      </c>
      <c r="G199">
        <v>100</v>
      </c>
      <c r="H199">
        <v>17</v>
      </c>
      <c r="I199" s="11">
        <v>3.8</v>
      </c>
      <c r="J199">
        <v>0</v>
      </c>
      <c r="K199">
        <v>6</v>
      </c>
      <c r="L199">
        <v>7</v>
      </c>
      <c r="M199">
        <v>0</v>
      </c>
      <c r="N199">
        <v>6</v>
      </c>
      <c r="O199">
        <v>0</v>
      </c>
      <c r="P199">
        <v>1</v>
      </c>
      <c r="Q199">
        <v>2</v>
      </c>
      <c r="R199">
        <v>1</v>
      </c>
      <c r="S199">
        <v>2</v>
      </c>
      <c r="T199" s="7">
        <v>28</v>
      </c>
      <c r="U199" s="7">
        <v>6.7</v>
      </c>
      <c r="V199" s="7">
        <v>12</v>
      </c>
      <c r="W199" s="7">
        <v>3.4</v>
      </c>
      <c r="X199" s="11">
        <f>2.3+1.1</f>
        <v>3.4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  <c r="AX199" s="1"/>
    </row>
    <row r="200" spans="1:50" x14ac:dyDescent="0.35">
      <c r="A200" s="1">
        <v>42737</v>
      </c>
      <c r="B200" t="s">
        <v>16</v>
      </c>
      <c r="C200">
        <v>5</v>
      </c>
      <c r="D200">
        <v>6</v>
      </c>
      <c r="E200">
        <v>19</v>
      </c>
      <c r="I200" s="11"/>
      <c r="T200" s="7"/>
      <c r="U200" s="7"/>
      <c r="V200" s="7"/>
      <c r="W200" s="7"/>
      <c r="X200" s="11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  <c r="AX200" s="1"/>
    </row>
    <row r="201" spans="1:50" x14ac:dyDescent="0.35">
      <c r="A201" s="1">
        <v>42737</v>
      </c>
      <c r="B201" t="s">
        <v>16</v>
      </c>
      <c r="C201">
        <v>5</v>
      </c>
      <c r="D201">
        <v>6</v>
      </c>
      <c r="E201">
        <v>20</v>
      </c>
      <c r="I201" s="11"/>
      <c r="T201" s="7"/>
      <c r="U201" s="7"/>
      <c r="V201" s="7"/>
      <c r="W201" s="7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>
        <v>42737</v>
      </c>
      <c r="B202" t="s">
        <v>16</v>
      </c>
      <c r="C202">
        <v>5</v>
      </c>
      <c r="D202">
        <v>6</v>
      </c>
      <c r="AS202" t="s">
        <v>75</v>
      </c>
      <c r="AT202" t="s">
        <v>71</v>
      </c>
      <c r="AX202" s="1"/>
    </row>
    <row r="203" spans="1:50" x14ac:dyDescent="0.35">
      <c r="A203" s="1">
        <v>42737</v>
      </c>
      <c r="B203" t="s">
        <v>16</v>
      </c>
      <c r="C203">
        <v>5</v>
      </c>
      <c r="D203">
        <v>6</v>
      </c>
      <c r="AS203" t="s">
        <v>75</v>
      </c>
      <c r="AT203" t="s">
        <v>71</v>
      </c>
      <c r="AX203" s="1"/>
    </row>
    <row r="204" spans="1:50" x14ac:dyDescent="0.35">
      <c r="A204" s="1">
        <v>42737</v>
      </c>
      <c r="B204" t="s">
        <v>16</v>
      </c>
      <c r="C204">
        <v>5</v>
      </c>
      <c r="D204">
        <v>6</v>
      </c>
      <c r="AS204" t="s">
        <v>75</v>
      </c>
      <c r="AT204" t="s">
        <v>71</v>
      </c>
      <c r="AX204" s="1"/>
    </row>
    <row r="205" spans="1:50" x14ac:dyDescent="0.35">
      <c r="A205" s="1">
        <v>42737</v>
      </c>
      <c r="B205" t="s">
        <v>16</v>
      </c>
      <c r="C205">
        <v>5</v>
      </c>
      <c r="D205">
        <v>6</v>
      </c>
      <c r="AS205" t="s">
        <v>75</v>
      </c>
      <c r="AT205" t="s">
        <v>71</v>
      </c>
      <c r="AX205" s="1"/>
    </row>
    <row r="206" spans="1:50" x14ac:dyDescent="0.35">
      <c r="A206" s="1">
        <v>42737</v>
      </c>
      <c r="B206" t="s">
        <v>16</v>
      </c>
      <c r="C206">
        <v>5</v>
      </c>
      <c r="D206">
        <v>6</v>
      </c>
      <c r="AS206" t="s">
        <v>75</v>
      </c>
      <c r="AT206" t="s">
        <v>71</v>
      </c>
      <c r="AX206" s="1"/>
    </row>
    <row r="207" spans="1:50" x14ac:dyDescent="0.35">
      <c r="A207" s="1">
        <v>42737</v>
      </c>
      <c r="B207" t="s">
        <v>16</v>
      </c>
      <c r="C207">
        <v>5</v>
      </c>
      <c r="D207">
        <v>6</v>
      </c>
      <c r="AS207" t="s">
        <v>75</v>
      </c>
      <c r="AT207" t="s">
        <v>71</v>
      </c>
      <c r="AX207" s="1"/>
    </row>
    <row r="208" spans="1:50" x14ac:dyDescent="0.35">
      <c r="A208" s="1">
        <v>42737</v>
      </c>
      <c r="B208" t="s">
        <v>16</v>
      </c>
      <c r="C208">
        <v>5</v>
      </c>
      <c r="D208">
        <v>6</v>
      </c>
      <c r="AS208" t="s">
        <v>75</v>
      </c>
      <c r="AT208" t="s">
        <v>71</v>
      </c>
      <c r="AX208" s="1"/>
    </row>
    <row r="209" spans="1:50" x14ac:dyDescent="0.35">
      <c r="A209" s="1">
        <v>42737</v>
      </c>
      <c r="B209" t="s">
        <v>16</v>
      </c>
      <c r="C209">
        <v>5</v>
      </c>
      <c r="D209">
        <v>6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209"/>
  <sheetViews>
    <sheetView zoomScale="70" zoomScaleNormal="70" workbookViewId="0">
      <pane xSplit="5" ySplit="1" topLeftCell="AH86" activePane="bottomRight" state="frozen"/>
      <selection activeCell="AW15" sqref="AW15"/>
      <selection pane="topRight" activeCell="AW15" sqref="AW15"/>
      <selection pane="bottomLeft" activeCell="AW15" sqref="AW15"/>
      <selection pane="bottomRight" activeCell="AK112" sqref="AK112"/>
    </sheetView>
  </sheetViews>
  <sheetFormatPr defaultRowHeight="14.5" x14ac:dyDescent="0.35"/>
  <cols>
    <col min="1" max="1" width="10.453125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27" max="27" width="9.54296875" bestFit="1" customWidth="1"/>
    <col min="28" max="28" width="9.26953125" bestFit="1" customWidth="1"/>
    <col min="29" max="29" width="9.54296875" bestFit="1" customWidth="1"/>
    <col min="30" max="30" width="9.81640625" bestFit="1" customWidth="1"/>
    <col min="31" max="31" width="9.54296875" bestFit="1" customWidth="1"/>
    <col min="32" max="32" width="9.26953125" bestFit="1" customWidth="1"/>
    <col min="33" max="33" width="9.54296875" bestFit="1" customWidth="1"/>
    <col min="34" max="34" width="9.26953125" bestFit="1" customWidth="1"/>
    <col min="35" max="35" width="9.54296875" bestFit="1" customWidth="1"/>
    <col min="36" max="36" width="9.26953125" bestFit="1" customWidth="1"/>
    <col min="37" max="37" width="9.54296875" bestFit="1" customWidth="1"/>
    <col min="38" max="38" width="9.26953125" bestFit="1" customWidth="1"/>
    <col min="45" max="45" width="11.26953125" customWidth="1"/>
    <col min="47" max="47" width="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>
        <v>42225</v>
      </c>
      <c r="B2" t="s">
        <v>12</v>
      </c>
      <c r="C2">
        <v>4</v>
      </c>
      <c r="D2">
        <v>8</v>
      </c>
      <c r="E2">
        <v>1</v>
      </c>
      <c r="F2">
        <v>41</v>
      </c>
      <c r="G2">
        <v>70</v>
      </c>
      <c r="H2">
        <v>10</v>
      </c>
      <c r="I2" s="12">
        <v>2.625</v>
      </c>
      <c r="J2">
        <v>0</v>
      </c>
      <c r="K2">
        <v>7</v>
      </c>
      <c r="L2">
        <v>7</v>
      </c>
      <c r="M2">
        <v>0</v>
      </c>
      <c r="N2">
        <v>7</v>
      </c>
      <c r="O2">
        <v>1</v>
      </c>
      <c r="P2">
        <v>5</v>
      </c>
      <c r="Q2">
        <v>1</v>
      </c>
      <c r="R2">
        <v>0</v>
      </c>
      <c r="S2">
        <v>0</v>
      </c>
      <c r="T2" s="13">
        <v>24</v>
      </c>
      <c r="U2" s="13">
        <v>6.5</v>
      </c>
      <c r="V2" s="13">
        <v>11</v>
      </c>
      <c r="W2" s="13">
        <v>5.3</v>
      </c>
      <c r="X2" s="11">
        <v>2.5</v>
      </c>
      <c r="Y2">
        <v>5</v>
      </c>
      <c r="Z2">
        <v>10</v>
      </c>
      <c r="AA2" s="2">
        <v>10.010999999999999</v>
      </c>
      <c r="AB2" s="2">
        <v>3.5874000000000001</v>
      </c>
      <c r="AC2" s="3">
        <v>10.026</v>
      </c>
      <c r="AD2" s="3">
        <v>3.7561</v>
      </c>
      <c r="AE2" s="3">
        <v>10.0634</v>
      </c>
      <c r="AF2" s="3">
        <v>3.8094999999999999</v>
      </c>
      <c r="AG2" s="3">
        <v>10.021699999999999</v>
      </c>
      <c r="AH2" s="3">
        <v>3.9340999999999999</v>
      </c>
      <c r="AI2" s="3">
        <v>10.16</v>
      </c>
      <c r="AJ2" s="3">
        <v>3.7406999999999999</v>
      </c>
      <c r="AK2" s="3">
        <v>10.1</v>
      </c>
      <c r="AL2" s="3">
        <v>3.5579999999999998</v>
      </c>
      <c r="AM2" s="7">
        <v>3000</v>
      </c>
      <c r="AN2" s="7">
        <v>345.8</v>
      </c>
      <c r="AO2" s="7">
        <v>3000.3</v>
      </c>
      <c r="AP2" s="7">
        <v>307.39999999999998</v>
      </c>
      <c r="AQ2" s="8">
        <v>3000.1</v>
      </c>
      <c r="AR2" s="8">
        <v>302.3</v>
      </c>
      <c r="AS2" s="3" t="s">
        <v>69</v>
      </c>
      <c r="AT2" s="3" t="s">
        <v>70</v>
      </c>
      <c r="AX2" s="1"/>
    </row>
    <row r="3" spans="1:50" x14ac:dyDescent="0.35">
      <c r="A3" s="1">
        <v>42225</v>
      </c>
      <c r="B3" t="s">
        <v>12</v>
      </c>
      <c r="C3">
        <v>4</v>
      </c>
      <c r="D3">
        <v>8</v>
      </c>
      <c r="E3">
        <v>2</v>
      </c>
      <c r="F3">
        <v>65</v>
      </c>
      <c r="G3">
        <v>73</v>
      </c>
      <c r="H3">
        <v>15</v>
      </c>
      <c r="I3" s="12">
        <v>4.125</v>
      </c>
      <c r="J3">
        <v>0</v>
      </c>
      <c r="K3">
        <v>10</v>
      </c>
      <c r="L3">
        <v>6</v>
      </c>
      <c r="M3">
        <v>0</v>
      </c>
      <c r="N3">
        <v>10</v>
      </c>
      <c r="O3">
        <v>0</v>
      </c>
      <c r="P3">
        <v>7</v>
      </c>
      <c r="Q3">
        <v>2</v>
      </c>
      <c r="R3">
        <v>0</v>
      </c>
      <c r="S3">
        <v>1</v>
      </c>
      <c r="T3" s="13">
        <v>36</v>
      </c>
      <c r="U3" s="13">
        <v>6.8</v>
      </c>
      <c r="V3" s="13">
        <v>10</v>
      </c>
      <c r="W3" s="13">
        <v>4.4000000000000004</v>
      </c>
      <c r="X3" s="11">
        <v>3.9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>
        <v>42225</v>
      </c>
      <c r="B4" t="s">
        <v>12</v>
      </c>
      <c r="C4">
        <v>4</v>
      </c>
      <c r="D4">
        <v>8</v>
      </c>
      <c r="E4">
        <v>3</v>
      </c>
      <c r="I4" s="12">
        <v>4.55</v>
      </c>
      <c r="J4">
        <v>0</v>
      </c>
      <c r="L4">
        <v>12</v>
      </c>
      <c r="T4" s="13"/>
      <c r="U4" s="13"/>
      <c r="V4" s="13"/>
      <c r="W4" s="13"/>
      <c r="X4" s="11">
        <v>4.47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t="s">
        <v>69</v>
      </c>
      <c r="AT4" t="s">
        <v>70</v>
      </c>
      <c r="AX4" s="1"/>
    </row>
    <row r="5" spans="1:50" x14ac:dyDescent="0.35">
      <c r="A5" s="1">
        <v>42225</v>
      </c>
      <c r="B5" t="s">
        <v>12</v>
      </c>
      <c r="C5">
        <v>4</v>
      </c>
      <c r="D5">
        <v>8</v>
      </c>
      <c r="E5">
        <v>4</v>
      </c>
      <c r="I5" s="12">
        <v>0</v>
      </c>
      <c r="J5">
        <v>0</v>
      </c>
      <c r="L5">
        <v>10</v>
      </c>
      <c r="T5" s="13"/>
      <c r="U5" s="13"/>
      <c r="V5" s="13"/>
      <c r="W5" s="13"/>
      <c r="X5" s="11">
        <v>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t="s">
        <v>69</v>
      </c>
      <c r="AT5" t="s">
        <v>70</v>
      </c>
      <c r="AX5" s="1"/>
    </row>
    <row r="6" spans="1:50" x14ac:dyDescent="0.35">
      <c r="A6" s="1">
        <v>42225</v>
      </c>
      <c r="B6" t="s">
        <v>12</v>
      </c>
      <c r="C6">
        <v>4</v>
      </c>
      <c r="D6">
        <v>8</v>
      </c>
      <c r="E6">
        <v>5</v>
      </c>
      <c r="F6">
        <v>67</v>
      </c>
      <c r="G6">
        <v>48</v>
      </c>
      <c r="H6">
        <v>10</v>
      </c>
      <c r="I6" s="12">
        <v>1.5249999999999999</v>
      </c>
      <c r="J6">
        <v>0</v>
      </c>
      <c r="K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 s="13">
        <v>38</v>
      </c>
      <c r="U6" s="13">
        <v>8.65</v>
      </c>
      <c r="V6" s="13">
        <v>0</v>
      </c>
      <c r="W6" s="13">
        <v>0</v>
      </c>
      <c r="X6" s="11">
        <v>1.35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>
        <v>42225</v>
      </c>
      <c r="B7" t="s">
        <v>12</v>
      </c>
      <c r="C7">
        <v>4</v>
      </c>
      <c r="D7">
        <v>8</v>
      </c>
      <c r="E7">
        <v>6</v>
      </c>
      <c r="I7" s="12">
        <v>9.1</v>
      </c>
      <c r="J7">
        <v>0</v>
      </c>
      <c r="L7">
        <v>3</v>
      </c>
      <c r="T7" s="13"/>
      <c r="U7" s="13"/>
      <c r="V7" s="13"/>
      <c r="W7" s="13"/>
      <c r="X7" s="11">
        <v>8.42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>
        <v>42225</v>
      </c>
      <c r="B8" t="s">
        <v>12</v>
      </c>
      <c r="C8">
        <v>4</v>
      </c>
      <c r="D8">
        <v>8</v>
      </c>
      <c r="E8">
        <v>7</v>
      </c>
      <c r="I8" s="12">
        <v>2.92</v>
      </c>
      <c r="J8">
        <v>0</v>
      </c>
      <c r="L8">
        <v>2</v>
      </c>
      <c r="T8" s="13"/>
      <c r="U8" s="13"/>
      <c r="V8" s="13"/>
      <c r="W8" s="13"/>
      <c r="X8" s="11">
        <v>2.9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S8" t="s">
        <v>69</v>
      </c>
      <c r="AT8" t="s">
        <v>70</v>
      </c>
      <c r="AX8" s="1"/>
    </row>
    <row r="9" spans="1:50" x14ac:dyDescent="0.35">
      <c r="A9" s="1">
        <v>42225</v>
      </c>
      <c r="B9" t="s">
        <v>12</v>
      </c>
      <c r="C9">
        <v>4</v>
      </c>
      <c r="D9">
        <v>8</v>
      </c>
      <c r="E9">
        <v>8</v>
      </c>
      <c r="F9">
        <v>65</v>
      </c>
      <c r="G9">
        <v>59</v>
      </c>
      <c r="H9">
        <v>14</v>
      </c>
      <c r="I9" s="12">
        <v>6.7</v>
      </c>
      <c r="J9">
        <v>0</v>
      </c>
      <c r="K9">
        <v>14</v>
      </c>
      <c r="L9">
        <v>0</v>
      </c>
      <c r="M9">
        <v>0</v>
      </c>
      <c r="N9">
        <v>14</v>
      </c>
      <c r="O9">
        <v>1</v>
      </c>
      <c r="P9">
        <v>7</v>
      </c>
      <c r="Q9">
        <v>3</v>
      </c>
      <c r="R9">
        <v>0</v>
      </c>
      <c r="S9">
        <v>3</v>
      </c>
      <c r="T9" s="13">
        <v>33</v>
      </c>
      <c r="U9" s="13">
        <v>8</v>
      </c>
      <c r="V9" s="13">
        <v>7</v>
      </c>
      <c r="W9" s="13">
        <v>4.8</v>
      </c>
      <c r="X9" s="11">
        <v>6.38</v>
      </c>
      <c r="Y9">
        <v>10</v>
      </c>
      <c r="Z9">
        <v>10</v>
      </c>
      <c r="AA9" s="2">
        <v>10.026300000000001</v>
      </c>
      <c r="AB9" s="2">
        <v>4.2694000000000001</v>
      </c>
      <c r="AC9" s="2">
        <v>10.0998</v>
      </c>
      <c r="AD9" s="2">
        <v>3.8056000000000001</v>
      </c>
      <c r="AE9" s="2">
        <v>10.048500000000001</v>
      </c>
      <c r="AF9" s="2">
        <v>3.3712</v>
      </c>
      <c r="AG9" s="2">
        <v>10.11</v>
      </c>
      <c r="AH9" s="2">
        <v>4.4447999999999999</v>
      </c>
      <c r="AI9" s="2">
        <v>10.1</v>
      </c>
      <c r="AJ9" s="2">
        <v>4.2275999999999998</v>
      </c>
      <c r="AK9" s="2">
        <v>10.050000000000001</v>
      </c>
      <c r="AL9" s="2">
        <v>4.0419</v>
      </c>
      <c r="AS9" t="s">
        <v>69</v>
      </c>
      <c r="AT9" t="s">
        <v>70</v>
      </c>
      <c r="AX9" s="1"/>
    </row>
    <row r="10" spans="1:50" x14ac:dyDescent="0.35">
      <c r="A10" s="1">
        <v>42225</v>
      </c>
      <c r="B10" t="s">
        <v>12</v>
      </c>
      <c r="C10">
        <v>4</v>
      </c>
      <c r="D10">
        <v>8</v>
      </c>
      <c r="E10">
        <v>9</v>
      </c>
      <c r="F10">
        <v>90</v>
      </c>
      <c r="G10">
        <v>87</v>
      </c>
      <c r="H10">
        <v>13</v>
      </c>
      <c r="I10" s="12">
        <v>8.3249999999999993</v>
      </c>
      <c r="J10">
        <v>0</v>
      </c>
      <c r="K10">
        <v>15</v>
      </c>
      <c r="L10">
        <v>0</v>
      </c>
      <c r="M10">
        <v>0</v>
      </c>
      <c r="N10">
        <v>15</v>
      </c>
      <c r="O10">
        <v>2</v>
      </c>
      <c r="P10">
        <v>5</v>
      </c>
      <c r="Q10">
        <v>5</v>
      </c>
      <c r="R10">
        <v>0</v>
      </c>
      <c r="S10">
        <v>3</v>
      </c>
      <c r="T10" s="13">
        <v>50</v>
      </c>
      <c r="U10" s="13">
        <v>7.5</v>
      </c>
      <c r="V10" s="13">
        <v>9</v>
      </c>
      <c r="W10" s="13">
        <v>3.6</v>
      </c>
      <c r="X10" s="11">
        <v>8.3000000000000007</v>
      </c>
      <c r="Y10">
        <v>10</v>
      </c>
      <c r="Z10">
        <v>5</v>
      </c>
      <c r="AA10" s="2">
        <v>10.039999999999999</v>
      </c>
      <c r="AB10" s="2">
        <v>3.5091999999999999</v>
      </c>
      <c r="AC10" s="2">
        <v>10.071</v>
      </c>
      <c r="AD10" s="2">
        <v>3.3553999999999999</v>
      </c>
      <c r="AE10" s="2">
        <v>10.051399999999999</v>
      </c>
      <c r="AF10" s="2">
        <v>3.0065</v>
      </c>
      <c r="AG10" s="2">
        <v>10.0207</v>
      </c>
      <c r="AH10" s="2">
        <v>3.8347000000000002</v>
      </c>
      <c r="AI10" s="2">
        <v>10.0617</v>
      </c>
      <c r="AJ10" s="2">
        <v>3.6029</v>
      </c>
      <c r="AK10" s="2">
        <v>10.031499999999999</v>
      </c>
      <c r="AL10" s="2">
        <v>3.7238000000000002</v>
      </c>
      <c r="AS10" t="s">
        <v>69</v>
      </c>
      <c r="AT10" t="s">
        <v>70</v>
      </c>
      <c r="AX10" s="1"/>
    </row>
    <row r="11" spans="1:50" x14ac:dyDescent="0.35">
      <c r="A11" s="1">
        <v>42225</v>
      </c>
      <c r="B11" t="s">
        <v>12</v>
      </c>
      <c r="C11">
        <v>4</v>
      </c>
      <c r="D11">
        <v>8</v>
      </c>
      <c r="E11">
        <v>10</v>
      </c>
      <c r="I11" s="12">
        <v>4.95</v>
      </c>
      <c r="J11">
        <v>0</v>
      </c>
      <c r="L11">
        <v>0</v>
      </c>
      <c r="T11" s="13"/>
      <c r="U11" s="13"/>
      <c r="V11" s="13"/>
      <c r="W11" s="13"/>
      <c r="X11" s="11">
        <v>4.8499999999999996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S11" t="s">
        <v>69</v>
      </c>
      <c r="AT11" t="s">
        <v>70</v>
      </c>
      <c r="AX11" s="1"/>
    </row>
    <row r="12" spans="1:50" x14ac:dyDescent="0.35">
      <c r="A12" s="1">
        <v>42225</v>
      </c>
      <c r="B12" t="s">
        <v>12</v>
      </c>
      <c r="C12">
        <v>4</v>
      </c>
      <c r="D12">
        <v>8</v>
      </c>
      <c r="E12">
        <v>11</v>
      </c>
      <c r="F12">
        <v>55</v>
      </c>
      <c r="G12">
        <v>77</v>
      </c>
      <c r="H12">
        <v>20</v>
      </c>
      <c r="I12" s="12">
        <v>4</v>
      </c>
      <c r="J12">
        <v>0</v>
      </c>
      <c r="K12">
        <v>9</v>
      </c>
      <c r="L12">
        <v>0</v>
      </c>
      <c r="M12">
        <v>0</v>
      </c>
      <c r="N12">
        <v>9</v>
      </c>
      <c r="O12">
        <v>1</v>
      </c>
      <c r="P12">
        <v>6</v>
      </c>
      <c r="Q12">
        <v>0</v>
      </c>
      <c r="R12">
        <v>1</v>
      </c>
      <c r="S12">
        <v>1</v>
      </c>
      <c r="T12" s="13">
        <v>37</v>
      </c>
      <c r="U12" s="13">
        <v>7.5</v>
      </c>
      <c r="V12" s="13">
        <v>16.5</v>
      </c>
      <c r="W12" s="13">
        <v>5.9</v>
      </c>
      <c r="X12" s="11">
        <v>3.95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>
        <v>42225</v>
      </c>
      <c r="B13" t="s">
        <v>12</v>
      </c>
      <c r="C13">
        <v>4</v>
      </c>
      <c r="D13">
        <v>8</v>
      </c>
      <c r="E13">
        <v>12</v>
      </c>
      <c r="F13">
        <v>50</v>
      </c>
      <c r="G13">
        <v>80</v>
      </c>
      <c r="H13">
        <v>20</v>
      </c>
      <c r="I13" s="12">
        <v>6.8250000000000002</v>
      </c>
      <c r="J13">
        <v>0</v>
      </c>
      <c r="K13">
        <v>12</v>
      </c>
      <c r="L13">
        <v>6</v>
      </c>
      <c r="M13">
        <v>0</v>
      </c>
      <c r="N13">
        <v>12</v>
      </c>
      <c r="O13">
        <v>1</v>
      </c>
      <c r="P13">
        <v>7</v>
      </c>
      <c r="Q13">
        <v>1</v>
      </c>
      <c r="R13">
        <v>0</v>
      </c>
      <c r="S13">
        <v>3</v>
      </c>
      <c r="T13" s="13">
        <v>36</v>
      </c>
      <c r="U13" s="13">
        <v>7.3</v>
      </c>
      <c r="V13" s="13">
        <v>10</v>
      </c>
      <c r="W13" s="13">
        <v>3.7</v>
      </c>
      <c r="X13" s="11">
        <v>6.5</v>
      </c>
      <c r="Y13">
        <v>5</v>
      </c>
      <c r="Z13">
        <v>5</v>
      </c>
      <c r="AA13" s="2">
        <v>10.036799999999999</v>
      </c>
      <c r="AB13" s="2">
        <v>4.1879999999999997</v>
      </c>
      <c r="AC13" s="2">
        <v>10.0473</v>
      </c>
      <c r="AD13" s="2">
        <v>3.6934</v>
      </c>
      <c r="AE13" s="2">
        <v>10.0688</v>
      </c>
      <c r="AF13" s="2">
        <v>2.9138999999999999</v>
      </c>
      <c r="AG13" s="2">
        <v>10.004200000000001</v>
      </c>
      <c r="AH13" s="2">
        <v>4.0674000000000001</v>
      </c>
      <c r="AI13" s="2">
        <v>10.0276</v>
      </c>
      <c r="AJ13" s="2">
        <v>4.0458999999999996</v>
      </c>
      <c r="AK13" s="2">
        <v>10.070399999999999</v>
      </c>
      <c r="AL13" s="2">
        <v>4.2079000000000004</v>
      </c>
      <c r="AS13" t="s">
        <v>69</v>
      </c>
      <c r="AT13" t="s">
        <v>70</v>
      </c>
      <c r="AX13" s="1"/>
    </row>
    <row r="14" spans="1:50" x14ac:dyDescent="0.35">
      <c r="A14" s="1">
        <v>42225</v>
      </c>
      <c r="B14" t="s">
        <v>12</v>
      </c>
      <c r="C14">
        <v>4</v>
      </c>
      <c r="D14">
        <v>8</v>
      </c>
      <c r="E14">
        <v>13</v>
      </c>
      <c r="I14" s="12">
        <v>0.52</v>
      </c>
      <c r="J14">
        <v>0</v>
      </c>
      <c r="L14">
        <v>10</v>
      </c>
      <c r="T14" s="13"/>
      <c r="U14" s="13"/>
      <c r="V14" s="13"/>
      <c r="W14" s="13"/>
      <c r="X14" s="11">
        <v>0.49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S14" t="s">
        <v>69</v>
      </c>
      <c r="AT14" t="s">
        <v>70</v>
      </c>
      <c r="AX14" s="1"/>
    </row>
    <row r="15" spans="1:50" x14ac:dyDescent="0.35">
      <c r="A15" s="1">
        <v>42225</v>
      </c>
      <c r="B15" t="s">
        <v>12</v>
      </c>
      <c r="C15">
        <v>4</v>
      </c>
      <c r="D15">
        <v>8</v>
      </c>
      <c r="E15">
        <v>14</v>
      </c>
      <c r="I15" s="12">
        <v>0.92</v>
      </c>
      <c r="J15">
        <v>0</v>
      </c>
      <c r="L15">
        <v>5</v>
      </c>
      <c r="T15" s="13"/>
      <c r="U15" s="13"/>
      <c r="V15" s="13"/>
      <c r="W15" s="13"/>
      <c r="X15" s="11">
        <v>0.85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>
        <v>42225</v>
      </c>
      <c r="B16" t="s">
        <v>12</v>
      </c>
      <c r="C16">
        <v>4</v>
      </c>
      <c r="D16">
        <v>8</v>
      </c>
      <c r="E16">
        <v>15</v>
      </c>
      <c r="F16">
        <v>44</v>
      </c>
      <c r="G16">
        <v>92</v>
      </c>
      <c r="H16">
        <v>17</v>
      </c>
      <c r="I16" s="12">
        <v>7.4</v>
      </c>
      <c r="J16">
        <v>0</v>
      </c>
      <c r="K16">
        <v>15</v>
      </c>
      <c r="L16">
        <v>1</v>
      </c>
      <c r="M16">
        <v>0</v>
      </c>
      <c r="N16">
        <v>15</v>
      </c>
      <c r="O16">
        <v>0</v>
      </c>
      <c r="P16">
        <v>12</v>
      </c>
      <c r="Q16">
        <v>0</v>
      </c>
      <c r="R16">
        <v>2</v>
      </c>
      <c r="S16">
        <v>1</v>
      </c>
      <c r="T16" s="13">
        <v>38</v>
      </c>
      <c r="U16" s="13">
        <v>7</v>
      </c>
      <c r="V16" s="13">
        <v>10.5</v>
      </c>
      <c r="W16" s="13">
        <v>3.95</v>
      </c>
      <c r="X16" s="11">
        <v>7.25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>
        <v>42225</v>
      </c>
      <c r="B17" t="s">
        <v>12</v>
      </c>
      <c r="C17">
        <v>4</v>
      </c>
      <c r="D17">
        <v>8</v>
      </c>
      <c r="E17">
        <v>16</v>
      </c>
      <c r="I17" s="12">
        <v>2.12</v>
      </c>
      <c r="J17">
        <v>0</v>
      </c>
      <c r="L17">
        <v>2</v>
      </c>
      <c r="T17" s="13"/>
      <c r="U17" s="13"/>
      <c r="V17" s="13"/>
      <c r="W17" s="13"/>
      <c r="X17" s="11">
        <v>2.08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t="s">
        <v>69</v>
      </c>
      <c r="AT17" t="s">
        <v>70</v>
      </c>
      <c r="AX17" s="1"/>
    </row>
    <row r="18" spans="1:50" x14ac:dyDescent="0.35">
      <c r="A18" s="1">
        <v>42225</v>
      </c>
      <c r="B18" t="s">
        <v>12</v>
      </c>
      <c r="C18">
        <v>4</v>
      </c>
      <c r="D18">
        <v>8</v>
      </c>
      <c r="E18">
        <v>17</v>
      </c>
      <c r="F18">
        <v>81</v>
      </c>
      <c r="G18">
        <v>67</v>
      </c>
      <c r="H18">
        <v>13</v>
      </c>
      <c r="I18" s="12">
        <v>3.8250000000000002</v>
      </c>
      <c r="J18">
        <v>0</v>
      </c>
      <c r="K18">
        <v>7</v>
      </c>
      <c r="L18">
        <v>2</v>
      </c>
      <c r="M18">
        <v>1</v>
      </c>
      <c r="N18">
        <v>7</v>
      </c>
      <c r="O18">
        <v>0</v>
      </c>
      <c r="P18">
        <v>4</v>
      </c>
      <c r="Q18">
        <v>2</v>
      </c>
      <c r="R18">
        <v>0</v>
      </c>
      <c r="S18">
        <v>1</v>
      </c>
      <c r="T18" s="13">
        <v>36</v>
      </c>
      <c r="U18" s="13">
        <v>7.8</v>
      </c>
      <c r="V18" s="13">
        <v>12</v>
      </c>
      <c r="W18" s="13">
        <v>5.5</v>
      </c>
      <c r="X18" s="11">
        <v>3.5</v>
      </c>
      <c r="Y18">
        <v>20</v>
      </c>
      <c r="Z18">
        <v>10</v>
      </c>
      <c r="AA18" s="2">
        <v>10.0436</v>
      </c>
      <c r="AB18" s="2">
        <v>4.0772000000000004</v>
      </c>
      <c r="AC18" s="2">
        <v>10.013999999999999</v>
      </c>
      <c r="AD18" s="2">
        <v>3.6667999999999998</v>
      </c>
      <c r="AE18" s="2">
        <v>10.083399999999999</v>
      </c>
      <c r="AF18" s="2">
        <v>3.9336000000000002</v>
      </c>
      <c r="AG18" s="2">
        <v>10.0951</v>
      </c>
      <c r="AH18" s="2">
        <v>4.2927</v>
      </c>
      <c r="AI18" s="2">
        <v>10.0862</v>
      </c>
      <c r="AJ18" s="2">
        <v>3.6698</v>
      </c>
      <c r="AK18" s="2">
        <v>10.0097</v>
      </c>
      <c r="AL18" s="2">
        <v>3.8531</v>
      </c>
      <c r="AS18" t="s">
        <v>69</v>
      </c>
      <c r="AT18" t="s">
        <v>70</v>
      </c>
      <c r="AX18" s="1"/>
    </row>
    <row r="19" spans="1:50" x14ac:dyDescent="0.35">
      <c r="A19" s="1">
        <v>42225</v>
      </c>
      <c r="B19" t="s">
        <v>12</v>
      </c>
      <c r="C19">
        <v>4</v>
      </c>
      <c r="D19">
        <v>8</v>
      </c>
      <c r="E19">
        <v>18</v>
      </c>
      <c r="I19" s="12">
        <v>0.35</v>
      </c>
      <c r="J19">
        <v>0</v>
      </c>
      <c r="L19">
        <v>0</v>
      </c>
      <c r="T19" s="13"/>
      <c r="U19" s="13"/>
      <c r="V19" s="13"/>
      <c r="W19" s="13"/>
      <c r="X19" s="11">
        <v>0.2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>
        <v>42225</v>
      </c>
      <c r="B20" t="s">
        <v>12</v>
      </c>
      <c r="C20">
        <v>4</v>
      </c>
      <c r="D20">
        <v>8</v>
      </c>
      <c r="E20">
        <v>19</v>
      </c>
      <c r="F20">
        <v>88</v>
      </c>
      <c r="G20">
        <v>83</v>
      </c>
      <c r="H20">
        <v>19</v>
      </c>
      <c r="I20" s="12">
        <v>5.3</v>
      </c>
      <c r="J20">
        <v>1</v>
      </c>
      <c r="K20">
        <v>8</v>
      </c>
      <c r="L20">
        <v>8</v>
      </c>
      <c r="M20">
        <v>0</v>
      </c>
      <c r="N20">
        <v>8</v>
      </c>
      <c r="O20">
        <v>1</v>
      </c>
      <c r="P20">
        <v>6</v>
      </c>
      <c r="Q20">
        <v>1</v>
      </c>
      <c r="R20">
        <v>0</v>
      </c>
      <c r="S20">
        <v>0</v>
      </c>
      <c r="T20" s="13">
        <v>43</v>
      </c>
      <c r="U20" s="13">
        <v>8</v>
      </c>
      <c r="V20" s="13">
        <v>19</v>
      </c>
      <c r="W20" s="13">
        <v>3.55</v>
      </c>
      <c r="X20" s="11">
        <v>5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t="s">
        <v>69</v>
      </c>
      <c r="AT20" t="s">
        <v>70</v>
      </c>
      <c r="AX20" s="1"/>
    </row>
    <row r="21" spans="1:50" x14ac:dyDescent="0.35">
      <c r="A21" s="1">
        <v>42225</v>
      </c>
      <c r="B21" t="s">
        <v>12</v>
      </c>
      <c r="C21">
        <v>4</v>
      </c>
      <c r="D21">
        <v>8</v>
      </c>
      <c r="E21">
        <v>20</v>
      </c>
      <c r="I21" s="12">
        <v>1.7</v>
      </c>
      <c r="J21">
        <v>1</v>
      </c>
      <c r="L21">
        <v>0</v>
      </c>
      <c r="T21" s="13"/>
      <c r="U21" s="13"/>
      <c r="V21" s="13"/>
      <c r="W21" s="13"/>
      <c r="X21" s="11">
        <v>0.98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  <c r="AX21" s="1"/>
    </row>
    <row r="22" spans="1:50" x14ac:dyDescent="0.35">
      <c r="A22" s="1">
        <v>42949</v>
      </c>
      <c r="B22" t="s">
        <v>15</v>
      </c>
      <c r="C22">
        <v>4</v>
      </c>
      <c r="D22">
        <v>8</v>
      </c>
      <c r="E22">
        <v>1</v>
      </c>
      <c r="F22">
        <v>65</v>
      </c>
      <c r="G22">
        <v>70</v>
      </c>
      <c r="H22">
        <v>20</v>
      </c>
      <c r="I22" s="12">
        <v>3.5</v>
      </c>
      <c r="J22">
        <v>0</v>
      </c>
      <c r="K22">
        <v>5</v>
      </c>
      <c r="L22">
        <v>2</v>
      </c>
      <c r="M22">
        <v>0</v>
      </c>
      <c r="N22">
        <v>5</v>
      </c>
      <c r="O22">
        <v>0</v>
      </c>
      <c r="P22">
        <v>2</v>
      </c>
      <c r="Q22">
        <v>0</v>
      </c>
      <c r="R22">
        <v>1</v>
      </c>
      <c r="S22">
        <v>2</v>
      </c>
      <c r="T22" s="13">
        <v>22</v>
      </c>
      <c r="U22" s="13">
        <v>5.3</v>
      </c>
      <c r="V22" s="13">
        <v>14</v>
      </c>
      <c r="W22" s="13">
        <v>4.8</v>
      </c>
      <c r="X22" s="11">
        <v>1.4</v>
      </c>
      <c r="Y22">
        <v>0</v>
      </c>
      <c r="Z22">
        <v>10</v>
      </c>
      <c r="AA22" s="3">
        <v>10.1</v>
      </c>
      <c r="AB22" s="3">
        <v>3.7</v>
      </c>
      <c r="AC22" s="3">
        <v>10</v>
      </c>
      <c r="AD22" s="3">
        <v>3.4</v>
      </c>
      <c r="AE22" s="3">
        <v>10.1</v>
      </c>
      <c r="AF22" s="3">
        <v>3.3</v>
      </c>
      <c r="AG22" s="3">
        <v>10.3</v>
      </c>
      <c r="AH22" s="3">
        <v>2.1</v>
      </c>
      <c r="AI22" s="3">
        <v>10</v>
      </c>
      <c r="AJ22" s="3">
        <v>3.4</v>
      </c>
      <c r="AK22" s="3">
        <v>10</v>
      </c>
      <c r="AL22" s="3">
        <v>3.4</v>
      </c>
      <c r="AM22">
        <v>2999.9</v>
      </c>
      <c r="AN22">
        <v>289.39999999999998</v>
      </c>
      <c r="AO22">
        <v>3000.3</v>
      </c>
      <c r="AP22">
        <v>309.3</v>
      </c>
      <c r="AQ22">
        <v>3000.2</v>
      </c>
      <c r="AR22">
        <v>284.60000000000002</v>
      </c>
      <c r="AS22" s="3" t="s">
        <v>69</v>
      </c>
      <c r="AT22" s="3" t="s">
        <v>71</v>
      </c>
      <c r="AX22" s="1"/>
    </row>
    <row r="23" spans="1:50" x14ac:dyDescent="0.35">
      <c r="A23" s="1">
        <v>42949</v>
      </c>
      <c r="B23" t="s">
        <v>15</v>
      </c>
      <c r="C23">
        <v>4</v>
      </c>
      <c r="D23">
        <v>8</v>
      </c>
      <c r="E23">
        <v>2</v>
      </c>
      <c r="F23">
        <v>100</v>
      </c>
      <c r="G23">
        <v>90</v>
      </c>
      <c r="H23">
        <v>20</v>
      </c>
      <c r="I23" s="12">
        <v>10.5</v>
      </c>
      <c r="J23">
        <v>2</v>
      </c>
      <c r="K23" s="9">
        <v>29</v>
      </c>
      <c r="L23">
        <v>5</v>
      </c>
      <c r="M23">
        <v>0</v>
      </c>
      <c r="N23">
        <v>29</v>
      </c>
      <c r="O23">
        <v>0</v>
      </c>
      <c r="P23">
        <v>0</v>
      </c>
      <c r="Q23">
        <v>0</v>
      </c>
      <c r="R23">
        <v>8</v>
      </c>
      <c r="S23">
        <v>21</v>
      </c>
      <c r="T23" s="13">
        <v>22</v>
      </c>
      <c r="U23" s="13">
        <v>6.8</v>
      </c>
      <c r="V23" s="13">
        <v>12</v>
      </c>
      <c r="W23" s="13">
        <v>3.4</v>
      </c>
      <c r="X23" s="11">
        <f>3.7+2.95+3.35</f>
        <v>10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>
        <v>42949</v>
      </c>
      <c r="B24" t="s">
        <v>15</v>
      </c>
      <c r="C24">
        <v>4</v>
      </c>
      <c r="D24">
        <v>8</v>
      </c>
      <c r="E24">
        <v>3</v>
      </c>
      <c r="F24">
        <v>150</v>
      </c>
      <c r="G24">
        <v>120</v>
      </c>
      <c r="H24">
        <v>25</v>
      </c>
      <c r="I24" s="12">
        <v>3.5</v>
      </c>
      <c r="J24">
        <v>0</v>
      </c>
      <c r="K24" s="9">
        <v>11</v>
      </c>
      <c r="L24">
        <v>1</v>
      </c>
      <c r="M24">
        <v>0</v>
      </c>
      <c r="N24">
        <v>11</v>
      </c>
      <c r="O24">
        <v>3</v>
      </c>
      <c r="P24">
        <v>0</v>
      </c>
      <c r="Q24">
        <v>2</v>
      </c>
      <c r="R24">
        <v>2</v>
      </c>
      <c r="S24">
        <v>4</v>
      </c>
      <c r="T24" s="13">
        <v>13</v>
      </c>
      <c r="U24" s="13">
        <v>5.4</v>
      </c>
      <c r="V24" s="13">
        <v>7</v>
      </c>
      <c r="W24" s="13">
        <v>5</v>
      </c>
      <c r="X24" s="11">
        <v>3.15</v>
      </c>
      <c r="Y24">
        <v>100</v>
      </c>
      <c r="Z24">
        <v>100</v>
      </c>
      <c r="AA24" s="3">
        <v>10</v>
      </c>
      <c r="AB24" s="3">
        <v>3.9</v>
      </c>
      <c r="AC24" s="3">
        <v>10.1</v>
      </c>
      <c r="AD24" s="3">
        <v>3.3</v>
      </c>
      <c r="AE24" s="3">
        <v>10</v>
      </c>
      <c r="AF24" s="3">
        <v>3.6</v>
      </c>
      <c r="AG24" s="3">
        <v>10</v>
      </c>
      <c r="AH24" s="3">
        <v>4.3</v>
      </c>
      <c r="AI24" s="3">
        <v>10</v>
      </c>
      <c r="AJ24" s="3">
        <v>4.3</v>
      </c>
      <c r="AK24" s="3">
        <v>10</v>
      </c>
      <c r="AL24" s="3">
        <v>4.3</v>
      </c>
      <c r="AS24" t="s">
        <v>69</v>
      </c>
      <c r="AT24" t="s">
        <v>71</v>
      </c>
      <c r="AX24" s="1"/>
    </row>
    <row r="25" spans="1:50" x14ac:dyDescent="0.35">
      <c r="A25" s="1">
        <v>42949</v>
      </c>
      <c r="B25" t="s">
        <v>15</v>
      </c>
      <c r="C25">
        <v>4</v>
      </c>
      <c r="D25">
        <v>8</v>
      </c>
      <c r="E25">
        <v>4</v>
      </c>
      <c r="F25">
        <v>65</v>
      </c>
      <c r="G25">
        <v>80</v>
      </c>
      <c r="H25">
        <v>20</v>
      </c>
      <c r="I25" s="12">
        <v>6</v>
      </c>
      <c r="J25">
        <v>0</v>
      </c>
      <c r="K25" s="9">
        <v>13</v>
      </c>
      <c r="L25">
        <v>3</v>
      </c>
      <c r="M25">
        <v>0</v>
      </c>
      <c r="N25">
        <v>12</v>
      </c>
      <c r="O25">
        <v>0</v>
      </c>
      <c r="P25">
        <v>1</v>
      </c>
      <c r="Q25">
        <v>0</v>
      </c>
      <c r="R25">
        <v>2</v>
      </c>
      <c r="S25">
        <v>9</v>
      </c>
      <c r="T25" s="13">
        <v>24</v>
      </c>
      <c r="U25" s="13">
        <v>5.8</v>
      </c>
      <c r="V25" s="13">
        <v>16</v>
      </c>
      <c r="W25" s="13">
        <v>3.6</v>
      </c>
      <c r="X25" s="11">
        <v>5.25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>
        <v>42949</v>
      </c>
      <c r="B26" t="s">
        <v>15</v>
      </c>
      <c r="C26">
        <v>4</v>
      </c>
      <c r="D26">
        <v>8</v>
      </c>
      <c r="E26">
        <v>5</v>
      </c>
      <c r="I26" s="12"/>
      <c r="K26" s="9"/>
      <c r="T26" s="13"/>
      <c r="U26" s="13"/>
      <c r="V26" s="13"/>
      <c r="W26" s="13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>
        <v>42949</v>
      </c>
      <c r="B27" t="s">
        <v>15</v>
      </c>
      <c r="C27">
        <v>4</v>
      </c>
      <c r="D27">
        <v>8</v>
      </c>
      <c r="E27">
        <v>6</v>
      </c>
      <c r="F27">
        <v>100</v>
      </c>
      <c r="G27">
        <v>70</v>
      </c>
      <c r="H27">
        <v>15</v>
      </c>
      <c r="I27" s="12">
        <v>3</v>
      </c>
      <c r="J27">
        <v>3</v>
      </c>
      <c r="K27" s="9">
        <v>9</v>
      </c>
      <c r="L27">
        <v>3</v>
      </c>
      <c r="M27">
        <v>0</v>
      </c>
      <c r="N27">
        <v>7</v>
      </c>
      <c r="O27">
        <v>0</v>
      </c>
      <c r="P27">
        <v>1</v>
      </c>
      <c r="Q27">
        <v>1</v>
      </c>
      <c r="R27">
        <v>1</v>
      </c>
      <c r="S27">
        <v>4</v>
      </c>
      <c r="T27" s="13">
        <v>17</v>
      </c>
      <c r="U27" s="13">
        <v>5.5</v>
      </c>
      <c r="V27" s="13">
        <v>9</v>
      </c>
      <c r="W27" s="13">
        <v>3.6</v>
      </c>
      <c r="X27" s="11">
        <v>2.4500000000000002</v>
      </c>
      <c r="Y27">
        <v>100</v>
      </c>
      <c r="Z27">
        <v>15</v>
      </c>
      <c r="AA27" s="3">
        <v>10</v>
      </c>
      <c r="AB27" s="3">
        <v>3.9</v>
      </c>
      <c r="AC27" s="3">
        <v>10</v>
      </c>
      <c r="AD27" s="3">
        <v>3.6</v>
      </c>
      <c r="AE27" s="3">
        <v>10.1</v>
      </c>
      <c r="AF27" s="3">
        <v>3.6</v>
      </c>
      <c r="AG27" s="3">
        <v>10</v>
      </c>
      <c r="AH27" s="3">
        <v>3.8</v>
      </c>
      <c r="AI27" s="3">
        <v>10.1</v>
      </c>
      <c r="AJ27" s="3">
        <v>3.7</v>
      </c>
      <c r="AK27" s="3">
        <v>8.8000000000000007</v>
      </c>
      <c r="AL27" s="3">
        <v>3.3</v>
      </c>
      <c r="AS27" t="s">
        <v>69</v>
      </c>
      <c r="AT27" t="s">
        <v>71</v>
      </c>
      <c r="AX27" s="1"/>
    </row>
    <row r="28" spans="1:50" x14ac:dyDescent="0.35">
      <c r="A28" s="1">
        <v>42949</v>
      </c>
      <c r="B28" t="s">
        <v>15</v>
      </c>
      <c r="C28">
        <v>4</v>
      </c>
      <c r="D28">
        <v>8</v>
      </c>
      <c r="E28">
        <v>7</v>
      </c>
      <c r="F28">
        <v>110</v>
      </c>
      <c r="G28">
        <v>90</v>
      </c>
      <c r="H28">
        <v>15</v>
      </c>
      <c r="I28" s="12">
        <v>2.5</v>
      </c>
      <c r="J28">
        <v>0</v>
      </c>
      <c r="K28" s="9">
        <v>7</v>
      </c>
      <c r="L28">
        <v>0</v>
      </c>
      <c r="M28">
        <v>0</v>
      </c>
      <c r="N28">
        <v>7</v>
      </c>
      <c r="O28">
        <v>1</v>
      </c>
      <c r="P28">
        <v>0</v>
      </c>
      <c r="Q28">
        <v>1</v>
      </c>
      <c r="R28">
        <v>0</v>
      </c>
      <c r="S28">
        <v>5</v>
      </c>
      <c r="T28" s="13">
        <v>12</v>
      </c>
      <c r="U28" s="13">
        <v>4.8</v>
      </c>
      <c r="V28" s="13">
        <v>7</v>
      </c>
      <c r="W28" s="13">
        <v>3.9</v>
      </c>
      <c r="X28" s="11">
        <v>2.15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t="s">
        <v>69</v>
      </c>
      <c r="AT28" t="s">
        <v>71</v>
      </c>
      <c r="AX28" s="1"/>
    </row>
    <row r="29" spans="1:50" x14ac:dyDescent="0.35">
      <c r="A29" s="1">
        <v>42949</v>
      </c>
      <c r="B29" t="s">
        <v>15</v>
      </c>
      <c r="C29">
        <v>4</v>
      </c>
      <c r="D29">
        <v>8</v>
      </c>
      <c r="E29">
        <v>8</v>
      </c>
      <c r="I29" s="12"/>
      <c r="K29" s="9"/>
      <c r="T29" s="13"/>
      <c r="U29" s="13"/>
      <c r="V29" s="13"/>
      <c r="W29" s="13"/>
      <c r="X29" s="1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S29" t="s">
        <v>69</v>
      </c>
      <c r="AT29" t="s">
        <v>71</v>
      </c>
      <c r="AX29" s="1"/>
    </row>
    <row r="30" spans="1:50" x14ac:dyDescent="0.35">
      <c r="A30" s="1">
        <v>42949</v>
      </c>
      <c r="B30" t="s">
        <v>15</v>
      </c>
      <c r="C30">
        <v>4</v>
      </c>
      <c r="D30">
        <v>8</v>
      </c>
      <c r="E30">
        <v>9</v>
      </c>
      <c r="I30" s="12"/>
      <c r="K30" s="9"/>
      <c r="T30" s="13"/>
      <c r="U30" s="13"/>
      <c r="V30" s="13"/>
      <c r="W30" s="13"/>
      <c r="X30" s="1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  <c r="AX30" s="1"/>
    </row>
    <row r="31" spans="1:50" x14ac:dyDescent="0.35">
      <c r="A31" s="1">
        <v>42949</v>
      </c>
      <c r="B31" t="s">
        <v>15</v>
      </c>
      <c r="C31">
        <v>4</v>
      </c>
      <c r="D31">
        <v>8</v>
      </c>
      <c r="E31">
        <v>10</v>
      </c>
      <c r="I31" s="12"/>
      <c r="K31" s="9"/>
      <c r="T31" s="13"/>
      <c r="U31" s="13"/>
      <c r="V31" s="13"/>
      <c r="W31" s="13"/>
      <c r="X31" s="1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>
        <v>42949</v>
      </c>
      <c r="B32" t="s">
        <v>15</v>
      </c>
      <c r="C32">
        <v>4</v>
      </c>
      <c r="D32">
        <v>8</v>
      </c>
      <c r="E32">
        <v>11</v>
      </c>
      <c r="F32">
        <v>50</v>
      </c>
      <c r="G32">
        <v>60</v>
      </c>
      <c r="H32">
        <v>15</v>
      </c>
      <c r="I32" s="12">
        <v>2</v>
      </c>
      <c r="J32">
        <v>1</v>
      </c>
      <c r="K32" s="9">
        <v>9</v>
      </c>
      <c r="L32">
        <v>5</v>
      </c>
      <c r="M32">
        <v>0</v>
      </c>
      <c r="N32">
        <v>9</v>
      </c>
      <c r="O32">
        <v>1</v>
      </c>
      <c r="P32">
        <v>0</v>
      </c>
      <c r="Q32">
        <v>2</v>
      </c>
      <c r="R32">
        <v>1</v>
      </c>
      <c r="S32">
        <v>5</v>
      </c>
      <c r="T32" s="13">
        <v>11</v>
      </c>
      <c r="U32" s="13">
        <v>3.4</v>
      </c>
      <c r="V32" s="13">
        <v>8</v>
      </c>
      <c r="W32" s="13">
        <v>3.8</v>
      </c>
      <c r="X32" s="11">
        <v>1.7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S32" t="s">
        <v>69</v>
      </c>
      <c r="AT32" t="s">
        <v>71</v>
      </c>
      <c r="AX32" s="1"/>
    </row>
    <row r="33" spans="1:50" x14ac:dyDescent="0.35">
      <c r="A33" s="1">
        <v>42949</v>
      </c>
      <c r="B33" t="s">
        <v>15</v>
      </c>
      <c r="C33">
        <v>4</v>
      </c>
      <c r="D33">
        <v>8</v>
      </c>
      <c r="E33">
        <v>12</v>
      </c>
      <c r="F33">
        <v>60</v>
      </c>
      <c r="G33">
        <v>110</v>
      </c>
      <c r="H33">
        <v>16</v>
      </c>
      <c r="I33" s="12">
        <v>4</v>
      </c>
      <c r="J33">
        <v>2</v>
      </c>
      <c r="K33" s="9">
        <v>11</v>
      </c>
      <c r="L33">
        <v>0</v>
      </c>
      <c r="M33">
        <v>0</v>
      </c>
      <c r="N33">
        <v>14</v>
      </c>
      <c r="O33">
        <v>0</v>
      </c>
      <c r="P33">
        <v>0</v>
      </c>
      <c r="Q33">
        <v>0</v>
      </c>
      <c r="R33">
        <v>7</v>
      </c>
      <c r="S33">
        <v>7</v>
      </c>
      <c r="T33" s="13">
        <v>18</v>
      </c>
      <c r="U33" s="13">
        <v>5.5</v>
      </c>
      <c r="V33" s="13">
        <v>14</v>
      </c>
      <c r="W33" s="13">
        <v>4.8</v>
      </c>
      <c r="X33" s="11">
        <v>3.8</v>
      </c>
      <c r="Y33">
        <v>20</v>
      </c>
      <c r="Z33">
        <v>20</v>
      </c>
      <c r="AA33" s="3">
        <v>10</v>
      </c>
      <c r="AB33" s="3">
        <v>4.0999999999999996</v>
      </c>
      <c r="AC33" s="3">
        <v>10</v>
      </c>
      <c r="AD33" s="3">
        <v>3.9</v>
      </c>
      <c r="AE33" s="3">
        <v>10</v>
      </c>
      <c r="AF33" s="3">
        <v>3.9</v>
      </c>
      <c r="AG33" s="3">
        <v>10.3</v>
      </c>
      <c r="AH33" s="3">
        <v>3.3</v>
      </c>
      <c r="AI33" s="3">
        <v>10</v>
      </c>
      <c r="AJ33" s="3">
        <v>3.4</v>
      </c>
      <c r="AK33" s="3">
        <v>10.1</v>
      </c>
      <c r="AL33" s="3">
        <v>3.9</v>
      </c>
      <c r="AS33" t="s">
        <v>69</v>
      </c>
      <c r="AT33" t="s">
        <v>71</v>
      </c>
      <c r="AX33" s="1"/>
    </row>
    <row r="34" spans="1:50" x14ac:dyDescent="0.35">
      <c r="A34" s="1">
        <v>42949</v>
      </c>
      <c r="B34" t="s">
        <v>15</v>
      </c>
      <c r="C34">
        <v>4</v>
      </c>
      <c r="D34">
        <v>8</v>
      </c>
      <c r="E34">
        <v>13</v>
      </c>
      <c r="I34" s="12"/>
      <c r="K34" s="9"/>
      <c r="T34" s="13"/>
      <c r="U34" s="13"/>
      <c r="V34" s="13"/>
      <c r="W34" s="13"/>
      <c r="X34" s="1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S34" t="s">
        <v>69</v>
      </c>
      <c r="AT34" t="s">
        <v>71</v>
      </c>
      <c r="AX34" s="1"/>
    </row>
    <row r="35" spans="1:50" x14ac:dyDescent="0.35">
      <c r="A35" s="1">
        <v>42949</v>
      </c>
      <c r="B35" t="s">
        <v>15</v>
      </c>
      <c r="C35">
        <v>4</v>
      </c>
      <c r="D35">
        <v>8</v>
      </c>
      <c r="E35">
        <v>14</v>
      </c>
      <c r="I35" s="12"/>
      <c r="K35" s="9"/>
      <c r="T35" s="13"/>
      <c r="U35" s="13"/>
      <c r="V35" s="13"/>
      <c r="W35" s="13"/>
      <c r="X35" s="11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t="s">
        <v>69</v>
      </c>
      <c r="AT35" t="s">
        <v>71</v>
      </c>
      <c r="AX35" s="1"/>
    </row>
    <row r="36" spans="1:50" x14ac:dyDescent="0.35">
      <c r="A36" s="1">
        <v>42949</v>
      </c>
      <c r="B36" t="s">
        <v>15</v>
      </c>
      <c r="C36">
        <v>4</v>
      </c>
      <c r="D36">
        <v>8</v>
      </c>
      <c r="E36">
        <v>15</v>
      </c>
      <c r="I36" s="12"/>
      <c r="K36" s="9"/>
      <c r="T36" s="13"/>
      <c r="U36" s="13"/>
      <c r="V36" s="13"/>
      <c r="W36" s="13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>
        <v>42949</v>
      </c>
      <c r="B37" t="s">
        <v>15</v>
      </c>
      <c r="C37">
        <v>4</v>
      </c>
      <c r="D37">
        <v>8</v>
      </c>
      <c r="E37">
        <v>16</v>
      </c>
      <c r="F37">
        <v>80</v>
      </c>
      <c r="G37">
        <v>55</v>
      </c>
      <c r="H37">
        <v>16</v>
      </c>
      <c r="I37" s="12">
        <v>4</v>
      </c>
      <c r="J37">
        <v>0</v>
      </c>
      <c r="K37" s="9">
        <v>11</v>
      </c>
      <c r="L37">
        <v>2</v>
      </c>
      <c r="M37">
        <v>0</v>
      </c>
      <c r="N37">
        <v>11</v>
      </c>
      <c r="O37">
        <v>3</v>
      </c>
      <c r="P37">
        <v>0</v>
      </c>
      <c r="Q37">
        <v>0</v>
      </c>
      <c r="R37">
        <v>1</v>
      </c>
      <c r="S37">
        <v>7</v>
      </c>
      <c r="T37" s="13">
        <v>17</v>
      </c>
      <c r="U37" s="13">
        <v>5.4</v>
      </c>
      <c r="V37" s="13">
        <v>12</v>
      </c>
      <c r="W37" s="13">
        <v>4.2</v>
      </c>
      <c r="X37" s="11">
        <v>3.55</v>
      </c>
      <c r="Y37">
        <v>20</v>
      </c>
      <c r="Z37">
        <v>20</v>
      </c>
      <c r="AA37" s="3">
        <v>10.199999999999999</v>
      </c>
      <c r="AB37" s="3">
        <v>3.5</v>
      </c>
      <c r="AC37" s="3">
        <v>10.1</v>
      </c>
      <c r="AD37" s="3">
        <v>3.4</v>
      </c>
      <c r="AE37" s="3">
        <v>10.3</v>
      </c>
      <c r="AF37" s="3">
        <v>3.8</v>
      </c>
      <c r="AG37" s="3">
        <v>10.1</v>
      </c>
      <c r="AH37" s="3">
        <v>4</v>
      </c>
      <c r="AI37" s="3">
        <v>10</v>
      </c>
      <c r="AJ37" s="3">
        <v>3.3</v>
      </c>
      <c r="AK37" s="3">
        <v>10</v>
      </c>
      <c r="AL37" s="3">
        <v>2.6</v>
      </c>
      <c r="AS37" t="s">
        <v>69</v>
      </c>
      <c r="AT37" t="s">
        <v>71</v>
      </c>
      <c r="AX37" s="1"/>
    </row>
    <row r="38" spans="1:50" x14ac:dyDescent="0.35">
      <c r="A38" s="1">
        <v>42949</v>
      </c>
      <c r="B38" t="s">
        <v>15</v>
      </c>
      <c r="C38">
        <v>4</v>
      </c>
      <c r="D38">
        <v>8</v>
      </c>
      <c r="E38">
        <v>17</v>
      </c>
      <c r="I38" s="12"/>
      <c r="K38" s="9"/>
      <c r="T38" s="13"/>
      <c r="U38" s="13"/>
      <c r="V38" s="13"/>
      <c r="W38" s="13"/>
      <c r="X38" s="11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>
        <v>42949</v>
      </c>
      <c r="B39" t="s">
        <v>15</v>
      </c>
      <c r="C39">
        <v>4</v>
      </c>
      <c r="D39">
        <v>8</v>
      </c>
      <c r="E39">
        <v>18</v>
      </c>
      <c r="I39" s="12"/>
      <c r="K39" s="9"/>
      <c r="T39" s="13"/>
      <c r="U39" s="13"/>
      <c r="V39" s="13"/>
      <c r="W39" s="13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>
        <v>42949</v>
      </c>
      <c r="B40" t="s">
        <v>15</v>
      </c>
      <c r="C40">
        <v>4</v>
      </c>
      <c r="D40">
        <v>8</v>
      </c>
      <c r="E40">
        <v>19</v>
      </c>
      <c r="F40">
        <v>100</v>
      </c>
      <c r="G40">
        <v>80</v>
      </c>
      <c r="H40">
        <v>13</v>
      </c>
      <c r="I40" s="12">
        <v>3</v>
      </c>
      <c r="J40">
        <v>0</v>
      </c>
      <c r="K40" s="9">
        <v>4</v>
      </c>
      <c r="L40">
        <v>0</v>
      </c>
      <c r="M40">
        <v>0</v>
      </c>
      <c r="N40">
        <v>4</v>
      </c>
      <c r="O40">
        <v>1</v>
      </c>
      <c r="P40">
        <v>0</v>
      </c>
      <c r="Q40">
        <v>1</v>
      </c>
      <c r="R40">
        <v>0</v>
      </c>
      <c r="S40">
        <v>2</v>
      </c>
      <c r="T40" s="13">
        <v>14</v>
      </c>
      <c r="U40" s="13">
        <v>3.6</v>
      </c>
      <c r="V40" s="13">
        <v>10</v>
      </c>
      <c r="W40" s="13">
        <v>5.2</v>
      </c>
      <c r="X40" s="11">
        <v>2.4500000000000002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>
        <v>42949</v>
      </c>
      <c r="B41" t="s">
        <v>15</v>
      </c>
      <c r="C41">
        <v>4</v>
      </c>
      <c r="D41">
        <v>8</v>
      </c>
      <c r="E41">
        <v>20</v>
      </c>
      <c r="I41" s="12"/>
      <c r="T41" s="13"/>
      <c r="U41" s="13"/>
      <c r="V41" s="13"/>
      <c r="W41" s="13"/>
      <c r="X41" s="1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>
        <v>42225</v>
      </c>
      <c r="B42" t="s">
        <v>13</v>
      </c>
      <c r="C42">
        <v>3</v>
      </c>
      <c r="D42">
        <v>8</v>
      </c>
      <c r="E42">
        <v>1</v>
      </c>
      <c r="F42">
        <v>53</v>
      </c>
      <c r="G42">
        <v>85</v>
      </c>
      <c r="H42">
        <v>12</v>
      </c>
      <c r="I42" s="12">
        <v>4.75</v>
      </c>
      <c r="J42">
        <v>0</v>
      </c>
      <c r="K42">
        <v>10</v>
      </c>
      <c r="L42">
        <v>3</v>
      </c>
      <c r="M42">
        <v>0</v>
      </c>
      <c r="N42">
        <v>10</v>
      </c>
      <c r="O42">
        <v>1</v>
      </c>
      <c r="P42">
        <v>6</v>
      </c>
      <c r="Q42">
        <v>0</v>
      </c>
      <c r="R42">
        <v>2</v>
      </c>
      <c r="S42">
        <v>1</v>
      </c>
      <c r="T42" s="13">
        <v>41</v>
      </c>
      <c r="U42" s="13">
        <v>5.3</v>
      </c>
      <c r="V42" s="13">
        <v>16</v>
      </c>
      <c r="W42" s="13">
        <v>6.9</v>
      </c>
      <c r="X42" s="11">
        <v>4.5999999999999996</v>
      </c>
      <c r="Y42">
        <v>20</v>
      </c>
      <c r="Z42">
        <v>30</v>
      </c>
      <c r="AA42" s="3">
        <v>10.0328</v>
      </c>
      <c r="AB42" s="3">
        <v>3.5135999999999998</v>
      </c>
      <c r="AC42" s="3">
        <v>10.0799</v>
      </c>
      <c r="AD42" s="3">
        <v>3.3068</v>
      </c>
      <c r="AE42" s="3">
        <v>10.050700000000001</v>
      </c>
      <c r="AF42" s="3">
        <v>3.1139999999999999</v>
      </c>
      <c r="AG42" s="3">
        <v>10.0006</v>
      </c>
      <c r="AH42" s="3">
        <v>3.6564999999999999</v>
      </c>
      <c r="AI42" s="3">
        <v>10.012499999999999</v>
      </c>
      <c r="AJ42" s="3">
        <v>3.6764999999999999</v>
      </c>
      <c r="AK42" s="3">
        <v>10.024800000000001</v>
      </c>
      <c r="AL42" s="3">
        <v>3.7951000000000001</v>
      </c>
      <c r="AM42" s="7">
        <v>3000.5</v>
      </c>
      <c r="AN42" s="7">
        <v>284.8</v>
      </c>
      <c r="AO42" s="7">
        <v>3000</v>
      </c>
      <c r="AP42" s="7">
        <v>264.89999999999998</v>
      </c>
      <c r="AQ42" s="7">
        <v>3000.5</v>
      </c>
      <c r="AR42" s="7">
        <v>254.8</v>
      </c>
      <c r="AS42" s="3" t="s">
        <v>72</v>
      </c>
      <c r="AT42" s="3" t="s">
        <v>70</v>
      </c>
      <c r="AX42" s="1"/>
    </row>
    <row r="43" spans="1:50" x14ac:dyDescent="0.35">
      <c r="A43" s="1">
        <v>42225</v>
      </c>
      <c r="B43" t="s">
        <v>13</v>
      </c>
      <c r="C43">
        <v>3</v>
      </c>
      <c r="D43">
        <v>8</v>
      </c>
      <c r="E43">
        <v>2</v>
      </c>
      <c r="I43" s="12">
        <v>3.3</v>
      </c>
      <c r="J43">
        <v>0</v>
      </c>
      <c r="L43">
        <v>1</v>
      </c>
      <c r="T43" s="13"/>
      <c r="U43" s="13"/>
      <c r="V43" s="13"/>
      <c r="W43" s="13"/>
      <c r="X43" s="11">
        <v>3.3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S43" t="s">
        <v>72</v>
      </c>
      <c r="AT43" t="s">
        <v>70</v>
      </c>
      <c r="AX43" s="1"/>
    </row>
    <row r="44" spans="1:50" x14ac:dyDescent="0.35">
      <c r="A44" s="1">
        <v>42225</v>
      </c>
      <c r="B44" t="s">
        <v>13</v>
      </c>
      <c r="C44">
        <v>3</v>
      </c>
      <c r="D44">
        <v>8</v>
      </c>
      <c r="E44">
        <v>3</v>
      </c>
      <c r="F44">
        <v>79</v>
      </c>
      <c r="G44">
        <v>80</v>
      </c>
      <c r="H44">
        <v>20</v>
      </c>
      <c r="I44" s="12">
        <v>3.7</v>
      </c>
      <c r="J44">
        <v>0</v>
      </c>
      <c r="K44">
        <v>10</v>
      </c>
      <c r="L44">
        <v>3</v>
      </c>
      <c r="M44">
        <v>0</v>
      </c>
      <c r="N44">
        <v>10</v>
      </c>
      <c r="O44">
        <v>2</v>
      </c>
      <c r="P44">
        <v>6</v>
      </c>
      <c r="Q44">
        <v>1</v>
      </c>
      <c r="R44">
        <v>0</v>
      </c>
      <c r="S44">
        <v>1</v>
      </c>
      <c r="T44" s="13">
        <v>30</v>
      </c>
      <c r="U44" s="13">
        <v>8.8000000000000007</v>
      </c>
      <c r="V44" s="13">
        <v>11</v>
      </c>
      <c r="W44" s="13">
        <v>6.5</v>
      </c>
      <c r="X44" s="11">
        <v>3.4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>
        <v>42225</v>
      </c>
      <c r="B45" t="s">
        <v>13</v>
      </c>
      <c r="C45">
        <v>3</v>
      </c>
      <c r="D45">
        <v>8</v>
      </c>
      <c r="E45">
        <v>4</v>
      </c>
      <c r="I45" s="12"/>
      <c r="T45" s="13"/>
      <c r="U45" s="13"/>
      <c r="V45" s="13"/>
      <c r="W45" s="13"/>
      <c r="X45" s="11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>
        <v>42225</v>
      </c>
      <c r="B46" t="s">
        <v>13</v>
      </c>
      <c r="C46">
        <v>3</v>
      </c>
      <c r="D46">
        <v>8</v>
      </c>
      <c r="E46">
        <v>5</v>
      </c>
      <c r="F46">
        <v>81</v>
      </c>
      <c r="G46">
        <v>52</v>
      </c>
      <c r="H46">
        <v>14</v>
      </c>
      <c r="I46" s="12">
        <v>2.0499999999999998</v>
      </c>
      <c r="J46">
        <v>1</v>
      </c>
      <c r="K46">
        <v>7</v>
      </c>
      <c r="L46">
        <v>4</v>
      </c>
      <c r="M46">
        <v>0</v>
      </c>
      <c r="N46">
        <v>7</v>
      </c>
      <c r="O46">
        <v>3</v>
      </c>
      <c r="P46">
        <v>0</v>
      </c>
      <c r="Q46">
        <v>1</v>
      </c>
      <c r="R46">
        <v>1</v>
      </c>
      <c r="S46">
        <v>2</v>
      </c>
      <c r="T46" s="13">
        <v>18</v>
      </c>
      <c r="U46" s="13">
        <v>8.1</v>
      </c>
      <c r="V46" s="13">
        <v>6.5</v>
      </c>
      <c r="W46" s="13">
        <v>4.3</v>
      </c>
      <c r="X46" s="11">
        <v>1.9</v>
      </c>
      <c r="Y46">
        <v>10</v>
      </c>
      <c r="Z46">
        <v>20</v>
      </c>
      <c r="AA46" s="3">
        <v>10.0908</v>
      </c>
      <c r="AB46" s="3">
        <v>2.8187000000000002</v>
      </c>
      <c r="AC46" s="3">
        <v>10.0251</v>
      </c>
      <c r="AD46" s="3">
        <v>2.7645</v>
      </c>
      <c r="AE46" s="3">
        <v>10.066700000000001</v>
      </c>
      <c r="AF46" s="3">
        <v>2.6193</v>
      </c>
      <c r="AG46" s="3">
        <v>10.0214</v>
      </c>
      <c r="AH46" s="3">
        <v>3.7355</v>
      </c>
      <c r="AI46" s="3">
        <v>10.087899999999999</v>
      </c>
      <c r="AJ46" s="3">
        <v>4.0717999999999996</v>
      </c>
      <c r="AK46" s="3">
        <v>10.0564</v>
      </c>
      <c r="AL46" s="3">
        <v>4.0296000000000003</v>
      </c>
      <c r="AS46" t="s">
        <v>72</v>
      </c>
      <c r="AT46" t="s">
        <v>70</v>
      </c>
      <c r="AX46" s="1"/>
    </row>
    <row r="47" spans="1:50" x14ac:dyDescent="0.35">
      <c r="A47" s="1">
        <v>42225</v>
      </c>
      <c r="B47" t="s">
        <v>13</v>
      </c>
      <c r="C47">
        <v>3</v>
      </c>
      <c r="D47">
        <v>8</v>
      </c>
      <c r="E47">
        <v>6</v>
      </c>
      <c r="I47" s="12"/>
      <c r="T47" s="13"/>
      <c r="U47" s="13"/>
      <c r="V47" s="13"/>
      <c r="W47" s="13"/>
      <c r="X47" s="11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>
        <v>42225</v>
      </c>
      <c r="B48" t="s">
        <v>13</v>
      </c>
      <c r="C48">
        <v>3</v>
      </c>
      <c r="D48">
        <v>8</v>
      </c>
      <c r="E48">
        <v>7</v>
      </c>
      <c r="F48">
        <v>34</v>
      </c>
      <c r="G48">
        <v>53</v>
      </c>
      <c r="H48">
        <v>14</v>
      </c>
      <c r="I48" s="12">
        <v>0.95</v>
      </c>
      <c r="J48">
        <v>0</v>
      </c>
      <c r="K48">
        <v>5</v>
      </c>
      <c r="L48">
        <v>0</v>
      </c>
      <c r="M48">
        <v>0</v>
      </c>
      <c r="N48">
        <v>5</v>
      </c>
      <c r="O48">
        <v>2</v>
      </c>
      <c r="P48">
        <v>2</v>
      </c>
      <c r="Q48">
        <v>0</v>
      </c>
      <c r="R48">
        <v>0</v>
      </c>
      <c r="S48">
        <v>1</v>
      </c>
      <c r="T48" s="13">
        <v>22</v>
      </c>
      <c r="U48" s="13">
        <v>6.7</v>
      </c>
      <c r="V48" s="13">
        <v>6.5</v>
      </c>
      <c r="W48" s="13">
        <v>6.1</v>
      </c>
      <c r="X48" s="11">
        <v>0.85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S48" t="s">
        <v>72</v>
      </c>
      <c r="AT48" t="s">
        <v>70</v>
      </c>
      <c r="AX48" s="1"/>
    </row>
    <row r="49" spans="1:50" x14ac:dyDescent="0.35">
      <c r="A49" s="1">
        <v>42225</v>
      </c>
      <c r="B49" t="s">
        <v>13</v>
      </c>
      <c r="C49">
        <v>3</v>
      </c>
      <c r="D49">
        <v>8</v>
      </c>
      <c r="E49">
        <v>8</v>
      </c>
      <c r="F49">
        <v>73</v>
      </c>
      <c r="G49">
        <v>116</v>
      </c>
      <c r="H49">
        <v>15</v>
      </c>
      <c r="I49" s="12">
        <v>3</v>
      </c>
      <c r="J49">
        <v>1</v>
      </c>
      <c r="K49">
        <v>9</v>
      </c>
      <c r="L49">
        <v>0</v>
      </c>
      <c r="M49">
        <v>1</v>
      </c>
      <c r="N49">
        <v>9</v>
      </c>
      <c r="O49">
        <v>1</v>
      </c>
      <c r="P49">
        <v>3</v>
      </c>
      <c r="Q49">
        <v>0</v>
      </c>
      <c r="R49">
        <v>2</v>
      </c>
      <c r="S49">
        <v>3</v>
      </c>
      <c r="T49" s="13">
        <v>34</v>
      </c>
      <c r="U49" s="13">
        <v>7.2</v>
      </c>
      <c r="V49" s="13">
        <v>11</v>
      </c>
      <c r="W49" s="13">
        <v>4.2</v>
      </c>
      <c r="X49" s="11">
        <v>2.9</v>
      </c>
      <c r="Y49">
        <v>50</v>
      </c>
      <c r="Z49">
        <v>50</v>
      </c>
      <c r="AA49" s="3">
        <v>10.060600000000001</v>
      </c>
      <c r="AB49" s="3">
        <v>4.3021000000000003</v>
      </c>
      <c r="AC49" s="3">
        <v>10.0968</v>
      </c>
      <c r="AD49" s="3">
        <v>4.226</v>
      </c>
      <c r="AE49" s="3">
        <v>10.032400000000001</v>
      </c>
      <c r="AF49" s="3">
        <v>3.8195999999999999</v>
      </c>
      <c r="AG49" s="3">
        <v>10.0944</v>
      </c>
      <c r="AH49" s="3">
        <v>3.5360999999999998</v>
      </c>
      <c r="AI49" s="3">
        <v>10.047700000000001</v>
      </c>
      <c r="AJ49" s="3">
        <v>3.3746</v>
      </c>
      <c r="AK49" s="3">
        <v>10.058199999999999</v>
      </c>
      <c r="AL49" s="3">
        <v>3.3902999999999999</v>
      </c>
      <c r="AS49" t="s">
        <v>72</v>
      </c>
      <c r="AT49" t="s">
        <v>70</v>
      </c>
      <c r="AX49" s="1"/>
    </row>
    <row r="50" spans="1:50" x14ac:dyDescent="0.35">
      <c r="A50" s="1">
        <v>42225</v>
      </c>
      <c r="B50" t="s">
        <v>13</v>
      </c>
      <c r="C50">
        <v>3</v>
      </c>
      <c r="D50">
        <v>8</v>
      </c>
      <c r="E50">
        <v>9</v>
      </c>
      <c r="I50" s="12">
        <v>5.0999999999999996</v>
      </c>
      <c r="J50">
        <v>0</v>
      </c>
      <c r="L50">
        <v>0</v>
      </c>
      <c r="T50" s="13"/>
      <c r="U50" s="13"/>
      <c r="V50" s="13"/>
      <c r="W50" s="13"/>
      <c r="X50" s="11">
        <v>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>
        <v>42225</v>
      </c>
      <c r="B51" t="s">
        <v>13</v>
      </c>
      <c r="C51">
        <v>3</v>
      </c>
      <c r="D51">
        <v>8</v>
      </c>
      <c r="E51">
        <v>10</v>
      </c>
      <c r="I51" s="12">
        <v>1.78</v>
      </c>
      <c r="J51">
        <v>0</v>
      </c>
      <c r="L51">
        <v>0</v>
      </c>
      <c r="T51" s="13"/>
      <c r="U51" s="13"/>
      <c r="V51" s="13"/>
      <c r="W51" s="13"/>
      <c r="X51" s="11">
        <v>1.75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>
        <v>42225</v>
      </c>
      <c r="B52" t="s">
        <v>13</v>
      </c>
      <c r="C52">
        <v>3</v>
      </c>
      <c r="D52">
        <v>8</v>
      </c>
      <c r="E52">
        <v>11</v>
      </c>
      <c r="F52">
        <v>90</v>
      </c>
      <c r="G52">
        <v>87</v>
      </c>
      <c r="H52">
        <v>18</v>
      </c>
      <c r="I52" s="12">
        <v>4.0999999999999996</v>
      </c>
      <c r="J52">
        <v>0</v>
      </c>
      <c r="K52">
        <v>15</v>
      </c>
      <c r="L52">
        <v>1</v>
      </c>
      <c r="M52">
        <v>0</v>
      </c>
      <c r="N52">
        <v>15</v>
      </c>
      <c r="O52">
        <v>0</v>
      </c>
      <c r="P52">
        <v>9</v>
      </c>
      <c r="Q52">
        <v>2</v>
      </c>
      <c r="R52">
        <v>1</v>
      </c>
      <c r="S52">
        <v>3</v>
      </c>
      <c r="T52" s="13">
        <v>32</v>
      </c>
      <c r="U52" s="13">
        <v>5.5</v>
      </c>
      <c r="V52" s="13">
        <v>6</v>
      </c>
      <c r="W52" s="13">
        <v>4.3</v>
      </c>
      <c r="X52" s="11">
        <v>3.9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  <c r="AX52" s="1"/>
    </row>
    <row r="53" spans="1:50" x14ac:dyDescent="0.35">
      <c r="A53" s="1">
        <v>42225</v>
      </c>
      <c r="B53" t="s">
        <v>13</v>
      </c>
      <c r="C53">
        <v>3</v>
      </c>
      <c r="D53">
        <v>8</v>
      </c>
      <c r="E53">
        <v>12</v>
      </c>
      <c r="F53">
        <v>75</v>
      </c>
      <c r="G53">
        <v>80</v>
      </c>
      <c r="H53">
        <v>15</v>
      </c>
      <c r="I53" s="12">
        <v>8.0500000000000007</v>
      </c>
      <c r="J53">
        <v>0</v>
      </c>
      <c r="K53">
        <v>14</v>
      </c>
      <c r="L53">
        <v>2</v>
      </c>
      <c r="M53">
        <v>0</v>
      </c>
      <c r="N53">
        <v>14</v>
      </c>
      <c r="O53">
        <v>2</v>
      </c>
      <c r="P53">
        <v>5</v>
      </c>
      <c r="Q53">
        <v>4</v>
      </c>
      <c r="R53">
        <v>0</v>
      </c>
      <c r="S53">
        <v>3</v>
      </c>
      <c r="T53" s="13">
        <v>40</v>
      </c>
      <c r="U53" s="13">
        <v>8.9</v>
      </c>
      <c r="V53" s="13">
        <v>9</v>
      </c>
      <c r="W53" s="13">
        <v>5.2</v>
      </c>
      <c r="X53" s="11">
        <v>7.2</v>
      </c>
      <c r="Y53">
        <v>50</v>
      </c>
      <c r="Z53">
        <v>50</v>
      </c>
      <c r="AA53" s="3">
        <v>10.064399999999999</v>
      </c>
      <c r="AB53" s="3">
        <v>3.5411999999999999</v>
      </c>
      <c r="AC53" s="3">
        <v>10.039999999999999</v>
      </c>
      <c r="AD53" s="3">
        <v>3.8153999999999999</v>
      </c>
      <c r="AE53" s="3">
        <v>10.0306</v>
      </c>
      <c r="AF53" s="3">
        <v>3.8368000000000002</v>
      </c>
      <c r="AG53" s="3">
        <v>10.053599999999999</v>
      </c>
      <c r="AH53" s="3">
        <v>3.5819000000000001</v>
      </c>
      <c r="AI53" s="3">
        <v>10.018000000000001</v>
      </c>
      <c r="AJ53" s="3">
        <v>3.4782000000000002</v>
      </c>
      <c r="AK53" s="3">
        <v>10.0069</v>
      </c>
      <c r="AL53" s="3">
        <v>3.8024</v>
      </c>
      <c r="AS53" t="s">
        <v>72</v>
      </c>
      <c r="AT53" t="s">
        <v>70</v>
      </c>
      <c r="AX53" s="1"/>
    </row>
    <row r="54" spans="1:50" x14ac:dyDescent="0.35">
      <c r="A54" s="1">
        <v>42225</v>
      </c>
      <c r="B54" t="s">
        <v>13</v>
      </c>
      <c r="C54">
        <v>3</v>
      </c>
      <c r="D54">
        <v>8</v>
      </c>
      <c r="E54">
        <v>13</v>
      </c>
      <c r="F54">
        <v>35</v>
      </c>
      <c r="G54">
        <v>70</v>
      </c>
      <c r="H54">
        <v>13</v>
      </c>
      <c r="I54" s="12">
        <v>1.4</v>
      </c>
      <c r="J54">
        <v>0</v>
      </c>
      <c r="K54">
        <v>6</v>
      </c>
      <c r="L54">
        <v>0</v>
      </c>
      <c r="M54">
        <v>0</v>
      </c>
      <c r="N54">
        <v>6</v>
      </c>
      <c r="O54">
        <v>1</v>
      </c>
      <c r="P54">
        <v>4</v>
      </c>
      <c r="Q54">
        <v>1</v>
      </c>
      <c r="R54">
        <v>0</v>
      </c>
      <c r="S54">
        <v>0</v>
      </c>
      <c r="T54" s="13">
        <v>24</v>
      </c>
      <c r="U54" s="13">
        <v>6.1</v>
      </c>
      <c r="V54" s="13">
        <v>9</v>
      </c>
      <c r="W54" s="13">
        <v>6.1</v>
      </c>
      <c r="X54" s="11">
        <v>1.3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>
        <v>42225</v>
      </c>
      <c r="B55" t="s">
        <v>13</v>
      </c>
      <c r="C55">
        <v>3</v>
      </c>
      <c r="D55">
        <v>8</v>
      </c>
      <c r="E55">
        <v>14</v>
      </c>
      <c r="I55" s="12">
        <v>4.05</v>
      </c>
      <c r="J55">
        <v>0</v>
      </c>
      <c r="L55">
        <v>1</v>
      </c>
      <c r="T55" s="13"/>
      <c r="U55" s="13"/>
      <c r="V55" s="13"/>
      <c r="W55" s="13"/>
      <c r="X55" s="11">
        <v>4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S55" t="s">
        <v>72</v>
      </c>
      <c r="AT55" t="s">
        <v>70</v>
      </c>
      <c r="AX55" s="1"/>
    </row>
    <row r="56" spans="1:50" x14ac:dyDescent="0.35">
      <c r="A56" s="1">
        <v>42225</v>
      </c>
      <c r="B56" t="s">
        <v>13</v>
      </c>
      <c r="C56">
        <v>3</v>
      </c>
      <c r="D56">
        <v>8</v>
      </c>
      <c r="E56">
        <v>15</v>
      </c>
      <c r="I56" s="12">
        <v>0.28000000000000003</v>
      </c>
      <c r="J56">
        <v>0</v>
      </c>
      <c r="L56">
        <v>0</v>
      </c>
      <c r="T56" s="13"/>
      <c r="U56" s="13"/>
      <c r="V56" s="13"/>
      <c r="W56" s="13"/>
      <c r="X56" s="11">
        <v>0.28000000000000003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>
        <v>42225</v>
      </c>
      <c r="B57" t="s">
        <v>13</v>
      </c>
      <c r="C57">
        <v>3</v>
      </c>
      <c r="D57">
        <v>8</v>
      </c>
      <c r="E57">
        <v>16</v>
      </c>
      <c r="F57">
        <v>50</v>
      </c>
      <c r="G57">
        <v>60</v>
      </c>
      <c r="H57">
        <v>10</v>
      </c>
      <c r="I57" s="12">
        <v>0.75</v>
      </c>
      <c r="J57">
        <v>1</v>
      </c>
      <c r="K57">
        <v>9</v>
      </c>
      <c r="L57">
        <v>3</v>
      </c>
      <c r="M57">
        <v>0</v>
      </c>
      <c r="N57">
        <v>8</v>
      </c>
      <c r="O57">
        <v>2</v>
      </c>
      <c r="P57">
        <v>4</v>
      </c>
      <c r="Q57">
        <v>0</v>
      </c>
      <c r="R57">
        <v>0</v>
      </c>
      <c r="S57">
        <v>2</v>
      </c>
      <c r="T57" s="13">
        <v>16</v>
      </c>
      <c r="U57" s="13">
        <v>4.8</v>
      </c>
      <c r="V57" s="13">
        <v>7</v>
      </c>
      <c r="W57" s="13">
        <v>2.4</v>
      </c>
      <c r="X57" s="11">
        <v>0.7</v>
      </c>
      <c r="Y57">
        <v>50</v>
      </c>
      <c r="Z57">
        <v>50</v>
      </c>
      <c r="AA57" s="3">
        <v>10.0359</v>
      </c>
      <c r="AB57" s="3">
        <v>4.0696000000000003</v>
      </c>
      <c r="AC57" s="3">
        <v>10.008100000000001</v>
      </c>
      <c r="AD57" s="3">
        <v>3.5880999999999998</v>
      </c>
      <c r="AE57" s="3">
        <v>10.0947</v>
      </c>
      <c r="AF57" s="3">
        <v>3.3126000000000002</v>
      </c>
      <c r="AG57" s="3">
        <v>4.9588000000000001</v>
      </c>
      <c r="AH57" s="3">
        <v>1.7273000000000001</v>
      </c>
      <c r="AI57" s="3">
        <v>5.4634</v>
      </c>
      <c r="AJ57" s="3">
        <v>1.5406</v>
      </c>
      <c r="AK57" s="3">
        <v>4.1090999999999998</v>
      </c>
      <c r="AL57" s="3">
        <v>1.0728</v>
      </c>
      <c r="AS57" t="s">
        <v>72</v>
      </c>
      <c r="AT57" t="s">
        <v>70</v>
      </c>
      <c r="AX57" s="1"/>
    </row>
    <row r="58" spans="1:50" x14ac:dyDescent="0.35">
      <c r="A58" s="1">
        <v>42225</v>
      </c>
      <c r="B58" t="s">
        <v>13</v>
      </c>
      <c r="C58">
        <v>3</v>
      </c>
      <c r="D58">
        <v>8</v>
      </c>
      <c r="E58">
        <v>17</v>
      </c>
      <c r="I58" s="12">
        <v>0.2</v>
      </c>
      <c r="J58">
        <v>0</v>
      </c>
      <c r="L58">
        <v>0</v>
      </c>
      <c r="T58" s="13"/>
      <c r="U58" s="13"/>
      <c r="V58" s="13"/>
      <c r="W58" s="13"/>
      <c r="X58" s="11">
        <v>0.2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  <c r="AX58" s="1"/>
    </row>
    <row r="59" spans="1:50" x14ac:dyDescent="0.35">
      <c r="A59" s="1">
        <v>42225</v>
      </c>
      <c r="B59" t="s">
        <v>13</v>
      </c>
      <c r="C59">
        <v>3</v>
      </c>
      <c r="D59">
        <v>8</v>
      </c>
      <c r="E59">
        <v>18</v>
      </c>
      <c r="I59" s="12">
        <v>2.4</v>
      </c>
      <c r="J59">
        <v>0</v>
      </c>
      <c r="L59">
        <v>0</v>
      </c>
      <c r="T59" s="13"/>
      <c r="U59" s="13"/>
      <c r="V59" s="13"/>
      <c r="W59" s="13"/>
      <c r="X59" s="11">
        <v>2.4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>
        <v>42225</v>
      </c>
      <c r="B60" t="s">
        <v>13</v>
      </c>
      <c r="C60">
        <v>3</v>
      </c>
      <c r="D60">
        <v>8</v>
      </c>
      <c r="E60">
        <v>19</v>
      </c>
      <c r="I60" s="12">
        <v>1.5</v>
      </c>
      <c r="J60">
        <v>0</v>
      </c>
      <c r="L60">
        <v>1</v>
      </c>
      <c r="T60" s="13"/>
      <c r="U60" s="13"/>
      <c r="V60" s="13"/>
      <c r="W60" s="13"/>
      <c r="X60" s="11">
        <v>1.4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>
        <v>42225</v>
      </c>
      <c r="B61" t="s">
        <v>13</v>
      </c>
      <c r="C61">
        <v>3</v>
      </c>
      <c r="D61">
        <v>8</v>
      </c>
      <c r="E61">
        <v>20</v>
      </c>
      <c r="F61">
        <v>30</v>
      </c>
      <c r="G61">
        <v>50</v>
      </c>
      <c r="H61">
        <v>10</v>
      </c>
      <c r="I61" s="12">
        <v>0.25</v>
      </c>
      <c r="J61">
        <v>0</v>
      </c>
      <c r="K61">
        <v>2</v>
      </c>
      <c r="L61">
        <v>2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 s="13">
        <v>34</v>
      </c>
      <c r="U61" s="13">
        <v>3.9</v>
      </c>
      <c r="V61" s="13">
        <v>0</v>
      </c>
      <c r="W61" s="13">
        <v>0</v>
      </c>
      <c r="X61" s="11">
        <v>0.25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>
        <v>42949</v>
      </c>
      <c r="B62" t="s">
        <v>18</v>
      </c>
      <c r="C62">
        <v>3</v>
      </c>
      <c r="D62">
        <v>8</v>
      </c>
      <c r="E62">
        <v>1</v>
      </c>
      <c r="F62">
        <v>100</v>
      </c>
      <c r="G62">
        <v>60</v>
      </c>
      <c r="H62">
        <v>20</v>
      </c>
      <c r="I62" s="12">
        <v>2</v>
      </c>
      <c r="J62">
        <v>1</v>
      </c>
      <c r="K62">
        <v>10</v>
      </c>
      <c r="L62">
        <v>5</v>
      </c>
      <c r="M62">
        <v>0</v>
      </c>
      <c r="N62">
        <v>6</v>
      </c>
      <c r="O62">
        <v>0</v>
      </c>
      <c r="P62">
        <v>1</v>
      </c>
      <c r="Q62">
        <v>0</v>
      </c>
      <c r="R62">
        <v>2</v>
      </c>
      <c r="S62">
        <v>3</v>
      </c>
      <c r="T62" s="13">
        <v>27</v>
      </c>
      <c r="U62" s="13">
        <v>4.3</v>
      </c>
      <c r="V62" s="13">
        <v>9</v>
      </c>
      <c r="W62" s="13">
        <v>4</v>
      </c>
      <c r="X62" s="11">
        <v>1.2</v>
      </c>
      <c r="Y62">
        <v>30</v>
      </c>
      <c r="Z62">
        <v>30</v>
      </c>
      <c r="AA62" s="3">
        <v>10.3</v>
      </c>
      <c r="AB62" s="3">
        <v>3.8</v>
      </c>
      <c r="AC62" s="3">
        <v>10.3</v>
      </c>
      <c r="AD62" s="3">
        <v>4.3</v>
      </c>
      <c r="AE62" s="3">
        <v>10.1</v>
      </c>
      <c r="AF62" s="3">
        <v>3.6</v>
      </c>
      <c r="AG62" s="3">
        <v>10</v>
      </c>
      <c r="AH62" s="3">
        <v>4.2</v>
      </c>
      <c r="AI62" s="3">
        <v>10.199999999999999</v>
      </c>
      <c r="AJ62" s="3">
        <v>4.0999999999999996</v>
      </c>
      <c r="AK62" s="3">
        <v>10.1</v>
      </c>
      <c r="AL62" s="3">
        <v>4.0999999999999996</v>
      </c>
      <c r="AM62">
        <v>3000.2</v>
      </c>
      <c r="AN62">
        <v>246.8</v>
      </c>
      <c r="AO62">
        <v>3000.1</v>
      </c>
      <c r="AP62">
        <v>269.5</v>
      </c>
      <c r="AS62" t="s">
        <v>72</v>
      </c>
      <c r="AT62" t="s">
        <v>71</v>
      </c>
      <c r="AX62" s="1"/>
    </row>
    <row r="63" spans="1:50" x14ac:dyDescent="0.35">
      <c r="A63" s="1">
        <v>42949</v>
      </c>
      <c r="B63" t="s">
        <v>18</v>
      </c>
      <c r="C63">
        <v>3</v>
      </c>
      <c r="D63">
        <v>8</v>
      </c>
      <c r="E63">
        <v>2</v>
      </c>
      <c r="I63" s="12"/>
      <c r="T63" s="13"/>
      <c r="U63" s="13"/>
      <c r="V63" s="13"/>
      <c r="W63" s="13"/>
      <c r="X63" s="1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S63" t="s">
        <v>72</v>
      </c>
      <c r="AT63" t="s">
        <v>71</v>
      </c>
      <c r="AX63" s="1"/>
    </row>
    <row r="64" spans="1:50" x14ac:dyDescent="0.35">
      <c r="A64" s="1">
        <v>42949</v>
      </c>
      <c r="B64" t="s">
        <v>18</v>
      </c>
      <c r="C64">
        <v>3</v>
      </c>
      <c r="D64">
        <v>8</v>
      </c>
      <c r="E64">
        <v>3</v>
      </c>
      <c r="F64">
        <v>60</v>
      </c>
      <c r="G64">
        <v>45</v>
      </c>
      <c r="H64">
        <v>15</v>
      </c>
      <c r="I64" s="12">
        <v>1</v>
      </c>
      <c r="J64">
        <v>0</v>
      </c>
      <c r="K64" s="10">
        <v>4</v>
      </c>
      <c r="L64">
        <v>1</v>
      </c>
      <c r="M64">
        <v>0</v>
      </c>
      <c r="N64">
        <v>4</v>
      </c>
      <c r="O64">
        <v>1</v>
      </c>
      <c r="P64">
        <v>1</v>
      </c>
      <c r="Q64">
        <v>0</v>
      </c>
      <c r="R64">
        <v>1</v>
      </c>
      <c r="S64">
        <v>1</v>
      </c>
      <c r="T64" s="13">
        <v>15</v>
      </c>
      <c r="U64" s="13">
        <v>5.3</v>
      </c>
      <c r="V64" s="13">
        <v>12</v>
      </c>
      <c r="W64" s="13">
        <v>6.3</v>
      </c>
      <c r="X64" s="11">
        <v>0.8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>
        <v>42949</v>
      </c>
      <c r="B65" t="s">
        <v>18</v>
      </c>
      <c r="C65">
        <v>3</v>
      </c>
      <c r="D65">
        <v>8</v>
      </c>
      <c r="E65">
        <v>4</v>
      </c>
      <c r="I65" s="12"/>
      <c r="T65" s="13"/>
      <c r="U65" s="13"/>
      <c r="V65" s="13"/>
      <c r="W65" s="13"/>
      <c r="X65" s="1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t="s">
        <v>72</v>
      </c>
      <c r="AT65" t="s">
        <v>71</v>
      </c>
      <c r="AX65" s="1"/>
    </row>
    <row r="66" spans="1:50" x14ac:dyDescent="0.35">
      <c r="A66" s="1">
        <v>42949</v>
      </c>
      <c r="B66" t="s">
        <v>18</v>
      </c>
      <c r="C66">
        <v>3</v>
      </c>
      <c r="D66">
        <v>8</v>
      </c>
      <c r="E66">
        <v>5</v>
      </c>
      <c r="F66">
        <v>50</v>
      </c>
      <c r="G66">
        <v>60</v>
      </c>
      <c r="H66">
        <v>10</v>
      </c>
      <c r="I66" s="12">
        <v>1.5</v>
      </c>
      <c r="J66">
        <v>0</v>
      </c>
      <c r="K66" s="10">
        <v>5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1</v>
      </c>
      <c r="S66">
        <v>2</v>
      </c>
      <c r="T66" s="13">
        <v>26</v>
      </c>
      <c r="U66" s="13">
        <v>6.6</v>
      </c>
      <c r="V66" s="13">
        <v>0</v>
      </c>
      <c r="W66" s="13">
        <v>0</v>
      </c>
      <c r="X66" s="11">
        <v>0.75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>
        <v>42949</v>
      </c>
      <c r="B67" t="s">
        <v>18</v>
      </c>
      <c r="C67">
        <v>3</v>
      </c>
      <c r="D67">
        <v>8</v>
      </c>
      <c r="E67">
        <v>6</v>
      </c>
      <c r="I67" s="12"/>
      <c r="T67" s="13"/>
      <c r="U67" s="13"/>
      <c r="V67" s="13"/>
      <c r="W67" s="13"/>
      <c r="X67" s="11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>
        <v>42949</v>
      </c>
      <c r="B68" t="s">
        <v>18</v>
      </c>
      <c r="C68">
        <v>3</v>
      </c>
      <c r="D68">
        <v>8</v>
      </c>
      <c r="E68">
        <v>7</v>
      </c>
      <c r="F68">
        <v>90</v>
      </c>
      <c r="G68">
        <v>80</v>
      </c>
      <c r="H68">
        <v>20</v>
      </c>
      <c r="I68" s="12">
        <v>1</v>
      </c>
      <c r="J68">
        <v>0</v>
      </c>
      <c r="K68">
        <v>7</v>
      </c>
      <c r="L68">
        <v>0</v>
      </c>
      <c r="M68">
        <v>0</v>
      </c>
      <c r="N68">
        <v>4</v>
      </c>
      <c r="O68">
        <v>1</v>
      </c>
      <c r="P68">
        <v>1</v>
      </c>
      <c r="Q68">
        <v>0</v>
      </c>
      <c r="R68">
        <v>2</v>
      </c>
      <c r="S68">
        <v>0</v>
      </c>
      <c r="T68" s="13">
        <v>15</v>
      </c>
      <c r="U68" s="13">
        <v>4.5</v>
      </c>
      <c r="V68" s="13">
        <v>7</v>
      </c>
      <c r="W68" s="13">
        <v>4.0999999999999996</v>
      </c>
      <c r="X68" s="11">
        <v>0.4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>
        <v>42949</v>
      </c>
      <c r="B69" t="s">
        <v>18</v>
      </c>
      <c r="C69">
        <v>3</v>
      </c>
      <c r="D69">
        <v>8</v>
      </c>
      <c r="E69">
        <v>8</v>
      </c>
      <c r="I69" s="12"/>
      <c r="T69" s="13"/>
      <c r="U69" s="13"/>
      <c r="V69" s="13"/>
      <c r="W69" s="13"/>
      <c r="X69" s="1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  <c r="AX69" s="1"/>
    </row>
    <row r="70" spans="1:50" x14ac:dyDescent="0.35">
      <c r="A70" s="1">
        <v>42949</v>
      </c>
      <c r="B70" t="s">
        <v>18</v>
      </c>
      <c r="C70">
        <v>3</v>
      </c>
      <c r="D70">
        <v>8</v>
      </c>
      <c r="E70">
        <v>9</v>
      </c>
      <c r="F70">
        <v>50</v>
      </c>
      <c r="G70">
        <v>30</v>
      </c>
      <c r="H70">
        <v>18</v>
      </c>
      <c r="I70" s="12">
        <v>2</v>
      </c>
      <c r="J70">
        <v>3</v>
      </c>
      <c r="K70">
        <v>7</v>
      </c>
      <c r="L70">
        <v>1</v>
      </c>
      <c r="M70">
        <v>0</v>
      </c>
      <c r="N70">
        <v>6</v>
      </c>
      <c r="O70">
        <v>3</v>
      </c>
      <c r="P70">
        <v>1</v>
      </c>
      <c r="Q70">
        <v>0</v>
      </c>
      <c r="R70">
        <v>1</v>
      </c>
      <c r="S70">
        <v>1</v>
      </c>
      <c r="T70" s="13">
        <v>14</v>
      </c>
      <c r="U70" s="13">
        <v>5.6</v>
      </c>
      <c r="V70" s="13">
        <v>11</v>
      </c>
      <c r="W70" s="13">
        <v>5.7</v>
      </c>
      <c r="X70" s="11">
        <v>1.55</v>
      </c>
      <c r="Y70">
        <v>20</v>
      </c>
      <c r="Z70">
        <v>20</v>
      </c>
      <c r="AA70" s="3">
        <v>10.199999999999999</v>
      </c>
      <c r="AB70" s="3">
        <v>3.5</v>
      </c>
      <c r="AC70" s="3">
        <v>10.1</v>
      </c>
      <c r="AD70" s="3">
        <v>3.6</v>
      </c>
      <c r="AE70" s="3">
        <v>10</v>
      </c>
      <c r="AF70" s="3">
        <v>3.7</v>
      </c>
      <c r="AG70" s="3">
        <v>10.1</v>
      </c>
      <c r="AH70" s="3">
        <v>4.0999999999999996</v>
      </c>
      <c r="AI70" s="3">
        <v>10</v>
      </c>
      <c r="AJ70" s="3">
        <v>3.8</v>
      </c>
      <c r="AK70" s="3">
        <v>10.1</v>
      </c>
      <c r="AL70" s="3">
        <v>3.6</v>
      </c>
      <c r="AS70" t="s">
        <v>72</v>
      </c>
      <c r="AT70" t="s">
        <v>71</v>
      </c>
      <c r="AX70" s="1"/>
    </row>
    <row r="71" spans="1:50" x14ac:dyDescent="0.35">
      <c r="A71" s="1">
        <v>42949</v>
      </c>
      <c r="B71" t="s">
        <v>18</v>
      </c>
      <c r="C71">
        <v>3</v>
      </c>
      <c r="D71">
        <v>8</v>
      </c>
      <c r="E71">
        <v>10</v>
      </c>
      <c r="I71" s="12"/>
      <c r="T71" s="13"/>
      <c r="U71" s="13"/>
      <c r="V71" s="13"/>
      <c r="W71" s="13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>
        <v>42949</v>
      </c>
      <c r="B72" t="s">
        <v>18</v>
      </c>
      <c r="C72">
        <v>3</v>
      </c>
      <c r="D72">
        <v>8</v>
      </c>
      <c r="E72">
        <v>11</v>
      </c>
      <c r="F72">
        <v>70</v>
      </c>
      <c r="G72">
        <v>60</v>
      </c>
      <c r="H72">
        <v>20</v>
      </c>
      <c r="I72" s="12">
        <v>2</v>
      </c>
      <c r="J72">
        <v>3</v>
      </c>
      <c r="K72">
        <v>13</v>
      </c>
      <c r="L72">
        <v>0</v>
      </c>
      <c r="M72">
        <v>0</v>
      </c>
      <c r="N72">
        <v>11</v>
      </c>
      <c r="O72">
        <v>1</v>
      </c>
      <c r="P72">
        <v>4</v>
      </c>
      <c r="Q72">
        <v>0</v>
      </c>
      <c r="R72">
        <v>5</v>
      </c>
      <c r="S72">
        <v>1</v>
      </c>
      <c r="T72" s="13">
        <v>22</v>
      </c>
      <c r="U72" s="13">
        <v>4.2</v>
      </c>
      <c r="V72" s="13">
        <v>12</v>
      </c>
      <c r="W72" s="13">
        <v>3.8</v>
      </c>
      <c r="X72" s="11">
        <v>1.7</v>
      </c>
      <c r="Y72">
        <v>20</v>
      </c>
      <c r="Z72">
        <v>20</v>
      </c>
      <c r="AA72" s="3">
        <v>10.199999999999999</v>
      </c>
      <c r="AB72" s="3">
        <v>3.7</v>
      </c>
      <c r="AC72" s="3">
        <v>10</v>
      </c>
      <c r="AD72" s="3">
        <v>3.7</v>
      </c>
      <c r="AE72" s="3">
        <v>10.199999999999999</v>
      </c>
      <c r="AF72" s="3">
        <v>3.7</v>
      </c>
      <c r="AG72" s="3">
        <v>10.1</v>
      </c>
      <c r="AH72" s="3">
        <v>4.0999999999999996</v>
      </c>
      <c r="AI72" s="3">
        <v>10</v>
      </c>
      <c r="AJ72" s="3">
        <v>3.8</v>
      </c>
      <c r="AK72" s="3">
        <v>10.1</v>
      </c>
      <c r="AL72" s="3">
        <v>3.6</v>
      </c>
      <c r="AS72" t="s">
        <v>72</v>
      </c>
      <c r="AT72" t="s">
        <v>71</v>
      </c>
      <c r="AX72" s="1"/>
    </row>
    <row r="73" spans="1:50" x14ac:dyDescent="0.35">
      <c r="A73" s="1">
        <v>42949</v>
      </c>
      <c r="B73" t="s">
        <v>18</v>
      </c>
      <c r="C73">
        <v>3</v>
      </c>
      <c r="D73">
        <v>8</v>
      </c>
      <c r="E73">
        <v>12</v>
      </c>
      <c r="F73">
        <v>60</v>
      </c>
      <c r="G73">
        <v>100</v>
      </c>
      <c r="H73">
        <v>20</v>
      </c>
      <c r="I73" s="12">
        <v>1.5</v>
      </c>
      <c r="J73">
        <v>1</v>
      </c>
      <c r="K73">
        <v>7</v>
      </c>
      <c r="L73">
        <v>1</v>
      </c>
      <c r="M73">
        <v>0</v>
      </c>
      <c r="N73">
        <v>7</v>
      </c>
      <c r="O73">
        <v>0</v>
      </c>
      <c r="P73">
        <v>1</v>
      </c>
      <c r="Q73">
        <v>0</v>
      </c>
      <c r="R73">
        <v>4</v>
      </c>
      <c r="S73">
        <v>2</v>
      </c>
      <c r="T73" s="13">
        <v>16</v>
      </c>
      <c r="U73" s="13">
        <v>3.7</v>
      </c>
      <c r="V73" s="13">
        <v>15</v>
      </c>
      <c r="W73" s="13">
        <v>4.0999999999999996</v>
      </c>
      <c r="X73" s="11">
        <v>0.9</v>
      </c>
      <c r="Y73">
        <v>30</v>
      </c>
      <c r="Z73">
        <v>50</v>
      </c>
      <c r="AA73" s="3">
        <v>10.1</v>
      </c>
      <c r="AB73" s="3">
        <v>3.3</v>
      </c>
      <c r="AC73" s="3">
        <v>10.1</v>
      </c>
      <c r="AD73" s="3">
        <v>3.4</v>
      </c>
      <c r="AE73" s="3">
        <v>10</v>
      </c>
      <c r="AF73" s="3">
        <v>3.8</v>
      </c>
      <c r="AG73" s="3">
        <v>10.199999999999999</v>
      </c>
      <c r="AH73" s="3">
        <v>3.9</v>
      </c>
      <c r="AI73" s="3">
        <v>10.199999999999999</v>
      </c>
      <c r="AJ73" s="3">
        <v>3.8</v>
      </c>
      <c r="AK73" s="3">
        <v>10.199999999999999</v>
      </c>
      <c r="AL73" s="3">
        <v>3.8</v>
      </c>
      <c r="AS73" t="s">
        <v>72</v>
      </c>
      <c r="AT73" t="s">
        <v>71</v>
      </c>
      <c r="AX73" s="1"/>
    </row>
    <row r="74" spans="1:50" x14ac:dyDescent="0.35">
      <c r="A74" s="1">
        <v>42949</v>
      </c>
      <c r="B74" t="s">
        <v>18</v>
      </c>
      <c r="C74">
        <v>3</v>
      </c>
      <c r="D74">
        <v>8</v>
      </c>
      <c r="E74">
        <v>13</v>
      </c>
      <c r="F74">
        <v>50</v>
      </c>
      <c r="G74">
        <v>80</v>
      </c>
      <c r="H74">
        <v>20</v>
      </c>
      <c r="I74" s="12">
        <v>1.5</v>
      </c>
      <c r="J74">
        <v>0</v>
      </c>
      <c r="K74">
        <v>7</v>
      </c>
      <c r="L74">
        <v>0</v>
      </c>
      <c r="M74">
        <v>0</v>
      </c>
      <c r="N74">
        <v>4</v>
      </c>
      <c r="O74">
        <v>0</v>
      </c>
      <c r="P74">
        <v>0</v>
      </c>
      <c r="Q74">
        <v>0</v>
      </c>
      <c r="R74">
        <v>1</v>
      </c>
      <c r="S74">
        <v>3</v>
      </c>
      <c r="T74" s="13">
        <v>9</v>
      </c>
      <c r="U74" s="13">
        <v>4.5999999999999996</v>
      </c>
      <c r="V74" s="13">
        <v>0</v>
      </c>
      <c r="W74" s="13">
        <v>0</v>
      </c>
      <c r="X74" s="11">
        <v>1.1499999999999999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S74" t="s">
        <v>72</v>
      </c>
      <c r="AT74" t="s">
        <v>71</v>
      </c>
      <c r="AX74" s="1"/>
    </row>
    <row r="75" spans="1:50" x14ac:dyDescent="0.35">
      <c r="A75" s="1">
        <v>42949</v>
      </c>
      <c r="B75" t="s">
        <v>18</v>
      </c>
      <c r="C75">
        <v>3</v>
      </c>
      <c r="D75">
        <v>8</v>
      </c>
      <c r="E75">
        <v>14</v>
      </c>
      <c r="I75" s="12"/>
      <c r="T75" s="13"/>
      <c r="U75" s="13"/>
      <c r="V75" s="13"/>
      <c r="W75" s="13"/>
      <c r="X75" s="1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>
        <v>42949</v>
      </c>
      <c r="B76" t="s">
        <v>18</v>
      </c>
      <c r="C76">
        <v>3</v>
      </c>
      <c r="D76">
        <v>8</v>
      </c>
      <c r="E76">
        <v>15</v>
      </c>
      <c r="I76" s="12"/>
      <c r="T76" s="13"/>
      <c r="U76" s="13"/>
      <c r="V76" s="13"/>
      <c r="W76" s="13"/>
      <c r="X76" s="1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  <c r="AX76" s="1"/>
    </row>
    <row r="77" spans="1:50" x14ac:dyDescent="0.35">
      <c r="A77" s="1">
        <v>42949</v>
      </c>
      <c r="B77" t="s">
        <v>18</v>
      </c>
      <c r="C77">
        <v>3</v>
      </c>
      <c r="D77">
        <v>8</v>
      </c>
      <c r="E77">
        <v>16</v>
      </c>
      <c r="F77">
        <v>120</v>
      </c>
      <c r="G77">
        <v>60</v>
      </c>
      <c r="H77">
        <v>20</v>
      </c>
      <c r="I77" s="12">
        <v>2.5</v>
      </c>
      <c r="J77">
        <v>2</v>
      </c>
      <c r="K77">
        <v>8</v>
      </c>
      <c r="L77">
        <v>0</v>
      </c>
      <c r="M77">
        <v>0</v>
      </c>
      <c r="N77">
        <v>8</v>
      </c>
      <c r="O77">
        <v>4</v>
      </c>
      <c r="P77">
        <v>0</v>
      </c>
      <c r="Q77">
        <v>0</v>
      </c>
      <c r="R77">
        <v>0</v>
      </c>
      <c r="S77">
        <v>4</v>
      </c>
      <c r="T77" s="13">
        <v>26</v>
      </c>
      <c r="U77" s="13">
        <v>7.5</v>
      </c>
      <c r="V77" s="13">
        <v>8</v>
      </c>
      <c r="W77" s="13">
        <v>5</v>
      </c>
      <c r="X77" s="11">
        <v>2.6</v>
      </c>
      <c r="Y77">
        <v>50</v>
      </c>
      <c r="Z77">
        <v>5</v>
      </c>
      <c r="AA77" s="3">
        <v>10.199999999999999</v>
      </c>
      <c r="AB77" s="3">
        <v>4.4000000000000004</v>
      </c>
      <c r="AC77" s="3">
        <v>10</v>
      </c>
      <c r="AD77" s="3">
        <v>4.4000000000000004</v>
      </c>
      <c r="AE77" s="3">
        <v>10.199999999999999</v>
      </c>
      <c r="AF77" s="3">
        <v>4.3</v>
      </c>
      <c r="AG77" s="3">
        <v>10.1</v>
      </c>
      <c r="AH77" s="3">
        <v>3.7</v>
      </c>
      <c r="AI77" s="3">
        <v>10</v>
      </c>
      <c r="AJ77" s="3">
        <v>2.1</v>
      </c>
      <c r="AK77" s="3">
        <v>10.1</v>
      </c>
      <c r="AL77" s="3">
        <v>2.5</v>
      </c>
      <c r="AS77" t="s">
        <v>72</v>
      </c>
      <c r="AT77" t="s">
        <v>71</v>
      </c>
      <c r="AX77" s="1"/>
    </row>
    <row r="78" spans="1:50" x14ac:dyDescent="0.35">
      <c r="A78" s="1">
        <v>42949</v>
      </c>
      <c r="B78" t="s">
        <v>18</v>
      </c>
      <c r="C78">
        <v>3</v>
      </c>
      <c r="D78">
        <v>8</v>
      </c>
      <c r="E78">
        <v>17</v>
      </c>
      <c r="I78" s="12"/>
      <c r="T78" s="13"/>
      <c r="U78" s="13"/>
      <c r="V78" s="13"/>
      <c r="W78" s="13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>
        <v>42949</v>
      </c>
      <c r="B79" t="s">
        <v>18</v>
      </c>
      <c r="C79">
        <v>3</v>
      </c>
      <c r="D79">
        <v>8</v>
      </c>
      <c r="E79">
        <v>18</v>
      </c>
      <c r="I79" s="12"/>
      <c r="T79" s="13"/>
      <c r="U79" s="13"/>
      <c r="V79" s="13"/>
      <c r="W79" s="13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>
        <v>42949</v>
      </c>
      <c r="B80" t="s">
        <v>18</v>
      </c>
      <c r="C80">
        <v>3</v>
      </c>
      <c r="D80">
        <v>8</v>
      </c>
      <c r="E80">
        <v>19</v>
      </c>
      <c r="I80" s="12"/>
      <c r="T80" s="13"/>
      <c r="U80" s="13"/>
      <c r="V80" s="13"/>
      <c r="W80" s="13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>
        <v>42949</v>
      </c>
      <c r="B81" t="s">
        <v>18</v>
      </c>
      <c r="C81">
        <v>3</v>
      </c>
      <c r="D81">
        <v>8</v>
      </c>
      <c r="E81">
        <v>20</v>
      </c>
      <c r="F81">
        <v>110</v>
      </c>
      <c r="G81">
        <v>70</v>
      </c>
      <c r="H81">
        <v>20</v>
      </c>
      <c r="I81" s="12">
        <v>2.5</v>
      </c>
      <c r="J81">
        <v>0</v>
      </c>
      <c r="K81">
        <v>5</v>
      </c>
      <c r="L81">
        <v>0</v>
      </c>
      <c r="M81">
        <v>0</v>
      </c>
      <c r="N81">
        <v>7</v>
      </c>
      <c r="O81">
        <v>1</v>
      </c>
      <c r="P81">
        <v>0</v>
      </c>
      <c r="Q81">
        <v>0</v>
      </c>
      <c r="R81">
        <v>1</v>
      </c>
      <c r="S81">
        <v>5</v>
      </c>
      <c r="T81" s="13">
        <v>14</v>
      </c>
      <c r="U81" s="13">
        <v>4.2</v>
      </c>
      <c r="V81" s="13">
        <v>13</v>
      </c>
      <c r="W81" s="13">
        <v>5</v>
      </c>
      <c r="X81" s="11">
        <v>2.0499999999999998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t="s">
        <v>72</v>
      </c>
      <c r="AT81" t="s">
        <v>71</v>
      </c>
      <c r="AX81" s="1"/>
    </row>
    <row r="82" spans="1:50" x14ac:dyDescent="0.35">
      <c r="A82" s="1">
        <v>42225</v>
      </c>
      <c r="B82" t="s">
        <v>10</v>
      </c>
      <c r="C82">
        <v>4</v>
      </c>
      <c r="D82">
        <v>9</v>
      </c>
      <c r="E82">
        <v>1</v>
      </c>
      <c r="F82">
        <v>70</v>
      </c>
      <c r="G82">
        <v>100</v>
      </c>
      <c r="H82">
        <v>16</v>
      </c>
      <c r="I82" s="12">
        <v>3.625</v>
      </c>
      <c r="J82">
        <v>0</v>
      </c>
      <c r="K82">
        <v>8</v>
      </c>
      <c r="L82">
        <v>6</v>
      </c>
      <c r="M82">
        <v>0</v>
      </c>
      <c r="N82">
        <v>8</v>
      </c>
      <c r="O82">
        <v>1</v>
      </c>
      <c r="P82">
        <v>7</v>
      </c>
      <c r="Q82">
        <v>0</v>
      </c>
      <c r="R82">
        <v>0</v>
      </c>
      <c r="S82">
        <v>0</v>
      </c>
      <c r="T82" s="13">
        <v>30</v>
      </c>
      <c r="U82" s="13">
        <v>7</v>
      </c>
      <c r="V82" s="13">
        <v>10</v>
      </c>
      <c r="W82" s="13">
        <v>5.8</v>
      </c>
      <c r="X82" s="11">
        <v>3.55</v>
      </c>
      <c r="Y82">
        <v>10</v>
      </c>
      <c r="Z82">
        <v>30</v>
      </c>
      <c r="AA82" s="3">
        <v>10.027900000000001</v>
      </c>
      <c r="AB82" s="3">
        <v>3.7888999999999999</v>
      </c>
      <c r="AC82" s="3">
        <v>10.085599999999999</v>
      </c>
      <c r="AD82" s="3">
        <v>3.7761999999999998</v>
      </c>
      <c r="AE82" s="3">
        <v>10.036199999999999</v>
      </c>
      <c r="AF82" s="3">
        <v>3.7075999999999998</v>
      </c>
      <c r="AG82" s="3">
        <v>10.039400000000001</v>
      </c>
      <c r="AH82" s="3">
        <v>3.9169</v>
      </c>
      <c r="AI82" s="3">
        <v>10.0999</v>
      </c>
      <c r="AJ82" s="3">
        <v>3.8460000000000001</v>
      </c>
      <c r="AK82" s="3">
        <v>10.050800000000001</v>
      </c>
      <c r="AL82" s="3">
        <v>4.0995999999999997</v>
      </c>
      <c r="AM82" s="7">
        <v>3000</v>
      </c>
      <c r="AN82" s="7">
        <v>238.3</v>
      </c>
      <c r="AO82" s="7">
        <v>3000.2</v>
      </c>
      <c r="AP82" s="7">
        <v>288.10000000000002</v>
      </c>
      <c r="AQ82" s="7">
        <v>3000.1</v>
      </c>
      <c r="AR82" s="7">
        <v>279</v>
      </c>
      <c r="AS82" s="3" t="s">
        <v>73</v>
      </c>
      <c r="AT82" s="3" t="s">
        <v>70</v>
      </c>
      <c r="AX82" s="1"/>
    </row>
    <row r="83" spans="1:50" x14ac:dyDescent="0.35">
      <c r="A83" s="1">
        <v>42225</v>
      </c>
      <c r="B83" t="s">
        <v>10</v>
      </c>
      <c r="C83">
        <v>4</v>
      </c>
      <c r="D83">
        <v>9</v>
      </c>
      <c r="E83">
        <v>2</v>
      </c>
      <c r="F83">
        <v>96</v>
      </c>
      <c r="G83">
        <v>100</v>
      </c>
      <c r="H83">
        <v>22</v>
      </c>
      <c r="I83" s="12">
        <v>8.8249999999999993</v>
      </c>
      <c r="J83">
        <v>0</v>
      </c>
      <c r="K83">
        <v>13</v>
      </c>
      <c r="L83">
        <v>2</v>
      </c>
      <c r="M83">
        <v>1</v>
      </c>
      <c r="N83">
        <v>13</v>
      </c>
      <c r="O83">
        <v>1</v>
      </c>
      <c r="P83">
        <v>8</v>
      </c>
      <c r="Q83">
        <v>3</v>
      </c>
      <c r="R83">
        <v>0</v>
      </c>
      <c r="S83">
        <v>1</v>
      </c>
      <c r="T83" s="13">
        <v>37</v>
      </c>
      <c r="U83" s="13">
        <v>8.8000000000000007</v>
      </c>
      <c r="V83" s="13">
        <v>8</v>
      </c>
      <c r="W83" s="13">
        <v>3.4</v>
      </c>
      <c r="X83" s="11">
        <v>8.6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>
        <v>42225</v>
      </c>
      <c r="B84" t="s">
        <v>10</v>
      </c>
      <c r="C84">
        <v>4</v>
      </c>
      <c r="D84">
        <v>9</v>
      </c>
      <c r="E84">
        <v>3</v>
      </c>
      <c r="I84" s="12">
        <v>4.05</v>
      </c>
      <c r="J84">
        <v>0</v>
      </c>
      <c r="L84">
        <v>1</v>
      </c>
      <c r="T84" s="13"/>
      <c r="U84" s="13"/>
      <c r="V84" s="13"/>
      <c r="W84" s="13"/>
      <c r="X84" s="11">
        <v>3.98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>
        <v>42225</v>
      </c>
      <c r="B85" t="s">
        <v>10</v>
      </c>
      <c r="C85">
        <v>4</v>
      </c>
      <c r="D85">
        <v>9</v>
      </c>
      <c r="E85">
        <v>4</v>
      </c>
      <c r="I85" s="12">
        <v>3.85</v>
      </c>
      <c r="J85">
        <v>0</v>
      </c>
      <c r="L85">
        <v>4</v>
      </c>
      <c r="T85" s="13"/>
      <c r="U85" s="13"/>
      <c r="V85" s="13"/>
      <c r="W85" s="13"/>
      <c r="X85" s="11">
        <v>3.85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>
        <v>42225</v>
      </c>
      <c r="B86" t="s">
        <v>10</v>
      </c>
      <c r="C86">
        <v>4</v>
      </c>
      <c r="D86">
        <v>9</v>
      </c>
      <c r="E86">
        <v>5</v>
      </c>
      <c r="F86">
        <v>92</v>
      </c>
      <c r="G86">
        <v>82</v>
      </c>
      <c r="H86">
        <v>14</v>
      </c>
      <c r="I86" s="12">
        <v>6.7249999999999996</v>
      </c>
      <c r="J86">
        <v>0</v>
      </c>
      <c r="K86">
        <v>5</v>
      </c>
      <c r="L86">
        <v>3</v>
      </c>
      <c r="M86">
        <v>0</v>
      </c>
      <c r="N86">
        <v>5</v>
      </c>
      <c r="O86">
        <v>0</v>
      </c>
      <c r="P86">
        <v>5</v>
      </c>
      <c r="Q86">
        <v>0</v>
      </c>
      <c r="R86">
        <v>0</v>
      </c>
      <c r="S86">
        <v>0</v>
      </c>
      <c r="T86" s="13">
        <v>44</v>
      </c>
      <c r="U86" s="13">
        <v>10.1</v>
      </c>
      <c r="V86" s="13">
        <v>13</v>
      </c>
      <c r="W86" s="13">
        <v>7.4</v>
      </c>
      <c r="X86" s="11">
        <f>1.5+4.65</f>
        <v>6.15</v>
      </c>
      <c r="Y86">
        <v>30</v>
      </c>
      <c r="Z86">
        <v>30</v>
      </c>
      <c r="AA86" s="3">
        <v>10.043900000000001</v>
      </c>
      <c r="AB86" s="3">
        <v>3.6570999999999998</v>
      </c>
      <c r="AC86" s="3">
        <v>10.0024</v>
      </c>
      <c r="AD86" s="3">
        <v>3.6358999999999999</v>
      </c>
      <c r="AE86" s="3">
        <v>10.0985</v>
      </c>
      <c r="AF86" s="3">
        <v>3.8761999999999999</v>
      </c>
      <c r="AG86" s="3">
        <v>10.082100000000001</v>
      </c>
      <c r="AH86" s="3">
        <v>3.7233000000000001</v>
      </c>
      <c r="AI86" s="3">
        <v>10.029500000000001</v>
      </c>
      <c r="AJ86" s="3">
        <v>3.4782000000000002</v>
      </c>
      <c r="AK86" s="3">
        <v>10.058199999999999</v>
      </c>
      <c r="AL86" s="3">
        <v>3.1103000000000001</v>
      </c>
      <c r="AS86" t="s">
        <v>73</v>
      </c>
      <c r="AT86" t="s">
        <v>70</v>
      </c>
      <c r="AX86" s="1"/>
    </row>
    <row r="87" spans="1:50" x14ac:dyDescent="0.35">
      <c r="A87" s="1">
        <v>42225</v>
      </c>
      <c r="B87" t="s">
        <v>10</v>
      </c>
      <c r="C87">
        <v>4</v>
      </c>
      <c r="D87">
        <v>9</v>
      </c>
      <c r="E87">
        <v>6</v>
      </c>
      <c r="F87">
        <v>75</v>
      </c>
      <c r="G87">
        <v>85</v>
      </c>
      <c r="H87">
        <v>13</v>
      </c>
      <c r="I87" s="12">
        <v>5.45</v>
      </c>
      <c r="J87">
        <v>0</v>
      </c>
      <c r="K87">
        <v>9</v>
      </c>
      <c r="L87">
        <v>4</v>
      </c>
      <c r="M87">
        <v>0</v>
      </c>
      <c r="N87">
        <v>9</v>
      </c>
      <c r="O87">
        <v>0</v>
      </c>
      <c r="P87">
        <v>5</v>
      </c>
      <c r="Q87">
        <v>4</v>
      </c>
      <c r="R87">
        <v>0</v>
      </c>
      <c r="S87">
        <v>0</v>
      </c>
      <c r="T87" s="13">
        <v>38</v>
      </c>
      <c r="U87" s="13">
        <v>8</v>
      </c>
      <c r="V87" s="13">
        <v>7</v>
      </c>
      <c r="W87" s="13">
        <v>4.5999999999999996</v>
      </c>
      <c r="X87" s="11">
        <v>5.25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  <c r="AX87" s="1"/>
    </row>
    <row r="88" spans="1:50" x14ac:dyDescent="0.35">
      <c r="A88" s="1">
        <v>42225</v>
      </c>
      <c r="B88" t="s">
        <v>10</v>
      </c>
      <c r="C88">
        <v>4</v>
      </c>
      <c r="D88">
        <v>9</v>
      </c>
      <c r="E88">
        <v>7</v>
      </c>
      <c r="I88" s="12">
        <v>4.5</v>
      </c>
      <c r="J88">
        <v>0</v>
      </c>
      <c r="L88">
        <v>0</v>
      </c>
      <c r="T88" s="13"/>
      <c r="U88" s="13"/>
      <c r="V88" s="13"/>
      <c r="W88" s="13"/>
      <c r="X88" s="11">
        <v>4.28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>
        <v>42225</v>
      </c>
      <c r="B89" t="s">
        <v>10</v>
      </c>
      <c r="C89">
        <v>4</v>
      </c>
      <c r="D89">
        <v>9</v>
      </c>
      <c r="E89">
        <v>8</v>
      </c>
      <c r="F89">
        <v>80</v>
      </c>
      <c r="G89">
        <v>90</v>
      </c>
      <c r="H89">
        <v>16</v>
      </c>
      <c r="I89" s="12">
        <v>1.825</v>
      </c>
      <c r="J89">
        <v>0</v>
      </c>
      <c r="K89">
        <v>14</v>
      </c>
      <c r="L89">
        <v>0</v>
      </c>
      <c r="M89">
        <v>0</v>
      </c>
      <c r="N89">
        <v>13</v>
      </c>
      <c r="O89">
        <v>4</v>
      </c>
      <c r="P89">
        <v>6</v>
      </c>
      <c r="Q89">
        <v>1</v>
      </c>
      <c r="R89">
        <v>0</v>
      </c>
      <c r="S89">
        <v>1</v>
      </c>
      <c r="T89" s="13">
        <v>26</v>
      </c>
      <c r="U89" s="13">
        <v>6.5</v>
      </c>
      <c r="V89" s="13">
        <v>6</v>
      </c>
      <c r="W89" s="13">
        <v>4.2</v>
      </c>
      <c r="X89" s="11">
        <v>5.65</v>
      </c>
      <c r="Y89">
        <v>20</v>
      </c>
      <c r="Z89">
        <v>50</v>
      </c>
      <c r="AA89" s="3">
        <v>10.071400000000001</v>
      </c>
      <c r="AB89" s="3">
        <v>3.8071999999999999</v>
      </c>
      <c r="AC89" s="3">
        <v>10.076499999999999</v>
      </c>
      <c r="AD89" s="3">
        <v>3.6236999999999999</v>
      </c>
      <c r="AE89" s="3">
        <v>10.074999999999999</v>
      </c>
      <c r="AF89" s="3">
        <v>3.7663000000000002</v>
      </c>
      <c r="AG89" s="3">
        <v>10.0381</v>
      </c>
      <c r="AH89" s="3">
        <v>3.8748</v>
      </c>
      <c r="AI89" s="3">
        <v>10.0647</v>
      </c>
      <c r="AJ89" s="3">
        <v>3.7894999999999999</v>
      </c>
      <c r="AK89" s="3">
        <v>10.056900000000001</v>
      </c>
      <c r="AL89" s="3">
        <v>3.7347000000000001</v>
      </c>
      <c r="AS89" t="s">
        <v>73</v>
      </c>
      <c r="AT89" t="s">
        <v>70</v>
      </c>
      <c r="AX89" s="1"/>
    </row>
    <row r="90" spans="1:50" x14ac:dyDescent="0.35">
      <c r="A90" s="1">
        <v>42225</v>
      </c>
      <c r="B90" t="s">
        <v>10</v>
      </c>
      <c r="C90">
        <v>4</v>
      </c>
      <c r="D90">
        <v>9</v>
      </c>
      <c r="E90">
        <v>9</v>
      </c>
      <c r="I90" s="12">
        <v>3.1</v>
      </c>
      <c r="J90">
        <v>0</v>
      </c>
      <c r="L90">
        <v>0</v>
      </c>
      <c r="T90" s="13"/>
      <c r="U90" s="13"/>
      <c r="V90" s="13"/>
      <c r="W90" s="13"/>
      <c r="X90" s="11">
        <v>2.95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  <c r="AX90" s="1"/>
    </row>
    <row r="91" spans="1:50" x14ac:dyDescent="0.35">
      <c r="A91" s="1">
        <v>42225</v>
      </c>
      <c r="B91" t="s">
        <v>10</v>
      </c>
      <c r="C91">
        <v>4</v>
      </c>
      <c r="D91">
        <v>9</v>
      </c>
      <c r="E91">
        <v>10</v>
      </c>
      <c r="F91">
        <v>67</v>
      </c>
      <c r="G91">
        <v>71</v>
      </c>
      <c r="H91">
        <v>9</v>
      </c>
      <c r="I91" s="12">
        <v>6.9749999999999996</v>
      </c>
      <c r="J91">
        <v>0</v>
      </c>
      <c r="K91">
        <v>17</v>
      </c>
      <c r="L91">
        <v>0</v>
      </c>
      <c r="M91">
        <v>0</v>
      </c>
      <c r="N91">
        <v>17</v>
      </c>
      <c r="O91">
        <v>4</v>
      </c>
      <c r="P91">
        <v>8</v>
      </c>
      <c r="Q91">
        <v>3</v>
      </c>
      <c r="R91">
        <v>0</v>
      </c>
      <c r="S91">
        <v>2</v>
      </c>
      <c r="T91" s="13">
        <v>26</v>
      </c>
      <c r="U91" s="13">
        <v>8.6</v>
      </c>
      <c r="V91" s="13">
        <v>6</v>
      </c>
      <c r="W91" s="13">
        <v>4.0999999999999996</v>
      </c>
      <c r="X91" s="11">
        <v>7.05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  <c r="AX91" s="1"/>
    </row>
    <row r="92" spans="1:50" x14ac:dyDescent="0.35">
      <c r="A92" s="1">
        <v>42225</v>
      </c>
      <c r="B92" t="s">
        <v>10</v>
      </c>
      <c r="C92">
        <v>4</v>
      </c>
      <c r="D92">
        <v>9</v>
      </c>
      <c r="E92">
        <v>11</v>
      </c>
      <c r="F92">
        <v>75</v>
      </c>
      <c r="G92">
        <v>87</v>
      </c>
      <c r="H92">
        <v>20</v>
      </c>
      <c r="I92" s="12">
        <v>4.4749999999999996</v>
      </c>
      <c r="J92">
        <v>0</v>
      </c>
      <c r="K92">
        <v>16</v>
      </c>
      <c r="L92">
        <v>0</v>
      </c>
      <c r="M92">
        <v>0</v>
      </c>
      <c r="N92">
        <v>16</v>
      </c>
      <c r="O92">
        <v>2</v>
      </c>
      <c r="P92">
        <v>10</v>
      </c>
      <c r="Q92">
        <v>4</v>
      </c>
      <c r="R92">
        <v>0</v>
      </c>
      <c r="S92">
        <v>0</v>
      </c>
      <c r="T92" s="13">
        <v>29</v>
      </c>
      <c r="U92" s="13">
        <v>6.8</v>
      </c>
      <c r="V92" s="13">
        <v>7</v>
      </c>
      <c r="W92" s="13">
        <v>5.0999999999999996</v>
      </c>
      <c r="X92" s="11">
        <v>7.1</v>
      </c>
      <c r="Y92">
        <v>10</v>
      </c>
      <c r="Z92">
        <v>20</v>
      </c>
      <c r="AA92" s="3">
        <v>10.043699999999999</v>
      </c>
      <c r="AB92" s="3">
        <v>3.8329</v>
      </c>
      <c r="AC92" s="3">
        <v>10.048999999999999</v>
      </c>
      <c r="AD92" s="3">
        <v>3.6055999999999999</v>
      </c>
      <c r="AE92" s="3">
        <v>10.064399999999999</v>
      </c>
      <c r="AF92" s="3">
        <v>3.8694999999999999</v>
      </c>
      <c r="AG92" s="3">
        <v>10.046200000000001</v>
      </c>
      <c r="AH92" s="3">
        <v>4.1589</v>
      </c>
      <c r="AI92" s="3">
        <v>10.062799999999999</v>
      </c>
      <c r="AJ92" s="3">
        <v>4.4432999999999998</v>
      </c>
      <c r="AK92" s="3">
        <v>10.006399999999999</v>
      </c>
      <c r="AL92" s="3">
        <v>4.2149000000000001</v>
      </c>
      <c r="AS92" t="s">
        <v>73</v>
      </c>
      <c r="AT92" t="s">
        <v>70</v>
      </c>
      <c r="AX92" s="1"/>
    </row>
    <row r="93" spans="1:50" x14ac:dyDescent="0.35">
      <c r="A93" s="1">
        <v>42225</v>
      </c>
      <c r="B93" t="s">
        <v>10</v>
      </c>
      <c r="C93">
        <v>4</v>
      </c>
      <c r="D93">
        <v>9</v>
      </c>
      <c r="E93">
        <v>12</v>
      </c>
      <c r="I93" s="12">
        <v>6.2</v>
      </c>
      <c r="J93">
        <v>0</v>
      </c>
      <c r="L93">
        <v>5</v>
      </c>
      <c r="T93" s="13"/>
      <c r="U93" s="13"/>
      <c r="V93" s="13"/>
      <c r="W93" s="13"/>
      <c r="X93" s="11">
        <v>6.1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>
        <v>42225</v>
      </c>
      <c r="B94" t="s">
        <v>10</v>
      </c>
      <c r="C94">
        <v>4</v>
      </c>
      <c r="D94">
        <v>9</v>
      </c>
      <c r="E94">
        <v>13</v>
      </c>
      <c r="I94" s="12">
        <v>2.85</v>
      </c>
      <c r="J94">
        <v>0</v>
      </c>
      <c r="L94">
        <v>7</v>
      </c>
      <c r="T94" s="13"/>
      <c r="U94" s="13"/>
      <c r="V94" s="13"/>
      <c r="W94" s="13"/>
      <c r="X94" s="11">
        <v>2.68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>
        <v>42225</v>
      </c>
      <c r="B95" t="s">
        <v>10</v>
      </c>
      <c r="C95">
        <v>4</v>
      </c>
      <c r="D95">
        <v>9</v>
      </c>
      <c r="E95">
        <v>14</v>
      </c>
      <c r="I95" s="12"/>
      <c r="T95" s="13"/>
      <c r="U95" s="13"/>
      <c r="V95" s="13"/>
      <c r="W95" s="13"/>
      <c r="X95" s="11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>
        <v>42225</v>
      </c>
      <c r="B96" t="s">
        <v>10</v>
      </c>
      <c r="C96">
        <v>4</v>
      </c>
      <c r="D96">
        <v>9</v>
      </c>
      <c r="E96">
        <v>15</v>
      </c>
      <c r="F96">
        <v>50</v>
      </c>
      <c r="G96">
        <v>58</v>
      </c>
      <c r="H96">
        <v>17</v>
      </c>
      <c r="I96" s="12">
        <v>1.825</v>
      </c>
      <c r="J96">
        <v>0</v>
      </c>
      <c r="K96">
        <v>2</v>
      </c>
      <c r="L96">
        <v>1</v>
      </c>
      <c r="M96">
        <v>0</v>
      </c>
      <c r="N96">
        <v>2</v>
      </c>
      <c r="O96">
        <v>0</v>
      </c>
      <c r="P96">
        <v>2</v>
      </c>
      <c r="Q96">
        <v>0</v>
      </c>
      <c r="R96">
        <v>0</v>
      </c>
      <c r="S96">
        <v>0</v>
      </c>
      <c r="T96" s="13">
        <v>37</v>
      </c>
      <c r="U96" s="13">
        <v>8.3000000000000007</v>
      </c>
      <c r="V96" s="13">
        <v>26</v>
      </c>
      <c r="W96" s="13">
        <v>6.2</v>
      </c>
      <c r="X96" s="11">
        <v>1.8</v>
      </c>
      <c r="Y96">
        <v>50</v>
      </c>
      <c r="Z96">
        <v>20</v>
      </c>
      <c r="AA96" s="3">
        <v>10.026400000000001</v>
      </c>
      <c r="AB96" s="3">
        <v>3.8031000000000001</v>
      </c>
      <c r="AC96" s="3">
        <v>10.0458</v>
      </c>
      <c r="AD96" s="3">
        <v>3.9260999999999999</v>
      </c>
      <c r="AE96" s="3">
        <v>10.0558</v>
      </c>
      <c r="AF96" s="3">
        <v>3.1240000000000001</v>
      </c>
      <c r="AG96" s="3">
        <v>10.0181</v>
      </c>
      <c r="AH96" s="3">
        <v>2.9832000000000001</v>
      </c>
      <c r="AI96" s="3">
        <v>10.001799999999999</v>
      </c>
      <c r="AJ96" s="3">
        <v>3.5406</v>
      </c>
      <c r="AK96" s="3">
        <v>10.0777</v>
      </c>
      <c r="AL96" s="3">
        <v>3.4826999999999999</v>
      </c>
      <c r="AS96" t="s">
        <v>73</v>
      </c>
      <c r="AT96" t="s">
        <v>70</v>
      </c>
      <c r="AX96" s="1"/>
    </row>
    <row r="97" spans="1:50" x14ac:dyDescent="0.35">
      <c r="A97" s="1">
        <v>42225</v>
      </c>
      <c r="B97" t="s">
        <v>10</v>
      </c>
      <c r="C97">
        <v>4</v>
      </c>
      <c r="D97">
        <v>9</v>
      </c>
      <c r="E97">
        <v>16</v>
      </c>
      <c r="I97" s="12">
        <v>2.6</v>
      </c>
      <c r="J97">
        <v>0</v>
      </c>
      <c r="L97">
        <v>4</v>
      </c>
      <c r="T97" s="13"/>
      <c r="U97" s="13"/>
      <c r="V97" s="13"/>
      <c r="W97" s="13"/>
      <c r="X97" s="11">
        <v>2.5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>
        <v>42225</v>
      </c>
      <c r="B98" t="s">
        <v>10</v>
      </c>
      <c r="C98">
        <v>4</v>
      </c>
      <c r="D98">
        <v>9</v>
      </c>
      <c r="E98">
        <v>17</v>
      </c>
      <c r="I98" s="12">
        <v>2.8</v>
      </c>
      <c r="J98">
        <v>0</v>
      </c>
      <c r="L98">
        <v>7</v>
      </c>
      <c r="T98" s="13"/>
      <c r="U98" s="13"/>
      <c r="V98" s="13"/>
      <c r="W98" s="13"/>
      <c r="X98" s="11">
        <v>2.7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>
        <v>42225</v>
      </c>
      <c r="B99" t="s">
        <v>10</v>
      </c>
      <c r="C99">
        <v>4</v>
      </c>
      <c r="D99">
        <v>9</v>
      </c>
      <c r="E99">
        <v>18</v>
      </c>
      <c r="F99">
        <v>80</v>
      </c>
      <c r="G99">
        <v>60</v>
      </c>
      <c r="H99">
        <v>20</v>
      </c>
      <c r="I99" s="12">
        <v>1.5249999999999999</v>
      </c>
      <c r="J99">
        <v>0</v>
      </c>
      <c r="K99">
        <v>10</v>
      </c>
      <c r="L99">
        <v>0</v>
      </c>
      <c r="M99">
        <v>1</v>
      </c>
      <c r="N99">
        <v>10</v>
      </c>
      <c r="O99">
        <v>1</v>
      </c>
      <c r="P99">
        <v>6</v>
      </c>
      <c r="Q99">
        <v>2</v>
      </c>
      <c r="R99">
        <v>1</v>
      </c>
      <c r="S99">
        <v>0</v>
      </c>
      <c r="T99" s="13">
        <v>27</v>
      </c>
      <c r="U99" s="13">
        <v>5.7</v>
      </c>
      <c r="V99" s="13">
        <v>7</v>
      </c>
      <c r="W99" s="13">
        <v>2.8</v>
      </c>
      <c r="X99" s="11">
        <v>1.3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>
        <v>42225</v>
      </c>
      <c r="B100" t="s">
        <v>10</v>
      </c>
      <c r="C100">
        <v>4</v>
      </c>
      <c r="D100">
        <v>9</v>
      </c>
      <c r="E100">
        <v>19</v>
      </c>
      <c r="I100" s="12">
        <v>0</v>
      </c>
      <c r="J100">
        <v>0</v>
      </c>
      <c r="L100">
        <v>6</v>
      </c>
      <c r="T100" s="13"/>
      <c r="U100" s="13"/>
      <c r="V100" s="13"/>
      <c r="W100" s="13"/>
      <c r="X100" s="11">
        <v>0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>
        <v>42225</v>
      </c>
      <c r="B101" t="s">
        <v>10</v>
      </c>
      <c r="C101">
        <v>4</v>
      </c>
      <c r="D101">
        <v>9</v>
      </c>
      <c r="E101">
        <v>20</v>
      </c>
      <c r="I101" s="12">
        <v>0.7</v>
      </c>
      <c r="J101">
        <v>0</v>
      </c>
      <c r="L101">
        <v>7</v>
      </c>
      <c r="T101" s="13"/>
      <c r="U101" s="13"/>
      <c r="V101" s="13"/>
      <c r="W101" s="13"/>
      <c r="X101" s="11">
        <v>0.6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>
        <v>42949</v>
      </c>
      <c r="B102" t="s">
        <v>11</v>
      </c>
      <c r="C102">
        <v>4</v>
      </c>
      <c r="D102">
        <v>9</v>
      </c>
      <c r="E102">
        <v>1</v>
      </c>
      <c r="I102" s="12"/>
      <c r="T102" s="13"/>
      <c r="U102" s="13"/>
      <c r="V102" s="13"/>
      <c r="W102" s="13"/>
      <c r="X102" s="11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S102" t="s">
        <v>73</v>
      </c>
      <c r="AT102" t="s">
        <v>71</v>
      </c>
      <c r="AX102" s="1"/>
    </row>
    <row r="103" spans="1:50" x14ac:dyDescent="0.35">
      <c r="A103" s="1">
        <v>42949</v>
      </c>
      <c r="B103" t="s">
        <v>11</v>
      </c>
      <c r="C103">
        <v>4</v>
      </c>
      <c r="D103">
        <v>9</v>
      </c>
      <c r="E103">
        <v>2</v>
      </c>
      <c r="I103" s="12"/>
      <c r="T103" s="13"/>
      <c r="U103" s="13"/>
      <c r="V103" s="13"/>
      <c r="W103" s="13"/>
      <c r="X103" s="11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t="s">
        <v>73</v>
      </c>
      <c r="AT103" t="s">
        <v>71</v>
      </c>
      <c r="AX103" s="1"/>
    </row>
    <row r="104" spans="1:50" x14ac:dyDescent="0.35">
      <c r="A104" s="1">
        <v>42949</v>
      </c>
      <c r="B104" t="s">
        <v>11</v>
      </c>
      <c r="C104">
        <v>4</v>
      </c>
      <c r="D104">
        <v>9</v>
      </c>
      <c r="E104">
        <v>3</v>
      </c>
      <c r="F104">
        <v>30</v>
      </c>
      <c r="G104">
        <v>50</v>
      </c>
      <c r="H104">
        <v>16</v>
      </c>
      <c r="I104" s="12">
        <v>0.5</v>
      </c>
      <c r="J104">
        <v>0</v>
      </c>
      <c r="K104">
        <v>6</v>
      </c>
      <c r="L104">
        <v>8</v>
      </c>
      <c r="M104">
        <v>0</v>
      </c>
      <c r="N104">
        <v>2</v>
      </c>
      <c r="O104">
        <v>0</v>
      </c>
      <c r="P104">
        <v>1</v>
      </c>
      <c r="Q104">
        <v>0</v>
      </c>
      <c r="R104">
        <v>0</v>
      </c>
      <c r="S104">
        <v>1</v>
      </c>
      <c r="T104" s="13">
        <v>35</v>
      </c>
      <c r="U104" s="13">
        <v>3.5</v>
      </c>
      <c r="V104" s="13">
        <v>0</v>
      </c>
      <c r="W104" s="13">
        <v>0</v>
      </c>
      <c r="X104" s="11">
        <v>0.7</v>
      </c>
      <c r="Y104">
        <v>100</v>
      </c>
      <c r="AA104" s="3">
        <v>10</v>
      </c>
      <c r="AB104" s="3">
        <v>2.8</v>
      </c>
      <c r="AC104" s="3">
        <v>10.1</v>
      </c>
      <c r="AD104" s="3">
        <v>2.5</v>
      </c>
      <c r="AE104" s="3">
        <v>10</v>
      </c>
      <c r="AF104" s="3">
        <v>2.1</v>
      </c>
      <c r="AG104" s="3"/>
      <c r="AH104" s="3"/>
      <c r="AI104" s="3"/>
      <c r="AJ104" s="3"/>
      <c r="AK104" s="3"/>
      <c r="AL104" s="3"/>
      <c r="AM104">
        <v>2999.8</v>
      </c>
      <c r="AN104">
        <v>258.2</v>
      </c>
      <c r="AO104">
        <v>3000.3</v>
      </c>
      <c r="AP104">
        <v>243.9</v>
      </c>
      <c r="AQ104">
        <v>2999.8</v>
      </c>
      <c r="AR104">
        <v>246</v>
      </c>
      <c r="AS104" s="3" t="s">
        <v>73</v>
      </c>
      <c r="AT104" s="3" t="s">
        <v>71</v>
      </c>
      <c r="AX104" s="1"/>
    </row>
    <row r="105" spans="1:50" x14ac:dyDescent="0.35">
      <c r="A105" s="1">
        <v>42949</v>
      </c>
      <c r="B105" t="s">
        <v>11</v>
      </c>
      <c r="C105">
        <v>4</v>
      </c>
      <c r="D105">
        <v>9</v>
      </c>
      <c r="E105">
        <v>4</v>
      </c>
      <c r="F105">
        <v>110</v>
      </c>
      <c r="G105">
        <v>90</v>
      </c>
      <c r="H105">
        <v>20</v>
      </c>
      <c r="I105" s="12">
        <v>2.25</v>
      </c>
      <c r="J105">
        <v>0</v>
      </c>
      <c r="K105">
        <v>6</v>
      </c>
      <c r="L105">
        <v>3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3</v>
      </c>
      <c r="T105" s="13">
        <v>0</v>
      </c>
      <c r="U105" s="13">
        <v>0</v>
      </c>
      <c r="V105" s="13">
        <v>0</v>
      </c>
      <c r="W105" s="13">
        <v>0</v>
      </c>
      <c r="X105" s="11">
        <v>2.2000000000000002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>
        <v>42949</v>
      </c>
      <c r="B106" t="s">
        <v>11</v>
      </c>
      <c r="C106">
        <v>4</v>
      </c>
      <c r="D106">
        <v>9</v>
      </c>
      <c r="E106">
        <v>5</v>
      </c>
      <c r="I106" s="12"/>
      <c r="T106" s="13"/>
      <c r="U106" s="13"/>
      <c r="V106" s="13"/>
      <c r="W106" s="13"/>
      <c r="X106" s="11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>
        <v>42949</v>
      </c>
      <c r="B107" t="s">
        <v>11</v>
      </c>
      <c r="C107">
        <v>4</v>
      </c>
      <c r="D107">
        <v>9</v>
      </c>
      <c r="E107">
        <v>6</v>
      </c>
      <c r="F107">
        <v>140</v>
      </c>
      <c r="G107">
        <v>100</v>
      </c>
      <c r="H107">
        <v>20</v>
      </c>
      <c r="I107" s="12">
        <v>3</v>
      </c>
      <c r="J107">
        <v>0</v>
      </c>
      <c r="K107" s="9">
        <v>6</v>
      </c>
      <c r="L107" s="9">
        <v>7</v>
      </c>
      <c r="M107" s="9">
        <v>0</v>
      </c>
      <c r="N107" s="9">
        <v>6</v>
      </c>
      <c r="O107" s="9">
        <v>0</v>
      </c>
      <c r="P107" s="9">
        <v>1</v>
      </c>
      <c r="Q107" s="9">
        <v>0</v>
      </c>
      <c r="R107" s="9">
        <v>2</v>
      </c>
      <c r="S107" s="9">
        <v>3</v>
      </c>
      <c r="T107" s="13">
        <v>19</v>
      </c>
      <c r="U107" s="13">
        <v>6.2</v>
      </c>
      <c r="V107" s="13">
        <v>9</v>
      </c>
      <c r="W107" s="13">
        <v>4.2</v>
      </c>
      <c r="X107" s="11">
        <v>2.75</v>
      </c>
      <c r="Y107">
        <v>20</v>
      </c>
      <c r="Z107">
        <v>5</v>
      </c>
      <c r="AA107" s="3">
        <v>10.199999999999999</v>
      </c>
      <c r="AB107" s="3">
        <v>3.3</v>
      </c>
      <c r="AC107" s="3">
        <v>10.199999999999999</v>
      </c>
      <c r="AD107" s="3">
        <v>3.3</v>
      </c>
      <c r="AE107" s="3">
        <v>10</v>
      </c>
      <c r="AF107" s="3">
        <v>4.4000000000000004</v>
      </c>
      <c r="AG107" s="3">
        <v>10</v>
      </c>
      <c r="AH107" s="3">
        <v>3.2</v>
      </c>
      <c r="AI107" s="3">
        <v>10</v>
      </c>
      <c r="AJ107" s="3">
        <v>2.9</v>
      </c>
      <c r="AK107" s="3">
        <v>10</v>
      </c>
      <c r="AL107" s="3">
        <v>3.2</v>
      </c>
      <c r="AS107" t="s">
        <v>73</v>
      </c>
      <c r="AT107" t="s">
        <v>71</v>
      </c>
      <c r="AX107" s="1"/>
    </row>
    <row r="108" spans="1:50" x14ac:dyDescent="0.35">
      <c r="A108" s="1">
        <v>42949</v>
      </c>
      <c r="B108" t="s">
        <v>11</v>
      </c>
      <c r="C108">
        <v>4</v>
      </c>
      <c r="D108">
        <v>9</v>
      </c>
      <c r="E108">
        <v>7</v>
      </c>
      <c r="I108" s="12"/>
      <c r="K108" s="9"/>
      <c r="L108" s="9"/>
      <c r="M108" s="9"/>
      <c r="N108" s="9"/>
      <c r="O108" s="9"/>
      <c r="P108" s="9"/>
      <c r="Q108" s="9"/>
      <c r="R108" s="9"/>
      <c r="S108" s="9"/>
      <c r="T108" s="13"/>
      <c r="U108" s="13"/>
      <c r="V108" s="13"/>
      <c r="W108" s="13"/>
      <c r="X108" s="11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>
        <v>42949</v>
      </c>
      <c r="B109" t="s">
        <v>11</v>
      </c>
      <c r="C109">
        <v>4</v>
      </c>
      <c r="D109">
        <v>9</v>
      </c>
      <c r="E109">
        <v>8</v>
      </c>
      <c r="F109">
        <v>40</v>
      </c>
      <c r="G109">
        <v>70</v>
      </c>
      <c r="H109">
        <v>14</v>
      </c>
      <c r="I109" s="12">
        <v>0.25</v>
      </c>
      <c r="J109">
        <v>0</v>
      </c>
      <c r="K109" s="9">
        <v>5</v>
      </c>
      <c r="L109" s="9">
        <v>4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1</v>
      </c>
      <c r="T109" s="13">
        <v>0</v>
      </c>
      <c r="U109" s="13">
        <v>0</v>
      </c>
      <c r="V109" s="13">
        <v>0</v>
      </c>
      <c r="W109" s="13">
        <v>0</v>
      </c>
      <c r="X109" s="11">
        <v>0.15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>
        <v>42949</v>
      </c>
      <c r="B110" t="s">
        <v>11</v>
      </c>
      <c r="C110">
        <v>4</v>
      </c>
      <c r="D110">
        <v>9</v>
      </c>
      <c r="E110">
        <v>9</v>
      </c>
      <c r="F110">
        <v>75</v>
      </c>
      <c r="G110">
        <v>80</v>
      </c>
      <c r="H110">
        <v>20</v>
      </c>
      <c r="I110" s="12">
        <v>4</v>
      </c>
      <c r="J110">
        <v>1</v>
      </c>
      <c r="K110" s="9">
        <v>6</v>
      </c>
      <c r="L110" s="9">
        <v>9</v>
      </c>
      <c r="M110" s="9">
        <v>0</v>
      </c>
      <c r="N110" s="9">
        <v>6</v>
      </c>
      <c r="O110" s="9">
        <v>0</v>
      </c>
      <c r="P110" s="9">
        <v>0</v>
      </c>
      <c r="Q110" s="9">
        <v>0</v>
      </c>
      <c r="R110" s="9">
        <v>3</v>
      </c>
      <c r="S110" s="9">
        <v>3</v>
      </c>
      <c r="T110" s="13">
        <v>27</v>
      </c>
      <c r="U110" s="13">
        <v>6.9</v>
      </c>
      <c r="V110" s="13">
        <v>13</v>
      </c>
      <c r="W110" s="13">
        <v>4.4000000000000004</v>
      </c>
      <c r="X110" s="11">
        <f>3.45+0.9</f>
        <v>4.3500000000000005</v>
      </c>
      <c r="Y110">
        <v>20</v>
      </c>
      <c r="Z110">
        <v>40</v>
      </c>
      <c r="AA110" s="3">
        <v>10.199999999999999</v>
      </c>
      <c r="AB110" s="3">
        <v>4.3</v>
      </c>
      <c r="AC110" s="3">
        <v>10</v>
      </c>
      <c r="AD110" s="3">
        <v>4.0999999999999996</v>
      </c>
      <c r="AE110" s="3">
        <v>10</v>
      </c>
      <c r="AF110" s="3">
        <v>4.5</v>
      </c>
      <c r="AG110" s="3">
        <v>10</v>
      </c>
      <c r="AH110" s="3">
        <v>4.0999999999999996</v>
      </c>
      <c r="AI110" s="3">
        <v>10</v>
      </c>
      <c r="AJ110" s="3">
        <v>3.8</v>
      </c>
      <c r="AK110" s="3">
        <v>10</v>
      </c>
      <c r="AL110" s="3">
        <v>3.9</v>
      </c>
      <c r="AS110" t="s">
        <v>73</v>
      </c>
      <c r="AT110" t="s">
        <v>71</v>
      </c>
      <c r="AX110" s="1"/>
    </row>
    <row r="111" spans="1:50" x14ac:dyDescent="0.35">
      <c r="A111" s="1">
        <v>42949</v>
      </c>
      <c r="B111" t="s">
        <v>11</v>
      </c>
      <c r="C111">
        <v>4</v>
      </c>
      <c r="D111">
        <v>9</v>
      </c>
      <c r="E111">
        <v>10</v>
      </c>
      <c r="I111" s="12"/>
      <c r="K111" s="9"/>
      <c r="L111" s="9"/>
      <c r="M111" s="9"/>
      <c r="N111" s="9"/>
      <c r="O111" s="9"/>
      <c r="P111" s="9"/>
      <c r="Q111" s="9"/>
      <c r="R111" s="9"/>
      <c r="S111" s="9"/>
      <c r="T111" s="13"/>
      <c r="U111" s="13"/>
      <c r="V111" s="13"/>
      <c r="W111" s="13"/>
      <c r="X111" s="11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>
        <v>42949</v>
      </c>
      <c r="B112" t="s">
        <v>11</v>
      </c>
      <c r="C112">
        <v>4</v>
      </c>
      <c r="D112">
        <v>9</v>
      </c>
      <c r="E112">
        <v>11</v>
      </c>
      <c r="F112">
        <v>80</v>
      </c>
      <c r="G112">
        <v>130</v>
      </c>
      <c r="H112">
        <v>25</v>
      </c>
      <c r="I112" s="12">
        <v>4</v>
      </c>
      <c r="J112">
        <v>1</v>
      </c>
      <c r="K112" s="9">
        <v>7</v>
      </c>
      <c r="L112" s="9">
        <v>7</v>
      </c>
      <c r="M112" s="9">
        <v>0</v>
      </c>
      <c r="N112" s="9">
        <v>6</v>
      </c>
      <c r="O112" s="9">
        <v>3</v>
      </c>
      <c r="P112" s="9">
        <v>2</v>
      </c>
      <c r="Q112" s="9">
        <v>0</v>
      </c>
      <c r="R112" s="9">
        <v>1</v>
      </c>
      <c r="S112" s="9">
        <v>0</v>
      </c>
      <c r="T112" s="13">
        <v>16</v>
      </c>
      <c r="U112" s="13">
        <v>6.3</v>
      </c>
      <c r="V112" s="13">
        <v>19</v>
      </c>
      <c r="W112" s="13">
        <v>4.3</v>
      </c>
      <c r="X112" s="11">
        <v>4.1500000000000004</v>
      </c>
      <c r="Y112">
        <v>15</v>
      </c>
      <c r="Z112">
        <v>10</v>
      </c>
      <c r="AA112" s="3">
        <v>10.1</v>
      </c>
      <c r="AB112" s="3">
        <v>3.6</v>
      </c>
      <c r="AC112" s="3">
        <v>10</v>
      </c>
      <c r="AD112" s="3">
        <v>3.4</v>
      </c>
      <c r="AE112" s="3">
        <v>10</v>
      </c>
      <c r="AF112" s="3">
        <v>3.9</v>
      </c>
      <c r="AG112" s="3">
        <v>10.3</v>
      </c>
      <c r="AH112" s="3">
        <v>4.3</v>
      </c>
      <c r="AI112" s="3">
        <v>10.1</v>
      </c>
      <c r="AJ112" s="3">
        <v>4.3</v>
      </c>
      <c r="AK112" s="3">
        <v>10.199999999999999</v>
      </c>
      <c r="AL112" s="3">
        <v>4.0999999999999996</v>
      </c>
      <c r="AS112" t="s">
        <v>73</v>
      </c>
      <c r="AT112" t="s">
        <v>71</v>
      </c>
      <c r="AX112" s="1"/>
    </row>
    <row r="113" spans="1:50" x14ac:dyDescent="0.35">
      <c r="A113" s="1">
        <v>42949</v>
      </c>
      <c r="B113" t="s">
        <v>11</v>
      </c>
      <c r="C113">
        <v>4</v>
      </c>
      <c r="D113">
        <v>9</v>
      </c>
      <c r="E113">
        <v>12</v>
      </c>
      <c r="F113">
        <v>60</v>
      </c>
      <c r="G113">
        <v>90</v>
      </c>
      <c r="H113">
        <v>15</v>
      </c>
      <c r="I113" s="12">
        <v>1</v>
      </c>
      <c r="J113">
        <v>1</v>
      </c>
      <c r="K113" s="9">
        <v>3</v>
      </c>
      <c r="L113" s="9">
        <v>5</v>
      </c>
      <c r="M113" s="9">
        <v>0</v>
      </c>
      <c r="N113" s="9">
        <v>3</v>
      </c>
      <c r="O113" s="9">
        <v>0</v>
      </c>
      <c r="P113" s="9">
        <v>0</v>
      </c>
      <c r="Q113" s="9">
        <v>0</v>
      </c>
      <c r="R113" s="9">
        <v>1</v>
      </c>
      <c r="S113" s="9">
        <v>2</v>
      </c>
      <c r="T113" s="13">
        <v>7</v>
      </c>
      <c r="U113" s="13">
        <v>3.8</v>
      </c>
      <c r="V113" s="13">
        <v>0</v>
      </c>
      <c r="W113" s="13">
        <v>0</v>
      </c>
      <c r="X113" s="11">
        <v>1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  <c r="AX113" s="1"/>
    </row>
    <row r="114" spans="1:50" x14ac:dyDescent="0.35">
      <c r="A114" s="1">
        <v>42949</v>
      </c>
      <c r="B114" t="s">
        <v>11</v>
      </c>
      <c r="C114">
        <v>4</v>
      </c>
      <c r="D114">
        <v>9</v>
      </c>
      <c r="E114">
        <v>13</v>
      </c>
      <c r="I114" s="12"/>
      <c r="T114" s="13"/>
      <c r="U114" s="13"/>
      <c r="V114" s="13"/>
      <c r="W114" s="13"/>
      <c r="X114" s="11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>
        <v>42949</v>
      </c>
      <c r="B115" t="s">
        <v>11</v>
      </c>
      <c r="C115">
        <v>4</v>
      </c>
      <c r="D115">
        <v>9</v>
      </c>
      <c r="E115">
        <v>14</v>
      </c>
      <c r="F115">
        <v>50</v>
      </c>
      <c r="G115">
        <v>80</v>
      </c>
      <c r="H115">
        <v>20</v>
      </c>
      <c r="I115" s="12">
        <v>1</v>
      </c>
      <c r="J115">
        <v>0</v>
      </c>
      <c r="K115">
        <v>7</v>
      </c>
      <c r="L115">
        <v>11</v>
      </c>
      <c r="M115">
        <v>0</v>
      </c>
      <c r="N115">
        <v>5</v>
      </c>
      <c r="O115">
        <v>1</v>
      </c>
      <c r="P115">
        <v>0</v>
      </c>
      <c r="Q115">
        <v>0</v>
      </c>
      <c r="R115">
        <v>1</v>
      </c>
      <c r="S115">
        <v>3</v>
      </c>
      <c r="T115" s="13">
        <v>12</v>
      </c>
      <c r="U115" s="13">
        <v>5.4</v>
      </c>
      <c r="V115" s="13">
        <v>6</v>
      </c>
      <c r="W115" s="13">
        <v>3.8</v>
      </c>
      <c r="X115" s="11">
        <v>0.95</v>
      </c>
      <c r="Y115">
        <v>10</v>
      </c>
      <c r="Z115">
        <v>20</v>
      </c>
      <c r="AA115" s="3">
        <v>10.3</v>
      </c>
      <c r="AB115" s="3">
        <v>4</v>
      </c>
      <c r="AC115" s="3">
        <v>10.1</v>
      </c>
      <c r="AD115" s="3">
        <v>3.9</v>
      </c>
      <c r="AE115" s="3">
        <v>10.1</v>
      </c>
      <c r="AF115" s="3">
        <v>4.2</v>
      </c>
      <c r="AG115" s="3">
        <v>8.5</v>
      </c>
      <c r="AH115" s="3">
        <v>2.8</v>
      </c>
      <c r="AI115" s="3">
        <v>9.6</v>
      </c>
      <c r="AJ115" s="3">
        <v>3.6</v>
      </c>
      <c r="AK115" s="3">
        <v>7.9</v>
      </c>
      <c r="AL115" s="3">
        <v>2.7</v>
      </c>
      <c r="AS115" t="s">
        <v>73</v>
      </c>
      <c r="AT115" t="s">
        <v>71</v>
      </c>
      <c r="AX115" s="1"/>
    </row>
    <row r="116" spans="1:50" x14ac:dyDescent="0.35">
      <c r="A116" s="1">
        <v>42949</v>
      </c>
      <c r="B116" t="s">
        <v>11</v>
      </c>
      <c r="C116">
        <v>4</v>
      </c>
      <c r="D116">
        <v>9</v>
      </c>
      <c r="E116">
        <v>15</v>
      </c>
      <c r="F116">
        <v>70</v>
      </c>
      <c r="G116">
        <v>80</v>
      </c>
      <c r="H116">
        <v>16</v>
      </c>
      <c r="I116" s="12">
        <v>1.5</v>
      </c>
      <c r="J116">
        <v>1</v>
      </c>
      <c r="K116">
        <v>3</v>
      </c>
      <c r="L116">
        <v>7</v>
      </c>
      <c r="M116">
        <v>0</v>
      </c>
      <c r="N116">
        <v>3</v>
      </c>
      <c r="O116">
        <v>0</v>
      </c>
      <c r="P116">
        <v>0</v>
      </c>
      <c r="Q116">
        <v>0</v>
      </c>
      <c r="R116">
        <v>1</v>
      </c>
      <c r="S116">
        <v>2</v>
      </c>
      <c r="T116" s="13">
        <v>0</v>
      </c>
      <c r="U116" s="13">
        <v>0</v>
      </c>
      <c r="V116" s="13">
        <v>0</v>
      </c>
      <c r="W116" s="13">
        <v>0</v>
      </c>
      <c r="X116" s="11">
        <v>1.55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  <c r="AX116" s="1"/>
    </row>
    <row r="117" spans="1:50" x14ac:dyDescent="0.35">
      <c r="A117" s="1">
        <v>42949</v>
      </c>
      <c r="B117" t="s">
        <v>11</v>
      </c>
      <c r="C117">
        <v>4</v>
      </c>
      <c r="D117">
        <v>9</v>
      </c>
      <c r="E117">
        <v>16</v>
      </c>
      <c r="I117" s="12"/>
      <c r="T117" s="13"/>
      <c r="U117" s="13"/>
      <c r="V117" s="13"/>
      <c r="W117" s="13"/>
      <c r="X117" s="1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>
        <v>42949</v>
      </c>
      <c r="B118" t="s">
        <v>11</v>
      </c>
      <c r="C118">
        <v>4</v>
      </c>
      <c r="D118">
        <v>9</v>
      </c>
      <c r="E118">
        <v>17</v>
      </c>
      <c r="I118" s="12"/>
      <c r="T118" s="13"/>
      <c r="U118" s="13"/>
      <c r="V118" s="13"/>
      <c r="W118" s="13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>
        <v>42949</v>
      </c>
      <c r="B119" t="s">
        <v>11</v>
      </c>
      <c r="C119">
        <v>4</v>
      </c>
      <c r="D119">
        <v>9</v>
      </c>
      <c r="E119">
        <v>18</v>
      </c>
      <c r="F119">
        <v>70</v>
      </c>
      <c r="G119">
        <v>80</v>
      </c>
      <c r="H119">
        <v>20</v>
      </c>
      <c r="I119" s="12">
        <v>1</v>
      </c>
      <c r="J119">
        <v>0</v>
      </c>
      <c r="K119">
        <v>3</v>
      </c>
      <c r="L119">
        <v>3</v>
      </c>
      <c r="M119">
        <v>0</v>
      </c>
      <c r="N119">
        <v>3</v>
      </c>
      <c r="O119">
        <v>0</v>
      </c>
      <c r="P119">
        <v>0</v>
      </c>
      <c r="Q119">
        <v>0</v>
      </c>
      <c r="R119">
        <v>1</v>
      </c>
      <c r="S119">
        <v>2</v>
      </c>
      <c r="T119" s="13">
        <v>2.7</v>
      </c>
      <c r="U119" s="13">
        <v>5</v>
      </c>
      <c r="V119" s="13">
        <v>0</v>
      </c>
      <c r="W119" s="13">
        <v>0</v>
      </c>
      <c r="X119" s="11">
        <v>0.85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>
        <v>42949</v>
      </c>
      <c r="B120" t="s">
        <v>11</v>
      </c>
      <c r="C120">
        <v>4</v>
      </c>
      <c r="D120">
        <v>9</v>
      </c>
      <c r="E120">
        <v>19</v>
      </c>
      <c r="I120" s="12"/>
      <c r="T120" s="13"/>
      <c r="U120" s="13"/>
      <c r="V120" s="13"/>
      <c r="W120" s="13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>
        <v>42949</v>
      </c>
      <c r="B121" t="s">
        <v>11</v>
      </c>
      <c r="C121">
        <v>4</v>
      </c>
      <c r="D121">
        <v>9</v>
      </c>
      <c r="E121">
        <v>20</v>
      </c>
      <c r="I121" s="12"/>
      <c r="T121" s="13"/>
      <c r="U121" s="13"/>
      <c r="V121" s="13"/>
      <c r="W121" s="13"/>
      <c r="X121" s="1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>
        <v>42225</v>
      </c>
      <c r="B122" t="s">
        <v>14</v>
      </c>
      <c r="C122">
        <v>5</v>
      </c>
      <c r="D122">
        <v>8</v>
      </c>
      <c r="E122">
        <v>1</v>
      </c>
      <c r="F122">
        <v>89</v>
      </c>
      <c r="G122">
        <v>89</v>
      </c>
      <c r="H122">
        <v>16</v>
      </c>
      <c r="I122" s="12">
        <v>5.0999999999999996</v>
      </c>
      <c r="J122">
        <v>3</v>
      </c>
      <c r="K122">
        <v>10</v>
      </c>
      <c r="L122">
        <v>0</v>
      </c>
      <c r="M122">
        <v>0</v>
      </c>
      <c r="N122">
        <v>10</v>
      </c>
      <c r="O122">
        <v>0</v>
      </c>
      <c r="P122">
        <v>7</v>
      </c>
      <c r="Q122">
        <v>3</v>
      </c>
      <c r="R122">
        <v>0</v>
      </c>
      <c r="S122">
        <v>0</v>
      </c>
      <c r="T122" s="13">
        <v>41</v>
      </c>
      <c r="U122" s="13">
        <v>6</v>
      </c>
      <c r="V122" s="13">
        <v>8</v>
      </c>
      <c r="W122" s="13">
        <v>4</v>
      </c>
      <c r="X122" s="11">
        <v>4.9800000000000004</v>
      </c>
      <c r="Y122">
        <v>30</v>
      </c>
      <c r="Z122">
        <v>20</v>
      </c>
      <c r="AA122" s="5">
        <v>10.0511</v>
      </c>
      <c r="AB122" s="5"/>
      <c r="AC122" s="5">
        <v>10.043699999999999</v>
      </c>
      <c r="AD122" s="5">
        <v>3.9148999999999998</v>
      </c>
      <c r="AE122" s="5">
        <v>10.015000000000001</v>
      </c>
      <c r="AF122" s="5">
        <v>3.6171000000000002</v>
      </c>
      <c r="AG122" s="5">
        <v>10.0669</v>
      </c>
      <c r="AH122" s="5">
        <v>3.9741</v>
      </c>
      <c r="AI122" s="5">
        <v>10.0671</v>
      </c>
      <c r="AJ122" s="5">
        <v>4.0427</v>
      </c>
      <c r="AK122" s="5">
        <v>10.028700000000001</v>
      </c>
      <c r="AL122" s="5">
        <v>3.9788999999999999</v>
      </c>
      <c r="AM122" s="7">
        <v>3000.8</v>
      </c>
      <c r="AN122" s="7">
        <v>266.8</v>
      </c>
      <c r="AO122" s="7">
        <v>3000.2</v>
      </c>
      <c r="AP122" s="7">
        <v>281</v>
      </c>
      <c r="AQ122" s="7">
        <v>3000.5</v>
      </c>
      <c r="AR122" s="7">
        <v>262</v>
      </c>
      <c r="AS122" s="3" t="s">
        <v>74</v>
      </c>
      <c r="AT122" s="3" t="s">
        <v>70</v>
      </c>
      <c r="AX122" s="1"/>
    </row>
    <row r="123" spans="1:50" x14ac:dyDescent="0.35">
      <c r="A123" s="1">
        <v>42225</v>
      </c>
      <c r="B123" t="s">
        <v>14</v>
      </c>
      <c r="C123">
        <v>5</v>
      </c>
      <c r="D123">
        <v>8</v>
      </c>
      <c r="E123">
        <v>2</v>
      </c>
      <c r="F123">
        <v>105</v>
      </c>
      <c r="G123">
        <v>124</v>
      </c>
      <c r="H123">
        <v>10</v>
      </c>
      <c r="I123" s="12">
        <v>7.1</v>
      </c>
      <c r="J123">
        <v>0</v>
      </c>
      <c r="K123" s="9">
        <v>12</v>
      </c>
      <c r="L123">
        <v>1</v>
      </c>
      <c r="M123">
        <v>0</v>
      </c>
      <c r="N123">
        <v>12</v>
      </c>
      <c r="O123">
        <v>2</v>
      </c>
      <c r="P123">
        <v>5</v>
      </c>
      <c r="Q123">
        <v>3</v>
      </c>
      <c r="R123">
        <v>0</v>
      </c>
      <c r="S123">
        <v>2</v>
      </c>
      <c r="T123" s="13">
        <v>51</v>
      </c>
      <c r="U123" s="13">
        <v>7.75</v>
      </c>
      <c r="V123" s="13">
        <v>4.5</v>
      </c>
      <c r="W123" s="13">
        <v>3</v>
      </c>
      <c r="X123" s="11">
        <v>7.08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>
        <v>42225</v>
      </c>
      <c r="B124" t="s">
        <v>14</v>
      </c>
      <c r="C124">
        <v>5</v>
      </c>
      <c r="D124">
        <v>8</v>
      </c>
      <c r="E124">
        <v>3</v>
      </c>
      <c r="F124">
        <v>40</v>
      </c>
      <c r="G124">
        <v>60</v>
      </c>
      <c r="H124">
        <v>12</v>
      </c>
      <c r="I124" s="12">
        <v>0.8</v>
      </c>
      <c r="J124">
        <v>0</v>
      </c>
      <c r="K124">
        <v>3</v>
      </c>
      <c r="L124">
        <v>2</v>
      </c>
      <c r="M124">
        <v>0</v>
      </c>
      <c r="N124">
        <v>3</v>
      </c>
      <c r="O124">
        <v>0</v>
      </c>
      <c r="P124">
        <v>3</v>
      </c>
      <c r="Q124">
        <v>0</v>
      </c>
      <c r="R124">
        <v>0</v>
      </c>
      <c r="S124">
        <v>0</v>
      </c>
      <c r="T124" s="13">
        <v>25</v>
      </c>
      <c r="U124" s="13">
        <v>5.7</v>
      </c>
      <c r="V124" s="13">
        <v>14.5</v>
      </c>
      <c r="W124" s="13">
        <v>4.0999999999999996</v>
      </c>
      <c r="X124" s="11">
        <v>0.68</v>
      </c>
      <c r="Y124">
        <v>10</v>
      </c>
      <c r="Z124">
        <v>10</v>
      </c>
      <c r="AA124" s="5">
        <v>10.097200000000001</v>
      </c>
      <c r="AB124" s="5">
        <v>3.8668</v>
      </c>
      <c r="AC124" s="5">
        <v>10.023899999999999</v>
      </c>
      <c r="AD124" s="5">
        <v>3.7421000000000002</v>
      </c>
      <c r="AE124" s="5">
        <v>10.0503</v>
      </c>
      <c r="AF124" s="5">
        <v>3.9994000000000001</v>
      </c>
      <c r="AG124" s="5">
        <v>10.0055</v>
      </c>
      <c r="AH124" s="5">
        <v>4.1348000000000003</v>
      </c>
      <c r="AI124" s="5">
        <v>10.0207</v>
      </c>
      <c r="AJ124" s="5">
        <v>3.9371</v>
      </c>
      <c r="AK124" s="5">
        <v>10.010199999999999</v>
      </c>
      <c r="AL124" s="5">
        <v>4.2394999999999996</v>
      </c>
      <c r="AS124" t="s">
        <v>74</v>
      </c>
      <c r="AT124" t="s">
        <v>70</v>
      </c>
      <c r="AX124" s="1"/>
    </row>
    <row r="125" spans="1:50" x14ac:dyDescent="0.35">
      <c r="A125" s="1">
        <v>42225</v>
      </c>
      <c r="B125" t="s">
        <v>14</v>
      </c>
      <c r="C125">
        <v>5</v>
      </c>
      <c r="D125">
        <v>8</v>
      </c>
      <c r="E125">
        <v>4</v>
      </c>
      <c r="I125" s="12">
        <v>5.38</v>
      </c>
      <c r="J125">
        <v>2</v>
      </c>
      <c r="L125">
        <v>0</v>
      </c>
      <c r="T125" s="13"/>
      <c r="U125" s="13"/>
      <c r="V125" s="13"/>
      <c r="W125" s="13"/>
      <c r="X125" s="11">
        <v>5.3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>
        <v>42225</v>
      </c>
      <c r="B126" t="s">
        <v>14</v>
      </c>
      <c r="C126">
        <v>5</v>
      </c>
      <c r="D126">
        <v>8</v>
      </c>
      <c r="E126">
        <v>5</v>
      </c>
      <c r="F126">
        <v>70</v>
      </c>
      <c r="G126">
        <v>60</v>
      </c>
      <c r="H126">
        <v>13</v>
      </c>
      <c r="I126" s="12">
        <v>5</v>
      </c>
      <c r="J126">
        <v>2</v>
      </c>
      <c r="K126">
        <v>7</v>
      </c>
      <c r="L126">
        <v>3</v>
      </c>
      <c r="M126">
        <v>0</v>
      </c>
      <c r="N126">
        <v>7</v>
      </c>
      <c r="O126">
        <v>0</v>
      </c>
      <c r="P126">
        <v>5</v>
      </c>
      <c r="Q126">
        <v>2</v>
      </c>
      <c r="R126">
        <v>0</v>
      </c>
      <c r="S126">
        <v>0</v>
      </c>
      <c r="T126" s="13">
        <v>35</v>
      </c>
      <c r="U126" s="13">
        <v>9.85</v>
      </c>
      <c r="V126" s="13">
        <v>8.5</v>
      </c>
      <c r="W126" s="13">
        <v>4.5999999999999996</v>
      </c>
      <c r="X126" s="11">
        <v>5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>
        <v>42225</v>
      </c>
      <c r="B127" t="s">
        <v>14</v>
      </c>
      <c r="C127">
        <v>5</v>
      </c>
      <c r="D127">
        <v>8</v>
      </c>
      <c r="E127">
        <v>6</v>
      </c>
      <c r="I127" s="12">
        <v>1.85</v>
      </c>
      <c r="J127">
        <v>0</v>
      </c>
      <c r="L127">
        <v>0</v>
      </c>
      <c r="T127" s="13"/>
      <c r="U127" s="13"/>
      <c r="V127" s="13"/>
      <c r="W127" s="13"/>
      <c r="X127" s="11">
        <v>1.85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>
        <v>42225</v>
      </c>
      <c r="B128" t="s">
        <v>14</v>
      </c>
      <c r="C128">
        <v>5</v>
      </c>
      <c r="D128">
        <v>8</v>
      </c>
      <c r="E128">
        <v>7</v>
      </c>
      <c r="I128" s="12">
        <v>4.82</v>
      </c>
      <c r="J128">
        <v>2</v>
      </c>
      <c r="L128">
        <v>1</v>
      </c>
      <c r="T128" s="13"/>
      <c r="U128" s="13"/>
      <c r="V128" s="13"/>
      <c r="W128" s="13"/>
      <c r="X128" s="11">
        <v>4.57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>
        <v>42225</v>
      </c>
      <c r="B129" t="s">
        <v>14</v>
      </c>
      <c r="C129">
        <v>5</v>
      </c>
      <c r="D129">
        <v>8</v>
      </c>
      <c r="E129">
        <v>8</v>
      </c>
      <c r="I129" s="12">
        <v>5.05</v>
      </c>
      <c r="J129">
        <v>1</v>
      </c>
      <c r="L129">
        <v>0</v>
      </c>
      <c r="T129" s="13"/>
      <c r="U129" s="13"/>
      <c r="V129" s="13"/>
      <c r="W129" s="13"/>
      <c r="X129" s="11">
        <v>4.78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t="s">
        <v>74</v>
      </c>
      <c r="AT129" t="s">
        <v>70</v>
      </c>
      <c r="AX129" s="1"/>
    </row>
    <row r="130" spans="1:50" x14ac:dyDescent="0.35">
      <c r="A130" s="1">
        <v>42225</v>
      </c>
      <c r="B130" t="s">
        <v>14</v>
      </c>
      <c r="C130">
        <v>5</v>
      </c>
      <c r="D130">
        <v>8</v>
      </c>
      <c r="E130">
        <v>9</v>
      </c>
      <c r="F130">
        <v>62</v>
      </c>
      <c r="G130">
        <v>85</v>
      </c>
      <c r="H130">
        <v>18</v>
      </c>
      <c r="I130" s="12">
        <v>4.8</v>
      </c>
      <c r="J130">
        <v>1</v>
      </c>
      <c r="K130">
        <v>8</v>
      </c>
      <c r="L130">
        <v>0</v>
      </c>
      <c r="M130">
        <v>0</v>
      </c>
      <c r="N130">
        <v>8</v>
      </c>
      <c r="O130">
        <v>1</v>
      </c>
      <c r="P130">
        <v>7</v>
      </c>
      <c r="Q130">
        <v>0</v>
      </c>
      <c r="R130">
        <v>0</v>
      </c>
      <c r="S130">
        <v>0</v>
      </c>
      <c r="T130" s="13">
        <v>31</v>
      </c>
      <c r="U130" s="13">
        <v>8.1</v>
      </c>
      <c r="V130" s="13">
        <v>19</v>
      </c>
      <c r="W130" s="13">
        <v>5.7</v>
      </c>
      <c r="X130" s="11">
        <v>4.5999999999999996</v>
      </c>
      <c r="Y130">
        <v>10</v>
      </c>
      <c r="Z130">
        <v>20</v>
      </c>
      <c r="AA130" s="5">
        <v>10.0006</v>
      </c>
      <c r="AB130" s="5">
        <v>4.0873999999999997</v>
      </c>
      <c r="AC130" s="5">
        <v>10.096</v>
      </c>
      <c r="AD130" s="5">
        <v>4.0925000000000002</v>
      </c>
      <c r="AE130" s="5">
        <v>10.0497</v>
      </c>
      <c r="AF130" s="5">
        <v>3.8559000000000001</v>
      </c>
      <c r="AG130" s="5">
        <v>10.008800000000001</v>
      </c>
      <c r="AH130" s="5">
        <v>4.2065999999999999</v>
      </c>
      <c r="AI130" s="5">
        <v>10.0397</v>
      </c>
      <c r="AJ130" s="5">
        <v>3.9243000000000001</v>
      </c>
      <c r="AK130" s="5">
        <v>10.0047</v>
      </c>
      <c r="AL130" s="5">
        <v>4.3555999999999999</v>
      </c>
      <c r="AS130" t="s">
        <v>74</v>
      </c>
      <c r="AT130" t="s">
        <v>70</v>
      </c>
      <c r="AX130" s="1"/>
    </row>
    <row r="131" spans="1:50" x14ac:dyDescent="0.35">
      <c r="A131" s="1">
        <v>42225</v>
      </c>
      <c r="B131" t="s">
        <v>14</v>
      </c>
      <c r="C131">
        <v>5</v>
      </c>
      <c r="D131">
        <v>8</v>
      </c>
      <c r="E131">
        <v>10</v>
      </c>
      <c r="I131" s="12">
        <v>1.25</v>
      </c>
      <c r="J131">
        <v>1</v>
      </c>
      <c r="L131">
        <v>1</v>
      </c>
      <c r="T131" s="13"/>
      <c r="U131" s="13"/>
      <c r="V131" s="13"/>
      <c r="W131" s="13"/>
      <c r="X131" s="11">
        <v>1.1000000000000001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>
        <v>42225</v>
      </c>
      <c r="B132" t="s">
        <v>14</v>
      </c>
      <c r="C132">
        <v>5</v>
      </c>
      <c r="D132">
        <v>8</v>
      </c>
      <c r="E132">
        <v>11</v>
      </c>
      <c r="F132">
        <v>92</v>
      </c>
      <c r="G132">
        <v>83</v>
      </c>
      <c r="H132">
        <v>17</v>
      </c>
      <c r="I132" s="12">
        <v>3.7</v>
      </c>
      <c r="J132">
        <v>2</v>
      </c>
      <c r="K132">
        <v>8</v>
      </c>
      <c r="L132">
        <v>0</v>
      </c>
      <c r="M132">
        <v>0</v>
      </c>
      <c r="N132">
        <v>8</v>
      </c>
      <c r="O132">
        <v>0</v>
      </c>
      <c r="P132">
        <v>7</v>
      </c>
      <c r="Q132">
        <v>0</v>
      </c>
      <c r="R132">
        <v>0</v>
      </c>
      <c r="S132">
        <v>1</v>
      </c>
      <c r="T132" s="13">
        <v>36</v>
      </c>
      <c r="U132" s="13">
        <v>6.85</v>
      </c>
      <c r="V132" s="13">
        <v>15</v>
      </c>
      <c r="W132" s="13">
        <v>4.2</v>
      </c>
      <c r="X132" s="11">
        <v>3.5</v>
      </c>
      <c r="Y132">
        <v>20</v>
      </c>
      <c r="Z132">
        <v>20</v>
      </c>
      <c r="AA132" s="5">
        <v>10.0791</v>
      </c>
      <c r="AB132" s="5">
        <v>3.9619</v>
      </c>
      <c r="AC132" s="5">
        <v>10.078099999999999</v>
      </c>
      <c r="AD132" s="5">
        <v>4.0054999999999996</v>
      </c>
      <c r="AE132" s="5">
        <v>10.062900000000001</v>
      </c>
      <c r="AF132" s="5">
        <v>3.85</v>
      </c>
      <c r="AG132" s="5">
        <v>10.0497</v>
      </c>
      <c r="AH132" s="5">
        <v>4.0400999999999998</v>
      </c>
      <c r="AI132" s="5">
        <v>10.028700000000001</v>
      </c>
      <c r="AJ132" s="5">
        <v>3.8931</v>
      </c>
      <c r="AK132" s="5">
        <v>10.0784</v>
      </c>
      <c r="AL132" s="5">
        <v>4.2042000000000002</v>
      </c>
      <c r="AS132" t="s">
        <v>74</v>
      </c>
      <c r="AT132" t="s">
        <v>70</v>
      </c>
      <c r="AX132" s="1"/>
    </row>
    <row r="133" spans="1:50" x14ac:dyDescent="0.35">
      <c r="A133" s="1">
        <v>42225</v>
      </c>
      <c r="B133" t="s">
        <v>14</v>
      </c>
      <c r="C133">
        <v>5</v>
      </c>
      <c r="D133">
        <v>8</v>
      </c>
      <c r="E133">
        <v>12</v>
      </c>
      <c r="I133" s="12">
        <v>2.72</v>
      </c>
      <c r="J133">
        <v>1</v>
      </c>
      <c r="L133">
        <v>1</v>
      </c>
      <c r="T133" s="13"/>
      <c r="U133" s="13"/>
      <c r="V133" s="13"/>
      <c r="W133" s="13"/>
      <c r="X133" s="11">
        <v>2.7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>
        <v>42225</v>
      </c>
      <c r="B134" t="s">
        <v>14</v>
      </c>
      <c r="C134">
        <v>5</v>
      </c>
      <c r="D134">
        <v>8</v>
      </c>
      <c r="E134">
        <v>13</v>
      </c>
      <c r="I134" s="12"/>
      <c r="T134" s="13"/>
      <c r="U134" s="13"/>
      <c r="V134" s="13"/>
      <c r="W134" s="13"/>
      <c r="X134" s="11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>
        <v>42225</v>
      </c>
      <c r="B135" t="s">
        <v>14</v>
      </c>
      <c r="C135">
        <v>5</v>
      </c>
      <c r="D135">
        <v>8</v>
      </c>
      <c r="E135">
        <v>14</v>
      </c>
      <c r="I135" s="12">
        <v>4.82</v>
      </c>
      <c r="J135">
        <v>3</v>
      </c>
      <c r="L135">
        <v>2</v>
      </c>
      <c r="T135" s="13"/>
      <c r="U135" s="13"/>
      <c r="V135" s="13"/>
      <c r="W135" s="13"/>
      <c r="X135" s="11">
        <v>4.78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>
        <v>42225</v>
      </c>
      <c r="B136" t="s">
        <v>14</v>
      </c>
      <c r="C136">
        <v>5</v>
      </c>
      <c r="D136">
        <v>8</v>
      </c>
      <c r="E136">
        <v>15</v>
      </c>
      <c r="I136" s="12">
        <v>6.65</v>
      </c>
      <c r="J136">
        <v>6</v>
      </c>
      <c r="L136">
        <v>0</v>
      </c>
      <c r="T136" s="13"/>
      <c r="U136" s="13"/>
      <c r="V136" s="13"/>
      <c r="W136" s="13"/>
      <c r="X136" s="11">
        <v>6.3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t="s">
        <v>74</v>
      </c>
      <c r="AT136" t="s">
        <v>70</v>
      </c>
      <c r="AX136" s="1"/>
    </row>
    <row r="137" spans="1:50" x14ac:dyDescent="0.35">
      <c r="A137" s="1">
        <v>42225</v>
      </c>
      <c r="B137" t="s">
        <v>14</v>
      </c>
      <c r="C137">
        <v>5</v>
      </c>
      <c r="D137">
        <v>8</v>
      </c>
      <c r="E137">
        <v>16</v>
      </c>
      <c r="I137" s="12">
        <v>4.5</v>
      </c>
      <c r="J137">
        <v>0</v>
      </c>
      <c r="L137">
        <v>4</v>
      </c>
      <c r="T137" s="13"/>
      <c r="U137" s="13"/>
      <c r="V137" s="13"/>
      <c r="W137" s="13"/>
      <c r="X137" s="11">
        <v>4.38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>
        <v>42225</v>
      </c>
      <c r="B138" t="s">
        <v>14</v>
      </c>
      <c r="C138">
        <v>5</v>
      </c>
      <c r="D138">
        <v>8</v>
      </c>
      <c r="E138">
        <v>17</v>
      </c>
      <c r="I138" s="12">
        <v>4.9000000000000004</v>
      </c>
      <c r="J138">
        <v>0</v>
      </c>
      <c r="L138">
        <v>1</v>
      </c>
      <c r="T138" s="13"/>
      <c r="U138" s="13"/>
      <c r="V138" s="13"/>
      <c r="W138" s="13"/>
      <c r="X138" s="11">
        <v>4.8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>
        <v>42225</v>
      </c>
      <c r="B139" t="s">
        <v>14</v>
      </c>
      <c r="C139">
        <v>5</v>
      </c>
      <c r="D139">
        <v>8</v>
      </c>
      <c r="E139">
        <v>18</v>
      </c>
      <c r="F139">
        <v>50</v>
      </c>
      <c r="G139">
        <v>50</v>
      </c>
      <c r="H139">
        <v>11</v>
      </c>
      <c r="I139" s="12">
        <v>0.82499999999999996</v>
      </c>
      <c r="J139">
        <v>1</v>
      </c>
      <c r="K139">
        <v>2</v>
      </c>
      <c r="L139">
        <v>9</v>
      </c>
      <c r="M139">
        <v>0</v>
      </c>
      <c r="N139">
        <v>2</v>
      </c>
      <c r="O139">
        <v>1</v>
      </c>
      <c r="P139">
        <v>1</v>
      </c>
      <c r="Q139">
        <v>0</v>
      </c>
      <c r="R139">
        <v>0</v>
      </c>
      <c r="S139">
        <v>0</v>
      </c>
      <c r="T139" s="13">
        <v>15</v>
      </c>
      <c r="U139" s="13">
        <v>6.85</v>
      </c>
      <c r="V139" s="13">
        <v>12</v>
      </c>
      <c r="W139" s="13">
        <v>8.1999999999999993</v>
      </c>
      <c r="X139" s="11">
        <v>0.85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>
        <v>42225</v>
      </c>
      <c r="B140" t="s">
        <v>14</v>
      </c>
      <c r="C140">
        <v>5</v>
      </c>
      <c r="D140">
        <v>8</v>
      </c>
      <c r="E140">
        <v>19</v>
      </c>
      <c r="F140">
        <v>62</v>
      </c>
      <c r="G140">
        <v>90</v>
      </c>
      <c r="H140">
        <v>15</v>
      </c>
      <c r="I140" s="12">
        <v>4.8250000000000002</v>
      </c>
      <c r="J140">
        <v>3</v>
      </c>
      <c r="K140" s="9">
        <v>6</v>
      </c>
      <c r="L140">
        <v>3</v>
      </c>
      <c r="M140">
        <v>0</v>
      </c>
      <c r="N140">
        <v>6</v>
      </c>
      <c r="O140">
        <v>1</v>
      </c>
      <c r="P140">
        <v>3</v>
      </c>
      <c r="Q140">
        <v>1</v>
      </c>
      <c r="R140">
        <v>0</v>
      </c>
      <c r="S140">
        <v>1</v>
      </c>
      <c r="T140" s="13">
        <v>34</v>
      </c>
      <c r="U140" s="13">
        <v>8.0500000000000007</v>
      </c>
      <c r="V140" s="13">
        <v>9</v>
      </c>
      <c r="W140" s="13">
        <v>5.8</v>
      </c>
      <c r="X140" s="11">
        <v>4.62</v>
      </c>
      <c r="Y140">
        <v>20</v>
      </c>
      <c r="Z140">
        <v>20</v>
      </c>
      <c r="AA140" s="5">
        <v>10.0459</v>
      </c>
      <c r="AB140" s="5">
        <v>3.8795000000000002</v>
      </c>
      <c r="AC140" s="5">
        <v>10.060700000000001</v>
      </c>
      <c r="AD140" s="5">
        <v>3.7149000000000001</v>
      </c>
      <c r="AE140" s="5">
        <v>10.053800000000001</v>
      </c>
      <c r="AF140" s="5">
        <v>3.5926999999999998</v>
      </c>
      <c r="AG140" s="5">
        <v>10.0467</v>
      </c>
      <c r="AH140" s="5">
        <v>4.1555999999999997</v>
      </c>
      <c r="AI140" s="5">
        <v>10.0329</v>
      </c>
      <c r="AJ140" s="5">
        <v>4.2450999999999999</v>
      </c>
      <c r="AK140" s="5">
        <v>10.081799999999999</v>
      </c>
      <c r="AL140" s="5">
        <v>4.2762000000000002</v>
      </c>
      <c r="AS140" t="s">
        <v>74</v>
      </c>
      <c r="AT140" t="s">
        <v>70</v>
      </c>
      <c r="AX140" s="1"/>
    </row>
    <row r="141" spans="1:50" x14ac:dyDescent="0.35">
      <c r="A141" s="1">
        <v>42225</v>
      </c>
      <c r="B141" t="s">
        <v>14</v>
      </c>
      <c r="C141">
        <v>5</v>
      </c>
      <c r="D141">
        <v>8</v>
      </c>
      <c r="E141">
        <v>20</v>
      </c>
      <c r="F141">
        <v>80</v>
      </c>
      <c r="G141">
        <v>90</v>
      </c>
      <c r="H141">
        <v>15</v>
      </c>
      <c r="I141" s="12">
        <v>6.05</v>
      </c>
      <c r="J141">
        <v>2</v>
      </c>
      <c r="K141">
        <v>9</v>
      </c>
      <c r="L141">
        <v>3</v>
      </c>
      <c r="M141">
        <v>0</v>
      </c>
      <c r="N141">
        <v>9</v>
      </c>
      <c r="O141">
        <v>1</v>
      </c>
      <c r="P141">
        <v>4</v>
      </c>
      <c r="Q141">
        <v>1</v>
      </c>
      <c r="R141">
        <v>0</v>
      </c>
      <c r="S141">
        <v>3</v>
      </c>
      <c r="T141" s="13">
        <v>47</v>
      </c>
      <c r="U141" s="13">
        <v>10</v>
      </c>
      <c r="V141" s="13">
        <v>14</v>
      </c>
      <c r="W141" s="13">
        <v>6.3</v>
      </c>
      <c r="X141" s="11">
        <v>5.85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>
        <v>42949</v>
      </c>
      <c r="B142" t="s">
        <v>17</v>
      </c>
      <c r="C142">
        <v>5</v>
      </c>
      <c r="D142">
        <v>8</v>
      </c>
      <c r="E142">
        <v>1</v>
      </c>
      <c r="F142">
        <v>80</v>
      </c>
      <c r="G142">
        <v>90</v>
      </c>
      <c r="H142">
        <v>25</v>
      </c>
      <c r="I142" s="12">
        <v>2</v>
      </c>
      <c r="J142">
        <v>0</v>
      </c>
      <c r="K142">
        <v>4</v>
      </c>
      <c r="L142">
        <v>2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2</v>
      </c>
      <c r="S142">
        <v>0</v>
      </c>
      <c r="T142" s="13">
        <v>38</v>
      </c>
      <c r="U142" s="13">
        <v>7.1</v>
      </c>
      <c r="V142" s="13">
        <v>14</v>
      </c>
      <c r="W142" s="13">
        <v>9.4</v>
      </c>
      <c r="X142" s="11">
        <v>1.5</v>
      </c>
      <c r="Y142">
        <v>20</v>
      </c>
      <c r="Z142">
        <v>50</v>
      </c>
      <c r="AA142" s="3">
        <v>10.1</v>
      </c>
      <c r="AB142" s="3">
        <v>4.2</v>
      </c>
      <c r="AC142" s="3">
        <v>10.199999999999999</v>
      </c>
      <c r="AD142" s="3">
        <v>3.7</v>
      </c>
      <c r="AE142" s="3">
        <v>10</v>
      </c>
      <c r="AF142" s="3">
        <v>3.4</v>
      </c>
      <c r="AG142" s="3">
        <v>10.1</v>
      </c>
      <c r="AH142" s="3">
        <v>3.3</v>
      </c>
      <c r="AI142" s="3">
        <v>10</v>
      </c>
      <c r="AJ142" s="3">
        <v>3</v>
      </c>
      <c r="AK142" s="3">
        <v>10</v>
      </c>
      <c r="AL142" s="3">
        <v>2.8</v>
      </c>
      <c r="AM142">
        <v>3000</v>
      </c>
      <c r="AN142">
        <v>177.9</v>
      </c>
      <c r="AO142">
        <v>3000</v>
      </c>
      <c r="AP142">
        <v>187.6</v>
      </c>
      <c r="AS142" t="s">
        <v>74</v>
      </c>
      <c r="AT142" t="s">
        <v>71</v>
      </c>
      <c r="AX142" s="1"/>
    </row>
    <row r="143" spans="1:50" x14ac:dyDescent="0.35">
      <c r="A143" s="1">
        <v>42949</v>
      </c>
      <c r="B143" t="s">
        <v>17</v>
      </c>
      <c r="C143">
        <v>5</v>
      </c>
      <c r="D143">
        <v>8</v>
      </c>
      <c r="E143">
        <v>2</v>
      </c>
      <c r="F143">
        <v>60</v>
      </c>
      <c r="G143">
        <v>80</v>
      </c>
      <c r="H143">
        <v>24</v>
      </c>
      <c r="I143" s="12">
        <v>0.5</v>
      </c>
      <c r="J143">
        <v>0</v>
      </c>
      <c r="K143">
        <v>4</v>
      </c>
      <c r="L143">
        <v>0</v>
      </c>
      <c r="M143">
        <v>0</v>
      </c>
      <c r="N143">
        <v>3</v>
      </c>
      <c r="O143">
        <v>0</v>
      </c>
      <c r="P143">
        <v>1</v>
      </c>
      <c r="Q143">
        <v>0</v>
      </c>
      <c r="R143">
        <v>0</v>
      </c>
      <c r="S143">
        <v>2</v>
      </c>
      <c r="T143" s="13">
        <v>20</v>
      </c>
      <c r="U143" s="13">
        <v>4.5</v>
      </c>
      <c r="V143" s="13">
        <v>0</v>
      </c>
      <c r="W143" s="13">
        <v>0</v>
      </c>
      <c r="X143" s="11">
        <v>0.45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  <c r="AX143" s="1"/>
    </row>
    <row r="144" spans="1:50" x14ac:dyDescent="0.35">
      <c r="A144" s="1">
        <v>42949</v>
      </c>
      <c r="B144" t="s">
        <v>17</v>
      </c>
      <c r="C144">
        <v>5</v>
      </c>
      <c r="D144">
        <v>8</v>
      </c>
      <c r="E144">
        <v>3</v>
      </c>
      <c r="F144">
        <v>160</v>
      </c>
      <c r="G144">
        <v>80</v>
      </c>
      <c r="H144">
        <v>15</v>
      </c>
      <c r="I144" s="12">
        <v>1</v>
      </c>
      <c r="J144">
        <v>1</v>
      </c>
      <c r="K144">
        <v>6</v>
      </c>
      <c r="L144">
        <v>8</v>
      </c>
      <c r="M144">
        <v>0</v>
      </c>
      <c r="N144">
        <v>3</v>
      </c>
      <c r="O144">
        <v>1</v>
      </c>
      <c r="P144">
        <v>0</v>
      </c>
      <c r="Q144">
        <v>0</v>
      </c>
      <c r="R144">
        <v>0</v>
      </c>
      <c r="S144">
        <v>2</v>
      </c>
      <c r="T144" s="13">
        <v>8</v>
      </c>
      <c r="U144" s="13">
        <v>4.9000000000000004</v>
      </c>
      <c r="V144" s="13">
        <v>0</v>
      </c>
      <c r="W144" s="13">
        <v>0</v>
      </c>
      <c r="X144" s="11">
        <v>0.9</v>
      </c>
      <c r="Y144">
        <v>100</v>
      </c>
      <c r="AA144" s="3">
        <v>10.1</v>
      </c>
      <c r="AB144" s="3">
        <v>4.0999999999999996</v>
      </c>
      <c r="AC144" s="3">
        <v>10</v>
      </c>
      <c r="AD144" s="3">
        <v>3.8</v>
      </c>
      <c r="AE144" s="3">
        <v>10</v>
      </c>
      <c r="AF144" s="3">
        <v>3.9</v>
      </c>
      <c r="AG144" s="3"/>
      <c r="AH144" s="3"/>
      <c r="AI144" s="3"/>
      <c r="AJ144" s="3"/>
      <c r="AK144" s="3"/>
      <c r="AL144" s="3"/>
      <c r="AS144" t="s">
        <v>74</v>
      </c>
      <c r="AT144" t="s">
        <v>71</v>
      </c>
      <c r="AX144" s="1"/>
    </row>
    <row r="145" spans="1:50" x14ac:dyDescent="0.35">
      <c r="A145" s="1">
        <v>42949</v>
      </c>
      <c r="B145" t="s">
        <v>17</v>
      </c>
      <c r="C145">
        <v>5</v>
      </c>
      <c r="D145">
        <v>8</v>
      </c>
      <c r="E145">
        <v>4</v>
      </c>
      <c r="F145">
        <v>130</v>
      </c>
      <c r="G145">
        <v>50</v>
      </c>
      <c r="H145">
        <v>25</v>
      </c>
      <c r="I145" s="12">
        <v>1</v>
      </c>
      <c r="J145">
        <v>1</v>
      </c>
      <c r="K145">
        <v>4</v>
      </c>
      <c r="L145">
        <v>4</v>
      </c>
      <c r="M145">
        <v>0</v>
      </c>
      <c r="N145">
        <v>3</v>
      </c>
      <c r="O145">
        <v>0</v>
      </c>
      <c r="P145">
        <v>0</v>
      </c>
      <c r="Q145">
        <v>0</v>
      </c>
      <c r="R145">
        <v>1</v>
      </c>
      <c r="S145">
        <v>2</v>
      </c>
      <c r="T145" s="13">
        <v>18</v>
      </c>
      <c r="U145" s="13">
        <v>5.8</v>
      </c>
      <c r="V145" s="13">
        <v>0</v>
      </c>
      <c r="W145" s="13">
        <v>0</v>
      </c>
      <c r="X145" s="11">
        <v>0.8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>
        <v>42949</v>
      </c>
      <c r="B146" t="s">
        <v>17</v>
      </c>
      <c r="C146">
        <v>5</v>
      </c>
      <c r="D146">
        <v>8</v>
      </c>
      <c r="E146">
        <v>5</v>
      </c>
      <c r="F146">
        <v>160</v>
      </c>
      <c r="G146">
        <v>120</v>
      </c>
      <c r="H146">
        <v>16</v>
      </c>
      <c r="I146" s="12">
        <v>3.5</v>
      </c>
      <c r="J146">
        <v>0</v>
      </c>
      <c r="K146" s="9">
        <v>6</v>
      </c>
      <c r="L146">
        <v>7</v>
      </c>
      <c r="M146">
        <v>0</v>
      </c>
      <c r="N146">
        <v>6</v>
      </c>
      <c r="O146">
        <v>0</v>
      </c>
      <c r="P146">
        <v>0</v>
      </c>
      <c r="Q146">
        <v>0</v>
      </c>
      <c r="R146">
        <v>3</v>
      </c>
      <c r="S146">
        <v>3</v>
      </c>
      <c r="T146" s="13">
        <v>15</v>
      </c>
      <c r="U146" s="13">
        <v>7.6</v>
      </c>
      <c r="V146" s="13">
        <v>12</v>
      </c>
      <c r="W146" s="13">
        <v>3.6</v>
      </c>
      <c r="X146" s="11">
        <v>3.3</v>
      </c>
      <c r="Y146">
        <v>100</v>
      </c>
      <c r="Z146">
        <v>20</v>
      </c>
      <c r="AA146" s="3">
        <v>10.199999999999999</v>
      </c>
      <c r="AB146" s="3">
        <v>3.8</v>
      </c>
      <c r="AC146" s="3">
        <v>10.199999999999999</v>
      </c>
      <c r="AD146" s="3">
        <v>3.9</v>
      </c>
      <c r="AE146" s="3">
        <v>10</v>
      </c>
      <c r="AF146" s="3">
        <v>4</v>
      </c>
      <c r="AG146" s="3">
        <v>10.1</v>
      </c>
      <c r="AH146" s="3">
        <v>2.5</v>
      </c>
      <c r="AI146" s="3">
        <v>10.1</v>
      </c>
      <c r="AJ146" s="3">
        <v>2.2000000000000002</v>
      </c>
      <c r="AK146" s="3">
        <v>10</v>
      </c>
      <c r="AL146" s="3">
        <v>2</v>
      </c>
      <c r="AS146" t="s">
        <v>74</v>
      </c>
      <c r="AT146" t="s">
        <v>71</v>
      </c>
      <c r="AX146" s="1"/>
    </row>
    <row r="147" spans="1:50" x14ac:dyDescent="0.35">
      <c r="A147" s="1">
        <v>42949</v>
      </c>
      <c r="B147" t="s">
        <v>17</v>
      </c>
      <c r="C147">
        <v>5</v>
      </c>
      <c r="D147">
        <v>8</v>
      </c>
      <c r="E147">
        <v>6</v>
      </c>
      <c r="I147" s="12"/>
      <c r="K147" s="9"/>
      <c r="T147" s="13"/>
      <c r="U147" s="13"/>
      <c r="V147" s="13"/>
      <c r="W147" s="13"/>
      <c r="X147" s="11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  <c r="AX147" s="1"/>
    </row>
    <row r="148" spans="1:50" x14ac:dyDescent="0.35">
      <c r="A148" s="1">
        <v>42949</v>
      </c>
      <c r="B148" t="s">
        <v>17</v>
      </c>
      <c r="C148">
        <v>5</v>
      </c>
      <c r="D148">
        <v>8</v>
      </c>
      <c r="E148">
        <v>7</v>
      </c>
      <c r="I148" s="12"/>
      <c r="K148" s="9"/>
      <c r="T148" s="13"/>
      <c r="U148" s="13"/>
      <c r="V148" s="13"/>
      <c r="W148" s="13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>
        <v>42949</v>
      </c>
      <c r="B149" t="s">
        <v>17</v>
      </c>
      <c r="C149">
        <v>5</v>
      </c>
      <c r="D149">
        <v>8</v>
      </c>
      <c r="E149">
        <v>8</v>
      </c>
      <c r="I149" s="12"/>
      <c r="K149" s="9"/>
      <c r="T149" s="13"/>
      <c r="U149" s="13"/>
      <c r="V149" s="13"/>
      <c r="W149" s="13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>
        <v>42949</v>
      </c>
      <c r="B150" t="s">
        <v>17</v>
      </c>
      <c r="C150">
        <v>5</v>
      </c>
      <c r="D150">
        <v>8</v>
      </c>
      <c r="E150">
        <v>9</v>
      </c>
      <c r="F150">
        <v>100</v>
      </c>
      <c r="G150">
        <v>90</v>
      </c>
      <c r="H150">
        <v>20</v>
      </c>
      <c r="I150" s="12">
        <v>0.5</v>
      </c>
      <c r="J150">
        <v>0</v>
      </c>
      <c r="K150" s="9">
        <v>6</v>
      </c>
      <c r="L150">
        <v>4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2</v>
      </c>
      <c r="T150" s="13">
        <v>14</v>
      </c>
      <c r="U150" s="13">
        <v>3.8</v>
      </c>
      <c r="V150" s="13">
        <v>0</v>
      </c>
      <c r="W150" s="13">
        <v>0</v>
      </c>
      <c r="X150" s="11">
        <v>0.35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S150" t="s">
        <v>74</v>
      </c>
      <c r="AT150" t="s">
        <v>71</v>
      </c>
      <c r="AX150" s="1"/>
    </row>
    <row r="151" spans="1:50" x14ac:dyDescent="0.35">
      <c r="A151" s="1">
        <v>42949</v>
      </c>
      <c r="B151" t="s">
        <v>17</v>
      </c>
      <c r="C151">
        <v>5</v>
      </c>
      <c r="D151">
        <v>8</v>
      </c>
      <c r="E151">
        <v>10</v>
      </c>
      <c r="I151" s="12"/>
      <c r="K151" s="9"/>
      <c r="T151" s="13"/>
      <c r="U151" s="13"/>
      <c r="V151" s="13"/>
      <c r="W151" s="13"/>
      <c r="X151" s="11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t="s">
        <v>74</v>
      </c>
      <c r="AT151" t="s">
        <v>71</v>
      </c>
      <c r="AX151" s="1"/>
    </row>
    <row r="152" spans="1:50" x14ac:dyDescent="0.35">
      <c r="A152" s="1">
        <v>42949</v>
      </c>
      <c r="B152" t="s">
        <v>17</v>
      </c>
      <c r="C152">
        <v>5</v>
      </c>
      <c r="D152">
        <v>8</v>
      </c>
      <c r="E152">
        <v>11</v>
      </c>
      <c r="F152">
        <v>90</v>
      </c>
      <c r="G152">
        <v>36</v>
      </c>
      <c r="H152">
        <v>10</v>
      </c>
      <c r="I152" s="12">
        <v>1</v>
      </c>
      <c r="J152">
        <v>0</v>
      </c>
      <c r="K152" s="9">
        <v>5</v>
      </c>
      <c r="L152">
        <v>6</v>
      </c>
      <c r="M152">
        <v>0</v>
      </c>
      <c r="N152">
        <v>4</v>
      </c>
      <c r="O152">
        <v>0</v>
      </c>
      <c r="P152">
        <v>0</v>
      </c>
      <c r="Q152">
        <v>0</v>
      </c>
      <c r="R152">
        <v>2</v>
      </c>
      <c r="S152">
        <v>2</v>
      </c>
      <c r="T152" s="13">
        <v>9</v>
      </c>
      <c r="U152" s="13">
        <v>4.9000000000000004</v>
      </c>
      <c r="V152" s="13">
        <v>0</v>
      </c>
      <c r="W152" s="13">
        <v>0</v>
      </c>
      <c r="X152" s="11">
        <v>0.75</v>
      </c>
      <c r="Y152">
        <v>40</v>
      </c>
      <c r="AA152" s="3">
        <v>10.199999999999999</v>
      </c>
      <c r="AB152" s="3">
        <v>3.9</v>
      </c>
      <c r="AC152" s="3">
        <v>10.1</v>
      </c>
      <c r="AD152" s="3">
        <v>4</v>
      </c>
      <c r="AE152" s="3">
        <v>6.3</v>
      </c>
      <c r="AF152" s="3">
        <v>2.2999999999999998</v>
      </c>
      <c r="AG152" s="3"/>
      <c r="AH152" s="3"/>
      <c r="AI152" s="3"/>
      <c r="AJ152" s="3"/>
      <c r="AK152" s="3"/>
      <c r="AL152" s="3"/>
      <c r="AS152" t="s">
        <v>74</v>
      </c>
      <c r="AT152" t="s">
        <v>71</v>
      </c>
      <c r="AX152" s="1"/>
    </row>
    <row r="153" spans="1:50" x14ac:dyDescent="0.35">
      <c r="A153" s="1">
        <v>42949</v>
      </c>
      <c r="B153" t="s">
        <v>17</v>
      </c>
      <c r="C153">
        <v>5</v>
      </c>
      <c r="D153">
        <v>8</v>
      </c>
      <c r="E153">
        <v>12</v>
      </c>
      <c r="I153" s="12"/>
      <c r="K153" s="9"/>
      <c r="T153" s="13"/>
      <c r="U153" s="13"/>
      <c r="V153" s="13"/>
      <c r="W153" s="13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>
        <v>42949</v>
      </c>
      <c r="B154" t="s">
        <v>17</v>
      </c>
      <c r="C154">
        <v>5</v>
      </c>
      <c r="D154">
        <v>8</v>
      </c>
      <c r="E154">
        <v>13</v>
      </c>
      <c r="F154">
        <v>50</v>
      </c>
      <c r="G154">
        <v>190</v>
      </c>
      <c r="H154">
        <v>10</v>
      </c>
      <c r="I154" s="12">
        <v>1.5</v>
      </c>
      <c r="J154">
        <v>0</v>
      </c>
      <c r="K154" s="9">
        <v>3</v>
      </c>
      <c r="L154">
        <v>1</v>
      </c>
      <c r="M154">
        <v>0</v>
      </c>
      <c r="N154">
        <v>3</v>
      </c>
      <c r="O154">
        <v>0</v>
      </c>
      <c r="P154">
        <v>0</v>
      </c>
      <c r="Q154">
        <v>0</v>
      </c>
      <c r="R154">
        <v>1</v>
      </c>
      <c r="S154">
        <v>2</v>
      </c>
      <c r="T154" s="13">
        <v>8</v>
      </c>
      <c r="U154" s="13">
        <v>5.5</v>
      </c>
      <c r="V154" s="13">
        <v>0</v>
      </c>
      <c r="W154" s="13">
        <v>0</v>
      </c>
      <c r="X154" s="11">
        <v>1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  <c r="AX154" s="1"/>
    </row>
    <row r="155" spans="1:50" x14ac:dyDescent="0.35">
      <c r="A155" s="1">
        <v>42949</v>
      </c>
      <c r="B155" t="s">
        <v>17</v>
      </c>
      <c r="C155">
        <v>5</v>
      </c>
      <c r="D155">
        <v>8</v>
      </c>
      <c r="E155">
        <v>14</v>
      </c>
      <c r="I155" s="12"/>
      <c r="K155" s="9"/>
      <c r="T155" s="13"/>
      <c r="U155" s="13"/>
      <c r="V155" s="13"/>
      <c r="W155" s="13"/>
      <c r="X155" s="11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S155" t="s">
        <v>74</v>
      </c>
      <c r="AT155" t="s">
        <v>71</v>
      </c>
      <c r="AX155" s="1"/>
    </row>
    <row r="156" spans="1:50" x14ac:dyDescent="0.35">
      <c r="A156" s="1">
        <v>42949</v>
      </c>
      <c r="B156" t="s">
        <v>17</v>
      </c>
      <c r="C156">
        <v>5</v>
      </c>
      <c r="D156">
        <v>8</v>
      </c>
      <c r="E156">
        <v>15</v>
      </c>
      <c r="I156" s="12"/>
      <c r="T156" s="13"/>
      <c r="U156" s="13"/>
      <c r="V156" s="13"/>
      <c r="W156" s="13"/>
      <c r="X156" s="11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t="s">
        <v>74</v>
      </c>
      <c r="AT156" t="s">
        <v>71</v>
      </c>
      <c r="AX156" s="1"/>
    </row>
    <row r="157" spans="1:50" x14ac:dyDescent="0.35">
      <c r="A157" s="1">
        <v>42949</v>
      </c>
      <c r="B157" t="s">
        <v>17</v>
      </c>
      <c r="C157">
        <v>5</v>
      </c>
      <c r="D157">
        <v>8</v>
      </c>
      <c r="E157">
        <v>16</v>
      </c>
      <c r="I157" s="12"/>
      <c r="T157" s="13"/>
      <c r="U157" s="13"/>
      <c r="V157" s="13"/>
      <c r="W157" s="13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>
        <v>42949</v>
      </c>
      <c r="B158" t="s">
        <v>17</v>
      </c>
      <c r="C158">
        <v>5</v>
      </c>
      <c r="D158">
        <v>8</v>
      </c>
      <c r="E158">
        <v>17</v>
      </c>
      <c r="I158" s="12"/>
      <c r="T158" s="13"/>
      <c r="U158" s="13"/>
      <c r="V158" s="13"/>
      <c r="W158" s="13"/>
      <c r="X158" s="11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>
        <v>42949</v>
      </c>
      <c r="B159" t="s">
        <v>17</v>
      </c>
      <c r="C159">
        <v>5</v>
      </c>
      <c r="D159">
        <v>8</v>
      </c>
      <c r="E159">
        <v>18</v>
      </c>
      <c r="I159" s="12"/>
      <c r="T159" s="13"/>
      <c r="U159" s="13"/>
      <c r="V159" s="13"/>
      <c r="W159" s="13"/>
      <c r="X159" s="11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>
        <v>42949</v>
      </c>
      <c r="B160" t="s">
        <v>17</v>
      </c>
      <c r="C160">
        <v>5</v>
      </c>
      <c r="D160">
        <v>8</v>
      </c>
      <c r="E160">
        <v>19</v>
      </c>
      <c r="F160">
        <v>80</v>
      </c>
      <c r="G160">
        <v>70</v>
      </c>
      <c r="H160">
        <v>17</v>
      </c>
      <c r="I160" s="12">
        <v>2</v>
      </c>
      <c r="J160">
        <v>0</v>
      </c>
      <c r="K160">
        <v>8</v>
      </c>
      <c r="L160">
        <v>4</v>
      </c>
      <c r="M160">
        <v>0</v>
      </c>
      <c r="N160">
        <v>8</v>
      </c>
      <c r="O160">
        <v>0</v>
      </c>
      <c r="P160">
        <v>0</v>
      </c>
      <c r="Q160">
        <v>0</v>
      </c>
      <c r="R160">
        <v>4</v>
      </c>
      <c r="S160">
        <v>4</v>
      </c>
      <c r="T160" s="13">
        <v>9</v>
      </c>
      <c r="U160" s="13">
        <v>4.3</v>
      </c>
      <c r="V160" s="13">
        <v>6</v>
      </c>
      <c r="W160" s="13">
        <v>4.5999999999999996</v>
      </c>
      <c r="X160" s="11">
        <v>1.6</v>
      </c>
      <c r="Y160">
        <v>50</v>
      </c>
      <c r="Z160">
        <v>40</v>
      </c>
      <c r="AA160" s="3">
        <v>10.1</v>
      </c>
      <c r="AB160" s="3">
        <v>2.4</v>
      </c>
      <c r="AC160" s="3">
        <v>10</v>
      </c>
      <c r="AD160" s="3">
        <v>2.9</v>
      </c>
      <c r="AE160" s="3">
        <v>10</v>
      </c>
      <c r="AF160" s="3">
        <v>3.1</v>
      </c>
      <c r="AG160" s="3">
        <v>10.1</v>
      </c>
      <c r="AH160" s="3">
        <v>4.2</v>
      </c>
      <c r="AI160" s="3">
        <v>10.1</v>
      </c>
      <c r="AJ160" s="3">
        <v>4</v>
      </c>
      <c r="AK160" s="3">
        <v>9.5</v>
      </c>
      <c r="AL160" s="3">
        <v>3.6</v>
      </c>
      <c r="AS160" t="s">
        <v>74</v>
      </c>
      <c r="AT160" t="s">
        <v>71</v>
      </c>
      <c r="AX160" s="1"/>
    </row>
    <row r="161" spans="1:50" x14ac:dyDescent="0.35">
      <c r="A161" s="1">
        <v>42949</v>
      </c>
      <c r="B161" t="s">
        <v>17</v>
      </c>
      <c r="C161">
        <v>5</v>
      </c>
      <c r="D161">
        <v>8</v>
      </c>
      <c r="E161">
        <v>20</v>
      </c>
      <c r="F161">
        <v>70</v>
      </c>
      <c r="G161">
        <v>50</v>
      </c>
      <c r="H161">
        <v>14</v>
      </c>
      <c r="I161" s="12">
        <v>0.5</v>
      </c>
      <c r="J161">
        <v>0</v>
      </c>
      <c r="K161">
        <v>3</v>
      </c>
      <c r="L161">
        <v>3</v>
      </c>
      <c r="M161">
        <v>0</v>
      </c>
      <c r="N161">
        <v>3</v>
      </c>
      <c r="O161">
        <v>0</v>
      </c>
      <c r="P161">
        <v>0</v>
      </c>
      <c r="Q161">
        <v>0</v>
      </c>
      <c r="R161">
        <v>1</v>
      </c>
      <c r="S161">
        <v>2</v>
      </c>
      <c r="T161" s="13">
        <v>7</v>
      </c>
      <c r="U161" s="13">
        <v>4.5999999999999996</v>
      </c>
      <c r="V161" s="13">
        <v>0</v>
      </c>
      <c r="W161" s="13">
        <v>0</v>
      </c>
      <c r="X161" s="11">
        <v>0.3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>
        <v>42225</v>
      </c>
      <c r="B162" t="s">
        <v>19</v>
      </c>
      <c r="C162">
        <v>3</v>
      </c>
      <c r="D162">
        <v>9</v>
      </c>
      <c r="E162">
        <v>1</v>
      </c>
      <c r="I162" s="12">
        <v>1.32</v>
      </c>
      <c r="J162">
        <v>0</v>
      </c>
      <c r="L162">
        <v>7</v>
      </c>
      <c r="T162" s="13"/>
      <c r="U162" s="13"/>
      <c r="V162" s="13"/>
      <c r="W162" s="13"/>
      <c r="X162" s="11">
        <v>1.2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7">
        <v>3000.4</v>
      </c>
      <c r="AN162" s="7">
        <v>255</v>
      </c>
      <c r="AO162" s="7">
        <v>3000.1</v>
      </c>
      <c r="AP162" s="7">
        <v>266</v>
      </c>
      <c r="AQ162" s="7">
        <v>3000</v>
      </c>
      <c r="AR162" s="7">
        <v>274.60000000000002</v>
      </c>
      <c r="AS162" s="3" t="s">
        <v>75</v>
      </c>
      <c r="AT162" s="3" t="s">
        <v>70</v>
      </c>
      <c r="AX162" s="1"/>
    </row>
    <row r="163" spans="1:50" x14ac:dyDescent="0.35">
      <c r="A163" s="1">
        <v>42225</v>
      </c>
      <c r="B163" t="s">
        <v>19</v>
      </c>
      <c r="C163">
        <v>3</v>
      </c>
      <c r="D163">
        <v>9</v>
      </c>
      <c r="E163">
        <v>2</v>
      </c>
      <c r="F163">
        <v>30</v>
      </c>
      <c r="G163">
        <v>80</v>
      </c>
      <c r="H163">
        <v>9</v>
      </c>
      <c r="I163" s="12">
        <v>0.3</v>
      </c>
      <c r="J163">
        <v>0</v>
      </c>
      <c r="K163">
        <v>1</v>
      </c>
      <c r="L163">
        <v>7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 s="13">
        <v>26</v>
      </c>
      <c r="U163" s="13">
        <v>2.2000000000000002</v>
      </c>
      <c r="V163" s="13">
        <v>0</v>
      </c>
      <c r="W163" s="13">
        <v>0</v>
      </c>
      <c r="X163" s="11">
        <v>0.1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>
        <v>42225</v>
      </c>
      <c r="B164" t="s">
        <v>19</v>
      </c>
      <c r="C164">
        <v>3</v>
      </c>
      <c r="D164">
        <v>9</v>
      </c>
      <c r="E164">
        <v>3</v>
      </c>
      <c r="I164" s="12">
        <v>0</v>
      </c>
      <c r="J164">
        <v>0</v>
      </c>
      <c r="L164">
        <v>6</v>
      </c>
      <c r="T164" s="13"/>
      <c r="U164" s="13"/>
      <c r="V164" s="13"/>
      <c r="W164" s="13"/>
      <c r="X164" s="11">
        <v>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>
        <v>42225</v>
      </c>
      <c r="B165" t="s">
        <v>19</v>
      </c>
      <c r="C165">
        <v>3</v>
      </c>
      <c r="D165">
        <v>9</v>
      </c>
      <c r="E165">
        <v>4</v>
      </c>
      <c r="F165">
        <v>60</v>
      </c>
      <c r="G165">
        <v>84</v>
      </c>
      <c r="H165">
        <v>16</v>
      </c>
      <c r="I165" s="12">
        <v>3</v>
      </c>
      <c r="J165">
        <v>0</v>
      </c>
      <c r="K165">
        <v>8</v>
      </c>
      <c r="L165">
        <v>5</v>
      </c>
      <c r="M165">
        <v>0</v>
      </c>
      <c r="N165">
        <v>8</v>
      </c>
      <c r="O165">
        <v>2</v>
      </c>
      <c r="P165">
        <v>4</v>
      </c>
      <c r="Q165">
        <v>0</v>
      </c>
      <c r="R165">
        <v>0</v>
      </c>
      <c r="S165">
        <v>2</v>
      </c>
      <c r="T165" s="13">
        <v>28</v>
      </c>
      <c r="U165" s="13">
        <v>6.6</v>
      </c>
      <c r="V165" s="13">
        <v>6.5</v>
      </c>
      <c r="W165" s="13">
        <v>4.8</v>
      </c>
      <c r="X165" s="11">
        <v>2.75</v>
      </c>
      <c r="Y165">
        <v>5</v>
      </c>
      <c r="Z165">
        <v>20</v>
      </c>
      <c r="AA165" s="4">
        <v>10.0053</v>
      </c>
      <c r="AB165" s="4">
        <v>3.1223000000000001</v>
      </c>
      <c r="AC165" s="4">
        <v>10.0059</v>
      </c>
      <c r="AD165" s="4">
        <v>3.2467999999999999</v>
      </c>
      <c r="AE165" s="4">
        <v>10.013</v>
      </c>
      <c r="AF165" s="4">
        <v>3.3010999999999999</v>
      </c>
      <c r="AG165" s="4">
        <v>10.031599999999999</v>
      </c>
      <c r="AH165" s="4">
        <v>3.7648000000000001</v>
      </c>
      <c r="AI165" s="4">
        <v>10.025399999999999</v>
      </c>
      <c r="AJ165" s="4">
        <v>3.9125000000000001</v>
      </c>
      <c r="AK165" s="4">
        <v>10.0037</v>
      </c>
      <c r="AL165" s="4">
        <v>3.9131</v>
      </c>
      <c r="AS165" t="s">
        <v>75</v>
      </c>
      <c r="AT165" t="s">
        <v>70</v>
      </c>
      <c r="AX165" s="1"/>
    </row>
    <row r="166" spans="1:50" x14ac:dyDescent="0.35">
      <c r="A166" s="1">
        <v>42225</v>
      </c>
      <c r="B166" t="s">
        <v>19</v>
      </c>
      <c r="C166">
        <v>3</v>
      </c>
      <c r="D166">
        <v>9</v>
      </c>
      <c r="E166">
        <v>5</v>
      </c>
      <c r="I166" s="12">
        <v>3.62</v>
      </c>
      <c r="J166">
        <v>0</v>
      </c>
      <c r="L166">
        <v>3</v>
      </c>
      <c r="T166" s="13"/>
      <c r="U166" s="13"/>
      <c r="V166" s="13"/>
      <c r="W166" s="13"/>
      <c r="X166" s="11">
        <v>3.35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t="s">
        <v>75</v>
      </c>
      <c r="AT166" t="s">
        <v>70</v>
      </c>
      <c r="AX166" s="1"/>
    </row>
    <row r="167" spans="1:50" x14ac:dyDescent="0.35">
      <c r="A167" s="1">
        <v>42225</v>
      </c>
      <c r="B167" t="s">
        <v>19</v>
      </c>
      <c r="C167">
        <v>3</v>
      </c>
      <c r="D167">
        <v>9</v>
      </c>
      <c r="E167">
        <v>6</v>
      </c>
      <c r="F167">
        <v>52</v>
      </c>
      <c r="G167">
        <v>68</v>
      </c>
      <c r="H167">
        <v>21</v>
      </c>
      <c r="I167" s="12">
        <v>5.9</v>
      </c>
      <c r="J167">
        <v>0</v>
      </c>
      <c r="K167">
        <v>7</v>
      </c>
      <c r="L167">
        <v>0</v>
      </c>
      <c r="M167">
        <v>0</v>
      </c>
      <c r="N167">
        <v>7</v>
      </c>
      <c r="O167">
        <v>4</v>
      </c>
      <c r="P167">
        <v>2</v>
      </c>
      <c r="Q167">
        <v>0</v>
      </c>
      <c r="R167">
        <v>0</v>
      </c>
      <c r="S167">
        <v>1</v>
      </c>
      <c r="T167" s="13">
        <v>27</v>
      </c>
      <c r="U167" s="13">
        <v>8.1999999999999993</v>
      </c>
      <c r="V167" s="13">
        <v>10</v>
      </c>
      <c r="W167" s="13">
        <v>7.3</v>
      </c>
      <c r="X167" s="11">
        <v>5.9</v>
      </c>
      <c r="Y167">
        <v>5</v>
      </c>
      <c r="Z167">
        <v>10</v>
      </c>
      <c r="AA167" s="4">
        <v>10.043200000000001</v>
      </c>
      <c r="AB167" s="4">
        <v>3.8071999999999999</v>
      </c>
      <c r="AC167" s="4">
        <v>10.0337</v>
      </c>
      <c r="AD167" s="4">
        <v>3.6353</v>
      </c>
      <c r="AE167" s="4">
        <v>10.004</v>
      </c>
      <c r="AF167" s="4">
        <v>3.6251000000000002</v>
      </c>
      <c r="AG167" s="4">
        <v>10.042899999999999</v>
      </c>
      <c r="AH167" s="4">
        <v>4.2683</v>
      </c>
      <c r="AI167" s="4">
        <v>10.0474</v>
      </c>
      <c r="AJ167" s="4">
        <v>4.2171000000000003</v>
      </c>
      <c r="AK167" s="4">
        <v>10.020300000000001</v>
      </c>
      <c r="AL167" s="4">
        <v>4.1749999999999998</v>
      </c>
      <c r="AS167" t="s">
        <v>75</v>
      </c>
      <c r="AT167" t="s">
        <v>70</v>
      </c>
      <c r="AX167" s="1"/>
    </row>
    <row r="168" spans="1:50" x14ac:dyDescent="0.35">
      <c r="A168" s="1">
        <v>42225</v>
      </c>
      <c r="B168" t="s">
        <v>19</v>
      </c>
      <c r="C168">
        <v>3</v>
      </c>
      <c r="D168">
        <v>9</v>
      </c>
      <c r="E168">
        <v>7</v>
      </c>
      <c r="I168" s="12">
        <v>3.1</v>
      </c>
      <c r="J168">
        <v>0</v>
      </c>
      <c r="L168">
        <v>5</v>
      </c>
      <c r="T168" s="13"/>
      <c r="U168" s="13"/>
      <c r="V168" s="13"/>
      <c r="W168" s="13"/>
      <c r="X168" s="11">
        <v>2.92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t="s">
        <v>75</v>
      </c>
      <c r="AT168" t="s">
        <v>70</v>
      </c>
      <c r="AX168" s="1"/>
    </row>
    <row r="169" spans="1:50" x14ac:dyDescent="0.35">
      <c r="A169" s="1">
        <v>42225</v>
      </c>
      <c r="B169" t="s">
        <v>19</v>
      </c>
      <c r="C169">
        <v>3</v>
      </c>
      <c r="D169">
        <v>9</v>
      </c>
      <c r="E169">
        <v>8</v>
      </c>
      <c r="F169">
        <v>77</v>
      </c>
      <c r="G169">
        <v>61</v>
      </c>
      <c r="H169">
        <v>14</v>
      </c>
      <c r="I169" s="12">
        <v>5.55</v>
      </c>
      <c r="J169">
        <v>0</v>
      </c>
      <c r="K169" s="9">
        <v>9</v>
      </c>
      <c r="L169">
        <v>1</v>
      </c>
      <c r="M169">
        <v>0</v>
      </c>
      <c r="N169">
        <v>9</v>
      </c>
      <c r="O169">
        <v>2</v>
      </c>
      <c r="P169">
        <v>5</v>
      </c>
      <c r="Q169">
        <v>0</v>
      </c>
      <c r="R169">
        <v>1</v>
      </c>
      <c r="S169">
        <v>1</v>
      </c>
      <c r="T169" s="13">
        <v>39</v>
      </c>
      <c r="U169" s="13">
        <v>7.6</v>
      </c>
      <c r="V169" s="13">
        <v>9</v>
      </c>
      <c r="W169" s="13">
        <v>7.9</v>
      </c>
      <c r="X169" s="11">
        <v>5.3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  <c r="AX169" s="1"/>
    </row>
    <row r="170" spans="1:50" x14ac:dyDescent="0.35">
      <c r="A170" s="1">
        <v>42225</v>
      </c>
      <c r="B170" t="s">
        <v>19</v>
      </c>
      <c r="C170">
        <v>3</v>
      </c>
      <c r="D170">
        <v>9</v>
      </c>
      <c r="E170">
        <v>9</v>
      </c>
      <c r="I170" s="12">
        <v>5.4</v>
      </c>
      <c r="J170">
        <v>0</v>
      </c>
      <c r="L170">
        <v>0</v>
      </c>
      <c r="T170" s="13"/>
      <c r="U170" s="13"/>
      <c r="V170" s="13"/>
      <c r="W170" s="13"/>
      <c r="X170" s="11">
        <v>5.05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S170" t="s">
        <v>75</v>
      </c>
      <c r="AT170" t="s">
        <v>70</v>
      </c>
      <c r="AX170" s="1"/>
    </row>
    <row r="171" spans="1:50" x14ac:dyDescent="0.35">
      <c r="A171" s="1">
        <v>42225</v>
      </c>
      <c r="B171" t="s">
        <v>19</v>
      </c>
      <c r="C171">
        <v>3</v>
      </c>
      <c r="D171">
        <v>9</v>
      </c>
      <c r="E171">
        <v>10</v>
      </c>
      <c r="F171">
        <v>70</v>
      </c>
      <c r="G171">
        <v>78</v>
      </c>
      <c r="H171">
        <v>21</v>
      </c>
      <c r="I171" s="12">
        <v>7.5</v>
      </c>
      <c r="J171">
        <v>0</v>
      </c>
      <c r="K171">
        <v>11</v>
      </c>
      <c r="L171">
        <v>0</v>
      </c>
      <c r="M171">
        <v>0</v>
      </c>
      <c r="N171">
        <v>11</v>
      </c>
      <c r="O171">
        <v>2</v>
      </c>
      <c r="P171">
        <v>8</v>
      </c>
      <c r="Q171">
        <v>1</v>
      </c>
      <c r="R171">
        <v>0</v>
      </c>
      <c r="S171">
        <v>0</v>
      </c>
      <c r="T171" s="13">
        <v>34</v>
      </c>
      <c r="U171" s="13">
        <v>8.5</v>
      </c>
      <c r="V171" s="13">
        <v>9</v>
      </c>
      <c r="W171" s="13">
        <v>6.1</v>
      </c>
      <c r="X171" s="11">
        <v>7</v>
      </c>
      <c r="Y171">
        <v>5</v>
      </c>
      <c r="Z171">
        <v>10</v>
      </c>
      <c r="AA171" s="4">
        <v>10.0296</v>
      </c>
      <c r="AB171" s="4">
        <v>3.5190999999999999</v>
      </c>
      <c r="AC171" s="4">
        <v>10.065300000000001</v>
      </c>
      <c r="AD171" s="4">
        <v>3.4823</v>
      </c>
      <c r="AE171" s="4">
        <v>10.027799999999999</v>
      </c>
      <c r="AF171" s="4">
        <v>3.5947</v>
      </c>
      <c r="AG171" s="4">
        <v>10.01</v>
      </c>
      <c r="AH171" s="4">
        <v>4.1201999999999996</v>
      </c>
      <c r="AI171" s="4">
        <v>10.041</v>
      </c>
      <c r="AJ171" s="4">
        <v>4.0583999999999998</v>
      </c>
      <c r="AK171" s="4">
        <v>10.0122</v>
      </c>
      <c r="AL171" s="4">
        <v>4.1193999999999997</v>
      </c>
      <c r="AS171" t="s">
        <v>75</v>
      </c>
      <c r="AT171" t="s">
        <v>70</v>
      </c>
      <c r="AX171" s="1"/>
    </row>
    <row r="172" spans="1:50" x14ac:dyDescent="0.35">
      <c r="A172" s="1">
        <v>42225</v>
      </c>
      <c r="B172" t="s">
        <v>19</v>
      </c>
      <c r="C172">
        <v>3</v>
      </c>
      <c r="D172">
        <v>9</v>
      </c>
      <c r="E172">
        <v>11</v>
      </c>
      <c r="I172" s="12">
        <v>6.02</v>
      </c>
      <c r="J172">
        <v>0</v>
      </c>
      <c r="L172">
        <v>1</v>
      </c>
      <c r="T172" s="13"/>
      <c r="U172" s="13"/>
      <c r="V172" s="13"/>
      <c r="W172" s="13"/>
      <c r="X172" s="11">
        <v>5.95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>
        <v>42225</v>
      </c>
      <c r="B173" t="s">
        <v>19</v>
      </c>
      <c r="C173">
        <v>3</v>
      </c>
      <c r="D173">
        <v>9</v>
      </c>
      <c r="E173">
        <v>12</v>
      </c>
      <c r="I173" s="12">
        <v>5.55</v>
      </c>
      <c r="J173">
        <v>0</v>
      </c>
      <c r="L173">
        <v>0</v>
      </c>
      <c r="T173" s="13"/>
      <c r="U173" s="13"/>
      <c r="V173" s="13"/>
      <c r="W173" s="13"/>
      <c r="X173" s="11">
        <v>5.45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>
        <v>42225</v>
      </c>
      <c r="B174" t="s">
        <v>19</v>
      </c>
      <c r="C174">
        <v>3</v>
      </c>
      <c r="D174">
        <v>9</v>
      </c>
      <c r="E174">
        <v>13</v>
      </c>
      <c r="F174">
        <v>75</v>
      </c>
      <c r="G174">
        <v>90</v>
      </c>
      <c r="H174">
        <v>20</v>
      </c>
      <c r="I174" s="12">
        <v>5.0999999999999996</v>
      </c>
      <c r="J174">
        <v>0</v>
      </c>
      <c r="K174">
        <v>11</v>
      </c>
      <c r="L174">
        <v>0</v>
      </c>
      <c r="M174">
        <v>0</v>
      </c>
      <c r="N174">
        <v>11</v>
      </c>
      <c r="O174">
        <v>1</v>
      </c>
      <c r="P174">
        <v>7</v>
      </c>
      <c r="Q174">
        <v>0</v>
      </c>
      <c r="R174">
        <v>0</v>
      </c>
      <c r="S174">
        <v>3</v>
      </c>
      <c r="T174" s="13">
        <v>28</v>
      </c>
      <c r="U174" s="13">
        <v>6.4</v>
      </c>
      <c r="V174" s="13">
        <v>13</v>
      </c>
      <c r="W174" s="13">
        <v>4.5999999999999996</v>
      </c>
      <c r="X174" s="11">
        <v>4.8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S174" t="s">
        <v>75</v>
      </c>
      <c r="AT174" t="s">
        <v>70</v>
      </c>
      <c r="AX174" s="1"/>
    </row>
    <row r="175" spans="1:50" x14ac:dyDescent="0.35">
      <c r="A175" s="1">
        <v>42225</v>
      </c>
      <c r="B175" t="s">
        <v>19</v>
      </c>
      <c r="C175">
        <v>3</v>
      </c>
      <c r="D175">
        <v>9</v>
      </c>
      <c r="E175">
        <v>14</v>
      </c>
      <c r="F175">
        <v>67</v>
      </c>
      <c r="G175">
        <v>100</v>
      </c>
      <c r="H175">
        <v>16</v>
      </c>
      <c r="I175" s="12">
        <v>8.1</v>
      </c>
      <c r="J175">
        <v>0</v>
      </c>
      <c r="K175">
        <v>19</v>
      </c>
      <c r="L175">
        <v>0</v>
      </c>
      <c r="M175">
        <v>0</v>
      </c>
      <c r="N175">
        <v>19</v>
      </c>
      <c r="O175">
        <v>6</v>
      </c>
      <c r="P175">
        <v>12</v>
      </c>
      <c r="Q175">
        <v>0</v>
      </c>
      <c r="R175">
        <v>0</v>
      </c>
      <c r="S175">
        <v>1</v>
      </c>
      <c r="T175" s="13">
        <v>28</v>
      </c>
      <c r="U175" s="13">
        <v>7.3</v>
      </c>
      <c r="V175" s="13">
        <v>9</v>
      </c>
      <c r="W175" s="13">
        <v>5.8</v>
      </c>
      <c r="X175" s="11">
        <v>7.5</v>
      </c>
      <c r="Y175">
        <v>5</v>
      </c>
      <c r="Z175">
        <v>5</v>
      </c>
      <c r="AA175" s="4">
        <v>10.062099999999999</v>
      </c>
      <c r="AB175" s="4">
        <v>3.7351000000000001</v>
      </c>
      <c r="AC175" s="4">
        <v>10.013400000000001</v>
      </c>
      <c r="AD175" s="4">
        <v>3.5916999999999999</v>
      </c>
      <c r="AE175" s="4">
        <v>10.020799999999999</v>
      </c>
      <c r="AF175" s="4">
        <v>3.4664999999999999</v>
      </c>
      <c r="AG175" s="4">
        <v>10.0657</v>
      </c>
      <c r="AH175" s="4">
        <v>3.7094999999999998</v>
      </c>
      <c r="AI175" s="4">
        <v>10.0099</v>
      </c>
      <c r="AJ175" s="4">
        <v>3.8431999999999999</v>
      </c>
      <c r="AK175" s="4">
        <v>10.0412</v>
      </c>
      <c r="AL175" s="4">
        <v>3.9845999999999999</v>
      </c>
      <c r="AS175" t="s">
        <v>75</v>
      </c>
      <c r="AT175" t="s">
        <v>70</v>
      </c>
      <c r="AX175" s="1"/>
    </row>
    <row r="176" spans="1:50" x14ac:dyDescent="0.35">
      <c r="A176" s="1">
        <v>42225</v>
      </c>
      <c r="B176" t="s">
        <v>19</v>
      </c>
      <c r="C176">
        <v>3</v>
      </c>
      <c r="D176">
        <v>9</v>
      </c>
      <c r="E176">
        <v>15</v>
      </c>
      <c r="I176" s="12">
        <v>3.62</v>
      </c>
      <c r="J176">
        <v>0</v>
      </c>
      <c r="L176">
        <v>0</v>
      </c>
      <c r="T176" s="13"/>
      <c r="U176" s="13"/>
      <c r="V176" s="13"/>
      <c r="W176" s="13"/>
      <c r="X176" s="11">
        <v>3.45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>
        <v>42225</v>
      </c>
      <c r="B177" t="s">
        <v>19</v>
      </c>
      <c r="C177">
        <v>3</v>
      </c>
      <c r="D177">
        <v>9</v>
      </c>
      <c r="E177">
        <v>16</v>
      </c>
      <c r="F177">
        <v>82</v>
      </c>
      <c r="G177">
        <v>93</v>
      </c>
      <c r="H177">
        <v>14</v>
      </c>
      <c r="I177" s="12">
        <v>3.15</v>
      </c>
      <c r="J177">
        <v>0</v>
      </c>
      <c r="K177">
        <v>6</v>
      </c>
      <c r="L177">
        <v>5</v>
      </c>
      <c r="M177">
        <v>0</v>
      </c>
      <c r="N177">
        <v>6</v>
      </c>
      <c r="O177">
        <v>2</v>
      </c>
      <c r="P177">
        <v>1</v>
      </c>
      <c r="Q177">
        <v>0</v>
      </c>
      <c r="R177">
        <v>0</v>
      </c>
      <c r="S177">
        <v>3</v>
      </c>
      <c r="T177" s="13">
        <v>21</v>
      </c>
      <c r="U177" s="13">
        <v>9.3000000000000007</v>
      </c>
      <c r="V177" s="13">
        <v>9</v>
      </c>
      <c r="W177" s="13">
        <v>3.8</v>
      </c>
      <c r="X177" s="11">
        <v>2.1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S177" t="s">
        <v>75</v>
      </c>
      <c r="AT177" t="s">
        <v>70</v>
      </c>
      <c r="AX177" s="1"/>
    </row>
    <row r="178" spans="1:50" x14ac:dyDescent="0.35">
      <c r="A178" s="1">
        <v>42225</v>
      </c>
      <c r="B178" t="s">
        <v>19</v>
      </c>
      <c r="C178">
        <v>3</v>
      </c>
      <c r="D178">
        <v>9</v>
      </c>
      <c r="E178">
        <v>17</v>
      </c>
      <c r="I178" s="12">
        <v>4.9000000000000004</v>
      </c>
      <c r="J178">
        <v>0</v>
      </c>
      <c r="L178">
        <v>0</v>
      </c>
      <c r="T178" s="13"/>
      <c r="U178" s="13"/>
      <c r="V178" s="13"/>
      <c r="W178" s="13"/>
      <c r="X178" s="11">
        <v>4.72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>
        <v>42225</v>
      </c>
      <c r="B179" t="s">
        <v>19</v>
      </c>
      <c r="C179">
        <v>3</v>
      </c>
      <c r="D179">
        <v>9</v>
      </c>
      <c r="E179">
        <v>18</v>
      </c>
      <c r="F179">
        <v>68</v>
      </c>
      <c r="G179">
        <v>74</v>
      </c>
      <c r="H179">
        <v>13</v>
      </c>
      <c r="I179" s="12">
        <v>5.3</v>
      </c>
      <c r="J179">
        <v>0</v>
      </c>
      <c r="K179" s="9">
        <v>8</v>
      </c>
      <c r="L179">
        <v>2</v>
      </c>
      <c r="M179">
        <v>0</v>
      </c>
      <c r="N179">
        <v>8</v>
      </c>
      <c r="O179">
        <v>2</v>
      </c>
      <c r="P179">
        <v>3</v>
      </c>
      <c r="Q179">
        <v>1</v>
      </c>
      <c r="R179">
        <v>0</v>
      </c>
      <c r="S179">
        <v>2</v>
      </c>
      <c r="T179" s="13">
        <v>33</v>
      </c>
      <c r="U179" s="13">
        <v>8.3000000000000007</v>
      </c>
      <c r="V179" s="13">
        <v>7</v>
      </c>
      <c r="W179" s="13">
        <v>3.3</v>
      </c>
      <c r="X179" s="11">
        <v>4.75</v>
      </c>
      <c r="Y179">
        <v>5</v>
      </c>
      <c r="Z179">
        <v>10</v>
      </c>
      <c r="AA179" s="4">
        <v>10.004799999999999</v>
      </c>
      <c r="AB179" s="4">
        <v>3.9342999999999999</v>
      </c>
      <c r="AC179" s="4">
        <v>10.0852</v>
      </c>
      <c r="AD179" s="4">
        <v>3.4413</v>
      </c>
      <c r="AE179" s="4">
        <v>10.033300000000001</v>
      </c>
      <c r="AF179" s="4">
        <v>3.5926</v>
      </c>
      <c r="AG179" s="4">
        <v>7.9208999999999996</v>
      </c>
      <c r="AH179" s="4">
        <v>3.3166000000000002</v>
      </c>
      <c r="AI179" s="4">
        <v>8.9405000000000001</v>
      </c>
      <c r="AJ179" s="4">
        <v>3.8088000000000002</v>
      </c>
      <c r="AK179" s="4">
        <v>9.5463000000000005</v>
      </c>
      <c r="AL179" s="4">
        <v>4.1115000000000004</v>
      </c>
      <c r="AS179" t="s">
        <v>75</v>
      </c>
      <c r="AT179" t="s">
        <v>70</v>
      </c>
      <c r="AX179" s="1"/>
    </row>
    <row r="180" spans="1:50" x14ac:dyDescent="0.35">
      <c r="A180" s="1">
        <v>42225</v>
      </c>
      <c r="B180" t="s">
        <v>19</v>
      </c>
      <c r="C180">
        <v>3</v>
      </c>
      <c r="D180">
        <v>9</v>
      </c>
      <c r="E180">
        <v>19</v>
      </c>
      <c r="I180" s="12">
        <v>5.6</v>
      </c>
      <c r="J180">
        <v>0</v>
      </c>
      <c r="L180">
        <v>0</v>
      </c>
      <c r="T180" s="13"/>
      <c r="U180" s="13"/>
      <c r="V180" s="13"/>
      <c r="W180" s="13"/>
      <c r="X180" s="11">
        <v>5.48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>
        <v>42225</v>
      </c>
      <c r="B181" t="s">
        <v>19</v>
      </c>
      <c r="C181">
        <v>3</v>
      </c>
      <c r="D181">
        <v>9</v>
      </c>
      <c r="E181">
        <v>20</v>
      </c>
      <c r="F181">
        <v>98</v>
      </c>
      <c r="G181">
        <v>95</v>
      </c>
      <c r="H181">
        <v>12</v>
      </c>
      <c r="I181" s="12">
        <v>9.6</v>
      </c>
      <c r="J181">
        <v>0</v>
      </c>
      <c r="K181">
        <v>19</v>
      </c>
      <c r="L181">
        <v>0</v>
      </c>
      <c r="M181">
        <v>0</v>
      </c>
      <c r="N181">
        <v>19</v>
      </c>
      <c r="O181">
        <v>2</v>
      </c>
      <c r="P181">
        <v>10</v>
      </c>
      <c r="Q181">
        <v>4</v>
      </c>
      <c r="R181">
        <v>0</v>
      </c>
      <c r="S181">
        <v>3</v>
      </c>
      <c r="T181" s="13">
        <v>27</v>
      </c>
      <c r="U181" s="13">
        <v>9.8000000000000007</v>
      </c>
      <c r="V181" s="13">
        <v>11</v>
      </c>
      <c r="W181" s="13">
        <v>4.4000000000000004</v>
      </c>
      <c r="X181" s="11">
        <v>8.9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>
        <v>42949</v>
      </c>
      <c r="B182" t="s">
        <v>16</v>
      </c>
      <c r="C182">
        <v>3</v>
      </c>
      <c r="D182">
        <v>9</v>
      </c>
      <c r="E182">
        <v>1</v>
      </c>
      <c r="I182" s="12"/>
      <c r="T182" s="13"/>
      <c r="U182" s="13"/>
      <c r="V182" s="13"/>
      <c r="W182" s="13"/>
      <c r="X182" s="11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S182" t="s">
        <v>75</v>
      </c>
      <c r="AT182" t="s">
        <v>71</v>
      </c>
      <c r="AX182" s="1"/>
    </row>
    <row r="183" spans="1:50" x14ac:dyDescent="0.35">
      <c r="A183" s="1">
        <v>42949</v>
      </c>
      <c r="B183" t="s">
        <v>16</v>
      </c>
      <c r="C183">
        <v>3</v>
      </c>
      <c r="D183">
        <v>9</v>
      </c>
      <c r="E183">
        <v>2</v>
      </c>
      <c r="F183">
        <v>170</v>
      </c>
      <c r="G183">
        <v>80</v>
      </c>
      <c r="H183">
        <v>20</v>
      </c>
      <c r="I183" s="12"/>
      <c r="J183">
        <v>0</v>
      </c>
      <c r="K183">
        <v>9</v>
      </c>
      <c r="L183">
        <v>4</v>
      </c>
      <c r="M183">
        <v>0</v>
      </c>
      <c r="N183">
        <v>5</v>
      </c>
      <c r="O183">
        <v>0</v>
      </c>
      <c r="P183">
        <v>2</v>
      </c>
      <c r="Q183">
        <v>0</v>
      </c>
      <c r="R183">
        <v>2</v>
      </c>
      <c r="S183">
        <v>1</v>
      </c>
      <c r="T183" s="13">
        <v>57</v>
      </c>
      <c r="U183" s="13">
        <v>8.4</v>
      </c>
      <c r="V183" s="13">
        <v>10</v>
      </c>
      <c r="W183" s="13">
        <v>4.5</v>
      </c>
      <c r="X183" s="11">
        <v>3.7</v>
      </c>
      <c r="Y183">
        <v>15</v>
      </c>
      <c r="Z183">
        <v>15</v>
      </c>
      <c r="AA183" s="3">
        <v>10</v>
      </c>
      <c r="AB183" s="3">
        <v>2.4</v>
      </c>
      <c r="AC183" s="3">
        <v>10.1</v>
      </c>
      <c r="AD183" s="3">
        <v>3.1</v>
      </c>
      <c r="AE183" s="3">
        <v>10.199999999999999</v>
      </c>
      <c r="AF183" s="3">
        <v>2.2999999999999998</v>
      </c>
      <c r="AG183" s="3">
        <v>10</v>
      </c>
      <c r="AH183" s="3">
        <v>3.9</v>
      </c>
      <c r="AI183" s="3">
        <v>10</v>
      </c>
      <c r="AJ183" s="3">
        <v>4</v>
      </c>
      <c r="AK183" s="3">
        <v>10</v>
      </c>
      <c r="AL183" s="3">
        <v>4.0999999999999996</v>
      </c>
      <c r="AM183">
        <v>2999.8</v>
      </c>
      <c r="AN183">
        <v>153.4</v>
      </c>
      <c r="AO183">
        <v>3000.2</v>
      </c>
      <c r="AP183">
        <v>218.8</v>
      </c>
      <c r="AQ183">
        <v>2999.9</v>
      </c>
      <c r="AR183">
        <v>233.6</v>
      </c>
      <c r="AS183" s="3" t="s">
        <v>75</v>
      </c>
      <c r="AT183" s="3" t="s">
        <v>71</v>
      </c>
      <c r="AX183" s="1"/>
    </row>
    <row r="184" spans="1:50" x14ac:dyDescent="0.35">
      <c r="A184" s="1">
        <v>42949</v>
      </c>
      <c r="B184" t="s">
        <v>16</v>
      </c>
      <c r="C184">
        <v>3</v>
      </c>
      <c r="D184">
        <v>9</v>
      </c>
      <c r="E184">
        <v>3</v>
      </c>
      <c r="F184">
        <v>60</v>
      </c>
      <c r="G184">
        <v>50</v>
      </c>
      <c r="H184">
        <v>20</v>
      </c>
      <c r="I184" s="12"/>
      <c r="J184">
        <v>0</v>
      </c>
      <c r="K184">
        <v>4</v>
      </c>
      <c r="L184">
        <v>5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1</v>
      </c>
      <c r="S184">
        <v>1</v>
      </c>
      <c r="T184" s="13">
        <v>7</v>
      </c>
      <c r="U184" s="13">
        <v>3.7</v>
      </c>
      <c r="V184" s="13">
        <v>0</v>
      </c>
      <c r="W184" s="13">
        <v>0</v>
      </c>
      <c r="X184" s="11">
        <v>0.1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>
        <v>42949</v>
      </c>
      <c r="B185" t="s">
        <v>16</v>
      </c>
      <c r="C185">
        <v>3</v>
      </c>
      <c r="D185">
        <v>9</v>
      </c>
      <c r="E185">
        <v>4</v>
      </c>
      <c r="F185">
        <v>70</v>
      </c>
      <c r="G185">
        <v>150</v>
      </c>
      <c r="H185">
        <v>20</v>
      </c>
      <c r="I185" s="12"/>
      <c r="J185">
        <v>0</v>
      </c>
      <c r="K185">
        <v>3</v>
      </c>
      <c r="L185">
        <v>2</v>
      </c>
      <c r="M185">
        <v>1</v>
      </c>
      <c r="N185">
        <v>2</v>
      </c>
      <c r="O185">
        <v>0</v>
      </c>
      <c r="P185">
        <v>1</v>
      </c>
      <c r="Q185">
        <v>0</v>
      </c>
      <c r="R185">
        <v>0</v>
      </c>
      <c r="S185">
        <v>1</v>
      </c>
      <c r="T185" s="13">
        <v>31</v>
      </c>
      <c r="U185" s="13">
        <v>7</v>
      </c>
      <c r="V185" s="13">
        <v>0</v>
      </c>
      <c r="W185" s="13">
        <v>0</v>
      </c>
      <c r="X185" s="11">
        <v>0.9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  <c r="AX185" s="1"/>
    </row>
    <row r="186" spans="1:50" x14ac:dyDescent="0.35">
      <c r="A186" s="1">
        <v>42949</v>
      </c>
      <c r="B186" t="s">
        <v>16</v>
      </c>
      <c r="C186">
        <v>3</v>
      </c>
      <c r="D186">
        <v>9</v>
      </c>
      <c r="E186">
        <v>5</v>
      </c>
      <c r="I186" s="12"/>
      <c r="T186" s="13"/>
      <c r="U186" s="13"/>
      <c r="V186" s="13"/>
      <c r="W186" s="13"/>
      <c r="X186" s="11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S186" t="s">
        <v>75</v>
      </c>
      <c r="AT186" t="s">
        <v>71</v>
      </c>
      <c r="AX186" s="1"/>
    </row>
    <row r="187" spans="1:50" x14ac:dyDescent="0.35">
      <c r="A187" s="1">
        <v>42949</v>
      </c>
      <c r="B187" t="s">
        <v>16</v>
      </c>
      <c r="C187">
        <v>3</v>
      </c>
      <c r="D187">
        <v>9</v>
      </c>
      <c r="E187">
        <v>6</v>
      </c>
      <c r="I187" s="12"/>
      <c r="T187" s="13"/>
      <c r="U187" s="13"/>
      <c r="V187" s="13"/>
      <c r="W187" s="13"/>
      <c r="X187" s="11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>
        <v>42949</v>
      </c>
      <c r="B188" t="s">
        <v>16</v>
      </c>
      <c r="C188">
        <v>3</v>
      </c>
      <c r="D188">
        <v>9</v>
      </c>
      <c r="E188">
        <v>7</v>
      </c>
      <c r="I188" s="12"/>
      <c r="T188" s="13"/>
      <c r="U188" s="13"/>
      <c r="V188" s="13"/>
      <c r="W188" s="13"/>
      <c r="X188" s="11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t="s">
        <v>75</v>
      </c>
      <c r="AT188" t="s">
        <v>71</v>
      </c>
      <c r="AX188" s="1"/>
    </row>
    <row r="189" spans="1:50" x14ac:dyDescent="0.35">
      <c r="A189" s="1">
        <v>42949</v>
      </c>
      <c r="B189" t="s">
        <v>16</v>
      </c>
      <c r="C189">
        <v>3</v>
      </c>
      <c r="D189">
        <v>9</v>
      </c>
      <c r="E189">
        <v>8</v>
      </c>
      <c r="I189" s="12"/>
      <c r="T189" s="13"/>
      <c r="U189" s="13"/>
      <c r="V189" s="13"/>
      <c r="W189" s="13"/>
      <c r="X189" s="11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  <c r="AX189" s="1"/>
    </row>
    <row r="190" spans="1:50" x14ac:dyDescent="0.35">
      <c r="A190" s="1">
        <v>42949</v>
      </c>
      <c r="B190" t="s">
        <v>16</v>
      </c>
      <c r="C190">
        <v>3</v>
      </c>
      <c r="D190">
        <v>9</v>
      </c>
      <c r="E190">
        <v>9</v>
      </c>
      <c r="I190" s="12"/>
      <c r="T190" s="13"/>
      <c r="U190" s="13"/>
      <c r="V190" s="13"/>
      <c r="W190" s="13"/>
      <c r="X190" s="11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S190" t="s">
        <v>75</v>
      </c>
      <c r="AT190" t="s">
        <v>71</v>
      </c>
      <c r="AX190" s="1"/>
    </row>
    <row r="191" spans="1:50" x14ac:dyDescent="0.35">
      <c r="A191" s="1">
        <v>42949</v>
      </c>
      <c r="B191" t="s">
        <v>16</v>
      </c>
      <c r="C191">
        <v>3</v>
      </c>
      <c r="D191">
        <v>9</v>
      </c>
      <c r="E191">
        <v>10</v>
      </c>
      <c r="I191" s="12"/>
      <c r="T191" s="13"/>
      <c r="U191" s="13"/>
      <c r="V191" s="13"/>
      <c r="W191" s="13"/>
      <c r="X191" s="11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>
        <v>42949</v>
      </c>
      <c r="B192" t="s">
        <v>16</v>
      </c>
      <c r="C192">
        <v>3</v>
      </c>
      <c r="D192">
        <v>9</v>
      </c>
      <c r="E192">
        <v>11</v>
      </c>
      <c r="F192">
        <v>75</v>
      </c>
      <c r="G192">
        <v>90</v>
      </c>
      <c r="H192">
        <v>30</v>
      </c>
      <c r="I192" s="12"/>
      <c r="J192">
        <v>0</v>
      </c>
      <c r="K192" s="9">
        <v>5</v>
      </c>
      <c r="L192">
        <v>5</v>
      </c>
      <c r="M192">
        <v>0</v>
      </c>
      <c r="N192">
        <v>5</v>
      </c>
      <c r="O192">
        <v>0</v>
      </c>
      <c r="P192">
        <v>0</v>
      </c>
      <c r="Q192">
        <v>0</v>
      </c>
      <c r="R192">
        <v>2</v>
      </c>
      <c r="S192">
        <v>3</v>
      </c>
      <c r="T192" s="13">
        <v>28</v>
      </c>
      <c r="U192" s="13">
        <v>5.3</v>
      </c>
      <c r="V192" s="13">
        <v>15</v>
      </c>
      <c r="W192" s="13">
        <v>3.5</v>
      </c>
      <c r="X192" s="11">
        <v>2.4500000000000002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S192" t="s">
        <v>75</v>
      </c>
      <c r="AT192" t="s">
        <v>71</v>
      </c>
      <c r="AX192" s="1"/>
    </row>
    <row r="193" spans="1:50" x14ac:dyDescent="0.35">
      <c r="A193" s="1">
        <v>42949</v>
      </c>
      <c r="B193" t="s">
        <v>16</v>
      </c>
      <c r="C193">
        <v>3</v>
      </c>
      <c r="D193">
        <v>9</v>
      </c>
      <c r="E193">
        <v>12</v>
      </c>
      <c r="I193" s="12"/>
      <c r="K193" s="9"/>
      <c r="T193" s="13"/>
      <c r="U193" s="13"/>
      <c r="V193" s="13"/>
      <c r="W193" s="13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>
        <v>42949</v>
      </c>
      <c r="B194" t="s">
        <v>16</v>
      </c>
      <c r="C194">
        <v>3</v>
      </c>
      <c r="D194">
        <v>9</v>
      </c>
      <c r="E194">
        <v>13</v>
      </c>
      <c r="F194">
        <v>80</v>
      </c>
      <c r="G194">
        <v>45</v>
      </c>
      <c r="H194">
        <v>20</v>
      </c>
      <c r="I194" s="12"/>
      <c r="J194">
        <v>0</v>
      </c>
      <c r="K194" s="9">
        <v>7</v>
      </c>
      <c r="L194">
        <v>3</v>
      </c>
      <c r="M194">
        <v>0</v>
      </c>
      <c r="N194">
        <v>6</v>
      </c>
      <c r="O194">
        <v>0</v>
      </c>
      <c r="P194">
        <v>2</v>
      </c>
      <c r="Q194">
        <v>0</v>
      </c>
      <c r="R194">
        <v>2</v>
      </c>
      <c r="S194">
        <v>2</v>
      </c>
      <c r="T194" s="13">
        <v>19</v>
      </c>
      <c r="U194" s="13">
        <v>4.0999999999999996</v>
      </c>
      <c r="V194" s="13">
        <v>14</v>
      </c>
      <c r="W194" s="13">
        <v>5.3</v>
      </c>
      <c r="X194" s="11">
        <v>0.95</v>
      </c>
      <c r="Y194">
        <v>50</v>
      </c>
      <c r="Z194">
        <v>20</v>
      </c>
      <c r="AA194" s="3">
        <v>10.1</v>
      </c>
      <c r="AB194" s="3">
        <v>3.7</v>
      </c>
      <c r="AC194" s="3">
        <v>10.1</v>
      </c>
      <c r="AD194" s="3">
        <v>3.5</v>
      </c>
      <c r="AE194" s="3">
        <v>10</v>
      </c>
      <c r="AF194" s="3">
        <v>3.3</v>
      </c>
      <c r="AG194" s="3">
        <v>10.1</v>
      </c>
      <c r="AH194" s="3">
        <v>3.8</v>
      </c>
      <c r="AI194" s="3">
        <v>10</v>
      </c>
      <c r="AJ194" s="3">
        <v>3.3</v>
      </c>
      <c r="AK194" s="3">
        <v>10.1</v>
      </c>
      <c r="AL194" s="3">
        <v>3.2</v>
      </c>
      <c r="AS194" t="s">
        <v>75</v>
      </c>
      <c r="AT194" t="s">
        <v>71</v>
      </c>
      <c r="AX194" s="1"/>
    </row>
    <row r="195" spans="1:50" x14ac:dyDescent="0.35">
      <c r="A195" s="1">
        <v>42949</v>
      </c>
      <c r="B195" t="s">
        <v>16</v>
      </c>
      <c r="C195">
        <v>3</v>
      </c>
      <c r="D195">
        <v>9</v>
      </c>
      <c r="E195">
        <v>14</v>
      </c>
      <c r="F195">
        <v>140</v>
      </c>
      <c r="G195">
        <v>140</v>
      </c>
      <c r="H195">
        <v>30</v>
      </c>
      <c r="I195" s="12"/>
      <c r="J195">
        <v>0</v>
      </c>
      <c r="K195" s="9">
        <v>7</v>
      </c>
      <c r="L195">
        <v>1</v>
      </c>
      <c r="M195">
        <v>1</v>
      </c>
      <c r="N195">
        <v>6</v>
      </c>
      <c r="O195">
        <v>0</v>
      </c>
      <c r="P195">
        <v>1</v>
      </c>
      <c r="Q195">
        <v>1</v>
      </c>
      <c r="R195">
        <v>1</v>
      </c>
      <c r="S195">
        <v>3</v>
      </c>
      <c r="T195" s="13">
        <v>23</v>
      </c>
      <c r="U195" s="13">
        <v>6.8</v>
      </c>
      <c r="V195" s="13">
        <v>11</v>
      </c>
      <c r="W195" s="13">
        <v>6</v>
      </c>
      <c r="X195" s="11">
        <v>3.95</v>
      </c>
      <c r="Y195">
        <v>50</v>
      </c>
      <c r="Z195">
        <v>50</v>
      </c>
      <c r="AA195" s="3">
        <v>10</v>
      </c>
      <c r="AB195" s="3">
        <v>3.9</v>
      </c>
      <c r="AC195" s="3">
        <v>10.1</v>
      </c>
      <c r="AD195" s="3">
        <v>3.8</v>
      </c>
      <c r="AE195" s="3">
        <v>10</v>
      </c>
      <c r="AF195" s="3">
        <v>3.8</v>
      </c>
      <c r="AG195" s="3">
        <v>10</v>
      </c>
      <c r="AH195" s="3">
        <v>3.7</v>
      </c>
      <c r="AI195" s="3">
        <v>10.1</v>
      </c>
      <c r="AJ195" s="3">
        <v>3.6</v>
      </c>
      <c r="AK195" s="3">
        <v>10.199999999999999</v>
      </c>
      <c r="AL195" s="3">
        <v>3.8</v>
      </c>
      <c r="AS195" t="s">
        <v>75</v>
      </c>
      <c r="AT195" t="s">
        <v>71</v>
      </c>
      <c r="AX195" s="1"/>
    </row>
    <row r="196" spans="1:50" x14ac:dyDescent="0.35">
      <c r="A196" s="1">
        <v>42949</v>
      </c>
      <c r="B196" t="s">
        <v>16</v>
      </c>
      <c r="C196">
        <v>3</v>
      </c>
      <c r="D196">
        <v>9</v>
      </c>
      <c r="E196">
        <v>15</v>
      </c>
      <c r="F196">
        <v>160</v>
      </c>
      <c r="G196">
        <v>120</v>
      </c>
      <c r="H196">
        <v>16</v>
      </c>
      <c r="I196" s="12"/>
      <c r="J196">
        <v>0</v>
      </c>
      <c r="K196" s="9">
        <v>4</v>
      </c>
      <c r="L196">
        <v>1</v>
      </c>
      <c r="M196">
        <v>0</v>
      </c>
      <c r="N196">
        <v>3</v>
      </c>
      <c r="O196">
        <v>0</v>
      </c>
      <c r="P196">
        <v>0</v>
      </c>
      <c r="Q196">
        <v>0</v>
      </c>
      <c r="R196">
        <v>1</v>
      </c>
      <c r="S196">
        <v>2</v>
      </c>
      <c r="T196" s="13">
        <v>89</v>
      </c>
      <c r="U196" s="13">
        <v>5.6</v>
      </c>
      <c r="V196" s="13">
        <v>28</v>
      </c>
      <c r="W196" s="13">
        <v>11.3</v>
      </c>
      <c r="X196" s="11">
        <v>3.65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>
        <v>42949</v>
      </c>
      <c r="B197" t="s">
        <v>16</v>
      </c>
      <c r="C197">
        <v>3</v>
      </c>
      <c r="D197">
        <v>9</v>
      </c>
      <c r="E197">
        <v>16</v>
      </c>
      <c r="I197" s="12"/>
      <c r="K197" s="9"/>
      <c r="T197" s="13"/>
      <c r="U197" s="13"/>
      <c r="V197" s="13"/>
      <c r="W197" s="13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>
        <v>42949</v>
      </c>
      <c r="B198" t="s">
        <v>16</v>
      </c>
      <c r="C198">
        <v>3</v>
      </c>
      <c r="D198">
        <v>9</v>
      </c>
      <c r="E198">
        <v>17</v>
      </c>
      <c r="F198">
        <v>60</v>
      </c>
      <c r="G198">
        <v>70</v>
      </c>
      <c r="H198">
        <v>17</v>
      </c>
      <c r="I198" s="12"/>
      <c r="J198">
        <v>0</v>
      </c>
      <c r="K198" s="9">
        <v>3</v>
      </c>
      <c r="L198">
        <v>4</v>
      </c>
      <c r="M198">
        <v>0</v>
      </c>
      <c r="N198">
        <v>3</v>
      </c>
      <c r="O198">
        <v>0</v>
      </c>
      <c r="P198">
        <v>0</v>
      </c>
      <c r="Q198">
        <v>0</v>
      </c>
      <c r="R198">
        <v>1</v>
      </c>
      <c r="S198">
        <v>2</v>
      </c>
      <c r="T198" s="13">
        <v>9</v>
      </c>
      <c r="U198" s="13">
        <v>4.0999999999999996</v>
      </c>
      <c r="V198" s="13">
        <v>0</v>
      </c>
      <c r="W198" s="13">
        <v>0</v>
      </c>
      <c r="X198" s="11">
        <v>0.25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S198" t="s">
        <v>75</v>
      </c>
      <c r="AT198" t="s">
        <v>71</v>
      </c>
      <c r="AX198" s="1"/>
    </row>
    <row r="199" spans="1:50" x14ac:dyDescent="0.35">
      <c r="A199" s="1">
        <v>42949</v>
      </c>
      <c r="B199" t="s">
        <v>16</v>
      </c>
      <c r="C199">
        <v>3</v>
      </c>
      <c r="D199">
        <v>9</v>
      </c>
      <c r="E199">
        <v>18</v>
      </c>
      <c r="F199">
        <v>40</v>
      </c>
      <c r="G199">
        <v>50</v>
      </c>
      <c r="H199">
        <v>18</v>
      </c>
      <c r="I199" s="12"/>
      <c r="J199">
        <v>0</v>
      </c>
      <c r="K199">
        <v>5</v>
      </c>
      <c r="L199">
        <v>8</v>
      </c>
      <c r="M199">
        <v>0</v>
      </c>
      <c r="N199">
        <v>4</v>
      </c>
      <c r="O199">
        <v>0</v>
      </c>
      <c r="P199">
        <v>0</v>
      </c>
      <c r="Q199">
        <v>0</v>
      </c>
      <c r="R199">
        <v>2</v>
      </c>
      <c r="S199">
        <v>2</v>
      </c>
      <c r="T199" s="13">
        <v>9</v>
      </c>
      <c r="U199" s="13">
        <v>5.4</v>
      </c>
      <c r="V199" s="13">
        <v>6</v>
      </c>
      <c r="W199" s="13">
        <v>4.4000000000000004</v>
      </c>
      <c r="X199" s="11">
        <v>0.75</v>
      </c>
      <c r="Y199">
        <v>50</v>
      </c>
      <c r="Z199">
        <v>30</v>
      </c>
      <c r="AA199" s="3">
        <v>10</v>
      </c>
      <c r="AB199" s="3">
        <v>3.9</v>
      </c>
      <c r="AC199" s="3">
        <v>10.3</v>
      </c>
      <c r="AD199" s="3">
        <v>3.9</v>
      </c>
      <c r="AE199" s="3">
        <v>10.1</v>
      </c>
      <c r="AF199" s="3">
        <v>3.9</v>
      </c>
      <c r="AG199" s="3">
        <v>10.1</v>
      </c>
      <c r="AH199" s="3">
        <v>3.6</v>
      </c>
      <c r="AI199" s="3">
        <v>10</v>
      </c>
      <c r="AJ199" s="3">
        <v>4.2</v>
      </c>
      <c r="AK199" s="3">
        <v>6.7</v>
      </c>
      <c r="AL199" s="3">
        <v>2.7</v>
      </c>
      <c r="AS199" t="s">
        <v>75</v>
      </c>
      <c r="AT199" t="s">
        <v>71</v>
      </c>
      <c r="AX199" s="1"/>
    </row>
    <row r="200" spans="1:50" x14ac:dyDescent="0.35">
      <c r="A200" s="1">
        <v>42949</v>
      </c>
      <c r="B200" t="s">
        <v>16</v>
      </c>
      <c r="C200">
        <v>3</v>
      </c>
      <c r="D200">
        <v>9</v>
      </c>
      <c r="E200">
        <v>19</v>
      </c>
      <c r="F200">
        <v>110</v>
      </c>
      <c r="G200">
        <v>80</v>
      </c>
      <c r="H200">
        <v>15</v>
      </c>
      <c r="I200" s="12"/>
      <c r="J200">
        <v>0</v>
      </c>
      <c r="K200">
        <v>4</v>
      </c>
      <c r="L200">
        <v>2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2</v>
      </c>
      <c r="S200">
        <v>0</v>
      </c>
      <c r="T200" s="13">
        <v>18</v>
      </c>
      <c r="U200" s="13">
        <v>9.9</v>
      </c>
      <c r="V200" s="13">
        <v>6</v>
      </c>
      <c r="W200" s="13">
        <v>4.2</v>
      </c>
      <c r="X200" s="11">
        <v>0.9</v>
      </c>
      <c r="Y200">
        <v>50</v>
      </c>
      <c r="Z200">
        <v>20</v>
      </c>
      <c r="AA200" s="3">
        <v>10.1</v>
      </c>
      <c r="AB200" s="3">
        <v>4.3</v>
      </c>
      <c r="AC200" s="3">
        <v>10.1</v>
      </c>
      <c r="AD200" s="3">
        <v>3.5</v>
      </c>
      <c r="AE200" s="3">
        <v>10.1</v>
      </c>
      <c r="AF200" s="3">
        <v>3.6</v>
      </c>
      <c r="AG200" s="3">
        <v>10.199999999999999</v>
      </c>
      <c r="AH200" s="3">
        <v>3.2</v>
      </c>
      <c r="AI200" s="3">
        <v>8.1</v>
      </c>
      <c r="AJ200" s="3">
        <v>2.6</v>
      </c>
      <c r="AK200" s="3">
        <v>7.3</v>
      </c>
      <c r="AL200" s="3">
        <v>2.2000000000000002</v>
      </c>
      <c r="AS200" t="s">
        <v>75</v>
      </c>
      <c r="AT200" t="s">
        <v>71</v>
      </c>
      <c r="AX200" s="1"/>
    </row>
    <row r="201" spans="1:50" x14ac:dyDescent="0.35">
      <c r="A201" s="1">
        <v>42949</v>
      </c>
      <c r="B201" t="s">
        <v>16</v>
      </c>
      <c r="C201">
        <v>3</v>
      </c>
      <c r="D201">
        <v>9</v>
      </c>
      <c r="E201">
        <v>20</v>
      </c>
      <c r="I201" s="12"/>
      <c r="T201" s="13"/>
      <c r="U201" s="13"/>
      <c r="V201" s="13"/>
      <c r="W201" s="13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>
        <v>42949</v>
      </c>
      <c r="B202" t="s">
        <v>16</v>
      </c>
      <c r="C202">
        <v>3</v>
      </c>
      <c r="D202">
        <v>9</v>
      </c>
      <c r="AS202" t="s">
        <v>75</v>
      </c>
      <c r="AT202" t="s">
        <v>71</v>
      </c>
      <c r="AX202" s="1"/>
    </row>
    <row r="203" spans="1:50" x14ac:dyDescent="0.35">
      <c r="A203" s="1">
        <v>42949</v>
      </c>
      <c r="B203" t="s">
        <v>16</v>
      </c>
      <c r="C203">
        <v>3</v>
      </c>
      <c r="D203">
        <v>9</v>
      </c>
      <c r="AS203" t="s">
        <v>75</v>
      </c>
      <c r="AT203" t="s">
        <v>71</v>
      </c>
      <c r="AX203" s="1"/>
    </row>
    <row r="204" spans="1:50" x14ac:dyDescent="0.35">
      <c r="A204" s="1">
        <v>42949</v>
      </c>
      <c r="B204" t="s">
        <v>16</v>
      </c>
      <c r="C204">
        <v>3</v>
      </c>
      <c r="D204">
        <v>9</v>
      </c>
      <c r="AS204" t="s">
        <v>75</v>
      </c>
      <c r="AT204" t="s">
        <v>71</v>
      </c>
      <c r="AX204" s="1"/>
    </row>
    <row r="205" spans="1:50" x14ac:dyDescent="0.35">
      <c r="A205" s="1">
        <v>42949</v>
      </c>
      <c r="B205" t="s">
        <v>16</v>
      </c>
      <c r="C205">
        <v>3</v>
      </c>
      <c r="D205">
        <v>9</v>
      </c>
      <c r="AS205" t="s">
        <v>75</v>
      </c>
      <c r="AT205" t="s">
        <v>71</v>
      </c>
      <c r="AX205" s="1"/>
    </row>
    <row r="206" spans="1:50" x14ac:dyDescent="0.35">
      <c r="A206" s="1">
        <v>42949</v>
      </c>
      <c r="B206" t="s">
        <v>16</v>
      </c>
      <c r="C206">
        <v>3</v>
      </c>
      <c r="D206">
        <v>9</v>
      </c>
      <c r="AS206" t="s">
        <v>75</v>
      </c>
      <c r="AT206" t="s">
        <v>71</v>
      </c>
      <c r="AX206" s="1"/>
    </row>
    <row r="207" spans="1:50" x14ac:dyDescent="0.35">
      <c r="A207" s="1">
        <v>42949</v>
      </c>
      <c r="B207" t="s">
        <v>16</v>
      </c>
      <c r="C207">
        <v>3</v>
      </c>
      <c r="D207">
        <v>9</v>
      </c>
      <c r="AS207" t="s">
        <v>75</v>
      </c>
      <c r="AT207" t="s">
        <v>71</v>
      </c>
      <c r="AX207" s="1"/>
    </row>
    <row r="208" spans="1:50" x14ac:dyDescent="0.35">
      <c r="A208" s="1">
        <v>42949</v>
      </c>
      <c r="B208" t="s">
        <v>16</v>
      </c>
      <c r="C208">
        <v>3</v>
      </c>
      <c r="D208">
        <v>9</v>
      </c>
      <c r="AS208" t="s">
        <v>75</v>
      </c>
      <c r="AT208" t="s">
        <v>71</v>
      </c>
      <c r="AX208" s="1"/>
    </row>
    <row r="209" spans="1:50" x14ac:dyDescent="0.35">
      <c r="A209" s="1">
        <v>42949</v>
      </c>
      <c r="B209" t="s">
        <v>16</v>
      </c>
      <c r="C209">
        <v>3</v>
      </c>
      <c r="D209">
        <v>9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209"/>
  <sheetViews>
    <sheetView zoomScale="60" zoomScaleNormal="60" workbookViewId="0">
      <pane xSplit="5" ySplit="1" topLeftCell="AB94" activePane="bottomRight" state="frozen"/>
      <selection activeCell="AW15" sqref="AW15"/>
      <selection pane="topRight" activeCell="AW15" sqref="AW15"/>
      <selection pane="bottomLeft" activeCell="AW15" sqref="AW15"/>
      <selection pane="bottomRight" activeCell="AB103" sqref="AB103"/>
    </sheetView>
  </sheetViews>
  <sheetFormatPr defaultRowHeight="14.5" x14ac:dyDescent="0.35"/>
  <cols>
    <col min="1" max="1" width="11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27" max="27" width="9.54296875" bestFit="1" customWidth="1"/>
    <col min="28" max="28" width="9.453125" bestFit="1" customWidth="1"/>
    <col min="29" max="29" width="9.54296875" bestFit="1" customWidth="1"/>
    <col min="30" max="30" width="13" bestFit="1" customWidth="1"/>
    <col min="31" max="31" width="10.1796875" bestFit="1" customWidth="1"/>
    <col min="32" max="32" width="9.453125" bestFit="1" customWidth="1"/>
    <col min="33" max="33" width="9.54296875" bestFit="1" customWidth="1"/>
    <col min="34" max="34" width="9.453125" bestFit="1" customWidth="1"/>
    <col min="35" max="35" width="9.54296875" bestFit="1" customWidth="1"/>
    <col min="36" max="36" width="9.453125" bestFit="1" customWidth="1"/>
    <col min="37" max="37" width="9.54296875" bestFit="1" customWidth="1"/>
    <col min="38" max="38" width="9.453125" bestFit="1" customWidth="1"/>
    <col min="45" max="45" width="11.26953125" customWidth="1"/>
    <col min="47" max="47" width="3.8164062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 t="s">
        <v>8</v>
      </c>
      <c r="B2" t="s">
        <v>12</v>
      </c>
      <c r="C2">
        <v>2</v>
      </c>
      <c r="D2">
        <v>2</v>
      </c>
      <c r="E2">
        <v>1</v>
      </c>
      <c r="I2" s="11">
        <v>2.25</v>
      </c>
      <c r="J2">
        <v>0</v>
      </c>
      <c r="L2">
        <v>10</v>
      </c>
      <c r="T2" s="7"/>
      <c r="U2" s="7"/>
      <c r="V2" s="7"/>
      <c r="W2" s="7"/>
      <c r="X2" s="11">
        <v>1.95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3000.6</v>
      </c>
      <c r="AN2" s="7">
        <v>298.5</v>
      </c>
      <c r="AO2" s="7">
        <v>3000</v>
      </c>
      <c r="AP2" s="7">
        <v>314.3</v>
      </c>
      <c r="AQ2" s="8">
        <v>3000.1</v>
      </c>
      <c r="AR2" s="8">
        <v>321.10000000000002</v>
      </c>
      <c r="AS2" s="3" t="s">
        <v>69</v>
      </c>
      <c r="AT2" s="3" t="s">
        <v>70</v>
      </c>
      <c r="AX2" s="1"/>
    </row>
    <row r="3" spans="1:50" x14ac:dyDescent="0.35">
      <c r="A3" s="1" t="s">
        <v>8</v>
      </c>
      <c r="B3" t="s">
        <v>12</v>
      </c>
      <c r="C3">
        <v>2</v>
      </c>
      <c r="D3">
        <v>2</v>
      </c>
      <c r="E3">
        <v>2</v>
      </c>
      <c r="I3" s="11">
        <v>0.85</v>
      </c>
      <c r="J3">
        <v>0</v>
      </c>
      <c r="L3">
        <v>0</v>
      </c>
      <c r="T3" s="7"/>
      <c r="U3" s="7"/>
      <c r="V3" s="7"/>
      <c r="W3" s="7"/>
      <c r="X3" s="11">
        <v>0.8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 t="s">
        <v>8</v>
      </c>
      <c r="B4" t="s">
        <v>12</v>
      </c>
      <c r="C4" s="2">
        <v>2</v>
      </c>
      <c r="D4" s="2">
        <v>2</v>
      </c>
      <c r="E4">
        <v>3</v>
      </c>
      <c r="F4">
        <v>68</v>
      </c>
      <c r="G4">
        <v>65</v>
      </c>
      <c r="H4">
        <v>13</v>
      </c>
      <c r="I4" s="11">
        <v>4.9749999999999996</v>
      </c>
      <c r="J4">
        <v>0</v>
      </c>
      <c r="K4">
        <v>7</v>
      </c>
      <c r="L4">
        <v>7</v>
      </c>
      <c r="M4">
        <v>0</v>
      </c>
      <c r="N4">
        <v>7</v>
      </c>
      <c r="O4">
        <v>2</v>
      </c>
      <c r="P4">
        <v>1</v>
      </c>
      <c r="Q4">
        <v>2</v>
      </c>
      <c r="R4">
        <v>1</v>
      </c>
      <c r="S4">
        <v>1</v>
      </c>
      <c r="T4" s="7">
        <v>39</v>
      </c>
      <c r="U4" s="7">
        <v>9.1</v>
      </c>
      <c r="V4" s="7">
        <v>6</v>
      </c>
      <c r="W4" s="7">
        <v>4.0999999999999996</v>
      </c>
      <c r="X4" s="11">
        <v>4.8499999999999996</v>
      </c>
      <c r="Y4">
        <v>10</v>
      </c>
      <c r="Z4">
        <v>10</v>
      </c>
      <c r="AA4" s="2">
        <v>10.0326</v>
      </c>
      <c r="AB4" s="2">
        <v>2.4725999999999999</v>
      </c>
      <c r="AC4" s="2">
        <v>10.0434</v>
      </c>
      <c r="AD4" s="2">
        <v>3.2553999999999998</v>
      </c>
      <c r="AE4" s="2">
        <v>10.092000000000001</v>
      </c>
      <c r="AF4" s="2">
        <v>3.3220999999999998</v>
      </c>
      <c r="AG4" s="2">
        <v>10.047000000000001</v>
      </c>
      <c r="AH4" s="2">
        <v>3.7785000000000002</v>
      </c>
      <c r="AI4" s="2">
        <v>10.0046</v>
      </c>
      <c r="AJ4" s="2">
        <v>3.4104000000000001</v>
      </c>
      <c r="AK4" s="2">
        <v>7.5419</v>
      </c>
      <c r="AL4" s="2">
        <v>2.3904999999999998</v>
      </c>
      <c r="AS4" t="s">
        <v>69</v>
      </c>
      <c r="AT4" t="s">
        <v>70</v>
      </c>
      <c r="AX4" s="1"/>
    </row>
    <row r="5" spans="1:50" x14ac:dyDescent="0.35">
      <c r="A5" s="1" t="s">
        <v>8</v>
      </c>
      <c r="B5" t="s">
        <v>12</v>
      </c>
      <c r="C5" s="2">
        <v>2</v>
      </c>
      <c r="D5" s="2">
        <v>2</v>
      </c>
      <c r="E5">
        <v>4</v>
      </c>
      <c r="F5">
        <v>80</v>
      </c>
      <c r="G5">
        <v>89</v>
      </c>
      <c r="H5">
        <v>15</v>
      </c>
      <c r="I5" s="11">
        <v>4.375</v>
      </c>
      <c r="J5">
        <v>0</v>
      </c>
      <c r="K5">
        <v>13</v>
      </c>
      <c r="L5">
        <v>7</v>
      </c>
      <c r="M5">
        <v>0</v>
      </c>
      <c r="N5">
        <v>10</v>
      </c>
      <c r="O5">
        <v>0</v>
      </c>
      <c r="P5">
        <v>5</v>
      </c>
      <c r="Q5">
        <v>0</v>
      </c>
      <c r="R5">
        <v>4</v>
      </c>
      <c r="S5">
        <v>1</v>
      </c>
      <c r="T5" s="7">
        <v>44</v>
      </c>
      <c r="U5" s="7">
        <v>4.5999999999999996</v>
      </c>
      <c r="V5" s="7">
        <v>7</v>
      </c>
      <c r="W5" s="7">
        <v>2.1</v>
      </c>
      <c r="X5" s="11">
        <v>4.3499999999999996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t="s">
        <v>69</v>
      </c>
      <c r="AT5" t="s">
        <v>70</v>
      </c>
      <c r="AX5" s="1"/>
    </row>
    <row r="6" spans="1:50" x14ac:dyDescent="0.35">
      <c r="A6" s="1" t="s">
        <v>8</v>
      </c>
      <c r="B6" t="s">
        <v>12</v>
      </c>
      <c r="C6" s="2">
        <v>2</v>
      </c>
      <c r="D6" s="2">
        <v>2</v>
      </c>
      <c r="E6">
        <v>5</v>
      </c>
      <c r="I6" s="11">
        <v>4.8499999999999996</v>
      </c>
      <c r="J6">
        <v>0</v>
      </c>
      <c r="L6">
        <v>6</v>
      </c>
      <c r="T6" s="7"/>
      <c r="U6" s="7"/>
      <c r="V6" s="7"/>
      <c r="W6" s="7"/>
      <c r="X6" s="11">
        <v>4.5999999999999996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 t="s">
        <v>8</v>
      </c>
      <c r="B7" t="s">
        <v>12</v>
      </c>
      <c r="C7" s="2">
        <v>2</v>
      </c>
      <c r="D7" s="2">
        <v>2</v>
      </c>
      <c r="E7">
        <v>6</v>
      </c>
      <c r="I7" s="11">
        <v>4.95</v>
      </c>
      <c r="J7">
        <v>0</v>
      </c>
      <c r="L7">
        <v>1</v>
      </c>
      <c r="T7" s="7"/>
      <c r="U7" s="7"/>
      <c r="V7" s="7"/>
      <c r="W7" s="7"/>
      <c r="X7" s="11">
        <v>4.05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 t="s">
        <v>8</v>
      </c>
      <c r="B8" t="s">
        <v>12</v>
      </c>
      <c r="C8" s="2">
        <v>2</v>
      </c>
      <c r="D8" s="2">
        <v>2</v>
      </c>
      <c r="E8">
        <v>7</v>
      </c>
      <c r="F8">
        <v>38</v>
      </c>
      <c r="G8">
        <v>20</v>
      </c>
      <c r="H8">
        <v>7</v>
      </c>
      <c r="I8" s="11">
        <v>0.5</v>
      </c>
      <c r="J8">
        <v>0</v>
      </c>
      <c r="K8">
        <v>2</v>
      </c>
      <c r="L8">
        <v>1</v>
      </c>
      <c r="M8">
        <v>0</v>
      </c>
      <c r="N8">
        <v>2</v>
      </c>
      <c r="O8">
        <v>0</v>
      </c>
      <c r="P8">
        <v>0</v>
      </c>
      <c r="Q8">
        <v>1</v>
      </c>
      <c r="R8">
        <v>1</v>
      </c>
      <c r="S8">
        <v>0</v>
      </c>
      <c r="T8" s="7">
        <v>21</v>
      </c>
      <c r="U8" s="7">
        <v>5.2</v>
      </c>
      <c r="V8" s="7">
        <v>13</v>
      </c>
      <c r="W8" s="7">
        <v>4.9000000000000004</v>
      </c>
      <c r="X8" s="11">
        <v>0.45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S8" t="s">
        <v>69</v>
      </c>
      <c r="AT8" t="s">
        <v>70</v>
      </c>
      <c r="AX8" s="1"/>
    </row>
    <row r="9" spans="1:50" x14ac:dyDescent="0.35">
      <c r="A9" s="1" t="s">
        <v>8</v>
      </c>
      <c r="B9" t="s">
        <v>12</v>
      </c>
      <c r="C9">
        <v>2</v>
      </c>
      <c r="D9">
        <v>2</v>
      </c>
      <c r="E9">
        <v>8</v>
      </c>
      <c r="F9">
        <v>105</v>
      </c>
      <c r="G9">
        <v>95</v>
      </c>
      <c r="H9">
        <v>20</v>
      </c>
      <c r="I9" s="11">
        <v>12.1</v>
      </c>
      <c r="J9">
        <v>0</v>
      </c>
      <c r="K9">
        <v>14</v>
      </c>
      <c r="L9">
        <v>7</v>
      </c>
      <c r="M9">
        <v>0</v>
      </c>
      <c r="N9">
        <v>14</v>
      </c>
      <c r="O9">
        <v>3</v>
      </c>
      <c r="P9">
        <v>5</v>
      </c>
      <c r="Q9">
        <v>4</v>
      </c>
      <c r="R9">
        <v>2</v>
      </c>
      <c r="S9">
        <v>0</v>
      </c>
      <c r="T9" s="7">
        <v>43</v>
      </c>
      <c r="U9" s="7">
        <v>9.6</v>
      </c>
      <c r="V9" s="7">
        <v>10</v>
      </c>
      <c r="W9" s="7">
        <v>3.9</v>
      </c>
      <c r="X9" s="11">
        <v>11.35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 t="s">
        <v>8</v>
      </c>
      <c r="B10" s="2" t="s">
        <v>12</v>
      </c>
      <c r="C10" s="2">
        <v>2</v>
      </c>
      <c r="D10">
        <v>2</v>
      </c>
      <c r="E10">
        <v>9</v>
      </c>
      <c r="I10" s="11">
        <v>3.7</v>
      </c>
      <c r="J10">
        <v>0</v>
      </c>
      <c r="L10">
        <v>3</v>
      </c>
      <c r="T10" s="7"/>
      <c r="U10" s="7"/>
      <c r="V10" s="7"/>
      <c r="W10" s="7"/>
      <c r="X10" s="11">
        <v>3.55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 t="s">
        <v>8</v>
      </c>
      <c r="B11" s="2" t="s">
        <v>12</v>
      </c>
      <c r="C11" s="2">
        <v>2</v>
      </c>
      <c r="D11">
        <v>2</v>
      </c>
      <c r="E11">
        <v>10</v>
      </c>
      <c r="F11">
        <v>110</v>
      </c>
      <c r="G11">
        <v>90</v>
      </c>
      <c r="H11">
        <v>13</v>
      </c>
      <c r="I11" s="11">
        <v>5.35</v>
      </c>
      <c r="J11">
        <v>1</v>
      </c>
      <c r="K11">
        <v>6</v>
      </c>
      <c r="L11">
        <v>0</v>
      </c>
      <c r="M11">
        <v>0</v>
      </c>
      <c r="N11">
        <v>6</v>
      </c>
      <c r="O11">
        <v>0</v>
      </c>
      <c r="P11">
        <v>2</v>
      </c>
      <c r="Q11">
        <v>2</v>
      </c>
      <c r="R11">
        <v>2</v>
      </c>
      <c r="S11">
        <v>0</v>
      </c>
      <c r="T11" s="7">
        <v>60</v>
      </c>
      <c r="U11" s="7">
        <v>8.5</v>
      </c>
      <c r="V11" s="7">
        <v>20</v>
      </c>
      <c r="W11" s="7">
        <v>8</v>
      </c>
      <c r="X11" s="11">
        <v>5</v>
      </c>
      <c r="Y11">
        <v>10</v>
      </c>
      <c r="Z11">
        <v>10</v>
      </c>
      <c r="AA11" s="2">
        <v>10.066700000000001</v>
      </c>
      <c r="AB11" s="2">
        <v>2.7473000000000001</v>
      </c>
      <c r="AC11" s="2">
        <v>10.0314</v>
      </c>
      <c r="AD11" s="2">
        <v>3.1915</v>
      </c>
      <c r="AE11" s="2">
        <v>10.037599999999999</v>
      </c>
      <c r="AF11" s="2">
        <v>3.4937</v>
      </c>
      <c r="AG11" s="2">
        <v>10.071999999999999</v>
      </c>
      <c r="AH11" s="2">
        <v>3.8403</v>
      </c>
      <c r="AI11" s="2">
        <v>10.0951</v>
      </c>
      <c r="AJ11" s="2">
        <v>3.5686</v>
      </c>
      <c r="AK11" s="2">
        <v>10.022500000000001</v>
      </c>
      <c r="AL11" s="2">
        <v>3.0470000000000002</v>
      </c>
      <c r="AS11" t="s">
        <v>69</v>
      </c>
      <c r="AT11" t="s">
        <v>70</v>
      </c>
      <c r="AX11" s="1"/>
    </row>
    <row r="12" spans="1:50" x14ac:dyDescent="0.35">
      <c r="A12" s="1" t="s">
        <v>8</v>
      </c>
      <c r="B12" s="2" t="s">
        <v>12</v>
      </c>
      <c r="C12" s="2">
        <v>2</v>
      </c>
      <c r="D12">
        <v>2</v>
      </c>
      <c r="E12">
        <v>11</v>
      </c>
      <c r="I12" s="11">
        <v>0.25</v>
      </c>
      <c r="J12">
        <v>0</v>
      </c>
      <c r="L12">
        <v>5</v>
      </c>
      <c r="T12" s="7"/>
      <c r="U12" s="7"/>
      <c r="V12" s="7"/>
      <c r="W12" s="7"/>
      <c r="X12" s="11">
        <v>0.2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 t="s">
        <v>8</v>
      </c>
      <c r="B13" s="2" t="s">
        <v>12</v>
      </c>
      <c r="C13" s="2">
        <v>2</v>
      </c>
      <c r="D13">
        <v>2</v>
      </c>
      <c r="E13">
        <v>12</v>
      </c>
      <c r="I13" s="11">
        <v>4.25</v>
      </c>
      <c r="J13">
        <v>0</v>
      </c>
      <c r="L13">
        <v>3</v>
      </c>
      <c r="T13" s="7"/>
      <c r="U13" s="7"/>
      <c r="V13" s="7"/>
      <c r="W13" s="7"/>
      <c r="X13" s="11">
        <v>3.7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S13" t="s">
        <v>69</v>
      </c>
      <c r="AT13" t="s">
        <v>70</v>
      </c>
      <c r="AX13" s="1"/>
    </row>
    <row r="14" spans="1:50" x14ac:dyDescent="0.35">
      <c r="A14" s="1" t="s">
        <v>8</v>
      </c>
      <c r="B14" s="2" t="s">
        <v>12</v>
      </c>
      <c r="C14" s="2">
        <v>2</v>
      </c>
      <c r="D14">
        <v>2</v>
      </c>
      <c r="E14">
        <v>13</v>
      </c>
      <c r="F14">
        <v>63</v>
      </c>
      <c r="G14">
        <v>102</v>
      </c>
      <c r="H14">
        <v>25</v>
      </c>
      <c r="I14" s="11">
        <v>7</v>
      </c>
      <c r="J14">
        <v>0</v>
      </c>
      <c r="K14">
        <v>12</v>
      </c>
      <c r="L14">
        <v>1</v>
      </c>
      <c r="M14">
        <v>0</v>
      </c>
      <c r="N14">
        <v>12</v>
      </c>
      <c r="O14">
        <v>0</v>
      </c>
      <c r="P14">
        <v>4</v>
      </c>
      <c r="Q14">
        <v>4</v>
      </c>
      <c r="R14">
        <v>0</v>
      </c>
      <c r="S14">
        <v>4</v>
      </c>
      <c r="T14" s="7">
        <v>47</v>
      </c>
      <c r="U14" s="7">
        <v>8.1</v>
      </c>
      <c r="V14" s="7">
        <v>10</v>
      </c>
      <c r="W14" s="7">
        <v>3.6</v>
      </c>
      <c r="X14" s="11">
        <v>7</v>
      </c>
      <c r="Y14">
        <v>10</v>
      </c>
      <c r="Z14">
        <v>10</v>
      </c>
      <c r="AA14" s="2">
        <v>10.0137</v>
      </c>
      <c r="AB14" s="2">
        <v>3.7505000000000002</v>
      </c>
      <c r="AC14" s="2">
        <v>10.065</v>
      </c>
      <c r="AD14" s="2">
        <v>3.4104999999999999</v>
      </c>
      <c r="AE14" s="2">
        <v>10.0731</v>
      </c>
      <c r="AF14" s="2">
        <v>3.3685999999999998</v>
      </c>
      <c r="AG14" s="2">
        <v>10.0227</v>
      </c>
      <c r="AH14" s="2">
        <v>3.0024999999999999</v>
      </c>
      <c r="AI14" s="2">
        <v>10.007400000000001</v>
      </c>
      <c r="AJ14" s="2">
        <v>2.4287000000000001</v>
      </c>
      <c r="AK14" s="2">
        <v>10.0685</v>
      </c>
      <c r="AL14" s="2">
        <v>3.7214</v>
      </c>
      <c r="AS14" t="s">
        <v>69</v>
      </c>
      <c r="AT14" t="s">
        <v>70</v>
      </c>
      <c r="AX14" s="1"/>
    </row>
    <row r="15" spans="1:50" x14ac:dyDescent="0.35">
      <c r="A15" s="1" t="s">
        <v>8</v>
      </c>
      <c r="B15" t="s">
        <v>12</v>
      </c>
      <c r="C15">
        <v>2</v>
      </c>
      <c r="D15">
        <v>2</v>
      </c>
      <c r="E15">
        <v>14</v>
      </c>
      <c r="I15" s="11">
        <v>2.5</v>
      </c>
      <c r="J15">
        <v>0</v>
      </c>
      <c r="L15">
        <v>3</v>
      </c>
      <c r="T15" s="7"/>
      <c r="U15" s="7"/>
      <c r="V15" s="7"/>
      <c r="W15" s="7"/>
      <c r="X15" s="11">
        <v>2.35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 t="s">
        <v>8</v>
      </c>
      <c r="B16" t="s">
        <v>12</v>
      </c>
      <c r="C16">
        <v>2</v>
      </c>
      <c r="D16">
        <v>2</v>
      </c>
      <c r="E16">
        <v>15</v>
      </c>
      <c r="I16" s="11">
        <v>6.85</v>
      </c>
      <c r="J16">
        <v>0</v>
      </c>
      <c r="L16">
        <v>1</v>
      </c>
      <c r="T16" s="7"/>
      <c r="U16" s="7"/>
      <c r="V16" s="7"/>
      <c r="W16" s="7"/>
      <c r="X16" s="11">
        <v>6.65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 t="s">
        <v>8</v>
      </c>
      <c r="B17" t="s">
        <v>12</v>
      </c>
      <c r="C17">
        <v>2</v>
      </c>
      <c r="D17">
        <v>2</v>
      </c>
      <c r="E17">
        <v>16</v>
      </c>
      <c r="F17">
        <v>41</v>
      </c>
      <c r="G17">
        <v>30</v>
      </c>
      <c r="H17">
        <v>12</v>
      </c>
      <c r="I17" s="11">
        <v>1.2</v>
      </c>
      <c r="J17">
        <v>0</v>
      </c>
      <c r="K17">
        <v>4</v>
      </c>
      <c r="L17">
        <v>2</v>
      </c>
      <c r="M17">
        <v>0</v>
      </c>
      <c r="N17">
        <v>4</v>
      </c>
      <c r="O17">
        <v>0</v>
      </c>
      <c r="P17">
        <v>1</v>
      </c>
      <c r="Q17">
        <v>2</v>
      </c>
      <c r="R17">
        <v>1</v>
      </c>
      <c r="S17">
        <v>0</v>
      </c>
      <c r="T17" s="7">
        <v>46</v>
      </c>
      <c r="U17" s="7">
        <v>6.2</v>
      </c>
      <c r="V17" s="7">
        <v>6</v>
      </c>
      <c r="W17" s="7">
        <v>3.7</v>
      </c>
      <c r="X17" s="11">
        <v>1.1499999999999999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t="s">
        <v>69</v>
      </c>
      <c r="AT17" t="s">
        <v>70</v>
      </c>
      <c r="AX17" s="1"/>
    </row>
    <row r="18" spans="1:50" x14ac:dyDescent="0.35">
      <c r="A18" s="1" t="s">
        <v>8</v>
      </c>
      <c r="B18" t="s">
        <v>12</v>
      </c>
      <c r="C18">
        <v>2</v>
      </c>
      <c r="D18">
        <v>2</v>
      </c>
      <c r="E18">
        <v>17</v>
      </c>
      <c r="F18">
        <v>76</v>
      </c>
      <c r="G18">
        <v>82</v>
      </c>
      <c r="H18">
        <v>13</v>
      </c>
      <c r="I18" s="11">
        <v>3.875</v>
      </c>
      <c r="J18">
        <v>0</v>
      </c>
      <c r="K18">
        <v>7</v>
      </c>
      <c r="L18">
        <v>2</v>
      </c>
      <c r="M18">
        <v>0</v>
      </c>
      <c r="N18">
        <v>7</v>
      </c>
      <c r="O18">
        <v>0</v>
      </c>
      <c r="P18">
        <v>5</v>
      </c>
      <c r="Q18">
        <v>2</v>
      </c>
      <c r="R18">
        <v>0</v>
      </c>
      <c r="S18">
        <v>0</v>
      </c>
      <c r="T18" s="7">
        <v>45</v>
      </c>
      <c r="U18" s="7">
        <v>5.9</v>
      </c>
      <c r="V18" s="7">
        <v>9</v>
      </c>
      <c r="W18" s="7">
        <v>5.3</v>
      </c>
      <c r="X18" s="11">
        <v>3.7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  <c r="AX18" s="1"/>
    </row>
    <row r="19" spans="1:50" x14ac:dyDescent="0.35">
      <c r="A19" s="1" t="s">
        <v>8</v>
      </c>
      <c r="B19" t="s">
        <v>12</v>
      </c>
      <c r="C19">
        <v>2</v>
      </c>
      <c r="D19">
        <v>2</v>
      </c>
      <c r="E19">
        <v>18</v>
      </c>
      <c r="I19" s="11">
        <v>7.05</v>
      </c>
      <c r="J19">
        <v>0</v>
      </c>
      <c r="L19">
        <v>1</v>
      </c>
      <c r="T19" s="7"/>
      <c r="U19" s="7"/>
      <c r="V19" s="7"/>
      <c r="W19" s="7"/>
      <c r="X19" s="11">
        <v>7.05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 t="s">
        <v>8</v>
      </c>
      <c r="B20" t="s">
        <v>12</v>
      </c>
      <c r="C20">
        <v>2</v>
      </c>
      <c r="D20">
        <v>2</v>
      </c>
      <c r="E20">
        <v>19</v>
      </c>
      <c r="F20">
        <v>94</v>
      </c>
      <c r="G20">
        <v>91</v>
      </c>
      <c r="H20">
        <v>20</v>
      </c>
      <c r="I20" s="11">
        <v>7.6</v>
      </c>
      <c r="J20">
        <v>0</v>
      </c>
      <c r="K20">
        <v>16</v>
      </c>
      <c r="L20">
        <v>2</v>
      </c>
      <c r="M20">
        <v>1</v>
      </c>
      <c r="N20">
        <v>14</v>
      </c>
      <c r="O20">
        <v>3</v>
      </c>
      <c r="P20">
        <v>4</v>
      </c>
      <c r="Q20">
        <v>5</v>
      </c>
      <c r="R20">
        <v>2</v>
      </c>
      <c r="S20">
        <v>0</v>
      </c>
      <c r="T20" s="7">
        <v>43</v>
      </c>
      <c r="U20" s="7">
        <v>7</v>
      </c>
      <c r="V20" s="7">
        <v>8</v>
      </c>
      <c r="W20" s="7">
        <v>4.7</v>
      </c>
      <c r="X20" s="11">
        <v>6.55</v>
      </c>
      <c r="Y20">
        <v>10</v>
      </c>
      <c r="Z20">
        <v>50</v>
      </c>
      <c r="AA20" s="2">
        <v>10.065</v>
      </c>
      <c r="AB20" s="2">
        <v>3.8037999999999998</v>
      </c>
      <c r="AC20" s="2">
        <v>10.0129</v>
      </c>
      <c r="AD20" s="2">
        <v>3.5497999999999998</v>
      </c>
      <c r="AE20" s="2">
        <v>10.077500000000001</v>
      </c>
      <c r="AF20" s="2">
        <v>3.6932</v>
      </c>
      <c r="AG20" s="2">
        <v>10.0138</v>
      </c>
      <c r="AH20" s="2">
        <v>2.9073000000000002</v>
      </c>
      <c r="AI20" s="2">
        <v>10.0318</v>
      </c>
      <c r="AJ20" s="2">
        <v>4.5937000000000001</v>
      </c>
      <c r="AK20" s="2">
        <v>10.076499999999999</v>
      </c>
      <c r="AL20" s="2">
        <v>4.6924000000000001</v>
      </c>
      <c r="AS20" t="s">
        <v>69</v>
      </c>
      <c r="AT20" t="s">
        <v>70</v>
      </c>
      <c r="AX20" s="1"/>
    </row>
    <row r="21" spans="1:50" x14ac:dyDescent="0.35">
      <c r="A21" s="1" t="s">
        <v>8</v>
      </c>
      <c r="B21" t="s">
        <v>12</v>
      </c>
      <c r="C21">
        <v>2</v>
      </c>
      <c r="D21">
        <v>2</v>
      </c>
      <c r="E21">
        <v>20</v>
      </c>
      <c r="F21">
        <v>135</v>
      </c>
      <c r="G21">
        <v>70</v>
      </c>
      <c r="H21">
        <v>20</v>
      </c>
      <c r="I21" s="11">
        <v>5.8</v>
      </c>
      <c r="J21">
        <v>0</v>
      </c>
      <c r="K21">
        <v>11</v>
      </c>
      <c r="L21">
        <v>1</v>
      </c>
      <c r="M21">
        <v>2</v>
      </c>
      <c r="N21">
        <v>9</v>
      </c>
      <c r="O21">
        <v>1</v>
      </c>
      <c r="P21">
        <v>4</v>
      </c>
      <c r="Q21">
        <v>3</v>
      </c>
      <c r="R21">
        <v>1</v>
      </c>
      <c r="S21">
        <v>0</v>
      </c>
      <c r="T21" s="7">
        <v>83</v>
      </c>
      <c r="U21" s="7">
        <v>8.4</v>
      </c>
      <c r="V21" s="7">
        <v>7</v>
      </c>
      <c r="W21" s="7">
        <v>4.4000000000000004</v>
      </c>
      <c r="X21" s="11">
        <v>5.0999999999999996</v>
      </c>
      <c r="Y21">
        <v>50</v>
      </c>
      <c r="Z21">
        <v>30</v>
      </c>
      <c r="AA21" s="2">
        <v>10.049300000000001</v>
      </c>
      <c r="AB21" s="2">
        <v>3.7404999999999999</v>
      </c>
      <c r="AC21" s="2">
        <v>10.001300000000001</v>
      </c>
      <c r="AD21" s="2">
        <v>3.8573</v>
      </c>
      <c r="AE21" s="2">
        <v>10.0299</v>
      </c>
      <c r="AF21" s="2">
        <v>2.3942000000000001</v>
      </c>
      <c r="AG21" s="2">
        <v>10.0837</v>
      </c>
      <c r="AH21" s="2">
        <v>4.0442</v>
      </c>
      <c r="AI21" s="2">
        <v>10.049099999999999</v>
      </c>
      <c r="AJ21" s="2">
        <v>4.2774000000000001</v>
      </c>
      <c r="AK21" s="2">
        <v>10.0519</v>
      </c>
      <c r="AL21" s="2">
        <v>3.8525999999999998</v>
      </c>
      <c r="AS21" t="s">
        <v>69</v>
      </c>
      <c r="AT21" t="s">
        <v>70</v>
      </c>
      <c r="AX21" s="1"/>
    </row>
    <row r="22" spans="1:50" x14ac:dyDescent="0.35">
      <c r="A22" s="1">
        <v>42738</v>
      </c>
      <c r="B22" t="s">
        <v>15</v>
      </c>
      <c r="C22">
        <v>2</v>
      </c>
      <c r="D22">
        <v>2</v>
      </c>
      <c r="E22">
        <v>1</v>
      </c>
      <c r="I22" s="11"/>
      <c r="T22" s="7"/>
      <c r="U22" s="7"/>
      <c r="V22" s="7"/>
      <c r="W22" s="7"/>
      <c r="X22" s="1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>
        <v>3000</v>
      </c>
      <c r="AN22">
        <v>260.5</v>
      </c>
      <c r="AO22">
        <v>2999.9</v>
      </c>
      <c r="AP22">
        <v>263.2</v>
      </c>
      <c r="AQ22">
        <v>3000.1</v>
      </c>
      <c r="AR22">
        <v>300.8</v>
      </c>
      <c r="AS22" s="3" t="s">
        <v>69</v>
      </c>
      <c r="AT22" s="3" t="s">
        <v>71</v>
      </c>
      <c r="AX22" s="1"/>
    </row>
    <row r="23" spans="1:50" x14ac:dyDescent="0.35">
      <c r="A23" s="1">
        <v>42738</v>
      </c>
      <c r="B23" t="s">
        <v>15</v>
      </c>
      <c r="C23">
        <v>2</v>
      </c>
      <c r="D23">
        <v>2</v>
      </c>
      <c r="E23">
        <v>2</v>
      </c>
      <c r="I23" s="11"/>
      <c r="T23" s="7"/>
      <c r="U23" s="7"/>
      <c r="V23" s="7"/>
      <c r="W23" s="7"/>
      <c r="X23" s="1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>
        <v>42738</v>
      </c>
      <c r="B24" t="s">
        <v>15</v>
      </c>
      <c r="C24">
        <v>2</v>
      </c>
      <c r="D24">
        <v>2</v>
      </c>
      <c r="E24">
        <v>3</v>
      </c>
      <c r="F24">
        <v>100</v>
      </c>
      <c r="G24">
        <v>95</v>
      </c>
      <c r="H24">
        <v>14</v>
      </c>
      <c r="I24" s="11">
        <v>5.9</v>
      </c>
      <c r="J24">
        <v>0</v>
      </c>
      <c r="K24" s="9">
        <v>17</v>
      </c>
      <c r="L24">
        <v>1</v>
      </c>
      <c r="M24">
        <v>0</v>
      </c>
      <c r="N24">
        <v>17</v>
      </c>
      <c r="O24">
        <v>1</v>
      </c>
      <c r="P24">
        <v>0</v>
      </c>
      <c r="Q24">
        <v>5</v>
      </c>
      <c r="R24">
        <v>4</v>
      </c>
      <c r="S24">
        <v>7</v>
      </c>
      <c r="T24" s="7">
        <v>20</v>
      </c>
      <c r="U24" s="7">
        <v>4.8</v>
      </c>
      <c r="V24" s="7">
        <v>10</v>
      </c>
      <c r="W24" s="7">
        <v>4.3</v>
      </c>
      <c r="X24" s="11">
        <v>5.45</v>
      </c>
      <c r="Y24">
        <v>5</v>
      </c>
      <c r="Z24">
        <v>5</v>
      </c>
      <c r="AA24" s="3">
        <v>10.1</v>
      </c>
      <c r="AB24" s="3">
        <v>3.4</v>
      </c>
      <c r="AC24" s="3">
        <v>10.3</v>
      </c>
      <c r="AD24" s="3">
        <v>3.2</v>
      </c>
      <c r="AE24" s="3">
        <v>10.4</v>
      </c>
      <c r="AF24" s="3">
        <v>3.8</v>
      </c>
      <c r="AG24" s="3">
        <v>10.5</v>
      </c>
      <c r="AH24" s="3">
        <v>4.2</v>
      </c>
      <c r="AI24" s="3">
        <v>10.199999999999999</v>
      </c>
      <c r="AJ24" s="3">
        <v>3.5</v>
      </c>
      <c r="AK24" s="3">
        <v>10.1</v>
      </c>
      <c r="AL24" s="3">
        <v>3.4</v>
      </c>
      <c r="AS24" t="s">
        <v>69</v>
      </c>
      <c r="AT24" t="s">
        <v>71</v>
      </c>
      <c r="AX24" s="1"/>
    </row>
    <row r="25" spans="1:50" x14ac:dyDescent="0.35">
      <c r="A25" s="1">
        <v>42738</v>
      </c>
      <c r="B25" t="s">
        <v>15</v>
      </c>
      <c r="C25">
        <v>2</v>
      </c>
      <c r="D25">
        <v>2</v>
      </c>
      <c r="E25">
        <v>4</v>
      </c>
      <c r="F25">
        <v>97</v>
      </c>
      <c r="G25">
        <v>78</v>
      </c>
      <c r="H25">
        <v>13</v>
      </c>
      <c r="I25" s="11">
        <v>7.1749999999999998</v>
      </c>
      <c r="J25">
        <v>0</v>
      </c>
      <c r="K25" s="9">
        <v>13</v>
      </c>
      <c r="L25">
        <v>0</v>
      </c>
      <c r="M25">
        <v>0</v>
      </c>
      <c r="N25">
        <v>13</v>
      </c>
      <c r="O25">
        <v>3</v>
      </c>
      <c r="P25">
        <v>0</v>
      </c>
      <c r="Q25">
        <v>0</v>
      </c>
      <c r="R25">
        <v>5</v>
      </c>
      <c r="S25">
        <v>5</v>
      </c>
      <c r="T25" s="7">
        <v>35</v>
      </c>
      <c r="U25" s="7">
        <v>6.8</v>
      </c>
      <c r="V25" s="7">
        <v>8</v>
      </c>
      <c r="W25" s="7">
        <v>3.3</v>
      </c>
      <c r="X25" s="11">
        <v>6.85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>
        <v>42738</v>
      </c>
      <c r="B26" t="s">
        <v>15</v>
      </c>
      <c r="C26">
        <v>2</v>
      </c>
      <c r="D26">
        <v>2</v>
      </c>
      <c r="E26">
        <v>5</v>
      </c>
      <c r="I26" s="11"/>
      <c r="K26" s="9"/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>
        <v>42738</v>
      </c>
      <c r="B27" t="s">
        <v>15</v>
      </c>
      <c r="C27">
        <v>2</v>
      </c>
      <c r="D27">
        <v>2</v>
      </c>
      <c r="E27">
        <v>6</v>
      </c>
      <c r="I27" s="11"/>
      <c r="K27" s="9"/>
      <c r="T27" s="7"/>
      <c r="U27" s="7"/>
      <c r="V27" s="7"/>
      <c r="W27" s="7"/>
      <c r="X27" s="1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S27" t="s">
        <v>69</v>
      </c>
      <c r="AT27" t="s">
        <v>71</v>
      </c>
      <c r="AX27" s="1"/>
    </row>
    <row r="28" spans="1:50" x14ac:dyDescent="0.35">
      <c r="A28" s="1">
        <v>42738</v>
      </c>
      <c r="B28" t="s">
        <v>15</v>
      </c>
      <c r="C28">
        <v>2</v>
      </c>
      <c r="D28">
        <v>2</v>
      </c>
      <c r="E28">
        <v>7</v>
      </c>
      <c r="F28">
        <v>38</v>
      </c>
      <c r="G28">
        <v>116</v>
      </c>
      <c r="H28">
        <v>12</v>
      </c>
      <c r="I28" s="11">
        <v>3.2749999999999999</v>
      </c>
      <c r="J28">
        <v>0</v>
      </c>
      <c r="K28" s="9">
        <v>9</v>
      </c>
      <c r="L28">
        <v>0</v>
      </c>
      <c r="M28">
        <v>0</v>
      </c>
      <c r="N28">
        <v>9</v>
      </c>
      <c r="O28">
        <v>0</v>
      </c>
      <c r="P28">
        <v>0</v>
      </c>
      <c r="Q28">
        <v>1</v>
      </c>
      <c r="R28">
        <v>5</v>
      </c>
      <c r="S28">
        <v>3</v>
      </c>
      <c r="T28" s="7">
        <v>32</v>
      </c>
      <c r="U28" s="7">
        <v>3.3</v>
      </c>
      <c r="V28" s="7">
        <v>16</v>
      </c>
      <c r="W28" s="7">
        <v>4.8</v>
      </c>
      <c r="X28" s="11">
        <v>3.125</v>
      </c>
      <c r="Y28">
        <v>5</v>
      </c>
      <c r="Z28">
        <v>50</v>
      </c>
      <c r="AA28" s="3">
        <v>10</v>
      </c>
      <c r="AB28" s="3">
        <v>2.5</v>
      </c>
      <c r="AC28" s="3">
        <v>9.9</v>
      </c>
      <c r="AD28" s="3">
        <v>2.8</v>
      </c>
      <c r="AE28" s="3">
        <v>10</v>
      </c>
      <c r="AF28" s="3">
        <v>3.4</v>
      </c>
      <c r="AG28" s="3">
        <v>10.1</v>
      </c>
      <c r="AH28" s="3">
        <v>3</v>
      </c>
      <c r="AI28" s="3">
        <v>9.9</v>
      </c>
      <c r="AJ28" s="3">
        <v>2.9</v>
      </c>
      <c r="AK28" s="3">
        <v>10</v>
      </c>
      <c r="AL28" s="3">
        <v>2.8</v>
      </c>
      <c r="AS28" t="s">
        <v>69</v>
      </c>
      <c r="AT28" t="s">
        <v>71</v>
      </c>
      <c r="AX28" s="1"/>
    </row>
    <row r="29" spans="1:50" x14ac:dyDescent="0.35">
      <c r="A29" s="1">
        <v>42738</v>
      </c>
      <c r="B29" t="s">
        <v>15</v>
      </c>
      <c r="C29">
        <v>2</v>
      </c>
      <c r="D29">
        <v>2</v>
      </c>
      <c r="E29">
        <v>8</v>
      </c>
      <c r="I29" s="11"/>
      <c r="K29" s="9"/>
      <c r="T29" s="7"/>
      <c r="U29" s="7"/>
      <c r="V29" s="7"/>
      <c r="W29" s="7"/>
      <c r="X29" s="1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S29" t="s">
        <v>69</v>
      </c>
      <c r="AT29" t="s">
        <v>71</v>
      </c>
      <c r="AX29" s="1"/>
    </row>
    <row r="30" spans="1:50" x14ac:dyDescent="0.35">
      <c r="A30" s="1">
        <v>42738</v>
      </c>
      <c r="B30" t="s">
        <v>15</v>
      </c>
      <c r="C30">
        <v>2</v>
      </c>
      <c r="D30">
        <v>2</v>
      </c>
      <c r="E30">
        <v>9</v>
      </c>
      <c r="I30" s="11"/>
      <c r="K30" s="9"/>
      <c r="T30" s="7"/>
      <c r="U30" s="7"/>
      <c r="V30" s="7"/>
      <c r="W30" s="7"/>
      <c r="X30" s="1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  <c r="AX30" s="1"/>
    </row>
    <row r="31" spans="1:50" x14ac:dyDescent="0.35">
      <c r="A31" s="1">
        <v>42738</v>
      </c>
      <c r="B31" t="s">
        <v>15</v>
      </c>
      <c r="C31">
        <v>2</v>
      </c>
      <c r="D31">
        <v>2</v>
      </c>
      <c r="E31">
        <v>10</v>
      </c>
      <c r="I31" s="11"/>
      <c r="K31" s="9"/>
      <c r="T31" s="7"/>
      <c r="U31" s="7"/>
      <c r="V31" s="7"/>
      <c r="W31" s="7"/>
      <c r="X31" s="1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t="s">
        <v>69</v>
      </c>
      <c r="AT31" t="s">
        <v>71</v>
      </c>
      <c r="AX31" s="1"/>
    </row>
    <row r="32" spans="1:50" x14ac:dyDescent="0.35">
      <c r="A32" s="1">
        <v>42738</v>
      </c>
      <c r="B32" t="s">
        <v>15</v>
      </c>
      <c r="C32">
        <v>2</v>
      </c>
      <c r="D32">
        <v>2</v>
      </c>
      <c r="E32">
        <v>11</v>
      </c>
      <c r="F32">
        <v>80</v>
      </c>
      <c r="G32">
        <v>92</v>
      </c>
      <c r="H32">
        <v>14</v>
      </c>
      <c r="I32" s="11">
        <v>5.375</v>
      </c>
      <c r="J32">
        <v>0</v>
      </c>
      <c r="K32" s="9">
        <v>14</v>
      </c>
      <c r="L32">
        <v>2</v>
      </c>
      <c r="M32">
        <v>0</v>
      </c>
      <c r="N32">
        <v>14</v>
      </c>
      <c r="O32">
        <v>0</v>
      </c>
      <c r="P32">
        <v>0</v>
      </c>
      <c r="Q32">
        <v>2</v>
      </c>
      <c r="R32">
        <v>6</v>
      </c>
      <c r="S32">
        <v>6</v>
      </c>
      <c r="T32" s="7">
        <v>31</v>
      </c>
      <c r="U32" s="7">
        <v>4.5</v>
      </c>
      <c r="V32" s="7">
        <v>20</v>
      </c>
      <c r="W32" s="7">
        <v>2.5</v>
      </c>
      <c r="X32" s="11">
        <v>4.875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S32" t="s">
        <v>69</v>
      </c>
      <c r="AT32" t="s">
        <v>71</v>
      </c>
      <c r="AX32" s="1"/>
    </row>
    <row r="33" spans="1:50" x14ac:dyDescent="0.35">
      <c r="A33" s="1">
        <v>42738</v>
      </c>
      <c r="B33" t="s">
        <v>15</v>
      </c>
      <c r="C33">
        <v>2</v>
      </c>
      <c r="D33">
        <v>2</v>
      </c>
      <c r="E33">
        <v>12</v>
      </c>
      <c r="F33">
        <v>87</v>
      </c>
      <c r="G33">
        <v>68</v>
      </c>
      <c r="H33">
        <v>16</v>
      </c>
      <c r="I33" s="11">
        <v>6.9</v>
      </c>
      <c r="J33">
        <v>2</v>
      </c>
      <c r="K33" s="9">
        <v>11</v>
      </c>
      <c r="L33">
        <v>0</v>
      </c>
      <c r="M33">
        <v>0</v>
      </c>
      <c r="N33">
        <v>11</v>
      </c>
      <c r="O33">
        <v>2</v>
      </c>
      <c r="P33">
        <v>2</v>
      </c>
      <c r="Q33">
        <v>1</v>
      </c>
      <c r="R33">
        <v>5</v>
      </c>
      <c r="S33">
        <v>1</v>
      </c>
      <c r="T33" s="7">
        <v>39</v>
      </c>
      <c r="U33" s="7">
        <v>4</v>
      </c>
      <c r="V33" s="7">
        <v>12</v>
      </c>
      <c r="W33" s="7">
        <v>3.1</v>
      </c>
      <c r="X33" s="11">
        <v>5.7</v>
      </c>
      <c r="Y33">
        <v>0</v>
      </c>
      <c r="Z33">
        <v>0</v>
      </c>
      <c r="AA33" s="3">
        <v>10</v>
      </c>
      <c r="AB33" s="3">
        <v>2.9</v>
      </c>
      <c r="AC33" s="3">
        <v>9.9</v>
      </c>
      <c r="AD33" s="3">
        <v>4.4000000000000004</v>
      </c>
      <c r="AE33" s="3">
        <v>10</v>
      </c>
      <c r="AF33" s="3">
        <v>1.7</v>
      </c>
      <c r="AG33" s="3">
        <v>9.9</v>
      </c>
      <c r="AH33" s="3">
        <v>4.5</v>
      </c>
      <c r="AI33" s="3">
        <v>10</v>
      </c>
      <c r="AJ33" s="3">
        <v>4.5</v>
      </c>
      <c r="AK33" s="3">
        <v>6.1</v>
      </c>
      <c r="AL33" s="3">
        <v>2.7</v>
      </c>
      <c r="AS33" t="s">
        <v>69</v>
      </c>
      <c r="AT33" t="s">
        <v>71</v>
      </c>
      <c r="AX33" s="1"/>
    </row>
    <row r="34" spans="1:50" x14ac:dyDescent="0.35">
      <c r="A34" s="1">
        <v>42738</v>
      </c>
      <c r="B34" t="s">
        <v>15</v>
      </c>
      <c r="C34">
        <v>2</v>
      </c>
      <c r="D34">
        <v>2</v>
      </c>
      <c r="E34">
        <v>13</v>
      </c>
      <c r="F34">
        <v>87</v>
      </c>
      <c r="G34">
        <v>104</v>
      </c>
      <c r="H34">
        <v>17</v>
      </c>
      <c r="I34" s="11">
        <v>4.2249999999999996</v>
      </c>
      <c r="J34">
        <v>0</v>
      </c>
      <c r="K34" s="9">
        <v>7</v>
      </c>
      <c r="L34">
        <v>4</v>
      </c>
      <c r="M34">
        <v>0</v>
      </c>
      <c r="N34">
        <v>8</v>
      </c>
      <c r="O34">
        <v>2</v>
      </c>
      <c r="P34">
        <v>1</v>
      </c>
      <c r="Q34">
        <v>0</v>
      </c>
      <c r="R34">
        <v>5</v>
      </c>
      <c r="S34">
        <v>0</v>
      </c>
      <c r="T34" s="7">
        <v>25</v>
      </c>
      <c r="U34" s="7">
        <v>6</v>
      </c>
      <c r="V34" s="7">
        <v>9</v>
      </c>
      <c r="W34" s="7">
        <v>4.0999999999999996</v>
      </c>
      <c r="X34" s="11">
        <v>4.0750000000000002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S34" t="s">
        <v>69</v>
      </c>
      <c r="AT34" t="s">
        <v>71</v>
      </c>
      <c r="AX34" s="1"/>
    </row>
    <row r="35" spans="1:50" x14ac:dyDescent="0.35">
      <c r="A35" s="1">
        <v>42738</v>
      </c>
      <c r="B35" t="s">
        <v>15</v>
      </c>
      <c r="C35">
        <v>2</v>
      </c>
      <c r="D35">
        <v>2</v>
      </c>
      <c r="E35">
        <v>14</v>
      </c>
      <c r="F35">
        <v>110</v>
      </c>
      <c r="G35">
        <v>115</v>
      </c>
      <c r="H35">
        <v>18</v>
      </c>
      <c r="I35" s="11">
        <v>9</v>
      </c>
      <c r="J35">
        <v>1</v>
      </c>
      <c r="K35" s="9">
        <v>13</v>
      </c>
      <c r="L35">
        <v>4</v>
      </c>
      <c r="M35">
        <v>0</v>
      </c>
      <c r="N35">
        <v>13</v>
      </c>
      <c r="O35">
        <v>0</v>
      </c>
      <c r="P35">
        <v>0</v>
      </c>
      <c r="Q35">
        <v>0</v>
      </c>
      <c r="R35">
        <v>5</v>
      </c>
      <c r="S35">
        <v>8</v>
      </c>
      <c r="T35" s="7">
        <v>40</v>
      </c>
      <c r="U35" s="7">
        <v>5.7</v>
      </c>
      <c r="V35" s="7">
        <v>9</v>
      </c>
      <c r="W35" s="7">
        <v>4.2</v>
      </c>
      <c r="X35" s="11">
        <v>8.7249999999999996</v>
      </c>
      <c r="Y35">
        <v>15</v>
      </c>
      <c r="Z35">
        <v>15</v>
      </c>
      <c r="AA35" s="3">
        <v>10.3</v>
      </c>
      <c r="AB35" s="3">
        <v>4.4000000000000004</v>
      </c>
      <c r="AC35" s="3">
        <v>10.1</v>
      </c>
      <c r="AD35" s="3">
        <v>4</v>
      </c>
      <c r="AE35" s="3">
        <v>10.1</v>
      </c>
      <c r="AF35" s="3">
        <v>4.3</v>
      </c>
      <c r="AG35" s="3">
        <v>10.1</v>
      </c>
      <c r="AH35" s="3">
        <v>4.5</v>
      </c>
      <c r="AI35" s="3">
        <v>10.1</v>
      </c>
      <c r="AJ35" s="3">
        <v>4.4000000000000004</v>
      </c>
      <c r="AK35" s="3">
        <v>10</v>
      </c>
      <c r="AL35" s="3">
        <v>4.5</v>
      </c>
      <c r="AS35" t="s">
        <v>69</v>
      </c>
      <c r="AT35" t="s">
        <v>71</v>
      </c>
      <c r="AX35" s="1"/>
    </row>
    <row r="36" spans="1:50" x14ac:dyDescent="0.35">
      <c r="A36" s="1">
        <v>42738</v>
      </c>
      <c r="B36" t="s">
        <v>15</v>
      </c>
      <c r="C36">
        <v>2</v>
      </c>
      <c r="D36">
        <v>2</v>
      </c>
      <c r="E36">
        <v>15</v>
      </c>
      <c r="F36">
        <v>134</v>
      </c>
      <c r="G36">
        <v>115</v>
      </c>
      <c r="H36">
        <v>17</v>
      </c>
      <c r="I36" s="11">
        <v>10.175000000000001</v>
      </c>
      <c r="J36">
        <v>0</v>
      </c>
      <c r="K36" s="9">
        <v>15</v>
      </c>
      <c r="L36">
        <v>0</v>
      </c>
      <c r="M36">
        <v>2</v>
      </c>
      <c r="N36">
        <v>15</v>
      </c>
      <c r="O36">
        <v>0</v>
      </c>
      <c r="P36">
        <v>0</v>
      </c>
      <c r="Q36">
        <v>1</v>
      </c>
      <c r="R36">
        <v>10</v>
      </c>
      <c r="S36">
        <v>4</v>
      </c>
      <c r="T36" s="7">
        <v>53</v>
      </c>
      <c r="U36" s="7">
        <v>4.5999999999999996</v>
      </c>
      <c r="V36" s="7">
        <v>9</v>
      </c>
      <c r="W36" s="7">
        <v>4.3</v>
      </c>
      <c r="X36" s="11">
        <v>10.050000000000001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>
        <v>42738</v>
      </c>
      <c r="B37" t="s">
        <v>15</v>
      </c>
      <c r="C37">
        <v>2</v>
      </c>
      <c r="D37">
        <v>2</v>
      </c>
      <c r="E37">
        <v>16</v>
      </c>
      <c r="F37">
        <v>82</v>
      </c>
      <c r="G37">
        <v>120</v>
      </c>
      <c r="H37">
        <v>16</v>
      </c>
      <c r="I37" s="11">
        <v>8.2750000000000004</v>
      </c>
      <c r="J37">
        <v>1</v>
      </c>
      <c r="K37" s="9">
        <v>11</v>
      </c>
      <c r="L37">
        <v>2</v>
      </c>
      <c r="M37">
        <v>0</v>
      </c>
      <c r="N37">
        <v>11</v>
      </c>
      <c r="O37">
        <v>0</v>
      </c>
      <c r="P37">
        <v>1</v>
      </c>
      <c r="Q37">
        <v>2</v>
      </c>
      <c r="R37">
        <v>4</v>
      </c>
      <c r="S37">
        <v>4</v>
      </c>
      <c r="T37" s="7">
        <v>66</v>
      </c>
      <c r="U37" s="7">
        <v>5.9</v>
      </c>
      <c r="V37" s="7">
        <v>21</v>
      </c>
      <c r="W37" s="7">
        <v>7.6</v>
      </c>
      <c r="X37" s="11">
        <f>5.675+2.725</f>
        <v>8.4</v>
      </c>
      <c r="Y37">
        <v>0</v>
      </c>
      <c r="Z37">
        <v>0</v>
      </c>
      <c r="AA37" s="3">
        <v>10.199999999999999</v>
      </c>
      <c r="AB37" s="3">
        <v>4.5</v>
      </c>
      <c r="AC37" s="3">
        <v>10.1</v>
      </c>
      <c r="AD37" s="3">
        <v>3.9</v>
      </c>
      <c r="AE37" s="3">
        <v>10.1</v>
      </c>
      <c r="AF37" s="3">
        <v>3.7</v>
      </c>
      <c r="AG37" s="3">
        <v>10</v>
      </c>
      <c r="AH37" s="3">
        <v>4.2</v>
      </c>
      <c r="AI37" s="3">
        <v>10.1</v>
      </c>
      <c r="AJ37" s="3">
        <v>3.4</v>
      </c>
      <c r="AK37" s="3">
        <v>10.1</v>
      </c>
      <c r="AL37" s="3">
        <v>4.2</v>
      </c>
      <c r="AS37" t="s">
        <v>69</v>
      </c>
      <c r="AT37" t="s">
        <v>71</v>
      </c>
      <c r="AX37" s="1"/>
    </row>
    <row r="38" spans="1:50" x14ac:dyDescent="0.35">
      <c r="A38" s="1">
        <v>42738</v>
      </c>
      <c r="B38" t="s">
        <v>15</v>
      </c>
      <c r="C38">
        <v>2</v>
      </c>
      <c r="D38">
        <v>2</v>
      </c>
      <c r="E38">
        <v>18</v>
      </c>
      <c r="F38">
        <v>120</v>
      </c>
      <c r="G38">
        <v>105</v>
      </c>
      <c r="H38">
        <v>18</v>
      </c>
      <c r="I38" s="11">
        <v>6.875</v>
      </c>
      <c r="J38">
        <v>0</v>
      </c>
      <c r="K38" s="9">
        <v>11</v>
      </c>
      <c r="L38">
        <v>0</v>
      </c>
      <c r="M38">
        <v>0</v>
      </c>
      <c r="N38">
        <v>11</v>
      </c>
      <c r="O38">
        <v>0</v>
      </c>
      <c r="P38">
        <v>2</v>
      </c>
      <c r="Q38">
        <v>3</v>
      </c>
      <c r="R38">
        <v>2</v>
      </c>
      <c r="S38">
        <v>4</v>
      </c>
      <c r="T38" s="7">
        <v>51</v>
      </c>
      <c r="U38" s="7">
        <v>7.1</v>
      </c>
      <c r="V38" s="7">
        <v>10</v>
      </c>
      <c r="W38" s="7">
        <v>5</v>
      </c>
      <c r="X38" s="11">
        <v>6.7249999999999996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>
        <v>42738</v>
      </c>
      <c r="B39" t="s">
        <v>15</v>
      </c>
      <c r="C39">
        <v>2</v>
      </c>
      <c r="D39">
        <v>2</v>
      </c>
      <c r="E39">
        <v>19</v>
      </c>
      <c r="I39" s="11"/>
      <c r="K39" s="9"/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>
        <v>42738</v>
      </c>
      <c r="B40" t="s">
        <v>15</v>
      </c>
      <c r="C40">
        <v>2</v>
      </c>
      <c r="D40">
        <v>2</v>
      </c>
      <c r="E40">
        <v>20</v>
      </c>
      <c r="I40" s="11"/>
      <c r="T40" s="7"/>
      <c r="U40" s="7"/>
      <c r="V40" s="7"/>
      <c r="W40" s="7"/>
      <c r="X40" s="11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 t="s">
        <v>8</v>
      </c>
      <c r="B41" t="s">
        <v>13</v>
      </c>
      <c r="C41">
        <v>5</v>
      </c>
      <c r="D41">
        <v>1</v>
      </c>
      <c r="E41">
        <v>1</v>
      </c>
      <c r="I41" s="11">
        <v>2.25</v>
      </c>
      <c r="J41">
        <v>0</v>
      </c>
      <c r="L41">
        <v>0</v>
      </c>
      <c r="T41" s="7"/>
      <c r="U41" s="7"/>
      <c r="V41" s="7"/>
      <c r="W41" s="7"/>
      <c r="X41" s="11">
        <v>1.95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7">
        <v>3000.1</v>
      </c>
      <c r="AN41" s="7">
        <v>288.39999999999998</v>
      </c>
      <c r="AO41" s="7">
        <v>3000</v>
      </c>
      <c r="AP41" s="7">
        <v>280</v>
      </c>
      <c r="AQ41" s="7">
        <v>3000.2</v>
      </c>
      <c r="AR41" s="7">
        <v>307.10000000000002</v>
      </c>
      <c r="AS41" s="3" t="s">
        <v>69</v>
      </c>
      <c r="AT41" s="3" t="s">
        <v>71</v>
      </c>
      <c r="AX41" s="1"/>
    </row>
    <row r="42" spans="1:50" x14ac:dyDescent="0.35">
      <c r="A42" s="1" t="s">
        <v>8</v>
      </c>
      <c r="B42" t="s">
        <v>13</v>
      </c>
      <c r="C42">
        <v>5</v>
      </c>
      <c r="D42">
        <v>1</v>
      </c>
      <c r="E42">
        <v>2</v>
      </c>
      <c r="F42">
        <v>60</v>
      </c>
      <c r="G42">
        <v>64</v>
      </c>
      <c r="H42">
        <v>10</v>
      </c>
      <c r="I42" s="11">
        <v>2.2999999999999998</v>
      </c>
      <c r="J42">
        <v>0</v>
      </c>
      <c r="K42">
        <v>11</v>
      </c>
      <c r="L42">
        <v>0</v>
      </c>
      <c r="M42">
        <v>0</v>
      </c>
      <c r="N42">
        <v>8</v>
      </c>
      <c r="O42">
        <v>4</v>
      </c>
      <c r="P42">
        <v>1</v>
      </c>
      <c r="Q42">
        <v>0</v>
      </c>
      <c r="R42">
        <v>3</v>
      </c>
      <c r="S42">
        <v>0</v>
      </c>
      <c r="T42" s="7">
        <v>34</v>
      </c>
      <c r="U42" s="7">
        <v>6.9</v>
      </c>
      <c r="V42" s="7">
        <v>8</v>
      </c>
      <c r="W42" s="7">
        <v>3.8</v>
      </c>
      <c r="X42" s="11">
        <v>2.0499999999999998</v>
      </c>
      <c r="Y42">
        <v>10</v>
      </c>
      <c r="Z42">
        <v>15</v>
      </c>
      <c r="AA42" s="3">
        <v>10.0069</v>
      </c>
      <c r="AB42" s="3">
        <v>3.8235999999999999</v>
      </c>
      <c r="AC42" s="3">
        <v>10.0501</v>
      </c>
      <c r="AD42" s="3">
        <v>3.7682000000000002</v>
      </c>
      <c r="AE42" s="3">
        <v>10.050800000000001</v>
      </c>
      <c r="AF42" s="3">
        <v>2.5731999999999999</v>
      </c>
      <c r="AG42" s="3">
        <v>10.082000000000001</v>
      </c>
      <c r="AH42" s="3">
        <v>4.2394999999999996</v>
      </c>
      <c r="AI42" s="3">
        <v>10.042</v>
      </c>
      <c r="AJ42" s="3">
        <v>3.9819</v>
      </c>
      <c r="AK42" s="3">
        <v>10.0764</v>
      </c>
      <c r="AL42" s="3">
        <v>4.2618</v>
      </c>
      <c r="AS42" t="s">
        <v>72</v>
      </c>
      <c r="AT42" t="s">
        <v>70</v>
      </c>
      <c r="AX42" s="1"/>
    </row>
    <row r="43" spans="1:50" x14ac:dyDescent="0.35">
      <c r="A43" s="1" t="s">
        <v>8</v>
      </c>
      <c r="B43" t="s">
        <v>13</v>
      </c>
      <c r="C43">
        <v>5</v>
      </c>
      <c r="D43">
        <v>1</v>
      </c>
      <c r="E43">
        <v>3</v>
      </c>
      <c r="F43">
        <v>50</v>
      </c>
      <c r="G43">
        <v>40</v>
      </c>
      <c r="H43">
        <v>11</v>
      </c>
      <c r="I43" s="11">
        <v>2.4500000000000002</v>
      </c>
      <c r="J43">
        <v>0</v>
      </c>
      <c r="K43">
        <v>12</v>
      </c>
      <c r="L43">
        <v>0</v>
      </c>
      <c r="M43">
        <v>0</v>
      </c>
      <c r="N43">
        <v>12</v>
      </c>
      <c r="O43">
        <v>4</v>
      </c>
      <c r="P43">
        <v>0</v>
      </c>
      <c r="Q43">
        <v>5</v>
      </c>
      <c r="R43">
        <v>1</v>
      </c>
      <c r="S43">
        <v>2</v>
      </c>
      <c r="T43" s="7">
        <v>31</v>
      </c>
      <c r="U43" s="7">
        <v>2.7</v>
      </c>
      <c r="V43" s="7">
        <v>9</v>
      </c>
      <c r="W43" s="7">
        <v>4.7</v>
      </c>
      <c r="X43" s="11">
        <v>2.4</v>
      </c>
      <c r="Y43">
        <v>30</v>
      </c>
      <c r="Z43">
        <v>30</v>
      </c>
      <c r="AA43" s="3">
        <v>10.086600000000001</v>
      </c>
      <c r="AB43" s="3">
        <v>4.1589999999999998</v>
      </c>
      <c r="AC43" s="3">
        <v>10.0565</v>
      </c>
      <c r="AD43" s="3">
        <v>3.7256</v>
      </c>
      <c r="AE43" s="3">
        <v>10.007099999999999</v>
      </c>
      <c r="AF43" s="3">
        <v>2.8691</v>
      </c>
      <c r="AG43" s="3">
        <v>10.055199999999999</v>
      </c>
      <c r="AH43" s="3">
        <v>4.1433999999999997</v>
      </c>
      <c r="AI43" s="3">
        <v>10.081300000000001</v>
      </c>
      <c r="AJ43" s="3">
        <v>3.9678</v>
      </c>
      <c r="AK43" s="3">
        <v>10.076700000000001</v>
      </c>
      <c r="AL43" s="3">
        <v>3.7309000000000001</v>
      </c>
      <c r="AS43" t="s">
        <v>72</v>
      </c>
      <c r="AT43" t="s">
        <v>70</v>
      </c>
      <c r="AX43" s="1"/>
    </row>
    <row r="44" spans="1:50" x14ac:dyDescent="0.35">
      <c r="A44" s="1" t="s">
        <v>8</v>
      </c>
      <c r="B44" t="s">
        <v>13</v>
      </c>
      <c r="C44">
        <v>5</v>
      </c>
      <c r="D44">
        <v>1</v>
      </c>
      <c r="E44">
        <v>4</v>
      </c>
      <c r="I44" s="11">
        <v>3.4</v>
      </c>
      <c r="J44">
        <v>0</v>
      </c>
      <c r="L44">
        <v>0</v>
      </c>
      <c r="T44" s="7"/>
      <c r="U44" s="7"/>
      <c r="V44" s="7"/>
      <c r="W44" s="7"/>
      <c r="X44" s="11">
        <v>3.3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 t="s">
        <v>8</v>
      </c>
      <c r="B45" t="s">
        <v>13</v>
      </c>
      <c r="C45">
        <v>5</v>
      </c>
      <c r="D45">
        <v>1</v>
      </c>
      <c r="E45">
        <v>5</v>
      </c>
      <c r="I45" s="11">
        <v>2.1</v>
      </c>
      <c r="J45">
        <v>0</v>
      </c>
      <c r="L45">
        <v>0</v>
      </c>
      <c r="T45" s="7"/>
      <c r="U45" s="7"/>
      <c r="V45" s="7"/>
      <c r="W45" s="7"/>
      <c r="X45" s="11">
        <v>2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 t="s">
        <v>8</v>
      </c>
      <c r="B46" t="s">
        <v>13</v>
      </c>
      <c r="C46">
        <v>5</v>
      </c>
      <c r="D46">
        <v>1</v>
      </c>
      <c r="E46">
        <v>6</v>
      </c>
      <c r="F46">
        <v>40</v>
      </c>
      <c r="G46">
        <v>80</v>
      </c>
      <c r="H46">
        <v>16</v>
      </c>
      <c r="I46" s="11">
        <v>2.5499999999999998</v>
      </c>
      <c r="J46">
        <v>0</v>
      </c>
      <c r="K46">
        <v>12</v>
      </c>
      <c r="L46">
        <v>0</v>
      </c>
      <c r="M46">
        <v>0</v>
      </c>
      <c r="N46">
        <v>9</v>
      </c>
      <c r="O46">
        <v>2</v>
      </c>
      <c r="P46">
        <v>2</v>
      </c>
      <c r="Q46">
        <v>5</v>
      </c>
      <c r="R46">
        <v>0</v>
      </c>
      <c r="S46">
        <v>0</v>
      </c>
      <c r="T46" s="7">
        <v>37</v>
      </c>
      <c r="U46" s="7">
        <v>6.6</v>
      </c>
      <c r="V46" s="7">
        <v>7</v>
      </c>
      <c r="W46" s="7">
        <v>4.0999999999999996</v>
      </c>
      <c r="X46" s="11">
        <v>2.4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S46" t="s">
        <v>72</v>
      </c>
      <c r="AT46" t="s">
        <v>70</v>
      </c>
      <c r="AX46" s="1"/>
    </row>
    <row r="47" spans="1:50" x14ac:dyDescent="0.35">
      <c r="A47" s="1" t="s">
        <v>8</v>
      </c>
      <c r="B47" t="s">
        <v>13</v>
      </c>
      <c r="C47">
        <v>5</v>
      </c>
      <c r="D47">
        <v>1</v>
      </c>
      <c r="E47">
        <v>7</v>
      </c>
      <c r="I47" s="11">
        <v>3.1</v>
      </c>
      <c r="J47">
        <v>0</v>
      </c>
      <c r="L47">
        <v>0</v>
      </c>
      <c r="T47" s="7"/>
      <c r="U47" s="7"/>
      <c r="V47" s="7"/>
      <c r="W47" s="7"/>
      <c r="X47" s="11">
        <v>2.25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 t="s">
        <v>8</v>
      </c>
      <c r="B48" t="s">
        <v>13</v>
      </c>
      <c r="C48">
        <v>5</v>
      </c>
      <c r="D48">
        <v>1</v>
      </c>
      <c r="E48">
        <v>8</v>
      </c>
      <c r="F48">
        <v>54</v>
      </c>
      <c r="G48">
        <v>82</v>
      </c>
      <c r="H48">
        <v>10</v>
      </c>
      <c r="I48" s="11">
        <v>2.25</v>
      </c>
      <c r="J48">
        <v>1</v>
      </c>
      <c r="K48">
        <v>9</v>
      </c>
      <c r="L48">
        <v>0</v>
      </c>
      <c r="M48">
        <v>0</v>
      </c>
      <c r="N48">
        <v>9</v>
      </c>
      <c r="O48">
        <v>1</v>
      </c>
      <c r="P48">
        <v>0</v>
      </c>
      <c r="Q48">
        <v>4</v>
      </c>
      <c r="R48">
        <v>4</v>
      </c>
      <c r="S48" s="9">
        <v>0</v>
      </c>
      <c r="T48" s="7">
        <v>31</v>
      </c>
      <c r="U48" s="7">
        <v>4.4000000000000004</v>
      </c>
      <c r="V48" s="7">
        <v>15</v>
      </c>
      <c r="W48" s="7">
        <v>3.3</v>
      </c>
      <c r="X48" s="11">
        <v>2</v>
      </c>
      <c r="Y48">
        <v>100</v>
      </c>
      <c r="Z48">
        <v>30</v>
      </c>
      <c r="AA48" s="3">
        <v>10.0162</v>
      </c>
      <c r="AB48" s="3">
        <v>4.5652999999999997</v>
      </c>
      <c r="AC48" s="3">
        <v>10.007199999999999</v>
      </c>
      <c r="AD48" s="3">
        <v>4.3575999999999997</v>
      </c>
      <c r="AE48" s="3">
        <v>10.055899999999999</v>
      </c>
      <c r="AF48" s="3">
        <v>3.6774</v>
      </c>
      <c r="AG48" s="3">
        <v>10.0533</v>
      </c>
      <c r="AH48" s="3">
        <v>4.3234000000000004</v>
      </c>
      <c r="AI48" s="3">
        <v>10.0228</v>
      </c>
      <c r="AJ48" s="3">
        <v>3.1880999999999999</v>
      </c>
      <c r="AK48" s="3">
        <v>10.021699999999999</v>
      </c>
      <c r="AL48" s="3">
        <v>3.0775000000000001</v>
      </c>
      <c r="AS48" t="s">
        <v>72</v>
      </c>
      <c r="AT48" t="s">
        <v>70</v>
      </c>
      <c r="AX48" s="1"/>
    </row>
    <row r="49" spans="1:50" x14ac:dyDescent="0.35">
      <c r="A49" s="1" t="s">
        <v>8</v>
      </c>
      <c r="B49" t="s">
        <v>13</v>
      </c>
      <c r="C49">
        <v>5</v>
      </c>
      <c r="D49">
        <v>1</v>
      </c>
      <c r="E49">
        <v>9</v>
      </c>
      <c r="I49" s="11">
        <v>1.4</v>
      </c>
      <c r="J49">
        <v>0</v>
      </c>
      <c r="L49">
        <v>0</v>
      </c>
      <c r="S49" s="9"/>
      <c r="T49" s="7"/>
      <c r="U49" s="7"/>
      <c r="V49" s="7"/>
      <c r="W49" s="7"/>
      <c r="X49" s="11">
        <v>1.3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S49" t="s">
        <v>72</v>
      </c>
      <c r="AT49" t="s">
        <v>70</v>
      </c>
      <c r="AX49" s="1"/>
    </row>
    <row r="50" spans="1:50" x14ac:dyDescent="0.35">
      <c r="A50" s="1" t="s">
        <v>8</v>
      </c>
      <c r="B50" t="s">
        <v>13</v>
      </c>
      <c r="C50">
        <v>5</v>
      </c>
      <c r="D50">
        <v>1</v>
      </c>
      <c r="E50">
        <v>10</v>
      </c>
      <c r="F50">
        <v>60</v>
      </c>
      <c r="G50">
        <v>63</v>
      </c>
      <c r="H50">
        <v>14</v>
      </c>
      <c r="I50" s="11">
        <v>2.15</v>
      </c>
      <c r="J50">
        <v>0</v>
      </c>
      <c r="K50">
        <v>16</v>
      </c>
      <c r="L50">
        <v>0</v>
      </c>
      <c r="M50">
        <v>0</v>
      </c>
      <c r="N50">
        <v>14</v>
      </c>
      <c r="O50">
        <v>2</v>
      </c>
      <c r="P50">
        <v>4</v>
      </c>
      <c r="Q50">
        <v>3</v>
      </c>
      <c r="R50">
        <v>3</v>
      </c>
      <c r="S50" s="9">
        <v>2</v>
      </c>
      <c r="T50" s="7">
        <v>28</v>
      </c>
      <c r="U50" s="7">
        <v>5.0999999999999996</v>
      </c>
      <c r="V50" s="7">
        <v>9</v>
      </c>
      <c r="W50" s="7">
        <v>3.3</v>
      </c>
      <c r="X50" s="11">
        <v>2.5499999999999998</v>
      </c>
      <c r="Y50">
        <v>30</v>
      </c>
      <c r="Z50">
        <v>30</v>
      </c>
      <c r="AA50" s="3">
        <v>10.0136</v>
      </c>
      <c r="AB50" s="3">
        <v>4.1997</v>
      </c>
      <c r="AC50" s="3">
        <v>10.096</v>
      </c>
      <c r="AD50" s="3">
        <v>4.0175999999999998</v>
      </c>
      <c r="AE50" s="3">
        <v>10.051399999999999</v>
      </c>
      <c r="AF50" s="3">
        <v>2.8281000000000001</v>
      </c>
      <c r="AG50" s="3">
        <v>10.0853</v>
      </c>
      <c r="AH50" s="3">
        <v>4.2511999999999999</v>
      </c>
      <c r="AI50" s="3">
        <v>10.0686</v>
      </c>
      <c r="AJ50" s="3">
        <v>4.0726000000000004</v>
      </c>
      <c r="AK50" s="3">
        <v>8.0463000000000005</v>
      </c>
      <c r="AL50" s="3">
        <v>3.6934</v>
      </c>
      <c r="AS50" t="s">
        <v>72</v>
      </c>
      <c r="AT50" t="s">
        <v>70</v>
      </c>
      <c r="AX50" s="1"/>
    </row>
    <row r="51" spans="1:50" x14ac:dyDescent="0.35">
      <c r="A51" s="1" t="s">
        <v>8</v>
      </c>
      <c r="B51" t="s">
        <v>13</v>
      </c>
      <c r="C51">
        <v>5</v>
      </c>
      <c r="D51">
        <v>1</v>
      </c>
      <c r="E51">
        <v>11</v>
      </c>
      <c r="F51">
        <v>48</v>
      </c>
      <c r="G51">
        <v>106</v>
      </c>
      <c r="H51">
        <v>12</v>
      </c>
      <c r="I51" s="11">
        <v>3.65</v>
      </c>
      <c r="J51">
        <v>1</v>
      </c>
      <c r="K51">
        <v>9</v>
      </c>
      <c r="L51">
        <v>1</v>
      </c>
      <c r="M51">
        <v>0</v>
      </c>
      <c r="N51">
        <v>9</v>
      </c>
      <c r="O51">
        <v>2</v>
      </c>
      <c r="P51">
        <v>1</v>
      </c>
      <c r="Q51">
        <v>6</v>
      </c>
      <c r="R51">
        <v>0</v>
      </c>
      <c r="S51" s="9">
        <v>0</v>
      </c>
      <c r="T51" s="7">
        <v>39</v>
      </c>
      <c r="U51" s="7">
        <v>6.9</v>
      </c>
      <c r="V51" s="7">
        <v>6</v>
      </c>
      <c r="W51" s="7">
        <v>4.4000000000000004</v>
      </c>
      <c r="X51" s="11">
        <v>3.6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 t="s">
        <v>8</v>
      </c>
      <c r="B52" t="s">
        <v>13</v>
      </c>
      <c r="C52">
        <v>5</v>
      </c>
      <c r="D52">
        <v>1</v>
      </c>
      <c r="E52">
        <v>12</v>
      </c>
      <c r="F52">
        <v>67</v>
      </c>
      <c r="G52">
        <v>97</v>
      </c>
      <c r="H52">
        <v>10</v>
      </c>
      <c r="I52" s="11">
        <v>3.2</v>
      </c>
      <c r="J52">
        <v>1</v>
      </c>
      <c r="K52">
        <v>9</v>
      </c>
      <c r="L52">
        <v>0</v>
      </c>
      <c r="M52">
        <v>1</v>
      </c>
      <c r="N52">
        <v>9</v>
      </c>
      <c r="O52">
        <v>4</v>
      </c>
      <c r="P52">
        <v>4</v>
      </c>
      <c r="Q52">
        <v>0</v>
      </c>
      <c r="R52">
        <v>1</v>
      </c>
      <c r="S52" s="9">
        <v>0</v>
      </c>
      <c r="T52" s="7">
        <v>36</v>
      </c>
      <c r="U52" s="7">
        <v>5.4</v>
      </c>
      <c r="V52" s="7">
        <v>9</v>
      </c>
      <c r="W52" s="7">
        <v>4.2</v>
      </c>
      <c r="X52" s="11">
        <v>3.55</v>
      </c>
      <c r="Y52">
        <v>30</v>
      </c>
      <c r="Z52">
        <v>30</v>
      </c>
      <c r="AA52" s="3">
        <v>10.0314</v>
      </c>
      <c r="AB52" s="3">
        <v>4.0598999999999998</v>
      </c>
      <c r="AC52" s="3">
        <v>10.009499999999999</v>
      </c>
      <c r="AD52" s="3">
        <v>3.5259999999999998</v>
      </c>
      <c r="AE52" s="3">
        <v>10.0975</v>
      </c>
      <c r="AF52" s="3">
        <v>3.3119999999999998</v>
      </c>
      <c r="AG52" s="3">
        <v>10.048999999999999</v>
      </c>
      <c r="AH52" s="3">
        <v>4.3550000000000004</v>
      </c>
      <c r="AI52" s="3">
        <v>10.099500000000001</v>
      </c>
      <c r="AJ52" s="3">
        <v>3.9439000000000002</v>
      </c>
      <c r="AK52" s="3">
        <v>10.0549</v>
      </c>
      <c r="AL52" s="3">
        <v>3.8826999999999998</v>
      </c>
      <c r="AS52" t="s">
        <v>72</v>
      </c>
      <c r="AT52" t="s">
        <v>70</v>
      </c>
      <c r="AX52" s="1"/>
    </row>
    <row r="53" spans="1:50" x14ac:dyDescent="0.35">
      <c r="A53" s="1" t="s">
        <v>8</v>
      </c>
      <c r="B53" t="s">
        <v>13</v>
      </c>
      <c r="C53">
        <v>5</v>
      </c>
      <c r="D53">
        <v>1</v>
      </c>
      <c r="E53">
        <v>13</v>
      </c>
      <c r="I53" s="11">
        <v>1.85</v>
      </c>
      <c r="J53">
        <v>0</v>
      </c>
      <c r="L53">
        <v>0</v>
      </c>
      <c r="S53" s="9"/>
      <c r="T53" s="7"/>
      <c r="U53" s="7"/>
      <c r="V53" s="7"/>
      <c r="W53" s="7"/>
      <c r="X53" s="11">
        <v>1.8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t="s">
        <v>72</v>
      </c>
      <c r="AT53" t="s">
        <v>70</v>
      </c>
      <c r="AX53" s="1"/>
    </row>
    <row r="54" spans="1:50" x14ac:dyDescent="0.35">
      <c r="A54" s="1" t="s">
        <v>8</v>
      </c>
      <c r="B54" t="s">
        <v>13</v>
      </c>
      <c r="C54">
        <v>5</v>
      </c>
      <c r="D54">
        <v>1</v>
      </c>
      <c r="E54">
        <v>14</v>
      </c>
      <c r="F54">
        <v>40</v>
      </c>
      <c r="G54">
        <v>60</v>
      </c>
      <c r="H54">
        <v>10</v>
      </c>
      <c r="I54" s="11">
        <v>1.55</v>
      </c>
      <c r="J54">
        <v>0</v>
      </c>
      <c r="K54">
        <v>6</v>
      </c>
      <c r="L54">
        <v>0</v>
      </c>
      <c r="M54">
        <v>0</v>
      </c>
      <c r="N54">
        <v>6</v>
      </c>
      <c r="O54">
        <v>3</v>
      </c>
      <c r="P54">
        <v>0</v>
      </c>
      <c r="Q54">
        <v>2</v>
      </c>
      <c r="R54">
        <v>1</v>
      </c>
      <c r="S54" s="9">
        <v>0</v>
      </c>
      <c r="T54" s="7">
        <v>24</v>
      </c>
      <c r="U54" s="7">
        <v>6.8</v>
      </c>
      <c r="V54" s="7">
        <v>10</v>
      </c>
      <c r="W54" s="7">
        <v>5.7</v>
      </c>
      <c r="X54" s="11">
        <v>1.5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 t="s">
        <v>8</v>
      </c>
      <c r="B55" t="s">
        <v>13</v>
      </c>
      <c r="C55">
        <v>5</v>
      </c>
      <c r="D55">
        <v>1</v>
      </c>
      <c r="E55">
        <v>15</v>
      </c>
      <c r="I55" s="11">
        <v>3.6</v>
      </c>
      <c r="J55">
        <v>0</v>
      </c>
      <c r="L55">
        <v>0</v>
      </c>
      <c r="S55" s="9"/>
      <c r="T55" s="7"/>
      <c r="U55" s="7"/>
      <c r="V55" s="7"/>
      <c r="W55" s="7"/>
      <c r="X55" s="11">
        <v>3.5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S55" t="s">
        <v>72</v>
      </c>
      <c r="AT55" t="s">
        <v>70</v>
      </c>
      <c r="AX55" s="1"/>
    </row>
    <row r="56" spans="1:50" x14ac:dyDescent="0.35">
      <c r="A56" s="1" t="s">
        <v>8</v>
      </c>
      <c r="B56" t="s">
        <v>13</v>
      </c>
      <c r="C56">
        <v>5</v>
      </c>
      <c r="D56">
        <v>1</v>
      </c>
      <c r="E56">
        <v>16</v>
      </c>
      <c r="I56" s="11">
        <v>2.2999999999999998</v>
      </c>
      <c r="J56">
        <v>0</v>
      </c>
      <c r="L56">
        <v>1</v>
      </c>
      <c r="S56" s="9"/>
      <c r="T56" s="7"/>
      <c r="U56" s="7"/>
      <c r="V56" s="7"/>
      <c r="W56" s="7"/>
      <c r="X56" s="11">
        <v>2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 t="s">
        <v>8</v>
      </c>
      <c r="B57" t="s">
        <v>13</v>
      </c>
      <c r="C57">
        <v>5</v>
      </c>
      <c r="D57">
        <v>1</v>
      </c>
      <c r="E57">
        <v>17</v>
      </c>
      <c r="I57" s="11"/>
      <c r="S57" s="9"/>
      <c r="T57" s="7"/>
      <c r="U57" s="7"/>
      <c r="V57" s="7"/>
      <c r="W57" s="7"/>
      <c r="X57" s="1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 t="s">
        <v>8</v>
      </c>
      <c r="B58" t="s">
        <v>13</v>
      </c>
      <c r="C58">
        <v>5</v>
      </c>
      <c r="D58">
        <v>1</v>
      </c>
      <c r="E58">
        <v>18</v>
      </c>
      <c r="I58" s="11">
        <v>1.2</v>
      </c>
      <c r="J58">
        <v>0</v>
      </c>
      <c r="L58">
        <v>0</v>
      </c>
      <c r="S58" s="9"/>
      <c r="T58" s="7"/>
      <c r="U58" s="7"/>
      <c r="V58" s="7"/>
      <c r="W58" s="7"/>
      <c r="X58" s="11">
        <v>1.1499999999999999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S58" t="s">
        <v>72</v>
      </c>
      <c r="AT58" t="s">
        <v>70</v>
      </c>
      <c r="AX58" s="1"/>
    </row>
    <row r="59" spans="1:50" x14ac:dyDescent="0.35">
      <c r="A59" s="1" t="s">
        <v>8</v>
      </c>
      <c r="B59" t="s">
        <v>13</v>
      </c>
      <c r="C59">
        <v>5</v>
      </c>
      <c r="D59">
        <v>1</v>
      </c>
      <c r="E59">
        <v>19</v>
      </c>
      <c r="I59" s="11">
        <v>1.25</v>
      </c>
      <c r="J59">
        <v>0</v>
      </c>
      <c r="L59">
        <v>0</v>
      </c>
      <c r="S59" s="9"/>
      <c r="T59" s="7"/>
      <c r="U59" s="7"/>
      <c r="V59" s="7"/>
      <c r="W59" s="7"/>
      <c r="X59" s="11">
        <v>1.2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 t="s">
        <v>8</v>
      </c>
      <c r="B60" t="s">
        <v>13</v>
      </c>
      <c r="C60">
        <v>5</v>
      </c>
      <c r="D60">
        <v>1</v>
      </c>
      <c r="E60">
        <v>20</v>
      </c>
      <c r="F60">
        <v>68</v>
      </c>
      <c r="G60">
        <v>65</v>
      </c>
      <c r="H60">
        <v>10</v>
      </c>
      <c r="I60" s="11">
        <v>2.25</v>
      </c>
      <c r="J60">
        <v>0</v>
      </c>
      <c r="K60">
        <v>8</v>
      </c>
      <c r="L60">
        <v>0</v>
      </c>
      <c r="M60">
        <v>0</v>
      </c>
      <c r="N60">
        <v>7</v>
      </c>
      <c r="O60">
        <v>2</v>
      </c>
      <c r="P60">
        <v>0</v>
      </c>
      <c r="Q60">
        <v>4</v>
      </c>
      <c r="R60">
        <v>1</v>
      </c>
      <c r="S60" s="9">
        <v>0</v>
      </c>
      <c r="T60" s="7">
        <v>22</v>
      </c>
      <c r="U60" s="7">
        <v>7.2</v>
      </c>
      <c r="V60" s="7">
        <v>7</v>
      </c>
      <c r="W60" s="7">
        <v>4.9000000000000004</v>
      </c>
      <c r="X60" s="11">
        <v>2.15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>
        <v>42738</v>
      </c>
      <c r="B61" t="s">
        <v>18</v>
      </c>
      <c r="C61">
        <v>5</v>
      </c>
      <c r="D61">
        <v>1</v>
      </c>
      <c r="E61">
        <v>1</v>
      </c>
      <c r="F61">
        <v>87</v>
      </c>
      <c r="G61">
        <v>78</v>
      </c>
      <c r="H61">
        <v>16</v>
      </c>
      <c r="I61" s="11">
        <v>3</v>
      </c>
      <c r="J61">
        <v>2</v>
      </c>
      <c r="K61" s="9">
        <v>9</v>
      </c>
      <c r="L61">
        <v>0</v>
      </c>
      <c r="M61">
        <v>0</v>
      </c>
      <c r="N61">
        <v>9</v>
      </c>
      <c r="O61">
        <v>2</v>
      </c>
      <c r="P61">
        <v>0</v>
      </c>
      <c r="Q61">
        <v>0</v>
      </c>
      <c r="R61">
        <v>6</v>
      </c>
      <c r="S61">
        <v>1</v>
      </c>
      <c r="T61" s="7">
        <v>37</v>
      </c>
      <c r="U61" s="7">
        <v>7.4</v>
      </c>
      <c r="V61" s="7">
        <v>10</v>
      </c>
      <c r="W61" s="7">
        <v>4.9000000000000004</v>
      </c>
      <c r="X61" s="11">
        <v>3</v>
      </c>
      <c r="Y61">
        <v>50</v>
      </c>
      <c r="Z61">
        <v>50</v>
      </c>
      <c r="AA61" s="3">
        <v>9.9</v>
      </c>
      <c r="AB61" s="3">
        <v>3.9</v>
      </c>
      <c r="AC61" s="3">
        <v>10</v>
      </c>
      <c r="AD61" s="3">
        <v>4.0999999999999996</v>
      </c>
      <c r="AE61" s="3">
        <v>10.3</v>
      </c>
      <c r="AF61" s="3">
        <v>4.2</v>
      </c>
      <c r="AG61" s="3">
        <v>9.9</v>
      </c>
      <c r="AH61" s="3">
        <v>3.7</v>
      </c>
      <c r="AI61" s="3">
        <v>10.199999999999999</v>
      </c>
      <c r="AJ61" s="3">
        <v>3.7</v>
      </c>
      <c r="AK61" s="3">
        <v>10.199999999999999</v>
      </c>
      <c r="AL61" s="3">
        <v>3.7</v>
      </c>
      <c r="AM61">
        <v>3000.2</v>
      </c>
      <c r="AN61">
        <v>299.3</v>
      </c>
      <c r="AO61">
        <v>2999.8</v>
      </c>
      <c r="AP61">
        <v>272.5</v>
      </c>
      <c r="AQ61">
        <v>3000.2</v>
      </c>
      <c r="AR61">
        <v>308.10000000000002</v>
      </c>
      <c r="AS61" s="3" t="s">
        <v>72</v>
      </c>
      <c r="AT61" s="3" t="s">
        <v>70</v>
      </c>
      <c r="AX61" s="1"/>
    </row>
    <row r="62" spans="1:50" x14ac:dyDescent="0.35">
      <c r="A62" s="1">
        <v>42738</v>
      </c>
      <c r="B62" t="s">
        <v>18</v>
      </c>
      <c r="C62">
        <v>5</v>
      </c>
      <c r="D62">
        <v>1</v>
      </c>
      <c r="E62">
        <v>2</v>
      </c>
      <c r="F62">
        <v>83</v>
      </c>
      <c r="G62">
        <v>54</v>
      </c>
      <c r="H62">
        <v>11</v>
      </c>
      <c r="I62" s="11">
        <v>1.9</v>
      </c>
      <c r="J62">
        <v>0</v>
      </c>
      <c r="K62" s="9">
        <v>7</v>
      </c>
      <c r="L62">
        <v>1</v>
      </c>
      <c r="M62">
        <v>0</v>
      </c>
      <c r="N62">
        <v>5</v>
      </c>
      <c r="O62">
        <v>0</v>
      </c>
      <c r="P62">
        <v>0</v>
      </c>
      <c r="Q62">
        <v>0</v>
      </c>
      <c r="R62">
        <v>2</v>
      </c>
      <c r="S62">
        <v>3</v>
      </c>
      <c r="T62" s="7">
        <v>26</v>
      </c>
      <c r="U62" s="7">
        <v>7.3</v>
      </c>
      <c r="V62" s="7">
        <v>19</v>
      </c>
      <c r="W62" s="7">
        <v>4.5</v>
      </c>
      <c r="X62" s="11">
        <v>1.925</v>
      </c>
      <c r="Y62">
        <v>50</v>
      </c>
      <c r="Z62">
        <v>50</v>
      </c>
      <c r="AA62" s="3">
        <v>10</v>
      </c>
      <c r="AB62" s="3">
        <v>3.4</v>
      </c>
      <c r="AC62" s="3">
        <v>10.199999999999999</v>
      </c>
      <c r="AD62" s="3">
        <v>3.7</v>
      </c>
      <c r="AE62" s="3">
        <v>10.199999999999999</v>
      </c>
      <c r="AF62" s="3">
        <v>4.2</v>
      </c>
      <c r="AG62" s="3">
        <v>10</v>
      </c>
      <c r="AH62" s="3">
        <v>4.5999999999999996</v>
      </c>
      <c r="AI62" s="3">
        <v>10</v>
      </c>
      <c r="AJ62" s="3">
        <v>4.5</v>
      </c>
      <c r="AK62" s="3">
        <v>10</v>
      </c>
      <c r="AL62" s="3">
        <v>4.5</v>
      </c>
      <c r="AS62" t="s">
        <v>72</v>
      </c>
      <c r="AT62" t="s">
        <v>71</v>
      </c>
      <c r="AX62" s="1"/>
    </row>
    <row r="63" spans="1:50" x14ac:dyDescent="0.35">
      <c r="A63" s="1">
        <v>42738</v>
      </c>
      <c r="B63" t="s">
        <v>18</v>
      </c>
      <c r="C63">
        <v>5</v>
      </c>
      <c r="D63">
        <v>1</v>
      </c>
      <c r="E63">
        <v>3</v>
      </c>
      <c r="F63">
        <v>105</v>
      </c>
      <c r="G63">
        <v>44</v>
      </c>
      <c r="H63">
        <v>13</v>
      </c>
      <c r="I63" s="11">
        <v>3.855</v>
      </c>
      <c r="J63">
        <v>0</v>
      </c>
      <c r="K63" s="9">
        <v>6</v>
      </c>
      <c r="L63">
        <v>0</v>
      </c>
      <c r="M63">
        <v>0</v>
      </c>
      <c r="N63">
        <v>6</v>
      </c>
      <c r="O63">
        <v>1</v>
      </c>
      <c r="P63">
        <v>0</v>
      </c>
      <c r="Q63">
        <v>0</v>
      </c>
      <c r="R63">
        <v>2</v>
      </c>
      <c r="S63">
        <v>3</v>
      </c>
      <c r="T63" s="7">
        <v>27</v>
      </c>
      <c r="U63" s="7">
        <v>8.1</v>
      </c>
      <c r="V63" s="7">
        <v>11</v>
      </c>
      <c r="W63" s="7">
        <v>6.7</v>
      </c>
      <c r="X63" s="11">
        <v>3.8</v>
      </c>
      <c r="Y63">
        <v>50</v>
      </c>
      <c r="Z63">
        <v>200</v>
      </c>
      <c r="AA63" s="3">
        <v>10</v>
      </c>
      <c r="AB63" s="3">
        <v>3.6</v>
      </c>
      <c r="AC63" s="3">
        <v>10.3</v>
      </c>
      <c r="AD63" s="3">
        <v>3.9</v>
      </c>
      <c r="AE63" s="3">
        <v>10.3</v>
      </c>
      <c r="AF63" s="3">
        <v>4.2</v>
      </c>
      <c r="AG63" s="3">
        <v>10.199999999999999</v>
      </c>
      <c r="AH63" s="3">
        <v>4.0999999999999996</v>
      </c>
      <c r="AI63" s="3">
        <v>10</v>
      </c>
      <c r="AJ63" s="3">
        <v>4</v>
      </c>
      <c r="AK63" s="3">
        <v>10</v>
      </c>
      <c r="AL63" s="3">
        <v>4.0999999999999996</v>
      </c>
      <c r="AS63" t="s">
        <v>72</v>
      </c>
      <c r="AT63" t="s">
        <v>71</v>
      </c>
      <c r="AX63" s="1"/>
    </row>
    <row r="64" spans="1:50" x14ac:dyDescent="0.35">
      <c r="A64" s="1">
        <v>42738</v>
      </c>
      <c r="B64" t="s">
        <v>18</v>
      </c>
      <c r="C64">
        <v>5</v>
      </c>
      <c r="D64">
        <v>1</v>
      </c>
      <c r="E64">
        <v>4</v>
      </c>
      <c r="I64" s="11"/>
      <c r="K64" s="9"/>
      <c r="T64" s="7"/>
      <c r="U64" s="7"/>
      <c r="V64" s="7"/>
      <c r="W64" s="7"/>
      <c r="X64" s="11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>
        <v>42738</v>
      </c>
      <c r="B65" t="s">
        <v>18</v>
      </c>
      <c r="C65">
        <v>5</v>
      </c>
      <c r="D65">
        <v>1</v>
      </c>
      <c r="E65">
        <v>5</v>
      </c>
      <c r="I65" s="11"/>
      <c r="K65" s="9"/>
      <c r="T65" s="7"/>
      <c r="U65" s="7"/>
      <c r="V65" s="7"/>
      <c r="W65" s="7"/>
      <c r="X65" s="1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t="s">
        <v>72</v>
      </c>
      <c r="AT65" t="s">
        <v>71</v>
      </c>
      <c r="AX65" s="1"/>
    </row>
    <row r="66" spans="1:50" x14ac:dyDescent="0.35">
      <c r="A66" s="1">
        <v>42738</v>
      </c>
      <c r="B66" t="s">
        <v>18</v>
      </c>
      <c r="C66">
        <v>5</v>
      </c>
      <c r="D66">
        <v>1</v>
      </c>
      <c r="E66">
        <v>6</v>
      </c>
      <c r="I66" s="11"/>
      <c r="K66" s="9"/>
      <c r="T66" s="7"/>
      <c r="U66" s="7"/>
      <c r="V66" s="7"/>
      <c r="W66" s="7"/>
      <c r="X66" s="1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>
        <v>42738</v>
      </c>
      <c r="B67" t="s">
        <v>18</v>
      </c>
      <c r="C67">
        <v>5</v>
      </c>
      <c r="D67">
        <v>1</v>
      </c>
      <c r="E67">
        <v>7</v>
      </c>
      <c r="F67">
        <v>130</v>
      </c>
      <c r="G67">
        <v>42</v>
      </c>
      <c r="H67">
        <v>6</v>
      </c>
      <c r="I67" s="11">
        <v>1.55</v>
      </c>
      <c r="J67">
        <v>0</v>
      </c>
      <c r="K67" s="9">
        <v>5</v>
      </c>
      <c r="L67">
        <v>0</v>
      </c>
      <c r="M67">
        <v>0</v>
      </c>
      <c r="N67">
        <v>5</v>
      </c>
      <c r="O67">
        <v>1</v>
      </c>
      <c r="P67">
        <v>0</v>
      </c>
      <c r="Q67">
        <v>1</v>
      </c>
      <c r="R67">
        <v>0</v>
      </c>
      <c r="S67">
        <v>3</v>
      </c>
      <c r="T67" s="7">
        <v>7</v>
      </c>
      <c r="U67" s="7">
        <v>3.4</v>
      </c>
      <c r="V67" s="7">
        <v>0</v>
      </c>
      <c r="W67" s="7">
        <v>0</v>
      </c>
      <c r="X67" s="11">
        <v>1.375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>
        <v>42738</v>
      </c>
      <c r="B68" t="s">
        <v>18</v>
      </c>
      <c r="C68">
        <v>5</v>
      </c>
      <c r="D68">
        <v>1</v>
      </c>
      <c r="E68">
        <v>8</v>
      </c>
      <c r="I68" s="11"/>
      <c r="K68" s="9"/>
      <c r="T68" s="7"/>
      <c r="U68" s="7"/>
      <c r="V68" s="7"/>
      <c r="W68" s="7"/>
      <c r="X68" s="1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>
        <v>42738</v>
      </c>
      <c r="B69" t="s">
        <v>18</v>
      </c>
      <c r="C69">
        <v>5</v>
      </c>
      <c r="D69">
        <v>1</v>
      </c>
      <c r="E69">
        <v>9</v>
      </c>
      <c r="F69">
        <v>86</v>
      </c>
      <c r="G69">
        <v>79</v>
      </c>
      <c r="H69">
        <v>15</v>
      </c>
      <c r="I69" s="11">
        <v>2.875</v>
      </c>
      <c r="J69">
        <v>0</v>
      </c>
      <c r="K69" s="9">
        <v>3</v>
      </c>
      <c r="L69">
        <v>0</v>
      </c>
      <c r="M69">
        <v>0</v>
      </c>
      <c r="N69">
        <v>3</v>
      </c>
      <c r="O69">
        <v>0</v>
      </c>
      <c r="P69">
        <v>1</v>
      </c>
      <c r="Q69">
        <v>0</v>
      </c>
      <c r="R69">
        <v>0</v>
      </c>
      <c r="S69">
        <v>2</v>
      </c>
      <c r="T69" s="7">
        <v>29</v>
      </c>
      <c r="U69" s="7">
        <v>7.6</v>
      </c>
      <c r="V69" s="7">
        <v>0</v>
      </c>
      <c r="W69" s="7">
        <v>0</v>
      </c>
      <c r="X69" s="11">
        <v>2.6749999999999998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  <c r="AX69" s="1"/>
    </row>
    <row r="70" spans="1:50" x14ac:dyDescent="0.35">
      <c r="A70" s="1">
        <v>42738</v>
      </c>
      <c r="B70" t="s">
        <v>18</v>
      </c>
      <c r="C70">
        <v>5</v>
      </c>
      <c r="D70">
        <v>1</v>
      </c>
      <c r="E70">
        <v>10</v>
      </c>
      <c r="F70">
        <v>62</v>
      </c>
      <c r="G70">
        <v>70</v>
      </c>
      <c r="H70">
        <v>14</v>
      </c>
      <c r="I70" s="11">
        <v>3.7</v>
      </c>
      <c r="J70">
        <v>0</v>
      </c>
      <c r="K70" s="9">
        <v>7</v>
      </c>
      <c r="L70">
        <v>0</v>
      </c>
      <c r="M70">
        <v>0</v>
      </c>
      <c r="N70">
        <v>7</v>
      </c>
      <c r="O70">
        <v>3</v>
      </c>
      <c r="P70">
        <v>0</v>
      </c>
      <c r="Q70">
        <v>1</v>
      </c>
      <c r="R70">
        <v>2</v>
      </c>
      <c r="S70">
        <v>1</v>
      </c>
      <c r="T70" s="7">
        <v>15</v>
      </c>
      <c r="U70" s="7">
        <v>7.8</v>
      </c>
      <c r="V70" s="7">
        <v>10</v>
      </c>
      <c r="W70" s="7">
        <v>4.8</v>
      </c>
      <c r="X70" s="11">
        <v>3.65</v>
      </c>
      <c r="Y70">
        <v>200</v>
      </c>
      <c r="Z70">
        <v>100</v>
      </c>
      <c r="AA70" s="3">
        <v>10</v>
      </c>
      <c r="AB70" s="3">
        <v>4</v>
      </c>
      <c r="AC70" s="3">
        <v>10.199999999999999</v>
      </c>
      <c r="AD70" s="3">
        <v>3.9</v>
      </c>
      <c r="AE70" s="3">
        <v>10.3</v>
      </c>
      <c r="AF70" s="3">
        <v>4.2</v>
      </c>
      <c r="AG70" s="3">
        <v>10.199999999999999</v>
      </c>
      <c r="AH70" s="3">
        <v>4.7</v>
      </c>
      <c r="AI70" s="3">
        <v>10.1</v>
      </c>
      <c r="AJ70" s="3">
        <v>4.5</v>
      </c>
      <c r="AK70" s="3">
        <v>10</v>
      </c>
      <c r="AL70" s="3">
        <v>4.5999999999999996</v>
      </c>
      <c r="AS70" t="s">
        <v>72</v>
      </c>
      <c r="AT70" t="s">
        <v>71</v>
      </c>
      <c r="AX70" s="1"/>
    </row>
    <row r="71" spans="1:50" x14ac:dyDescent="0.35">
      <c r="A71" s="1">
        <v>42738</v>
      </c>
      <c r="B71" t="s">
        <v>18</v>
      </c>
      <c r="C71">
        <v>5</v>
      </c>
      <c r="D71">
        <v>1</v>
      </c>
      <c r="E71" t="s">
        <v>24</v>
      </c>
      <c r="F71">
        <v>70</v>
      </c>
      <c r="G71">
        <v>60</v>
      </c>
      <c r="H71">
        <v>10</v>
      </c>
      <c r="I71" s="11">
        <v>3.375</v>
      </c>
      <c r="J71">
        <v>3</v>
      </c>
      <c r="K71" s="9">
        <v>6</v>
      </c>
      <c r="L71">
        <v>0</v>
      </c>
      <c r="M71">
        <v>0</v>
      </c>
      <c r="N71">
        <v>6</v>
      </c>
      <c r="O71">
        <v>0</v>
      </c>
      <c r="P71">
        <v>0</v>
      </c>
      <c r="Q71">
        <v>2</v>
      </c>
      <c r="R71">
        <v>1</v>
      </c>
      <c r="S71">
        <v>3</v>
      </c>
      <c r="T71" s="7">
        <v>34</v>
      </c>
      <c r="U71" s="7">
        <v>6.7</v>
      </c>
      <c r="V71" s="7">
        <v>15</v>
      </c>
      <c r="W71" s="7">
        <v>4.5</v>
      </c>
      <c r="X71" s="11">
        <v>3.25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>
        <v>42738</v>
      </c>
      <c r="B72" t="s">
        <v>18</v>
      </c>
      <c r="C72">
        <v>5</v>
      </c>
      <c r="D72">
        <v>1</v>
      </c>
      <c r="E72">
        <v>12</v>
      </c>
      <c r="F72">
        <v>48</v>
      </c>
      <c r="G72">
        <v>74</v>
      </c>
      <c r="H72">
        <v>9</v>
      </c>
      <c r="I72" s="11">
        <v>2.4750000000000001</v>
      </c>
      <c r="J72">
        <v>1</v>
      </c>
      <c r="K72" s="9">
        <v>5</v>
      </c>
      <c r="L72">
        <v>0</v>
      </c>
      <c r="M72">
        <v>1</v>
      </c>
      <c r="N72">
        <v>5</v>
      </c>
      <c r="O72">
        <v>0</v>
      </c>
      <c r="P72">
        <v>1</v>
      </c>
      <c r="Q72">
        <v>1</v>
      </c>
      <c r="R72">
        <v>0</v>
      </c>
      <c r="S72">
        <v>3</v>
      </c>
      <c r="T72" s="7">
        <v>26</v>
      </c>
      <c r="U72" s="7">
        <v>6.4</v>
      </c>
      <c r="V72" s="7">
        <v>14</v>
      </c>
      <c r="W72" s="7">
        <v>8.6999999999999993</v>
      </c>
      <c r="X72" s="11">
        <v>2.4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  <c r="AX72" s="1"/>
    </row>
    <row r="73" spans="1:50" x14ac:dyDescent="0.35">
      <c r="A73" s="1">
        <v>42738</v>
      </c>
      <c r="B73" t="s">
        <v>18</v>
      </c>
      <c r="C73">
        <v>5</v>
      </c>
      <c r="D73">
        <v>1</v>
      </c>
      <c r="E73">
        <v>13</v>
      </c>
      <c r="F73">
        <v>47</v>
      </c>
      <c r="G73">
        <v>55</v>
      </c>
      <c r="H73">
        <v>15</v>
      </c>
      <c r="I73" s="11">
        <v>2.4</v>
      </c>
      <c r="J73">
        <v>0</v>
      </c>
      <c r="K73" s="9">
        <v>6</v>
      </c>
      <c r="L73">
        <v>0</v>
      </c>
      <c r="M73">
        <v>1</v>
      </c>
      <c r="N73">
        <v>6</v>
      </c>
      <c r="O73">
        <v>2</v>
      </c>
      <c r="P73">
        <v>0</v>
      </c>
      <c r="Q73">
        <v>2</v>
      </c>
      <c r="R73">
        <v>2</v>
      </c>
      <c r="S73">
        <v>0</v>
      </c>
      <c r="T73" s="7">
        <v>18</v>
      </c>
      <c r="U73" s="7">
        <v>5.3</v>
      </c>
      <c r="V73" s="7">
        <v>9</v>
      </c>
      <c r="W73" s="7">
        <v>6.7</v>
      </c>
      <c r="X73" s="11">
        <v>2.2999999999999998</v>
      </c>
      <c r="Y73">
        <v>20</v>
      </c>
      <c r="Z73">
        <v>40</v>
      </c>
      <c r="AA73" s="3">
        <v>10.3</v>
      </c>
      <c r="AB73" s="3">
        <v>3.7</v>
      </c>
      <c r="AC73" s="3">
        <v>10.1</v>
      </c>
      <c r="AD73" s="3">
        <v>3.4</v>
      </c>
      <c r="AE73" s="3">
        <v>10</v>
      </c>
      <c r="AF73" s="3">
        <v>3.4</v>
      </c>
      <c r="AG73" s="3">
        <v>10.199999999999999</v>
      </c>
      <c r="AH73" s="3">
        <v>4.3</v>
      </c>
      <c r="AI73" s="3">
        <v>10.1</v>
      </c>
      <c r="AJ73" s="3">
        <v>4.2</v>
      </c>
      <c r="AK73" s="3">
        <v>10</v>
      </c>
      <c r="AL73" s="3">
        <v>4.2</v>
      </c>
      <c r="AS73" t="s">
        <v>72</v>
      </c>
      <c r="AT73" t="s">
        <v>71</v>
      </c>
      <c r="AX73" s="1"/>
    </row>
    <row r="74" spans="1:50" x14ac:dyDescent="0.35">
      <c r="A74" s="1">
        <v>42738</v>
      </c>
      <c r="B74" t="s">
        <v>18</v>
      </c>
      <c r="C74">
        <v>5</v>
      </c>
      <c r="D74">
        <v>1</v>
      </c>
      <c r="E74">
        <v>14</v>
      </c>
      <c r="I74" s="11"/>
      <c r="K74" s="9"/>
      <c r="T74" s="7"/>
      <c r="U74" s="7"/>
      <c r="V74" s="7"/>
      <c r="W74" s="7"/>
      <c r="X74" s="11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S74" t="s">
        <v>72</v>
      </c>
      <c r="AT74" t="s">
        <v>71</v>
      </c>
      <c r="AX74" s="1"/>
    </row>
    <row r="75" spans="1:50" x14ac:dyDescent="0.35">
      <c r="A75" s="1">
        <v>42738</v>
      </c>
      <c r="B75" t="s">
        <v>18</v>
      </c>
      <c r="C75">
        <v>5</v>
      </c>
      <c r="D75">
        <v>1</v>
      </c>
      <c r="E75">
        <v>15</v>
      </c>
      <c r="I75" s="11"/>
      <c r="T75" s="7"/>
      <c r="U75" s="7"/>
      <c r="V75" s="7"/>
      <c r="W75" s="7"/>
      <c r="X75" s="1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>
        <v>42738</v>
      </c>
      <c r="B76" t="s">
        <v>18</v>
      </c>
      <c r="C76">
        <v>5</v>
      </c>
      <c r="D76">
        <v>1</v>
      </c>
      <c r="E76">
        <v>16</v>
      </c>
      <c r="I76" s="11"/>
      <c r="T76" s="7"/>
      <c r="U76" s="7"/>
      <c r="V76" s="7"/>
      <c r="W76" s="7"/>
      <c r="X76" s="1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  <c r="AX76" s="1"/>
    </row>
    <row r="77" spans="1:50" x14ac:dyDescent="0.35">
      <c r="A77" s="1">
        <v>42738</v>
      </c>
      <c r="B77" t="s">
        <v>18</v>
      </c>
      <c r="C77">
        <v>5</v>
      </c>
      <c r="D77">
        <v>1</v>
      </c>
      <c r="E77">
        <v>17</v>
      </c>
      <c r="I77" s="11"/>
      <c r="T77" s="7"/>
      <c r="U77" s="7"/>
      <c r="V77" s="7"/>
      <c r="W77" s="7"/>
      <c r="X77" s="1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>
        <v>42738</v>
      </c>
      <c r="B78" t="s">
        <v>18</v>
      </c>
      <c r="C78">
        <v>5</v>
      </c>
      <c r="D78">
        <v>1</v>
      </c>
      <c r="E78">
        <v>18</v>
      </c>
      <c r="I78" s="11"/>
      <c r="T78" s="7"/>
      <c r="U78" s="7"/>
      <c r="V78" s="7"/>
      <c r="W78" s="7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>
        <v>42738</v>
      </c>
      <c r="B79" t="s">
        <v>18</v>
      </c>
      <c r="C79">
        <v>5</v>
      </c>
      <c r="D79">
        <v>1</v>
      </c>
      <c r="E79">
        <v>19</v>
      </c>
      <c r="I79" s="11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>
        <v>42738</v>
      </c>
      <c r="B80" t="s">
        <v>18</v>
      </c>
      <c r="C80">
        <v>5</v>
      </c>
      <c r="D80">
        <v>1</v>
      </c>
      <c r="E80">
        <v>20</v>
      </c>
      <c r="F80">
        <v>64</v>
      </c>
      <c r="G80">
        <v>33</v>
      </c>
      <c r="H80">
        <v>12</v>
      </c>
      <c r="I80" s="11">
        <v>2.7749999999999999</v>
      </c>
      <c r="J80">
        <v>0</v>
      </c>
      <c r="K80">
        <v>6</v>
      </c>
      <c r="L80">
        <v>0</v>
      </c>
      <c r="M80">
        <v>1</v>
      </c>
      <c r="N80">
        <v>4</v>
      </c>
      <c r="O80">
        <v>0</v>
      </c>
      <c r="P80">
        <v>0</v>
      </c>
      <c r="Q80">
        <v>0</v>
      </c>
      <c r="R80">
        <v>0</v>
      </c>
      <c r="S80">
        <v>4</v>
      </c>
      <c r="T80" s="7">
        <v>10</v>
      </c>
      <c r="U80" s="7">
        <v>7.8</v>
      </c>
      <c r="V80" s="7">
        <v>0</v>
      </c>
      <c r="W80" s="7">
        <v>0</v>
      </c>
      <c r="X80" s="11">
        <v>2.5750000000000002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 t="s">
        <v>8</v>
      </c>
      <c r="B81" t="s">
        <v>10</v>
      </c>
      <c r="C81">
        <v>1</v>
      </c>
      <c r="D81">
        <v>3</v>
      </c>
      <c r="E81">
        <v>1</v>
      </c>
      <c r="F81">
        <v>69</v>
      </c>
      <c r="G81">
        <v>83</v>
      </c>
      <c r="H81">
        <v>18</v>
      </c>
      <c r="I81" s="11">
        <v>3.375</v>
      </c>
      <c r="J81">
        <v>0</v>
      </c>
      <c r="K81">
        <v>9</v>
      </c>
      <c r="L81">
        <v>2</v>
      </c>
      <c r="M81">
        <v>0</v>
      </c>
      <c r="N81">
        <v>9</v>
      </c>
      <c r="O81">
        <v>5</v>
      </c>
      <c r="P81">
        <v>1</v>
      </c>
      <c r="Q81">
        <v>3</v>
      </c>
      <c r="R81">
        <v>0</v>
      </c>
      <c r="S81">
        <v>0</v>
      </c>
      <c r="T81" s="7">
        <v>34</v>
      </c>
      <c r="U81" s="7">
        <v>7.9</v>
      </c>
      <c r="V81" s="7">
        <v>7</v>
      </c>
      <c r="W81" s="7">
        <v>4.4000000000000004</v>
      </c>
      <c r="X81" s="11">
        <v>3.2</v>
      </c>
      <c r="Y81">
        <v>20</v>
      </c>
      <c r="Z81">
        <v>10</v>
      </c>
      <c r="AA81" s="3">
        <v>10.0754</v>
      </c>
      <c r="AB81" s="3">
        <v>3.9241000000000001</v>
      </c>
      <c r="AC81" s="3">
        <v>10.047000000000001</v>
      </c>
      <c r="AD81" s="3">
        <v>3.7296999999999998</v>
      </c>
      <c r="AE81" s="3">
        <v>10.054</v>
      </c>
      <c r="AF81" s="3">
        <v>3.7562000000000002</v>
      </c>
      <c r="AG81" s="3">
        <v>10.0769</v>
      </c>
      <c r="AH81" s="3">
        <v>4.1749999999999998</v>
      </c>
      <c r="AI81" s="3">
        <v>10.0357</v>
      </c>
      <c r="AJ81" s="3">
        <v>4.0358999999999998</v>
      </c>
      <c r="AK81" s="3">
        <v>10.045400000000001</v>
      </c>
      <c r="AL81" s="3">
        <v>4.0342000000000002</v>
      </c>
      <c r="AM81" s="7">
        <v>3000.4</v>
      </c>
      <c r="AN81" s="7">
        <v>264.8</v>
      </c>
      <c r="AO81" s="7">
        <v>3000.3</v>
      </c>
      <c r="AP81" s="7">
        <v>262.60000000000002</v>
      </c>
      <c r="AQ81" s="7">
        <v>3000.3</v>
      </c>
      <c r="AR81" s="7">
        <v>285.39999999999998</v>
      </c>
      <c r="AS81" s="3" t="s">
        <v>72</v>
      </c>
      <c r="AT81" s="3" t="s">
        <v>71</v>
      </c>
      <c r="AX81" s="1"/>
    </row>
    <row r="82" spans="1:50" x14ac:dyDescent="0.35">
      <c r="A82" s="1" t="s">
        <v>8</v>
      </c>
      <c r="B82" t="s">
        <v>10</v>
      </c>
      <c r="C82">
        <v>1</v>
      </c>
      <c r="D82">
        <v>3</v>
      </c>
      <c r="E82">
        <v>2</v>
      </c>
      <c r="I82" s="11">
        <v>3.75</v>
      </c>
      <c r="J82">
        <v>0</v>
      </c>
      <c r="L82">
        <v>2</v>
      </c>
      <c r="T82" s="7"/>
      <c r="U82" s="7"/>
      <c r="V82" s="7"/>
      <c r="W82" s="7"/>
      <c r="X82" s="11">
        <v>3.5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S82" t="s">
        <v>73</v>
      </c>
      <c r="AT82" t="s">
        <v>70</v>
      </c>
      <c r="AX82" s="1"/>
    </row>
    <row r="83" spans="1:50" x14ac:dyDescent="0.35">
      <c r="A83" s="1" t="s">
        <v>8</v>
      </c>
      <c r="B83" t="s">
        <v>10</v>
      </c>
      <c r="C83">
        <v>1</v>
      </c>
      <c r="D83">
        <v>3</v>
      </c>
      <c r="E83">
        <v>3</v>
      </c>
      <c r="I83" s="11">
        <v>3.6</v>
      </c>
      <c r="J83">
        <v>0</v>
      </c>
      <c r="L83">
        <v>1</v>
      </c>
      <c r="T83" s="7"/>
      <c r="U83" s="7"/>
      <c r="V83" s="7"/>
      <c r="W83" s="7"/>
      <c r="X83" s="11">
        <v>3.4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 t="s">
        <v>8</v>
      </c>
      <c r="B84" t="s">
        <v>10</v>
      </c>
      <c r="C84">
        <v>1</v>
      </c>
      <c r="D84">
        <v>3</v>
      </c>
      <c r="E84">
        <v>4</v>
      </c>
      <c r="F84">
        <v>77</v>
      </c>
      <c r="G84">
        <v>82</v>
      </c>
      <c r="H84">
        <v>16</v>
      </c>
      <c r="I84" s="11">
        <v>3</v>
      </c>
      <c r="J84">
        <v>1</v>
      </c>
      <c r="K84">
        <v>10</v>
      </c>
      <c r="L84">
        <v>3</v>
      </c>
      <c r="M84">
        <v>0</v>
      </c>
      <c r="N84">
        <v>10</v>
      </c>
      <c r="O84">
        <v>7</v>
      </c>
      <c r="P84">
        <v>0</v>
      </c>
      <c r="Q84">
        <v>2</v>
      </c>
      <c r="R84">
        <v>0</v>
      </c>
      <c r="S84">
        <v>1</v>
      </c>
      <c r="T84" s="7">
        <v>31</v>
      </c>
      <c r="U84" s="7">
        <v>6.2</v>
      </c>
      <c r="V84" s="7">
        <v>7</v>
      </c>
      <c r="W84" s="7">
        <v>6.2</v>
      </c>
      <c r="X84" s="11">
        <v>2.85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 t="s">
        <v>8</v>
      </c>
      <c r="B85" t="s">
        <v>10</v>
      </c>
      <c r="C85">
        <v>1</v>
      </c>
      <c r="D85">
        <v>3</v>
      </c>
      <c r="E85">
        <v>5</v>
      </c>
      <c r="I85" s="11">
        <v>2.95</v>
      </c>
      <c r="J85">
        <v>0</v>
      </c>
      <c r="L85">
        <v>1</v>
      </c>
      <c r="T85" s="7"/>
      <c r="U85" s="7"/>
      <c r="V85" s="7"/>
      <c r="W85" s="7"/>
      <c r="X85" s="11">
        <v>2.7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 t="s">
        <v>8</v>
      </c>
      <c r="B86" t="s">
        <v>10</v>
      </c>
      <c r="C86">
        <v>1</v>
      </c>
      <c r="D86">
        <v>3</v>
      </c>
      <c r="E86">
        <v>6</v>
      </c>
      <c r="I86" s="11">
        <v>1.5</v>
      </c>
      <c r="J86">
        <v>0</v>
      </c>
      <c r="L86">
        <v>5</v>
      </c>
      <c r="T86" s="7"/>
      <c r="U86" s="7"/>
      <c r="V86" s="7"/>
      <c r="W86" s="7"/>
      <c r="X86" s="11">
        <v>1.45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S86" t="s">
        <v>73</v>
      </c>
      <c r="AT86" t="s">
        <v>70</v>
      </c>
      <c r="AX86" s="1"/>
    </row>
    <row r="87" spans="1:50" x14ac:dyDescent="0.35">
      <c r="A87" s="1" t="s">
        <v>8</v>
      </c>
      <c r="B87" t="s">
        <v>10</v>
      </c>
      <c r="C87">
        <v>1</v>
      </c>
      <c r="D87">
        <v>3</v>
      </c>
      <c r="E87">
        <v>7</v>
      </c>
      <c r="F87">
        <v>86</v>
      </c>
      <c r="G87">
        <v>85</v>
      </c>
      <c r="H87">
        <v>12</v>
      </c>
      <c r="I87" s="11">
        <v>2.2250000000000001</v>
      </c>
      <c r="J87">
        <v>1</v>
      </c>
      <c r="K87">
        <v>10</v>
      </c>
      <c r="L87">
        <v>5</v>
      </c>
      <c r="M87">
        <v>0</v>
      </c>
      <c r="N87">
        <v>10</v>
      </c>
      <c r="O87">
        <v>6</v>
      </c>
      <c r="P87">
        <v>0</v>
      </c>
      <c r="Q87">
        <v>3</v>
      </c>
      <c r="R87">
        <v>1</v>
      </c>
      <c r="S87">
        <v>0</v>
      </c>
      <c r="T87" s="7">
        <v>24</v>
      </c>
      <c r="U87" s="7">
        <v>6.3</v>
      </c>
      <c r="V87" s="7">
        <v>8</v>
      </c>
      <c r="W87" s="7">
        <v>3.3</v>
      </c>
      <c r="X87" s="11">
        <v>2.1</v>
      </c>
      <c r="Y87">
        <v>10</v>
      </c>
      <c r="Z87">
        <v>10</v>
      </c>
      <c r="AA87" s="3">
        <v>10.0326</v>
      </c>
      <c r="AB87" s="3">
        <v>2.903</v>
      </c>
      <c r="AC87" s="3">
        <v>10.0556</v>
      </c>
      <c r="AD87" s="3">
        <v>3.1044</v>
      </c>
      <c r="AE87" s="3">
        <v>10.020099999999999</v>
      </c>
      <c r="AF87" s="3">
        <v>3.0922000000000001</v>
      </c>
      <c r="AG87" s="3">
        <v>10.070600000000001</v>
      </c>
      <c r="AH87" s="3">
        <v>3.6541000000000001</v>
      </c>
      <c r="AI87" s="3">
        <v>10.0304</v>
      </c>
      <c r="AJ87" s="3">
        <v>3.7761999999999998</v>
      </c>
      <c r="AK87" s="3">
        <v>10.0931</v>
      </c>
      <c r="AL87" s="3">
        <v>3.6825000000000001</v>
      </c>
      <c r="AS87" t="s">
        <v>73</v>
      </c>
      <c r="AT87" t="s">
        <v>70</v>
      </c>
      <c r="AX87" s="1"/>
    </row>
    <row r="88" spans="1:50" x14ac:dyDescent="0.35">
      <c r="A88" s="1" t="s">
        <v>8</v>
      </c>
      <c r="B88" t="s">
        <v>10</v>
      </c>
      <c r="C88">
        <v>1</v>
      </c>
      <c r="D88">
        <v>3</v>
      </c>
      <c r="E88">
        <v>8</v>
      </c>
      <c r="F88">
        <v>70</v>
      </c>
      <c r="G88">
        <v>80</v>
      </c>
      <c r="H88">
        <v>17</v>
      </c>
      <c r="I88" s="11">
        <v>3.5</v>
      </c>
      <c r="J88">
        <v>0</v>
      </c>
      <c r="K88">
        <v>16</v>
      </c>
      <c r="L88">
        <v>0</v>
      </c>
      <c r="M88">
        <v>0</v>
      </c>
      <c r="N88">
        <v>16</v>
      </c>
      <c r="O88">
        <v>12</v>
      </c>
      <c r="P88">
        <v>2</v>
      </c>
      <c r="Q88">
        <v>2</v>
      </c>
      <c r="R88">
        <v>0</v>
      </c>
      <c r="S88">
        <v>0</v>
      </c>
      <c r="T88" s="7">
        <v>30</v>
      </c>
      <c r="U88" s="7">
        <v>5.9</v>
      </c>
      <c r="V88" s="7">
        <v>7</v>
      </c>
      <c r="W88" s="7">
        <v>4.3</v>
      </c>
      <c r="X88" s="11">
        <v>3.15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 t="s">
        <v>8</v>
      </c>
      <c r="B89" t="s">
        <v>10</v>
      </c>
      <c r="C89">
        <v>1</v>
      </c>
      <c r="D89">
        <v>3</v>
      </c>
      <c r="E89">
        <v>9</v>
      </c>
      <c r="I89" s="11">
        <v>1.25</v>
      </c>
      <c r="J89">
        <v>0</v>
      </c>
      <c r="L89">
        <v>4</v>
      </c>
      <c r="T89" s="7"/>
      <c r="U89" s="7"/>
      <c r="V89" s="7"/>
      <c r="W89" s="7"/>
      <c r="X89" s="11">
        <v>1.1499999999999999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S89" t="s">
        <v>73</v>
      </c>
      <c r="AT89" t="s">
        <v>70</v>
      </c>
      <c r="AX89" s="1"/>
    </row>
    <row r="90" spans="1:50" x14ac:dyDescent="0.35">
      <c r="A90" s="1" t="s">
        <v>8</v>
      </c>
      <c r="B90" t="s">
        <v>10</v>
      </c>
      <c r="C90">
        <v>1</v>
      </c>
      <c r="D90">
        <v>3</v>
      </c>
      <c r="E90">
        <v>10</v>
      </c>
      <c r="I90" s="11">
        <v>2.4</v>
      </c>
      <c r="J90">
        <v>0</v>
      </c>
      <c r="L90">
        <v>2</v>
      </c>
      <c r="T90" s="7"/>
      <c r="U90" s="7"/>
      <c r="V90" s="7"/>
      <c r="W90" s="7"/>
      <c r="X90" s="11">
        <v>2.2999999999999998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t="s">
        <v>73</v>
      </c>
      <c r="AT90" t="s">
        <v>70</v>
      </c>
      <c r="AX90" s="1"/>
    </row>
    <row r="91" spans="1:50" x14ac:dyDescent="0.35">
      <c r="A91" s="1" t="s">
        <v>8</v>
      </c>
      <c r="B91" t="s">
        <v>10</v>
      </c>
      <c r="C91">
        <v>1</v>
      </c>
      <c r="D91">
        <v>3</v>
      </c>
      <c r="E91">
        <v>11</v>
      </c>
      <c r="I91" s="11">
        <v>1.2</v>
      </c>
      <c r="J91">
        <v>0</v>
      </c>
      <c r="L91">
        <v>7</v>
      </c>
      <c r="T91" s="7"/>
      <c r="U91" s="7"/>
      <c r="V91" s="7"/>
      <c r="W91" s="7"/>
      <c r="X91" s="11">
        <v>1.1000000000000001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t="s">
        <v>73</v>
      </c>
      <c r="AT91" t="s">
        <v>70</v>
      </c>
      <c r="AX91" s="1"/>
    </row>
    <row r="92" spans="1:50" x14ac:dyDescent="0.35">
      <c r="A92" s="1" t="s">
        <v>8</v>
      </c>
      <c r="B92" t="s">
        <v>10</v>
      </c>
      <c r="C92">
        <v>1</v>
      </c>
      <c r="D92">
        <v>3</v>
      </c>
      <c r="E92">
        <v>12</v>
      </c>
      <c r="F92">
        <v>80</v>
      </c>
      <c r="G92">
        <v>97</v>
      </c>
      <c r="H92">
        <v>16</v>
      </c>
      <c r="I92" s="11">
        <v>5.7</v>
      </c>
      <c r="J92">
        <v>0</v>
      </c>
      <c r="K92">
        <v>11</v>
      </c>
      <c r="L92">
        <v>2</v>
      </c>
      <c r="M92">
        <v>0</v>
      </c>
      <c r="N92">
        <v>11</v>
      </c>
      <c r="O92">
        <v>10</v>
      </c>
      <c r="P92">
        <v>0</v>
      </c>
      <c r="Q92">
        <v>1</v>
      </c>
      <c r="R92">
        <v>0</v>
      </c>
      <c r="S92">
        <v>0</v>
      </c>
      <c r="T92" s="7">
        <v>40</v>
      </c>
      <c r="U92" s="7">
        <v>6.7</v>
      </c>
      <c r="V92" s="7">
        <v>13</v>
      </c>
      <c r="W92" s="7">
        <v>5.6</v>
      </c>
      <c r="X92" s="11">
        <v>5.5</v>
      </c>
      <c r="Y92">
        <v>30</v>
      </c>
      <c r="Z92">
        <v>10</v>
      </c>
      <c r="AA92" s="3">
        <v>10.0205</v>
      </c>
      <c r="AB92" s="3">
        <v>4.1146000000000003</v>
      </c>
      <c r="AC92" s="3">
        <v>10.0159</v>
      </c>
      <c r="AD92" s="3">
        <v>3.8540999999999999</v>
      </c>
      <c r="AE92" s="3">
        <v>10.026400000000001</v>
      </c>
      <c r="AF92" s="3">
        <v>3.5783</v>
      </c>
      <c r="AG92" s="3">
        <v>10.039199999999999</v>
      </c>
      <c r="AH92" s="3">
        <v>3.9862000000000002</v>
      </c>
      <c r="AI92" s="3">
        <v>10.087400000000001</v>
      </c>
      <c r="AJ92" s="3">
        <v>3.6406999999999998</v>
      </c>
      <c r="AK92" s="3">
        <v>10.0585</v>
      </c>
      <c r="AL92" s="3">
        <v>3.9628000000000001</v>
      </c>
      <c r="AS92" t="s">
        <v>73</v>
      </c>
      <c r="AT92" t="s">
        <v>70</v>
      </c>
      <c r="AX92" s="1"/>
    </row>
    <row r="93" spans="1:50" x14ac:dyDescent="0.35">
      <c r="A93" s="1" t="s">
        <v>8</v>
      </c>
      <c r="B93" t="s">
        <v>10</v>
      </c>
      <c r="C93">
        <v>1</v>
      </c>
      <c r="D93">
        <v>3</v>
      </c>
      <c r="E93">
        <v>13</v>
      </c>
      <c r="F93">
        <v>70</v>
      </c>
      <c r="G93">
        <v>101</v>
      </c>
      <c r="H93">
        <v>10</v>
      </c>
      <c r="I93" s="11">
        <v>4.25</v>
      </c>
      <c r="J93">
        <v>0</v>
      </c>
      <c r="K93">
        <v>12</v>
      </c>
      <c r="L93">
        <v>4</v>
      </c>
      <c r="M93">
        <v>0</v>
      </c>
      <c r="N93">
        <v>12</v>
      </c>
      <c r="O93">
        <v>9</v>
      </c>
      <c r="P93">
        <v>0</v>
      </c>
      <c r="Q93">
        <v>1</v>
      </c>
      <c r="R93">
        <v>2</v>
      </c>
      <c r="S93">
        <v>0</v>
      </c>
      <c r="T93" s="7">
        <v>32</v>
      </c>
      <c r="U93" s="7">
        <v>5.6</v>
      </c>
      <c r="V93" s="7">
        <v>6</v>
      </c>
      <c r="W93" s="7">
        <v>4.5999999999999996</v>
      </c>
      <c r="X93" s="11">
        <v>4.05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 t="s">
        <v>8</v>
      </c>
      <c r="B94" t="s">
        <v>10</v>
      </c>
      <c r="C94">
        <v>1</v>
      </c>
      <c r="D94">
        <v>3</v>
      </c>
      <c r="E94">
        <v>14</v>
      </c>
      <c r="F94">
        <v>66</v>
      </c>
      <c r="G94">
        <v>90</v>
      </c>
      <c r="H94">
        <v>14</v>
      </c>
      <c r="I94" s="11">
        <v>5.6</v>
      </c>
      <c r="J94">
        <v>0</v>
      </c>
      <c r="K94">
        <v>15</v>
      </c>
      <c r="L94">
        <v>1</v>
      </c>
      <c r="M94">
        <v>0</v>
      </c>
      <c r="N94">
        <v>15</v>
      </c>
      <c r="O94">
        <v>12</v>
      </c>
      <c r="P94">
        <v>1</v>
      </c>
      <c r="Q94">
        <v>2</v>
      </c>
      <c r="R94">
        <v>0</v>
      </c>
      <c r="S94">
        <v>0</v>
      </c>
      <c r="T94" s="7">
        <v>26</v>
      </c>
      <c r="U94" s="7">
        <v>7.3</v>
      </c>
      <c r="V94" s="7">
        <v>13</v>
      </c>
      <c r="W94" s="7">
        <v>4.4000000000000004</v>
      </c>
      <c r="X94" s="11">
        <v>5.3</v>
      </c>
      <c r="Y94">
        <v>20</v>
      </c>
      <c r="Z94">
        <v>20</v>
      </c>
      <c r="AA94" s="3">
        <v>10.0381</v>
      </c>
      <c r="AB94" s="3">
        <v>4.2149999999999999</v>
      </c>
      <c r="AC94" s="3">
        <v>10.0541</v>
      </c>
      <c r="AD94" s="3">
        <v>3.7473999999999998</v>
      </c>
      <c r="AE94" s="3">
        <v>10.0441</v>
      </c>
      <c r="AF94" s="3">
        <v>3.7225000000000001</v>
      </c>
      <c r="AG94" s="3">
        <v>10.043900000000001</v>
      </c>
      <c r="AH94" s="3">
        <v>4.4972000000000003</v>
      </c>
      <c r="AI94" s="3">
        <v>10.082100000000001</v>
      </c>
      <c r="AJ94" s="3">
        <v>4.3715000000000002</v>
      </c>
      <c r="AK94" s="3">
        <v>10.053100000000001</v>
      </c>
      <c r="AL94" s="3">
        <v>4.4017999999999997</v>
      </c>
      <c r="AS94" t="s">
        <v>73</v>
      </c>
      <c r="AT94" t="s">
        <v>70</v>
      </c>
      <c r="AX94" s="1"/>
    </row>
    <row r="95" spans="1:50" x14ac:dyDescent="0.35">
      <c r="A95" s="1" t="s">
        <v>8</v>
      </c>
      <c r="B95" t="s">
        <v>10</v>
      </c>
      <c r="C95">
        <v>1</v>
      </c>
      <c r="D95">
        <v>3</v>
      </c>
      <c r="E95">
        <v>15</v>
      </c>
      <c r="I95" s="11">
        <v>4.95</v>
      </c>
      <c r="J95">
        <v>0</v>
      </c>
      <c r="L95">
        <v>0</v>
      </c>
      <c r="T95" s="7"/>
      <c r="U95" s="7"/>
      <c r="V95" s="7"/>
      <c r="W95" s="7"/>
      <c r="X95" s="11">
        <v>4.25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 t="s">
        <v>8</v>
      </c>
      <c r="B96" t="s">
        <v>10</v>
      </c>
      <c r="C96">
        <v>1</v>
      </c>
      <c r="D96">
        <v>3</v>
      </c>
      <c r="E96">
        <v>16</v>
      </c>
      <c r="F96">
        <v>79</v>
      </c>
      <c r="G96">
        <v>56</v>
      </c>
      <c r="H96">
        <v>13</v>
      </c>
      <c r="I96" s="11">
        <v>2.0499999999999998</v>
      </c>
      <c r="J96">
        <v>0</v>
      </c>
      <c r="K96">
        <v>3</v>
      </c>
      <c r="L96">
        <v>5</v>
      </c>
      <c r="M96">
        <v>0</v>
      </c>
      <c r="N96">
        <v>3</v>
      </c>
      <c r="O96">
        <v>3</v>
      </c>
      <c r="P96">
        <v>0</v>
      </c>
      <c r="Q96">
        <v>0</v>
      </c>
      <c r="R96">
        <v>0</v>
      </c>
      <c r="S96">
        <v>0</v>
      </c>
      <c r="T96" s="7">
        <v>35</v>
      </c>
      <c r="U96" s="7">
        <v>7.8</v>
      </c>
      <c r="V96" s="7">
        <v>20</v>
      </c>
      <c r="W96" s="7">
        <v>4.5</v>
      </c>
      <c r="X96" s="11">
        <v>1.95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S96" t="s">
        <v>73</v>
      </c>
      <c r="AT96" t="s">
        <v>70</v>
      </c>
      <c r="AX96" s="1"/>
    </row>
    <row r="97" spans="1:50" x14ac:dyDescent="0.35">
      <c r="A97" s="1" t="s">
        <v>8</v>
      </c>
      <c r="B97" t="s">
        <v>10</v>
      </c>
      <c r="C97">
        <v>1</v>
      </c>
      <c r="D97">
        <v>3</v>
      </c>
      <c r="E97">
        <v>17</v>
      </c>
      <c r="F97">
        <v>70</v>
      </c>
      <c r="G97">
        <v>90</v>
      </c>
      <c r="H97">
        <v>12</v>
      </c>
      <c r="I97" s="11">
        <v>3.375</v>
      </c>
      <c r="J97">
        <v>0</v>
      </c>
      <c r="K97">
        <v>12</v>
      </c>
      <c r="L97">
        <v>4</v>
      </c>
      <c r="M97">
        <v>0</v>
      </c>
      <c r="N97">
        <v>11</v>
      </c>
      <c r="O97">
        <v>7</v>
      </c>
      <c r="P97">
        <v>0</v>
      </c>
      <c r="Q97">
        <v>4</v>
      </c>
      <c r="R97">
        <v>0</v>
      </c>
      <c r="S97">
        <v>0</v>
      </c>
      <c r="T97" s="7">
        <v>30</v>
      </c>
      <c r="U97" s="7">
        <v>7.6</v>
      </c>
      <c r="V97" s="7">
        <v>8</v>
      </c>
      <c r="W97" s="7">
        <v>4</v>
      </c>
      <c r="X97" s="11">
        <v>3.1</v>
      </c>
      <c r="Y97">
        <v>20</v>
      </c>
      <c r="Z97">
        <v>20</v>
      </c>
      <c r="AA97" s="3">
        <v>10.057399999999999</v>
      </c>
      <c r="AB97" s="3">
        <v>4.1261999999999999</v>
      </c>
      <c r="AC97" s="3">
        <v>10.0228</v>
      </c>
      <c r="AD97" s="3">
        <v>3.4733999999999998</v>
      </c>
      <c r="AE97" s="3">
        <v>10.0852</v>
      </c>
      <c r="AF97" s="3">
        <v>3.5935999999999999</v>
      </c>
      <c r="AG97" s="3">
        <v>10.053000000000001</v>
      </c>
      <c r="AH97" s="3">
        <v>3.024</v>
      </c>
      <c r="AI97" s="3">
        <v>10.042</v>
      </c>
      <c r="AJ97" s="3">
        <v>3.1305000000000001</v>
      </c>
      <c r="AK97" s="3">
        <v>10.0708</v>
      </c>
      <c r="AL97" s="3">
        <v>3.024</v>
      </c>
      <c r="AS97" t="s">
        <v>73</v>
      </c>
      <c r="AT97" t="s">
        <v>70</v>
      </c>
      <c r="AX97" s="1"/>
    </row>
    <row r="98" spans="1:50" x14ac:dyDescent="0.35">
      <c r="A98" s="1" t="s">
        <v>8</v>
      </c>
      <c r="B98" t="s">
        <v>10</v>
      </c>
      <c r="C98">
        <v>1</v>
      </c>
      <c r="D98">
        <v>3</v>
      </c>
      <c r="E98">
        <v>18</v>
      </c>
      <c r="I98" s="11">
        <v>3.05</v>
      </c>
      <c r="J98">
        <v>0</v>
      </c>
      <c r="L98">
        <v>7</v>
      </c>
      <c r="T98" s="7"/>
      <c r="U98" s="7"/>
      <c r="V98" s="7"/>
      <c r="W98" s="7"/>
      <c r="X98" s="11">
        <v>2.85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 t="s">
        <v>8</v>
      </c>
      <c r="B99" t="s">
        <v>10</v>
      </c>
      <c r="C99">
        <v>1</v>
      </c>
      <c r="D99">
        <v>3</v>
      </c>
      <c r="E99">
        <v>19</v>
      </c>
      <c r="I99" s="11">
        <v>2</v>
      </c>
      <c r="J99">
        <v>0</v>
      </c>
      <c r="L99">
        <v>8</v>
      </c>
      <c r="T99" s="7"/>
      <c r="U99" s="7"/>
      <c r="V99" s="7"/>
      <c r="W99" s="7"/>
      <c r="X99" s="11">
        <v>1.5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 t="s">
        <v>8</v>
      </c>
      <c r="B100" t="s">
        <v>10</v>
      </c>
      <c r="C100">
        <v>1</v>
      </c>
      <c r="D100">
        <v>3</v>
      </c>
      <c r="E100">
        <v>20</v>
      </c>
      <c r="F100">
        <v>68</v>
      </c>
      <c r="G100">
        <v>86</v>
      </c>
      <c r="H100">
        <v>17</v>
      </c>
      <c r="I100" s="11">
        <v>3.15</v>
      </c>
      <c r="J100">
        <v>0</v>
      </c>
      <c r="K100">
        <v>9</v>
      </c>
      <c r="L100">
        <v>1</v>
      </c>
      <c r="M100">
        <v>0</v>
      </c>
      <c r="N100">
        <v>9</v>
      </c>
      <c r="O100">
        <v>8</v>
      </c>
      <c r="P100">
        <v>0</v>
      </c>
      <c r="Q100">
        <v>1</v>
      </c>
      <c r="R100">
        <v>0</v>
      </c>
      <c r="S100">
        <v>0</v>
      </c>
      <c r="T100" s="7">
        <v>37</v>
      </c>
      <c r="U100" s="7">
        <v>6.9</v>
      </c>
      <c r="V100" s="7">
        <v>10</v>
      </c>
      <c r="W100" s="7">
        <v>4.8</v>
      </c>
      <c r="X100" s="11">
        <v>3.45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>
        <v>42738</v>
      </c>
      <c r="B101" t="s">
        <v>11</v>
      </c>
      <c r="C101">
        <v>1</v>
      </c>
      <c r="D101">
        <v>3</v>
      </c>
      <c r="E101">
        <v>1</v>
      </c>
      <c r="F101">
        <v>115</v>
      </c>
      <c r="G101">
        <v>63</v>
      </c>
      <c r="H101">
        <v>17</v>
      </c>
      <c r="I101" s="11">
        <v>1.9</v>
      </c>
      <c r="J101">
        <v>0</v>
      </c>
      <c r="K101" s="9">
        <v>6</v>
      </c>
      <c r="L101">
        <v>5</v>
      </c>
      <c r="M101">
        <v>0</v>
      </c>
      <c r="N101">
        <v>6</v>
      </c>
      <c r="O101">
        <v>0</v>
      </c>
      <c r="P101">
        <v>0</v>
      </c>
      <c r="Q101">
        <v>0</v>
      </c>
      <c r="R101">
        <v>0</v>
      </c>
      <c r="S101">
        <v>6</v>
      </c>
      <c r="T101" s="7">
        <v>19</v>
      </c>
      <c r="U101" s="7">
        <v>4.5</v>
      </c>
      <c r="V101" s="7">
        <v>14</v>
      </c>
      <c r="W101" s="7">
        <v>3.4</v>
      </c>
      <c r="X101" s="11">
        <v>1.7250000000000001</v>
      </c>
      <c r="Y101">
        <v>10</v>
      </c>
      <c r="Z101">
        <v>10</v>
      </c>
      <c r="AA101" s="3">
        <v>10.4</v>
      </c>
      <c r="AB101" s="3">
        <v>3.8</v>
      </c>
      <c r="AC101" s="3">
        <v>10.9</v>
      </c>
      <c r="AD101" s="3">
        <v>2.5</v>
      </c>
      <c r="AE101" s="3">
        <v>10.1</v>
      </c>
      <c r="AF101" s="3">
        <v>2.2999999999999998</v>
      </c>
      <c r="AG101" s="3">
        <v>10.8</v>
      </c>
      <c r="AH101" s="3">
        <v>3.4</v>
      </c>
      <c r="AI101" s="3">
        <v>10.5</v>
      </c>
      <c r="AJ101" s="3">
        <v>3.1</v>
      </c>
      <c r="AK101" s="3">
        <v>10.199999999999999</v>
      </c>
      <c r="AL101" s="3">
        <v>3.2</v>
      </c>
      <c r="AM101">
        <v>3000.3</v>
      </c>
      <c r="AN101">
        <v>257.60000000000002</v>
      </c>
      <c r="AO101">
        <v>3000</v>
      </c>
      <c r="AP101">
        <v>222.6</v>
      </c>
      <c r="AQ101">
        <v>3000.4</v>
      </c>
      <c r="AR101">
        <v>259.10000000000002</v>
      </c>
      <c r="AS101" s="3" t="s">
        <v>73</v>
      </c>
      <c r="AT101" s="3" t="s">
        <v>70</v>
      </c>
      <c r="AX101" s="1"/>
    </row>
    <row r="102" spans="1:50" x14ac:dyDescent="0.35">
      <c r="A102" s="1">
        <v>42738</v>
      </c>
      <c r="B102" t="s">
        <v>11</v>
      </c>
      <c r="C102">
        <v>1</v>
      </c>
      <c r="D102">
        <v>3</v>
      </c>
      <c r="E102">
        <v>2</v>
      </c>
      <c r="I102" s="11"/>
      <c r="T102" s="7"/>
      <c r="U102" s="7"/>
      <c r="V102" s="7"/>
      <c r="W102" s="7"/>
      <c r="X102" s="11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S102" t="s">
        <v>73</v>
      </c>
      <c r="AT102" t="s">
        <v>71</v>
      </c>
      <c r="AX102" s="1"/>
    </row>
    <row r="103" spans="1:50" x14ac:dyDescent="0.35">
      <c r="A103" s="1">
        <v>42738</v>
      </c>
      <c r="B103" t="s">
        <v>11</v>
      </c>
      <c r="C103">
        <v>1</v>
      </c>
      <c r="D103">
        <v>3</v>
      </c>
      <c r="E103">
        <v>3</v>
      </c>
      <c r="F103">
        <v>100</v>
      </c>
      <c r="G103">
        <v>76</v>
      </c>
      <c r="H103">
        <v>13</v>
      </c>
      <c r="I103" s="11" t="s">
        <v>25</v>
      </c>
      <c r="J103">
        <v>0</v>
      </c>
      <c r="K103">
        <v>9</v>
      </c>
      <c r="L103">
        <v>4</v>
      </c>
      <c r="M103">
        <v>0</v>
      </c>
      <c r="N103">
        <v>7</v>
      </c>
      <c r="O103">
        <v>0</v>
      </c>
      <c r="P103">
        <v>1</v>
      </c>
      <c r="Q103">
        <v>0</v>
      </c>
      <c r="R103">
        <v>1</v>
      </c>
      <c r="S103">
        <v>5</v>
      </c>
      <c r="T103" s="7">
        <v>21</v>
      </c>
      <c r="U103" s="7">
        <v>5.7</v>
      </c>
      <c r="V103" s="7">
        <v>9</v>
      </c>
      <c r="W103" s="7">
        <v>4.3</v>
      </c>
      <c r="X103" s="11">
        <v>1.9750000000000001</v>
      </c>
      <c r="Y103">
        <v>5</v>
      </c>
      <c r="Z103">
        <v>20</v>
      </c>
      <c r="AA103" s="3">
        <v>10.3</v>
      </c>
      <c r="AB103" s="3">
        <v>4.2</v>
      </c>
      <c r="AC103" s="3">
        <v>10.3</v>
      </c>
      <c r="AD103" s="3">
        <v>3.4</v>
      </c>
      <c r="AE103" s="15">
        <v>11.01</v>
      </c>
      <c r="AF103" s="3">
        <v>2.8</v>
      </c>
      <c r="AG103" s="3">
        <v>10.199999999999999</v>
      </c>
      <c r="AH103" s="3">
        <v>4.0999999999999996</v>
      </c>
      <c r="AI103" s="3">
        <v>10.199999999999999</v>
      </c>
      <c r="AJ103" s="3">
        <v>4.0999999999999996</v>
      </c>
      <c r="AK103" s="3">
        <v>10</v>
      </c>
      <c r="AL103" s="3">
        <v>3.8</v>
      </c>
      <c r="AS103" t="s">
        <v>73</v>
      </c>
      <c r="AT103" t="s">
        <v>71</v>
      </c>
      <c r="AX103" s="1"/>
    </row>
    <row r="104" spans="1:50" x14ac:dyDescent="0.35">
      <c r="A104" s="1">
        <v>42738</v>
      </c>
      <c r="B104" t="s">
        <v>11</v>
      </c>
      <c r="C104">
        <v>1</v>
      </c>
      <c r="D104">
        <v>3</v>
      </c>
      <c r="E104">
        <v>4</v>
      </c>
      <c r="F104">
        <v>64</v>
      </c>
      <c r="G104">
        <v>40</v>
      </c>
      <c r="H104">
        <v>8</v>
      </c>
      <c r="I104" s="11">
        <v>0.92500000000000004</v>
      </c>
      <c r="J104">
        <v>0</v>
      </c>
      <c r="K104">
        <v>3</v>
      </c>
      <c r="L104">
        <v>1</v>
      </c>
      <c r="M104">
        <v>0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3</v>
      </c>
      <c r="T104" s="7">
        <v>27</v>
      </c>
      <c r="U104" s="7">
        <v>6.4</v>
      </c>
      <c r="V104" s="7">
        <v>18</v>
      </c>
      <c r="W104" s="7">
        <v>5.6</v>
      </c>
      <c r="X104" s="11">
        <v>0.8</v>
      </c>
      <c r="Y104">
        <v>200</v>
      </c>
      <c r="Z104">
        <v>30</v>
      </c>
      <c r="AA104" s="3">
        <v>10.1</v>
      </c>
      <c r="AB104" s="3">
        <v>3.2</v>
      </c>
      <c r="AC104" s="3">
        <v>10.199999999999999</v>
      </c>
      <c r="AD104" s="3">
        <v>3.5</v>
      </c>
      <c r="AE104" s="3">
        <v>10.4</v>
      </c>
      <c r="AF104" s="3">
        <v>4.2</v>
      </c>
      <c r="AG104" s="3">
        <v>10.6</v>
      </c>
      <c r="AH104" s="3">
        <v>4.3</v>
      </c>
      <c r="AI104" s="3">
        <v>10.3</v>
      </c>
      <c r="AJ104" s="3">
        <v>4.2</v>
      </c>
      <c r="AK104" s="3">
        <v>10.199999999999999</v>
      </c>
      <c r="AL104" s="3">
        <v>4.0999999999999996</v>
      </c>
      <c r="AS104" t="s">
        <v>73</v>
      </c>
      <c r="AT104" t="s">
        <v>71</v>
      </c>
      <c r="AX104" s="1"/>
    </row>
    <row r="105" spans="1:50" x14ac:dyDescent="0.35">
      <c r="A105" s="1">
        <v>42738</v>
      </c>
      <c r="B105" t="s">
        <v>11</v>
      </c>
      <c r="C105">
        <v>1</v>
      </c>
      <c r="D105">
        <v>3</v>
      </c>
      <c r="E105">
        <v>5</v>
      </c>
      <c r="I105" s="11"/>
      <c r="T105" s="7"/>
      <c r="U105" s="7"/>
      <c r="V105" s="7"/>
      <c r="W105" s="7"/>
      <c r="X105" s="11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>
        <v>42738</v>
      </c>
      <c r="B106" t="s">
        <v>11</v>
      </c>
      <c r="C106">
        <v>1</v>
      </c>
      <c r="D106">
        <v>3</v>
      </c>
      <c r="E106">
        <v>6</v>
      </c>
      <c r="I106" s="11"/>
      <c r="T106" s="7"/>
      <c r="U106" s="7"/>
      <c r="V106" s="7"/>
      <c r="W106" s="7"/>
      <c r="X106" s="11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>
        <v>42738</v>
      </c>
      <c r="B107" t="s">
        <v>11</v>
      </c>
      <c r="C107">
        <v>1</v>
      </c>
      <c r="D107">
        <v>3</v>
      </c>
      <c r="E107">
        <v>7</v>
      </c>
      <c r="F107">
        <v>78</v>
      </c>
      <c r="G107">
        <v>110</v>
      </c>
      <c r="H107">
        <v>15</v>
      </c>
      <c r="I107" s="11">
        <v>2.35</v>
      </c>
      <c r="J107">
        <v>0</v>
      </c>
      <c r="K107">
        <v>7</v>
      </c>
      <c r="L107">
        <v>3</v>
      </c>
      <c r="M107">
        <v>0</v>
      </c>
      <c r="N107">
        <v>4</v>
      </c>
      <c r="O107">
        <v>0</v>
      </c>
      <c r="P107">
        <v>1</v>
      </c>
      <c r="Q107">
        <v>0</v>
      </c>
      <c r="R107">
        <v>0</v>
      </c>
      <c r="S107">
        <v>3</v>
      </c>
      <c r="T107" s="7">
        <v>24</v>
      </c>
      <c r="U107" s="7">
        <v>3.2</v>
      </c>
      <c r="V107" s="7">
        <v>21</v>
      </c>
      <c r="W107" s="7">
        <v>4.4000000000000004</v>
      </c>
      <c r="X107" s="11">
        <v>2.25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  <c r="AX107" s="1"/>
    </row>
    <row r="108" spans="1:50" x14ac:dyDescent="0.35">
      <c r="A108" s="1">
        <v>42738</v>
      </c>
      <c r="B108" t="s">
        <v>11</v>
      </c>
      <c r="C108">
        <v>1</v>
      </c>
      <c r="D108">
        <v>3</v>
      </c>
      <c r="E108">
        <v>8</v>
      </c>
      <c r="F108">
        <v>48</v>
      </c>
      <c r="G108">
        <v>83</v>
      </c>
      <c r="H108">
        <v>13</v>
      </c>
      <c r="I108" s="11">
        <v>1.7250000000000001</v>
      </c>
      <c r="J108">
        <v>1</v>
      </c>
      <c r="K108">
        <v>8</v>
      </c>
      <c r="L108">
        <v>0</v>
      </c>
      <c r="M108">
        <v>0</v>
      </c>
      <c r="N108">
        <v>8</v>
      </c>
      <c r="O108">
        <v>2</v>
      </c>
      <c r="P108">
        <v>0</v>
      </c>
      <c r="Q108">
        <v>0</v>
      </c>
      <c r="R108">
        <v>2</v>
      </c>
      <c r="S108">
        <v>4</v>
      </c>
      <c r="T108" s="7">
        <v>44</v>
      </c>
      <c r="U108" s="7">
        <v>5.6</v>
      </c>
      <c r="V108" s="7">
        <v>29</v>
      </c>
      <c r="W108" s="7">
        <v>3</v>
      </c>
      <c r="X108" s="11">
        <v>1.675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>
        <v>42738</v>
      </c>
      <c r="B109" t="s">
        <v>11</v>
      </c>
      <c r="C109">
        <v>1</v>
      </c>
      <c r="D109">
        <v>3</v>
      </c>
      <c r="E109">
        <v>9</v>
      </c>
      <c r="I109" s="11"/>
      <c r="T109" s="7"/>
      <c r="U109" s="7"/>
      <c r="V109" s="7"/>
      <c r="W109" s="7"/>
      <c r="X109" s="1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>
        <v>42738</v>
      </c>
      <c r="B110" t="s">
        <v>11</v>
      </c>
      <c r="C110">
        <v>1</v>
      </c>
      <c r="D110">
        <v>3</v>
      </c>
      <c r="E110">
        <v>10</v>
      </c>
      <c r="I110" s="11"/>
      <c r="T110" s="7"/>
      <c r="U110" s="7"/>
      <c r="V110" s="7"/>
      <c r="W110" s="7"/>
      <c r="X110" s="11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t="s">
        <v>73</v>
      </c>
      <c r="AT110" t="s">
        <v>71</v>
      </c>
      <c r="AX110" s="1"/>
    </row>
    <row r="111" spans="1:50" x14ac:dyDescent="0.35">
      <c r="A111" s="1">
        <v>42738</v>
      </c>
      <c r="B111" t="s">
        <v>11</v>
      </c>
      <c r="C111">
        <v>1</v>
      </c>
      <c r="D111">
        <v>3</v>
      </c>
      <c r="E111">
        <v>11</v>
      </c>
      <c r="I111" s="11"/>
      <c r="T111" s="7"/>
      <c r="U111" s="7"/>
      <c r="V111" s="7"/>
      <c r="W111" s="7"/>
      <c r="X111" s="11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>
        <v>42738</v>
      </c>
      <c r="B112" t="s">
        <v>11</v>
      </c>
      <c r="C112">
        <v>1</v>
      </c>
      <c r="D112">
        <v>3</v>
      </c>
      <c r="E112">
        <v>12</v>
      </c>
      <c r="F112">
        <v>90</v>
      </c>
      <c r="G112">
        <v>48</v>
      </c>
      <c r="H112">
        <v>15</v>
      </c>
      <c r="I112" s="11">
        <v>2.7</v>
      </c>
      <c r="J112">
        <v>0</v>
      </c>
      <c r="K112">
        <v>9</v>
      </c>
      <c r="L112">
        <v>0</v>
      </c>
      <c r="M112">
        <v>0</v>
      </c>
      <c r="N112">
        <v>9</v>
      </c>
      <c r="O112">
        <v>3</v>
      </c>
      <c r="P112">
        <v>1</v>
      </c>
      <c r="Q112">
        <v>0</v>
      </c>
      <c r="R112">
        <v>1</v>
      </c>
      <c r="S112">
        <v>4</v>
      </c>
      <c r="T112" s="7">
        <v>23</v>
      </c>
      <c r="U112" s="7">
        <v>5.8</v>
      </c>
      <c r="V112" s="7">
        <v>17</v>
      </c>
      <c r="W112" s="7">
        <v>4.0999999999999996</v>
      </c>
      <c r="X112" s="11">
        <v>2.4500000000000002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S112" t="s">
        <v>73</v>
      </c>
      <c r="AT112" t="s">
        <v>71</v>
      </c>
      <c r="AX112" s="1"/>
    </row>
    <row r="113" spans="1:50" x14ac:dyDescent="0.35">
      <c r="A113" s="1">
        <v>42738</v>
      </c>
      <c r="B113" t="s">
        <v>11</v>
      </c>
      <c r="C113">
        <v>1</v>
      </c>
      <c r="D113">
        <v>3</v>
      </c>
      <c r="E113">
        <v>13</v>
      </c>
      <c r="F113">
        <v>60</v>
      </c>
      <c r="G113">
        <v>60</v>
      </c>
      <c r="H113">
        <v>7</v>
      </c>
      <c r="I113" s="11">
        <v>1.6</v>
      </c>
      <c r="J113">
        <v>0</v>
      </c>
      <c r="K113">
        <v>4</v>
      </c>
      <c r="L113">
        <v>0</v>
      </c>
      <c r="M113">
        <v>0</v>
      </c>
      <c r="N113">
        <v>4</v>
      </c>
      <c r="O113">
        <v>1</v>
      </c>
      <c r="P113">
        <v>0</v>
      </c>
      <c r="Q113">
        <v>2</v>
      </c>
      <c r="R113">
        <v>1</v>
      </c>
      <c r="S113">
        <v>0</v>
      </c>
      <c r="T113" s="7">
        <v>23</v>
      </c>
      <c r="U113" s="7">
        <v>7.3</v>
      </c>
      <c r="V113" s="7">
        <v>9</v>
      </c>
      <c r="W113" s="7">
        <v>4.9000000000000004</v>
      </c>
      <c r="X113" s="11">
        <v>1.5</v>
      </c>
      <c r="Y113">
        <v>5</v>
      </c>
      <c r="Z113">
        <v>5</v>
      </c>
      <c r="AA113" s="3">
        <v>10.5</v>
      </c>
      <c r="AB113" s="3">
        <v>4.2</v>
      </c>
      <c r="AC113" s="3">
        <v>10.6</v>
      </c>
      <c r="AD113" s="3">
        <v>4</v>
      </c>
      <c r="AE113" s="3">
        <v>10.199999999999999</v>
      </c>
      <c r="AF113" s="3">
        <v>3.7</v>
      </c>
      <c r="AG113" s="3">
        <v>10.199999999999999</v>
      </c>
      <c r="AH113" s="3">
        <v>4.2</v>
      </c>
      <c r="AI113" s="3">
        <v>10.3</v>
      </c>
      <c r="AJ113" s="3">
        <v>4.2</v>
      </c>
      <c r="AK113" s="3">
        <v>10.1</v>
      </c>
      <c r="AL113" s="3">
        <v>4</v>
      </c>
      <c r="AS113" t="s">
        <v>73</v>
      </c>
      <c r="AT113" t="s">
        <v>71</v>
      </c>
      <c r="AX113" s="1"/>
    </row>
    <row r="114" spans="1:50" x14ac:dyDescent="0.35">
      <c r="A114" s="1">
        <v>42738</v>
      </c>
      <c r="B114" t="s">
        <v>11</v>
      </c>
      <c r="C114">
        <v>1</v>
      </c>
      <c r="D114">
        <v>3</v>
      </c>
      <c r="E114">
        <v>14</v>
      </c>
      <c r="F114">
        <v>80</v>
      </c>
      <c r="G114">
        <v>84</v>
      </c>
      <c r="H114">
        <v>10</v>
      </c>
      <c r="I114" s="11">
        <v>1.45</v>
      </c>
      <c r="J114">
        <v>0</v>
      </c>
      <c r="K114">
        <v>3</v>
      </c>
      <c r="L114">
        <v>7</v>
      </c>
      <c r="M114">
        <v>0</v>
      </c>
      <c r="N114">
        <v>3</v>
      </c>
      <c r="O114">
        <v>0</v>
      </c>
      <c r="P114">
        <v>0</v>
      </c>
      <c r="Q114">
        <v>0</v>
      </c>
      <c r="R114">
        <v>1</v>
      </c>
      <c r="S114">
        <v>2</v>
      </c>
      <c r="T114" s="7">
        <v>42</v>
      </c>
      <c r="U114" s="7">
        <v>5.4</v>
      </c>
      <c r="V114" s="7">
        <v>0</v>
      </c>
      <c r="W114" s="7">
        <v>0</v>
      </c>
      <c r="X114" s="11">
        <v>1.325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t="s">
        <v>73</v>
      </c>
      <c r="AT114" t="s">
        <v>71</v>
      </c>
      <c r="AX114" s="1"/>
    </row>
    <row r="115" spans="1:50" x14ac:dyDescent="0.35">
      <c r="A115" s="1">
        <v>42738</v>
      </c>
      <c r="B115" t="s">
        <v>11</v>
      </c>
      <c r="C115">
        <v>1</v>
      </c>
      <c r="D115">
        <v>3</v>
      </c>
      <c r="E115">
        <v>15</v>
      </c>
      <c r="I115" s="11"/>
      <c r="T115" s="7"/>
      <c r="U115" s="7"/>
      <c r="V115" s="7"/>
      <c r="W115" s="7"/>
      <c r="X115" s="11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t="s">
        <v>73</v>
      </c>
      <c r="AT115" t="s">
        <v>71</v>
      </c>
      <c r="AX115" s="1"/>
    </row>
    <row r="116" spans="1:50" x14ac:dyDescent="0.35">
      <c r="A116" s="1">
        <v>42738</v>
      </c>
      <c r="B116" t="s">
        <v>11</v>
      </c>
      <c r="C116">
        <v>1</v>
      </c>
      <c r="D116">
        <v>3</v>
      </c>
      <c r="E116">
        <v>16</v>
      </c>
      <c r="F116">
        <v>87</v>
      </c>
      <c r="G116">
        <v>70</v>
      </c>
      <c r="H116">
        <v>12</v>
      </c>
      <c r="I116" s="11">
        <v>2.35</v>
      </c>
      <c r="J116">
        <v>0</v>
      </c>
      <c r="K116">
        <v>6</v>
      </c>
      <c r="L116">
        <v>3</v>
      </c>
      <c r="M116">
        <v>0</v>
      </c>
      <c r="N116">
        <v>5</v>
      </c>
      <c r="O116">
        <v>0</v>
      </c>
      <c r="P116">
        <v>1</v>
      </c>
      <c r="Q116">
        <v>0</v>
      </c>
      <c r="R116">
        <v>0</v>
      </c>
      <c r="S116">
        <v>4</v>
      </c>
      <c r="T116" s="7">
        <v>30</v>
      </c>
      <c r="U116" s="7">
        <v>5.8</v>
      </c>
      <c r="V116" s="7">
        <v>11</v>
      </c>
      <c r="W116" s="7">
        <v>4.0999999999999996</v>
      </c>
      <c r="X116" s="11">
        <v>2.3250000000000002</v>
      </c>
      <c r="Y116">
        <v>50</v>
      </c>
      <c r="Z116">
        <v>10</v>
      </c>
      <c r="AA116" s="3">
        <v>10.1</v>
      </c>
      <c r="AB116" s="3">
        <v>3.7</v>
      </c>
      <c r="AC116" s="3">
        <v>10.6</v>
      </c>
      <c r="AD116" s="3">
        <v>4</v>
      </c>
      <c r="AE116" s="3">
        <v>10.3</v>
      </c>
      <c r="AF116" s="3">
        <v>3.8</v>
      </c>
      <c r="AG116" s="3">
        <v>10.4</v>
      </c>
      <c r="AH116" s="3">
        <v>4.4000000000000004</v>
      </c>
      <c r="AI116" s="3">
        <v>10.5</v>
      </c>
      <c r="AJ116" s="3">
        <v>4.4000000000000004</v>
      </c>
      <c r="AK116" s="3">
        <v>10.1</v>
      </c>
      <c r="AL116" s="3">
        <v>4</v>
      </c>
      <c r="AS116" t="s">
        <v>73</v>
      </c>
      <c r="AT116" t="s">
        <v>71</v>
      </c>
      <c r="AX116" s="1"/>
    </row>
    <row r="117" spans="1:50" x14ac:dyDescent="0.35">
      <c r="A117" s="1">
        <v>42738</v>
      </c>
      <c r="B117" t="s">
        <v>11</v>
      </c>
      <c r="C117">
        <v>1</v>
      </c>
      <c r="D117">
        <v>3</v>
      </c>
      <c r="E117">
        <v>17</v>
      </c>
      <c r="F117">
        <v>136</v>
      </c>
      <c r="G117">
        <v>50</v>
      </c>
      <c r="H117">
        <v>9</v>
      </c>
      <c r="I117" s="11">
        <v>1.95</v>
      </c>
      <c r="J117">
        <v>0</v>
      </c>
      <c r="K117">
        <v>6</v>
      </c>
      <c r="L117">
        <v>4</v>
      </c>
      <c r="M117">
        <v>0</v>
      </c>
      <c r="N117">
        <v>4</v>
      </c>
      <c r="O117">
        <v>0</v>
      </c>
      <c r="P117">
        <v>0</v>
      </c>
      <c r="Q117">
        <v>0</v>
      </c>
      <c r="R117">
        <v>1</v>
      </c>
      <c r="S117">
        <v>3</v>
      </c>
      <c r="T117" s="7">
        <v>28</v>
      </c>
      <c r="U117" s="7">
        <v>6.3</v>
      </c>
      <c r="V117" s="7">
        <v>0</v>
      </c>
      <c r="W117" s="7">
        <v>0</v>
      </c>
      <c r="X117" s="11">
        <v>1.8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>
        <v>42738</v>
      </c>
      <c r="B118" t="s">
        <v>11</v>
      </c>
      <c r="C118">
        <v>1</v>
      </c>
      <c r="D118">
        <v>3</v>
      </c>
      <c r="E118">
        <v>18</v>
      </c>
      <c r="I118" s="11"/>
      <c r="T118" s="7"/>
      <c r="U118" s="7"/>
      <c r="V118" s="7"/>
      <c r="W118" s="7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>
        <v>42738</v>
      </c>
      <c r="B119" t="s">
        <v>11</v>
      </c>
      <c r="C119">
        <v>1</v>
      </c>
      <c r="D119">
        <v>3</v>
      </c>
      <c r="E119">
        <v>19</v>
      </c>
      <c r="I119" s="11"/>
      <c r="T119" s="7"/>
      <c r="U119" s="7"/>
      <c r="V119" s="7"/>
      <c r="W119" s="7"/>
      <c r="X119" s="11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t="s">
        <v>73</v>
      </c>
      <c r="AT119" t="s">
        <v>71</v>
      </c>
      <c r="AX119" s="1"/>
    </row>
    <row r="120" spans="1:50" x14ac:dyDescent="0.35">
      <c r="A120" s="1">
        <v>42738</v>
      </c>
      <c r="B120" t="s">
        <v>11</v>
      </c>
      <c r="C120">
        <v>1</v>
      </c>
      <c r="D120">
        <v>3</v>
      </c>
      <c r="E120">
        <v>20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 t="s">
        <v>8</v>
      </c>
      <c r="B121" t="s">
        <v>14</v>
      </c>
      <c r="C121">
        <v>4</v>
      </c>
      <c r="D121">
        <v>3</v>
      </c>
      <c r="E121">
        <v>1</v>
      </c>
      <c r="F121">
        <v>36</v>
      </c>
      <c r="G121">
        <v>29</v>
      </c>
      <c r="H121">
        <v>10</v>
      </c>
      <c r="I121" s="11">
        <v>0.8</v>
      </c>
      <c r="J121">
        <v>0</v>
      </c>
      <c r="K121">
        <v>1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s="7">
        <v>30</v>
      </c>
      <c r="U121" s="7">
        <v>7.1</v>
      </c>
      <c r="V121" s="7">
        <v>0</v>
      </c>
      <c r="W121" s="7">
        <v>0</v>
      </c>
      <c r="X121" s="11">
        <v>0.6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7">
        <v>3000</v>
      </c>
      <c r="AN121" s="7">
        <v>275.5</v>
      </c>
      <c r="AO121" s="7">
        <v>3000.3</v>
      </c>
      <c r="AP121" s="7">
        <v>261.7</v>
      </c>
      <c r="AQ121" s="7">
        <v>3000</v>
      </c>
      <c r="AR121" s="7">
        <v>284.5</v>
      </c>
      <c r="AS121" s="3" t="s">
        <v>73</v>
      </c>
      <c r="AT121" s="3" t="s">
        <v>71</v>
      </c>
      <c r="AX121" s="1"/>
    </row>
    <row r="122" spans="1:50" x14ac:dyDescent="0.35">
      <c r="A122" s="1" t="s">
        <v>8</v>
      </c>
      <c r="B122" t="s">
        <v>14</v>
      </c>
      <c r="C122">
        <v>4</v>
      </c>
      <c r="D122">
        <v>3</v>
      </c>
      <c r="E122">
        <v>2</v>
      </c>
      <c r="I122" s="11">
        <v>0.2</v>
      </c>
      <c r="J122">
        <v>0</v>
      </c>
      <c r="L122">
        <v>9</v>
      </c>
      <c r="T122" s="7"/>
      <c r="U122" s="7"/>
      <c r="V122" s="7"/>
      <c r="W122" s="7"/>
      <c r="X122" s="11">
        <v>0.19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S122" t="s">
        <v>74</v>
      </c>
      <c r="AT122" t="s">
        <v>70</v>
      </c>
      <c r="AX122" s="1"/>
    </row>
    <row r="123" spans="1:50" x14ac:dyDescent="0.35">
      <c r="A123" s="1" t="s">
        <v>8</v>
      </c>
      <c r="B123" t="s">
        <v>14</v>
      </c>
      <c r="C123">
        <v>4</v>
      </c>
      <c r="D123">
        <v>3</v>
      </c>
      <c r="E123">
        <v>3</v>
      </c>
      <c r="I123" s="11">
        <v>0.7</v>
      </c>
      <c r="J123">
        <v>2</v>
      </c>
      <c r="L123">
        <v>10</v>
      </c>
      <c r="T123" s="7"/>
      <c r="U123" s="7"/>
      <c r="V123" s="7"/>
      <c r="W123" s="7"/>
      <c r="X123" s="11">
        <v>0.6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 t="s">
        <v>8</v>
      </c>
      <c r="B124" t="s">
        <v>14</v>
      </c>
      <c r="C124">
        <v>4</v>
      </c>
      <c r="D124">
        <v>3</v>
      </c>
      <c r="E124">
        <v>4</v>
      </c>
      <c r="F124">
        <v>40</v>
      </c>
      <c r="G124">
        <v>55</v>
      </c>
      <c r="H124">
        <v>10</v>
      </c>
      <c r="I124" s="11">
        <v>1</v>
      </c>
      <c r="J124">
        <v>0</v>
      </c>
      <c r="K124">
        <v>5</v>
      </c>
      <c r="M124">
        <v>0</v>
      </c>
      <c r="N124">
        <v>5</v>
      </c>
      <c r="O124">
        <v>4</v>
      </c>
      <c r="P124">
        <v>0</v>
      </c>
      <c r="Q124">
        <v>1</v>
      </c>
      <c r="R124">
        <v>0</v>
      </c>
      <c r="S124">
        <v>0</v>
      </c>
      <c r="T124" s="7">
        <v>20</v>
      </c>
      <c r="U124" s="7">
        <v>5.8</v>
      </c>
      <c r="V124" s="7">
        <v>9</v>
      </c>
      <c r="W124" s="7">
        <v>4.9000000000000004</v>
      </c>
      <c r="X124" s="11">
        <v>0.75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S124" t="s">
        <v>74</v>
      </c>
      <c r="AT124" t="s">
        <v>70</v>
      </c>
      <c r="AX124" s="1"/>
    </row>
    <row r="125" spans="1:50" x14ac:dyDescent="0.35">
      <c r="A125" s="1" t="s">
        <v>8</v>
      </c>
      <c r="B125" t="s">
        <v>14</v>
      </c>
      <c r="C125">
        <v>4</v>
      </c>
      <c r="D125">
        <v>3</v>
      </c>
      <c r="E125">
        <v>5</v>
      </c>
      <c r="I125" s="11">
        <v>1.4</v>
      </c>
      <c r="J125">
        <v>0</v>
      </c>
      <c r="L125">
        <v>6</v>
      </c>
      <c r="T125" s="7"/>
      <c r="U125" s="7"/>
      <c r="V125" s="7"/>
      <c r="W125" s="7"/>
      <c r="X125" s="11">
        <v>1.25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 t="s">
        <v>8</v>
      </c>
      <c r="B126" t="s">
        <v>14</v>
      </c>
      <c r="C126">
        <v>4</v>
      </c>
      <c r="D126">
        <v>3</v>
      </c>
      <c r="E126">
        <v>6</v>
      </c>
      <c r="I126" s="11">
        <v>6.3</v>
      </c>
      <c r="J126">
        <v>1</v>
      </c>
      <c r="L126">
        <v>1</v>
      </c>
      <c r="T126" s="7"/>
      <c r="U126" s="7"/>
      <c r="V126" s="7"/>
      <c r="W126" s="7"/>
      <c r="X126" s="11">
        <v>6.1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 t="s">
        <v>8</v>
      </c>
      <c r="B127" t="s">
        <v>14</v>
      </c>
      <c r="C127">
        <v>4</v>
      </c>
      <c r="D127">
        <v>3</v>
      </c>
      <c r="E127">
        <v>7</v>
      </c>
      <c r="I127" s="11">
        <v>4.2</v>
      </c>
      <c r="J127">
        <v>0</v>
      </c>
      <c r="L127">
        <v>2</v>
      </c>
      <c r="T127" s="7"/>
      <c r="U127" s="7"/>
      <c r="V127" s="7"/>
      <c r="W127" s="7"/>
      <c r="X127" s="11">
        <v>4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 t="s">
        <v>8</v>
      </c>
      <c r="B128" t="s">
        <v>14</v>
      </c>
      <c r="C128">
        <v>4</v>
      </c>
      <c r="D128">
        <v>3</v>
      </c>
      <c r="E128">
        <v>8</v>
      </c>
      <c r="F128">
        <v>83</v>
      </c>
      <c r="G128">
        <v>90</v>
      </c>
      <c r="H128">
        <v>12</v>
      </c>
      <c r="I128" s="11">
        <v>4.0999999999999996</v>
      </c>
      <c r="J128">
        <v>4</v>
      </c>
      <c r="K128">
        <v>10</v>
      </c>
      <c r="L128">
        <v>1</v>
      </c>
      <c r="M128">
        <v>0</v>
      </c>
      <c r="N128">
        <v>10</v>
      </c>
      <c r="O128">
        <v>2</v>
      </c>
      <c r="P128">
        <v>7</v>
      </c>
      <c r="Q128">
        <v>0</v>
      </c>
      <c r="R128">
        <v>1</v>
      </c>
      <c r="S128">
        <v>0</v>
      </c>
      <c r="T128" s="7">
        <v>40</v>
      </c>
      <c r="U128" s="7">
        <v>6.6</v>
      </c>
      <c r="V128" s="7">
        <v>10</v>
      </c>
      <c r="W128" s="7">
        <v>4.3</v>
      </c>
      <c r="X128" s="11">
        <v>4</v>
      </c>
      <c r="Y128">
        <v>10</v>
      </c>
      <c r="Z128">
        <v>20</v>
      </c>
      <c r="AA128" s="3">
        <v>10.07</v>
      </c>
      <c r="AB128" s="3">
        <v>3.6821000000000002</v>
      </c>
      <c r="AC128" s="3">
        <v>10.0793</v>
      </c>
      <c r="AD128" s="3">
        <v>3.4841000000000002</v>
      </c>
      <c r="AE128" s="3">
        <v>10.074299999999999</v>
      </c>
      <c r="AF128" s="3">
        <v>3.3399000000000001</v>
      </c>
      <c r="AG128" s="3">
        <v>10.058299999999999</v>
      </c>
      <c r="AH128" s="3">
        <v>3.6513</v>
      </c>
      <c r="AI128" s="3">
        <v>10.0959</v>
      </c>
      <c r="AJ128" s="3">
        <v>3.7408000000000001</v>
      </c>
      <c r="AK128" s="3">
        <v>10.0427</v>
      </c>
      <c r="AL128" s="3">
        <v>3.9293999999999998</v>
      </c>
      <c r="AS128" t="s">
        <v>74</v>
      </c>
      <c r="AT128" t="s">
        <v>70</v>
      </c>
      <c r="AX128" s="1"/>
    </row>
    <row r="129" spans="1:50" x14ac:dyDescent="0.35">
      <c r="A129" s="1" t="s">
        <v>8</v>
      </c>
      <c r="B129" t="s">
        <v>14</v>
      </c>
      <c r="C129">
        <v>4</v>
      </c>
      <c r="D129">
        <v>3</v>
      </c>
      <c r="E129">
        <v>9</v>
      </c>
      <c r="F129">
        <v>110</v>
      </c>
      <c r="G129">
        <v>110</v>
      </c>
      <c r="H129">
        <v>21</v>
      </c>
      <c r="I129" s="11">
        <v>5.9</v>
      </c>
      <c r="J129">
        <v>1</v>
      </c>
      <c r="K129">
        <v>10</v>
      </c>
      <c r="L129">
        <v>0</v>
      </c>
      <c r="M129">
        <v>0</v>
      </c>
      <c r="N129">
        <v>10</v>
      </c>
      <c r="O129">
        <v>9</v>
      </c>
      <c r="P129">
        <v>1</v>
      </c>
      <c r="Q129">
        <v>0</v>
      </c>
      <c r="R129">
        <v>0</v>
      </c>
      <c r="S129">
        <v>0</v>
      </c>
      <c r="T129" s="7">
        <v>49</v>
      </c>
      <c r="U129" s="7">
        <v>5.9</v>
      </c>
      <c r="V129" s="7">
        <v>11</v>
      </c>
      <c r="W129" s="7">
        <v>4.5999999999999996</v>
      </c>
      <c r="X129" s="11">
        <v>5.55</v>
      </c>
      <c r="Y129">
        <v>10</v>
      </c>
      <c r="Z129">
        <v>20</v>
      </c>
      <c r="AA129" s="3">
        <v>10.0139</v>
      </c>
      <c r="AB129" s="3">
        <v>3.6962999999999999</v>
      </c>
      <c r="AC129" s="3">
        <v>10.0488</v>
      </c>
      <c r="AD129" s="3">
        <v>3.4613999999999998</v>
      </c>
      <c r="AE129" s="3">
        <v>10.0284</v>
      </c>
      <c r="AF129" s="3">
        <v>3.4712999999999998</v>
      </c>
      <c r="AG129" s="3">
        <v>10.0044</v>
      </c>
      <c r="AH129" s="3">
        <v>4.2087000000000003</v>
      </c>
      <c r="AI129" s="3">
        <v>10.0319</v>
      </c>
      <c r="AJ129" s="3">
        <v>4.1014999999999997</v>
      </c>
      <c r="AK129" s="3">
        <v>10.0473</v>
      </c>
      <c r="AL129" s="3">
        <v>4.1269999999999998</v>
      </c>
      <c r="AS129" t="s">
        <v>74</v>
      </c>
      <c r="AT129" t="s">
        <v>70</v>
      </c>
      <c r="AX129" s="1"/>
    </row>
    <row r="130" spans="1:50" x14ac:dyDescent="0.35">
      <c r="A130" s="1" t="s">
        <v>8</v>
      </c>
      <c r="B130" t="s">
        <v>14</v>
      </c>
      <c r="C130">
        <v>4</v>
      </c>
      <c r="D130">
        <v>3</v>
      </c>
      <c r="E130">
        <v>10</v>
      </c>
      <c r="F130">
        <v>100</v>
      </c>
      <c r="G130">
        <v>90</v>
      </c>
      <c r="H130">
        <v>20</v>
      </c>
      <c r="I130" s="11">
        <v>8.4</v>
      </c>
      <c r="J130">
        <v>0</v>
      </c>
      <c r="K130">
        <v>11</v>
      </c>
      <c r="L130">
        <v>0</v>
      </c>
      <c r="M130">
        <v>0</v>
      </c>
      <c r="N130">
        <v>11</v>
      </c>
      <c r="O130">
        <v>7</v>
      </c>
      <c r="P130">
        <v>4</v>
      </c>
      <c r="Q130">
        <v>0</v>
      </c>
      <c r="R130">
        <v>0</v>
      </c>
      <c r="S130">
        <v>0</v>
      </c>
      <c r="T130" s="7">
        <v>46</v>
      </c>
      <c r="U130" s="7">
        <v>7.8</v>
      </c>
      <c r="V130" s="7">
        <v>14</v>
      </c>
      <c r="W130" s="7">
        <v>6.7</v>
      </c>
      <c r="X130" s="11">
        <v>8</v>
      </c>
      <c r="Y130">
        <v>30</v>
      </c>
      <c r="Z130">
        <v>30</v>
      </c>
      <c r="AA130" s="3">
        <v>10.040800000000001</v>
      </c>
      <c r="AB130" s="3">
        <v>4.1490999999999998</v>
      </c>
      <c r="AC130" s="3">
        <v>10.035299999999999</v>
      </c>
      <c r="AD130" s="3">
        <v>4.0692000000000004</v>
      </c>
      <c r="AE130" s="3">
        <v>10.019500000000001</v>
      </c>
      <c r="AF130" s="3">
        <v>3.7292000000000001</v>
      </c>
      <c r="AG130" s="3">
        <v>10.0542</v>
      </c>
      <c r="AH130" s="3">
        <v>4.2401999999999997</v>
      </c>
      <c r="AI130" s="3">
        <v>10.077400000000001</v>
      </c>
      <c r="AJ130" s="3">
        <v>4.0960999999999999</v>
      </c>
      <c r="AK130" s="3">
        <v>10.052</v>
      </c>
      <c r="AL130" s="3">
        <v>4.3019999999999996</v>
      </c>
      <c r="AS130" t="s">
        <v>74</v>
      </c>
      <c r="AT130" t="s">
        <v>70</v>
      </c>
      <c r="AX130" s="1"/>
    </row>
    <row r="131" spans="1:50" x14ac:dyDescent="0.35">
      <c r="A131" s="1" t="s">
        <v>8</v>
      </c>
      <c r="B131" t="s">
        <v>14</v>
      </c>
      <c r="C131">
        <v>4</v>
      </c>
      <c r="D131">
        <v>3</v>
      </c>
      <c r="E131">
        <v>11</v>
      </c>
      <c r="F131">
        <v>40</v>
      </c>
      <c r="G131">
        <v>70</v>
      </c>
      <c r="H131">
        <v>7</v>
      </c>
      <c r="I131" s="11">
        <v>0.6</v>
      </c>
      <c r="J131">
        <v>0</v>
      </c>
      <c r="K131">
        <v>3</v>
      </c>
      <c r="L131">
        <v>2</v>
      </c>
      <c r="M131">
        <v>0</v>
      </c>
      <c r="N131">
        <v>3</v>
      </c>
      <c r="O131">
        <v>0</v>
      </c>
      <c r="P131">
        <v>0</v>
      </c>
      <c r="Q131">
        <v>1</v>
      </c>
      <c r="R131">
        <v>2</v>
      </c>
      <c r="S131">
        <v>0</v>
      </c>
      <c r="T131" s="7">
        <v>29</v>
      </c>
      <c r="U131" s="7">
        <v>3.9</v>
      </c>
      <c r="V131" s="7">
        <v>7</v>
      </c>
      <c r="W131" s="7">
        <v>4.2</v>
      </c>
      <c r="X131" s="11">
        <v>0.45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 t="s">
        <v>8</v>
      </c>
      <c r="B132" t="s">
        <v>14</v>
      </c>
      <c r="C132">
        <v>4</v>
      </c>
      <c r="D132">
        <v>3</v>
      </c>
      <c r="E132">
        <v>12</v>
      </c>
      <c r="F132">
        <v>69</v>
      </c>
      <c r="G132">
        <v>46</v>
      </c>
      <c r="H132">
        <v>13</v>
      </c>
      <c r="I132" s="11">
        <v>2.0249999999999999</v>
      </c>
      <c r="J132">
        <v>0</v>
      </c>
      <c r="K132">
        <v>8</v>
      </c>
      <c r="L132">
        <v>6</v>
      </c>
      <c r="M132">
        <v>0</v>
      </c>
      <c r="N132">
        <v>8</v>
      </c>
      <c r="O132">
        <v>1</v>
      </c>
      <c r="P132">
        <v>4</v>
      </c>
      <c r="Q132">
        <v>2</v>
      </c>
      <c r="R132">
        <v>0</v>
      </c>
      <c r="S132">
        <v>1</v>
      </c>
      <c r="T132" s="7">
        <v>12</v>
      </c>
      <c r="U132" s="7">
        <v>6.4</v>
      </c>
      <c r="V132" s="7">
        <v>6</v>
      </c>
      <c r="W132" s="7">
        <v>3.4</v>
      </c>
      <c r="X132" s="11">
        <v>1.8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S132" t="s">
        <v>74</v>
      </c>
      <c r="AT132" t="s">
        <v>70</v>
      </c>
      <c r="AX132" s="1"/>
    </row>
    <row r="133" spans="1:50" x14ac:dyDescent="0.35">
      <c r="A133" s="1" t="s">
        <v>8</v>
      </c>
      <c r="B133" t="s">
        <v>14</v>
      </c>
      <c r="C133">
        <v>4</v>
      </c>
      <c r="D133">
        <v>3</v>
      </c>
      <c r="E133">
        <v>13</v>
      </c>
      <c r="I133" s="11">
        <v>2.0499999999999998</v>
      </c>
      <c r="J133">
        <v>0</v>
      </c>
      <c r="L133">
        <v>7</v>
      </c>
      <c r="T133" s="7"/>
      <c r="U133" s="7"/>
      <c r="V133" s="7"/>
      <c r="W133" s="7"/>
      <c r="X133" s="11">
        <v>1.95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 t="s">
        <v>8</v>
      </c>
      <c r="B134" t="s">
        <v>14</v>
      </c>
      <c r="C134">
        <v>4</v>
      </c>
      <c r="D134">
        <v>3</v>
      </c>
      <c r="E134">
        <v>14</v>
      </c>
      <c r="I134" s="11">
        <v>0.95</v>
      </c>
      <c r="J134">
        <v>1</v>
      </c>
      <c r="L134">
        <v>4</v>
      </c>
      <c r="T134" s="7"/>
      <c r="U134" s="7"/>
      <c r="V134" s="7"/>
      <c r="W134" s="7"/>
      <c r="X134" s="11">
        <v>0.85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 t="s">
        <v>8</v>
      </c>
      <c r="B135" t="s">
        <v>14</v>
      </c>
      <c r="C135">
        <v>4</v>
      </c>
      <c r="D135">
        <v>3</v>
      </c>
      <c r="E135">
        <v>15</v>
      </c>
      <c r="I135" s="11">
        <v>0.25</v>
      </c>
      <c r="J135">
        <v>0</v>
      </c>
      <c r="L135">
        <v>0</v>
      </c>
      <c r="T135" s="7"/>
      <c r="U135" s="7"/>
      <c r="V135" s="7"/>
      <c r="W135" s="7"/>
      <c r="X135" s="11">
        <v>0.2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t="s">
        <v>74</v>
      </c>
      <c r="AT135" t="s">
        <v>70</v>
      </c>
      <c r="AX135" s="1"/>
    </row>
    <row r="136" spans="1:50" x14ac:dyDescent="0.35">
      <c r="A136" s="1" t="s">
        <v>8</v>
      </c>
      <c r="B136" t="s">
        <v>14</v>
      </c>
      <c r="C136">
        <v>4</v>
      </c>
      <c r="D136">
        <v>3</v>
      </c>
      <c r="E136">
        <v>16</v>
      </c>
      <c r="F136">
        <v>67</v>
      </c>
      <c r="G136">
        <v>75</v>
      </c>
      <c r="H136">
        <v>12</v>
      </c>
      <c r="I136" s="11">
        <v>3.4</v>
      </c>
      <c r="J136">
        <v>0</v>
      </c>
      <c r="K136">
        <v>9</v>
      </c>
      <c r="L136">
        <v>3</v>
      </c>
      <c r="M136">
        <v>0</v>
      </c>
      <c r="N136">
        <v>9</v>
      </c>
      <c r="O136">
        <v>2</v>
      </c>
      <c r="P136">
        <v>0</v>
      </c>
      <c r="Q136">
        <v>6</v>
      </c>
      <c r="R136">
        <v>0</v>
      </c>
      <c r="S136">
        <v>1</v>
      </c>
      <c r="T136" s="7">
        <v>29</v>
      </c>
      <c r="U136" s="7">
        <v>9.6</v>
      </c>
      <c r="V136" s="7">
        <v>7</v>
      </c>
      <c r="W136" s="7">
        <v>2.9</v>
      </c>
      <c r="X136" s="11">
        <v>3.25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t="s">
        <v>74</v>
      </c>
      <c r="AT136" t="s">
        <v>70</v>
      </c>
      <c r="AX136" s="1"/>
    </row>
    <row r="137" spans="1:50" x14ac:dyDescent="0.35">
      <c r="A137" s="1" t="s">
        <v>8</v>
      </c>
      <c r="B137" t="s">
        <v>14</v>
      </c>
      <c r="C137">
        <v>4</v>
      </c>
      <c r="D137">
        <v>3</v>
      </c>
      <c r="E137">
        <v>17</v>
      </c>
      <c r="F137">
        <v>60</v>
      </c>
      <c r="G137">
        <v>70</v>
      </c>
      <c r="H137">
        <v>10</v>
      </c>
      <c r="I137" s="11">
        <v>2</v>
      </c>
      <c r="J137">
        <v>0</v>
      </c>
      <c r="K137">
        <v>8</v>
      </c>
      <c r="L137">
        <v>3</v>
      </c>
      <c r="M137">
        <v>0</v>
      </c>
      <c r="N137">
        <v>8</v>
      </c>
      <c r="O137">
        <v>1</v>
      </c>
      <c r="P137">
        <v>2</v>
      </c>
      <c r="Q137">
        <v>5</v>
      </c>
      <c r="R137">
        <v>0</v>
      </c>
      <c r="S137">
        <v>0</v>
      </c>
      <c r="T137" s="7">
        <v>24</v>
      </c>
      <c r="U137" s="7">
        <v>5.5</v>
      </c>
      <c r="V137" s="7">
        <v>7</v>
      </c>
      <c r="W137" s="7">
        <v>3.6</v>
      </c>
      <c r="X137" s="11">
        <v>1.75</v>
      </c>
      <c r="Y137">
        <v>20</v>
      </c>
      <c r="Z137">
        <v>20</v>
      </c>
      <c r="AA137" s="3">
        <v>10.035600000000001</v>
      </c>
      <c r="AB137" s="3">
        <v>4.0641999999999996</v>
      </c>
      <c r="AC137" s="3">
        <v>10.0694</v>
      </c>
      <c r="AD137" s="3">
        <v>2.8012999999999999</v>
      </c>
      <c r="AE137" s="3">
        <v>10.093400000000001</v>
      </c>
      <c r="AF137" s="3">
        <v>3.2570999999999999</v>
      </c>
      <c r="AG137" s="3">
        <v>10.0337</v>
      </c>
      <c r="AH137" s="3">
        <v>4.3432000000000004</v>
      </c>
      <c r="AI137" s="3">
        <v>10.0543</v>
      </c>
      <c r="AJ137" s="3">
        <v>4.2106000000000003</v>
      </c>
      <c r="AK137" s="3">
        <v>10.0121</v>
      </c>
      <c r="AL137" s="3">
        <v>4.2320000000000002</v>
      </c>
      <c r="AS137" t="s">
        <v>74</v>
      </c>
      <c r="AT137" t="s">
        <v>70</v>
      </c>
      <c r="AX137" s="1"/>
    </row>
    <row r="138" spans="1:50" x14ac:dyDescent="0.35">
      <c r="A138" s="1" t="s">
        <v>8</v>
      </c>
      <c r="B138" t="s">
        <v>14</v>
      </c>
      <c r="C138">
        <v>4</v>
      </c>
      <c r="D138">
        <v>3</v>
      </c>
      <c r="E138">
        <v>18</v>
      </c>
      <c r="I138" s="11">
        <v>4.6500000000000004</v>
      </c>
      <c r="J138">
        <v>13</v>
      </c>
      <c r="L138">
        <v>4</v>
      </c>
      <c r="T138" s="7"/>
      <c r="U138" s="7"/>
      <c r="V138" s="7"/>
      <c r="W138" s="7"/>
      <c r="X138" s="11">
        <v>4.55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 t="s">
        <v>8</v>
      </c>
      <c r="B139" t="s">
        <v>14</v>
      </c>
      <c r="C139">
        <v>4</v>
      </c>
      <c r="D139">
        <v>3</v>
      </c>
      <c r="E139">
        <v>19</v>
      </c>
      <c r="F139">
        <v>90</v>
      </c>
      <c r="G139">
        <v>90</v>
      </c>
      <c r="H139">
        <v>14</v>
      </c>
      <c r="I139" s="11">
        <v>5.4</v>
      </c>
      <c r="J139">
        <v>2</v>
      </c>
      <c r="K139">
        <v>14</v>
      </c>
      <c r="L139">
        <v>0</v>
      </c>
      <c r="M139">
        <v>0</v>
      </c>
      <c r="N139">
        <v>14</v>
      </c>
      <c r="O139">
        <v>9</v>
      </c>
      <c r="P139">
        <v>3</v>
      </c>
      <c r="Q139">
        <v>2</v>
      </c>
      <c r="R139">
        <v>0</v>
      </c>
      <c r="S139">
        <v>0</v>
      </c>
      <c r="T139" s="7">
        <v>36</v>
      </c>
      <c r="U139" s="7">
        <v>7.4</v>
      </c>
      <c r="V139" s="7">
        <v>9</v>
      </c>
      <c r="W139" s="7">
        <v>4.4000000000000004</v>
      </c>
      <c r="X139" s="11">
        <v>5.15</v>
      </c>
      <c r="Y139">
        <v>20</v>
      </c>
      <c r="Z139">
        <v>20</v>
      </c>
      <c r="AA139" s="3">
        <v>10.003299999999999</v>
      </c>
      <c r="AB139" s="3">
        <v>3.6107999999999998</v>
      </c>
      <c r="AC139" s="3">
        <v>10.017799999999999</v>
      </c>
      <c r="AD139" s="3">
        <v>3.69</v>
      </c>
      <c r="AE139" s="3">
        <v>10.0555</v>
      </c>
      <c r="AF139" s="3">
        <v>3.4148999999999998</v>
      </c>
      <c r="AG139" s="3">
        <v>10.055199999999999</v>
      </c>
      <c r="AH139" s="3">
        <v>3.4477000000000002</v>
      </c>
      <c r="AI139" s="3">
        <v>10.0687</v>
      </c>
      <c r="AJ139" s="3">
        <v>3.3380999999999998</v>
      </c>
      <c r="AK139" s="3">
        <v>10.000500000000001</v>
      </c>
      <c r="AL139" s="3">
        <v>3.3828999999999998</v>
      </c>
      <c r="AS139" t="s">
        <v>74</v>
      </c>
      <c r="AT139" t="s">
        <v>70</v>
      </c>
      <c r="AX139" s="1"/>
    </row>
    <row r="140" spans="1:50" x14ac:dyDescent="0.35">
      <c r="A140" s="1" t="s">
        <v>8</v>
      </c>
      <c r="B140" t="s">
        <v>14</v>
      </c>
      <c r="C140">
        <v>4</v>
      </c>
      <c r="D140">
        <v>3</v>
      </c>
      <c r="E140">
        <v>20</v>
      </c>
      <c r="I140" s="11">
        <v>4.25</v>
      </c>
      <c r="J140">
        <v>1</v>
      </c>
      <c r="L140">
        <v>1</v>
      </c>
      <c r="T140" s="7"/>
      <c r="U140" s="7"/>
      <c r="V140" s="7"/>
      <c r="W140" s="7"/>
      <c r="X140" s="11">
        <v>3.95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  <c r="AX140" s="1"/>
    </row>
    <row r="141" spans="1:50" x14ac:dyDescent="0.35">
      <c r="A141" s="1">
        <v>42738</v>
      </c>
      <c r="B141" t="s">
        <v>17</v>
      </c>
      <c r="C141">
        <v>4</v>
      </c>
      <c r="D141">
        <v>3</v>
      </c>
      <c r="E141">
        <v>1</v>
      </c>
      <c r="F141">
        <v>107</v>
      </c>
      <c r="G141">
        <v>160</v>
      </c>
      <c r="H141">
        <v>14</v>
      </c>
      <c r="I141" s="11">
        <v>3.25</v>
      </c>
      <c r="J141">
        <v>0</v>
      </c>
      <c r="K141">
        <v>13</v>
      </c>
      <c r="L141">
        <v>4</v>
      </c>
      <c r="M141">
        <v>0</v>
      </c>
      <c r="N141">
        <v>6</v>
      </c>
      <c r="O141">
        <v>0</v>
      </c>
      <c r="P141">
        <v>0</v>
      </c>
      <c r="Q141">
        <v>0</v>
      </c>
      <c r="R141">
        <v>1</v>
      </c>
      <c r="S141">
        <v>5</v>
      </c>
      <c r="T141" s="7">
        <v>30</v>
      </c>
      <c r="U141" s="7">
        <v>6.1</v>
      </c>
      <c r="V141" s="7">
        <v>6</v>
      </c>
      <c r="W141" s="7">
        <v>4.7</v>
      </c>
      <c r="X141" s="11">
        <v>3.1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>
        <v>3000.1</v>
      </c>
      <c r="AN141">
        <v>288.3</v>
      </c>
      <c r="AO141">
        <v>3000.5</v>
      </c>
      <c r="AP141">
        <v>247.7</v>
      </c>
      <c r="AQ141">
        <v>3000.1</v>
      </c>
      <c r="AR141">
        <v>280.39999999999998</v>
      </c>
      <c r="AS141" s="3" t="s">
        <v>74</v>
      </c>
      <c r="AT141" s="3" t="s">
        <v>70</v>
      </c>
      <c r="AX141" s="1"/>
    </row>
    <row r="142" spans="1:50" x14ac:dyDescent="0.35">
      <c r="A142" s="1">
        <v>42738</v>
      </c>
      <c r="B142" t="s">
        <v>17</v>
      </c>
      <c r="C142">
        <v>4</v>
      </c>
      <c r="D142">
        <v>3</v>
      </c>
      <c r="E142">
        <v>2</v>
      </c>
      <c r="I142" s="11"/>
      <c r="T142" s="7"/>
      <c r="U142" s="7"/>
      <c r="V142" s="7"/>
      <c r="W142" s="7"/>
      <c r="X142" s="11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S142" t="s">
        <v>74</v>
      </c>
      <c r="AT142" t="s">
        <v>71</v>
      </c>
      <c r="AX142" s="1"/>
    </row>
    <row r="143" spans="1:50" x14ac:dyDescent="0.35">
      <c r="A143" s="1">
        <v>42738</v>
      </c>
      <c r="B143" t="s">
        <v>17</v>
      </c>
      <c r="C143">
        <v>4</v>
      </c>
      <c r="D143">
        <v>3</v>
      </c>
      <c r="E143">
        <v>3</v>
      </c>
      <c r="I143" s="11"/>
      <c r="T143" s="7"/>
      <c r="U143" s="7"/>
      <c r="V143" s="7"/>
      <c r="W143" s="7"/>
      <c r="X143" s="11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  <c r="AX143" s="1"/>
    </row>
    <row r="144" spans="1:50" x14ac:dyDescent="0.35">
      <c r="A144" s="1">
        <v>42738</v>
      </c>
      <c r="B144" t="s">
        <v>17</v>
      </c>
      <c r="C144">
        <v>4</v>
      </c>
      <c r="D144">
        <v>3</v>
      </c>
      <c r="E144">
        <v>4</v>
      </c>
      <c r="I144" s="11"/>
      <c r="T144" s="7"/>
      <c r="U144" s="7"/>
      <c r="V144" s="7"/>
      <c r="W144" s="7"/>
      <c r="X144" s="11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S144" t="s">
        <v>74</v>
      </c>
      <c r="AT144" t="s">
        <v>71</v>
      </c>
      <c r="AX144" s="1"/>
    </row>
    <row r="145" spans="1:50" x14ac:dyDescent="0.35">
      <c r="A145" s="1">
        <v>42738</v>
      </c>
      <c r="B145" t="s">
        <v>17</v>
      </c>
      <c r="C145">
        <v>4</v>
      </c>
      <c r="D145">
        <v>3</v>
      </c>
      <c r="E145">
        <v>5</v>
      </c>
      <c r="F145">
        <v>70</v>
      </c>
      <c r="G145">
        <v>85</v>
      </c>
      <c r="H145">
        <v>15</v>
      </c>
      <c r="I145" s="11">
        <v>2.375</v>
      </c>
      <c r="J145">
        <v>0</v>
      </c>
      <c r="K145">
        <v>6</v>
      </c>
      <c r="L145">
        <v>2</v>
      </c>
      <c r="M145">
        <v>0</v>
      </c>
      <c r="N145">
        <v>5</v>
      </c>
      <c r="O145">
        <v>0</v>
      </c>
      <c r="P145">
        <v>0</v>
      </c>
      <c r="Q145">
        <v>0</v>
      </c>
      <c r="R145">
        <v>0</v>
      </c>
      <c r="S145">
        <v>5</v>
      </c>
      <c r="T145" s="7">
        <v>14</v>
      </c>
      <c r="U145" s="7">
        <v>4.5</v>
      </c>
      <c r="V145" s="7">
        <v>0</v>
      </c>
      <c r="W145" s="7">
        <v>0</v>
      </c>
      <c r="X145" s="11">
        <v>2.2250000000000001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>
        <v>42738</v>
      </c>
      <c r="B146" t="s">
        <v>17</v>
      </c>
      <c r="C146">
        <v>4</v>
      </c>
      <c r="D146">
        <v>3</v>
      </c>
      <c r="E146">
        <v>6</v>
      </c>
      <c r="F146">
        <v>79</v>
      </c>
      <c r="G146">
        <v>50</v>
      </c>
      <c r="H146">
        <v>17</v>
      </c>
      <c r="I146" s="11">
        <v>3.05</v>
      </c>
      <c r="J146">
        <v>0</v>
      </c>
      <c r="K146">
        <v>9</v>
      </c>
      <c r="L146">
        <v>5</v>
      </c>
      <c r="M146">
        <v>0</v>
      </c>
      <c r="N146">
        <v>7</v>
      </c>
      <c r="O146">
        <v>0</v>
      </c>
      <c r="P146">
        <v>0</v>
      </c>
      <c r="Q146">
        <v>2</v>
      </c>
      <c r="R146">
        <v>3</v>
      </c>
      <c r="S146">
        <v>2</v>
      </c>
      <c r="T146" s="7">
        <v>28</v>
      </c>
      <c r="U146" s="7">
        <v>6.9</v>
      </c>
      <c r="V146" s="7">
        <v>12</v>
      </c>
      <c r="W146" s="7">
        <v>3.6</v>
      </c>
      <c r="X146" s="11">
        <v>3</v>
      </c>
      <c r="Y146">
        <v>0</v>
      </c>
      <c r="Z146">
        <v>100</v>
      </c>
      <c r="AA146" s="3">
        <v>10.7</v>
      </c>
      <c r="AB146" s="3">
        <v>4.3</v>
      </c>
      <c r="AC146" s="3">
        <v>10.4</v>
      </c>
      <c r="AD146" s="3">
        <v>4.3</v>
      </c>
      <c r="AE146" s="3">
        <v>10.6</v>
      </c>
      <c r="AF146" s="3">
        <v>4.4000000000000004</v>
      </c>
      <c r="AG146" s="3">
        <v>10.199999999999999</v>
      </c>
      <c r="AH146" s="3">
        <v>4.8</v>
      </c>
      <c r="AI146" s="3">
        <v>10.3</v>
      </c>
      <c r="AJ146" s="3">
        <v>4.7</v>
      </c>
      <c r="AK146" s="3">
        <v>10.6</v>
      </c>
      <c r="AL146" s="3">
        <v>4.5</v>
      </c>
      <c r="AS146" t="s">
        <v>74</v>
      </c>
      <c r="AT146" t="s">
        <v>71</v>
      </c>
      <c r="AX146" s="1"/>
    </row>
    <row r="147" spans="1:50" x14ac:dyDescent="0.35">
      <c r="A147" s="1">
        <v>42738</v>
      </c>
      <c r="B147" t="s">
        <v>17</v>
      </c>
      <c r="C147">
        <v>4</v>
      </c>
      <c r="D147">
        <v>3</v>
      </c>
      <c r="E147">
        <v>7</v>
      </c>
      <c r="F147">
        <v>57</v>
      </c>
      <c r="G147">
        <v>44</v>
      </c>
      <c r="H147">
        <v>10</v>
      </c>
      <c r="I147" s="11">
        <v>2.9</v>
      </c>
      <c r="J147">
        <v>0</v>
      </c>
      <c r="K147">
        <v>7</v>
      </c>
      <c r="L147">
        <v>5</v>
      </c>
      <c r="M147">
        <v>0</v>
      </c>
      <c r="N147">
        <v>6</v>
      </c>
      <c r="O147">
        <v>1</v>
      </c>
      <c r="P147">
        <v>0</v>
      </c>
      <c r="Q147">
        <v>1</v>
      </c>
      <c r="R147">
        <v>1</v>
      </c>
      <c r="S147">
        <v>3</v>
      </c>
      <c r="T147" s="7">
        <v>37</v>
      </c>
      <c r="U147" s="7">
        <v>7.8</v>
      </c>
      <c r="V147" s="7">
        <v>20</v>
      </c>
      <c r="W147" s="7">
        <v>4.7</v>
      </c>
      <c r="X147" s="11">
        <v>2.625</v>
      </c>
      <c r="Y147">
        <v>5</v>
      </c>
      <c r="Z147">
        <v>5</v>
      </c>
      <c r="AA147" s="3">
        <v>10</v>
      </c>
      <c r="AB147" s="3">
        <v>3.7</v>
      </c>
      <c r="AC147" s="3">
        <v>10.4</v>
      </c>
      <c r="AD147" s="3">
        <v>3.3</v>
      </c>
      <c r="AE147" s="3">
        <v>10.3</v>
      </c>
      <c r="AF147" s="3">
        <v>3.2</v>
      </c>
      <c r="AG147" s="3">
        <v>10.7</v>
      </c>
      <c r="AH147" s="3">
        <v>3.6</v>
      </c>
      <c r="AI147" s="3">
        <v>10.3</v>
      </c>
      <c r="AJ147" s="3">
        <v>3.2</v>
      </c>
      <c r="AK147" s="3">
        <v>10.1</v>
      </c>
      <c r="AL147" s="3">
        <v>3.1</v>
      </c>
      <c r="AS147" t="s">
        <v>74</v>
      </c>
      <c r="AT147" t="s">
        <v>71</v>
      </c>
      <c r="AX147" s="1"/>
    </row>
    <row r="148" spans="1:50" x14ac:dyDescent="0.35">
      <c r="A148" s="1">
        <v>42738</v>
      </c>
      <c r="B148" t="s">
        <v>17</v>
      </c>
      <c r="C148">
        <v>4</v>
      </c>
      <c r="D148">
        <v>3</v>
      </c>
      <c r="E148">
        <v>8</v>
      </c>
      <c r="I148" s="11"/>
      <c r="T148" s="7"/>
      <c r="U148" s="7"/>
      <c r="V148" s="7"/>
      <c r="W148" s="7"/>
      <c r="X148" s="11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>
        <v>42738</v>
      </c>
      <c r="B149" t="s">
        <v>17</v>
      </c>
      <c r="C149">
        <v>4</v>
      </c>
      <c r="D149">
        <v>3</v>
      </c>
      <c r="E149">
        <v>9</v>
      </c>
      <c r="I149" s="11"/>
      <c r="T149" s="7"/>
      <c r="U149" s="7"/>
      <c r="V149" s="7"/>
      <c r="W149" s="7"/>
      <c r="X149" s="11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>
        <v>42738</v>
      </c>
      <c r="B150" t="s">
        <v>17</v>
      </c>
      <c r="C150">
        <v>4</v>
      </c>
      <c r="D150">
        <v>3</v>
      </c>
      <c r="E150">
        <v>10</v>
      </c>
      <c r="F150">
        <v>105</v>
      </c>
      <c r="G150">
        <v>87</v>
      </c>
      <c r="H150">
        <v>18</v>
      </c>
      <c r="I150" s="11">
        <v>0</v>
      </c>
      <c r="T150" s="7"/>
      <c r="U150" s="7"/>
      <c r="V150" s="7"/>
      <c r="W150" s="7"/>
      <c r="X150" s="11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S150" t="s">
        <v>74</v>
      </c>
      <c r="AT150" t="s">
        <v>71</v>
      </c>
      <c r="AX150" s="1"/>
    </row>
    <row r="151" spans="1:50" x14ac:dyDescent="0.35">
      <c r="A151" s="1">
        <v>42738</v>
      </c>
      <c r="B151" t="s">
        <v>17</v>
      </c>
      <c r="C151">
        <v>4</v>
      </c>
      <c r="D151">
        <v>3</v>
      </c>
      <c r="E151">
        <v>11</v>
      </c>
      <c r="F151">
        <v>90</v>
      </c>
      <c r="G151">
        <v>130</v>
      </c>
      <c r="H151">
        <v>17</v>
      </c>
      <c r="I151" s="11">
        <v>5.9</v>
      </c>
      <c r="J151">
        <v>0</v>
      </c>
      <c r="K151" s="9">
        <v>8</v>
      </c>
      <c r="L151">
        <v>1</v>
      </c>
      <c r="M151">
        <v>0</v>
      </c>
      <c r="N151">
        <v>8</v>
      </c>
      <c r="O151">
        <v>1</v>
      </c>
      <c r="P151">
        <v>3</v>
      </c>
      <c r="Q151">
        <v>2</v>
      </c>
      <c r="R151">
        <v>2</v>
      </c>
      <c r="S151">
        <v>0</v>
      </c>
      <c r="T151" s="7">
        <v>41</v>
      </c>
      <c r="U151" s="7">
        <v>5.0999999999999996</v>
      </c>
      <c r="V151" s="7">
        <v>16</v>
      </c>
      <c r="W151" s="7">
        <v>4.5</v>
      </c>
      <c r="X151" s="11">
        <v>5.8250000000000002</v>
      </c>
      <c r="Y151">
        <v>5</v>
      </c>
      <c r="Z151">
        <v>5</v>
      </c>
      <c r="AA151" s="3">
        <v>10.6</v>
      </c>
      <c r="AB151" s="3">
        <v>4.8</v>
      </c>
      <c r="AC151" s="3">
        <v>10.5</v>
      </c>
      <c r="AD151" s="3">
        <v>4.8</v>
      </c>
      <c r="AE151" s="3">
        <v>10.5</v>
      </c>
      <c r="AF151" s="3">
        <v>4.5999999999999996</v>
      </c>
      <c r="AG151" s="3">
        <v>10.3</v>
      </c>
      <c r="AH151" s="3">
        <v>4.3</v>
      </c>
      <c r="AI151" s="3">
        <v>10.1</v>
      </c>
      <c r="AJ151" s="3">
        <v>4.2</v>
      </c>
      <c r="AK151" s="3">
        <v>10.5</v>
      </c>
      <c r="AL151" s="3">
        <v>4.5</v>
      </c>
      <c r="AS151" t="s">
        <v>74</v>
      </c>
      <c r="AT151" t="s">
        <v>71</v>
      </c>
      <c r="AX151" s="1"/>
    </row>
    <row r="152" spans="1:50" x14ac:dyDescent="0.35">
      <c r="A152" s="1">
        <v>42738</v>
      </c>
      <c r="B152" t="s">
        <v>17</v>
      </c>
      <c r="C152">
        <v>4</v>
      </c>
      <c r="D152">
        <v>3</v>
      </c>
      <c r="E152">
        <v>12</v>
      </c>
      <c r="F152">
        <v>79</v>
      </c>
      <c r="G152">
        <v>97</v>
      </c>
      <c r="H152">
        <v>11</v>
      </c>
      <c r="I152" s="11">
        <v>4.9749999999999996</v>
      </c>
      <c r="J152">
        <v>1</v>
      </c>
      <c r="K152">
        <v>7</v>
      </c>
      <c r="L152">
        <v>2</v>
      </c>
      <c r="M152">
        <v>0</v>
      </c>
      <c r="N152">
        <v>5</v>
      </c>
      <c r="O152">
        <v>5</v>
      </c>
      <c r="P152">
        <v>0</v>
      </c>
      <c r="Q152">
        <v>0</v>
      </c>
      <c r="R152">
        <v>0</v>
      </c>
      <c r="S152">
        <v>0</v>
      </c>
      <c r="T152" s="7">
        <v>35</v>
      </c>
      <c r="U152" s="7">
        <v>6.7</v>
      </c>
      <c r="V152" s="7">
        <v>29</v>
      </c>
      <c r="W152" s="7">
        <v>6.6</v>
      </c>
      <c r="X152" s="11">
        <f>4+8.75</f>
        <v>12.75</v>
      </c>
      <c r="Y152">
        <v>5</v>
      </c>
      <c r="Z152">
        <v>5</v>
      </c>
      <c r="AA152" s="3">
        <v>10.7</v>
      </c>
      <c r="AB152" s="3">
        <v>4.3</v>
      </c>
      <c r="AC152" s="3">
        <v>10.6</v>
      </c>
      <c r="AD152" s="3">
        <v>4.5</v>
      </c>
      <c r="AE152" s="3">
        <v>10.6</v>
      </c>
      <c r="AF152" s="3">
        <v>3.5</v>
      </c>
      <c r="AG152" s="3">
        <v>10.3</v>
      </c>
      <c r="AH152" s="3">
        <v>4.3</v>
      </c>
      <c r="AI152" s="3">
        <v>10.6</v>
      </c>
      <c r="AJ152" s="3">
        <v>3.4</v>
      </c>
      <c r="AK152" s="3">
        <v>10.1</v>
      </c>
      <c r="AL152" s="3">
        <v>3.1</v>
      </c>
      <c r="AS152" t="s">
        <v>74</v>
      </c>
      <c r="AT152" t="s">
        <v>71</v>
      </c>
      <c r="AX152" s="1"/>
    </row>
    <row r="153" spans="1:50" x14ac:dyDescent="0.35">
      <c r="A153" s="1">
        <v>42738</v>
      </c>
      <c r="B153" t="s">
        <v>17</v>
      </c>
      <c r="C153">
        <v>4</v>
      </c>
      <c r="D153">
        <v>3</v>
      </c>
      <c r="E153">
        <v>13</v>
      </c>
      <c r="I153" s="11"/>
      <c r="L153" s="9"/>
      <c r="T153" s="7"/>
      <c r="U153" s="7"/>
      <c r="V153" s="7"/>
      <c r="W153" s="7"/>
      <c r="X153" s="11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t="s">
        <v>74</v>
      </c>
      <c r="AT153" t="s">
        <v>71</v>
      </c>
      <c r="AX153" s="1"/>
    </row>
    <row r="154" spans="1:50" x14ac:dyDescent="0.35">
      <c r="A154" s="1">
        <v>42738</v>
      </c>
      <c r="B154" t="s">
        <v>17</v>
      </c>
      <c r="C154">
        <v>4</v>
      </c>
      <c r="D154">
        <v>3</v>
      </c>
      <c r="E154">
        <v>14</v>
      </c>
      <c r="I154" s="11"/>
      <c r="L154" s="9"/>
      <c r="T154" s="7"/>
      <c r="U154" s="7"/>
      <c r="V154" s="7"/>
      <c r="W154" s="7"/>
      <c r="X154" s="11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  <c r="AX154" s="1"/>
    </row>
    <row r="155" spans="1:50" x14ac:dyDescent="0.35">
      <c r="A155" s="1">
        <v>42738</v>
      </c>
      <c r="B155" t="s">
        <v>17</v>
      </c>
      <c r="C155">
        <v>4</v>
      </c>
      <c r="D155">
        <v>3</v>
      </c>
      <c r="E155">
        <v>15</v>
      </c>
      <c r="I155" s="11"/>
      <c r="L155" s="9"/>
      <c r="T155" s="7"/>
      <c r="U155" s="7"/>
      <c r="V155" s="7"/>
      <c r="W155" s="7"/>
      <c r="X155" s="11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S155" t="s">
        <v>74</v>
      </c>
      <c r="AT155" t="s">
        <v>71</v>
      </c>
      <c r="AX155" s="1"/>
    </row>
    <row r="156" spans="1:50" x14ac:dyDescent="0.35">
      <c r="A156" s="1">
        <v>42738</v>
      </c>
      <c r="B156" t="s">
        <v>17</v>
      </c>
      <c r="C156">
        <v>4</v>
      </c>
      <c r="D156">
        <v>3</v>
      </c>
      <c r="E156">
        <v>16</v>
      </c>
      <c r="F156">
        <v>70</v>
      </c>
      <c r="G156">
        <v>89</v>
      </c>
      <c r="H156">
        <v>16</v>
      </c>
      <c r="I156" s="11">
        <v>3.4249999999999998</v>
      </c>
      <c r="J156">
        <v>0</v>
      </c>
      <c r="K156">
        <v>7</v>
      </c>
      <c r="L156" s="9">
        <v>2</v>
      </c>
      <c r="M156">
        <v>0</v>
      </c>
      <c r="N156">
        <v>7</v>
      </c>
      <c r="O156">
        <v>2</v>
      </c>
      <c r="P156">
        <v>0</v>
      </c>
      <c r="Q156">
        <v>1</v>
      </c>
      <c r="R156">
        <v>0</v>
      </c>
      <c r="S156">
        <v>4</v>
      </c>
      <c r="T156" s="7">
        <v>25</v>
      </c>
      <c r="U156" s="7">
        <v>6.2</v>
      </c>
      <c r="V156" s="7">
        <v>22</v>
      </c>
      <c r="W156" s="7">
        <v>4.5999999999999996</v>
      </c>
      <c r="X156" s="11">
        <v>3.4</v>
      </c>
      <c r="Y156">
        <v>5</v>
      </c>
      <c r="Z156">
        <v>5</v>
      </c>
      <c r="AA156" s="3">
        <v>10.5</v>
      </c>
      <c r="AB156" s="3">
        <v>4.4000000000000004</v>
      </c>
      <c r="AC156" s="3">
        <v>10.5</v>
      </c>
      <c r="AD156" s="3">
        <v>4.4000000000000004</v>
      </c>
      <c r="AE156" s="3">
        <v>10.5</v>
      </c>
      <c r="AF156" s="3">
        <v>4.5999999999999996</v>
      </c>
      <c r="AG156" s="3">
        <v>10.9</v>
      </c>
      <c r="AH156" s="3">
        <v>4.9000000000000004</v>
      </c>
      <c r="AI156" s="3">
        <v>10.7</v>
      </c>
      <c r="AJ156" s="3">
        <v>4.7</v>
      </c>
      <c r="AK156" s="3">
        <v>10.199999999999999</v>
      </c>
      <c r="AL156" s="3">
        <v>4.2</v>
      </c>
      <c r="AS156" t="s">
        <v>74</v>
      </c>
      <c r="AT156" t="s">
        <v>71</v>
      </c>
      <c r="AX156" s="1"/>
    </row>
    <row r="157" spans="1:50" x14ac:dyDescent="0.35">
      <c r="A157" s="1">
        <v>42738</v>
      </c>
      <c r="B157" t="s">
        <v>17</v>
      </c>
      <c r="C157">
        <v>4</v>
      </c>
      <c r="D157">
        <v>3</v>
      </c>
      <c r="E157">
        <v>17</v>
      </c>
      <c r="F157">
        <v>110</v>
      </c>
      <c r="G157">
        <v>95</v>
      </c>
      <c r="H157">
        <v>13</v>
      </c>
      <c r="I157" s="11">
        <v>4.2750000000000004</v>
      </c>
      <c r="J157">
        <v>0</v>
      </c>
      <c r="K157">
        <v>4</v>
      </c>
      <c r="L157" s="9">
        <v>1</v>
      </c>
      <c r="M157">
        <v>0</v>
      </c>
      <c r="N157">
        <v>4</v>
      </c>
      <c r="O157">
        <v>0</v>
      </c>
      <c r="P157">
        <v>1</v>
      </c>
      <c r="Q157">
        <v>0</v>
      </c>
      <c r="R157">
        <v>1</v>
      </c>
      <c r="S157">
        <v>2</v>
      </c>
      <c r="T157" s="7">
        <v>42</v>
      </c>
      <c r="U157" s="7">
        <v>8.3000000000000007</v>
      </c>
      <c r="V157" s="7">
        <v>0</v>
      </c>
      <c r="W157" s="7">
        <v>0</v>
      </c>
      <c r="X157" s="11">
        <v>4.2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>
        <v>42738</v>
      </c>
      <c r="B158" t="s">
        <v>17</v>
      </c>
      <c r="C158">
        <v>4</v>
      </c>
      <c r="D158">
        <v>3</v>
      </c>
      <c r="E158">
        <v>18</v>
      </c>
      <c r="I158" s="11"/>
      <c r="T158" s="7"/>
      <c r="U158" s="7"/>
      <c r="V158" s="7"/>
      <c r="W158" s="7"/>
      <c r="X158" s="11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>
        <v>42738</v>
      </c>
      <c r="B159" t="s">
        <v>17</v>
      </c>
      <c r="C159">
        <v>4</v>
      </c>
      <c r="D159">
        <v>3</v>
      </c>
      <c r="E159">
        <v>19</v>
      </c>
      <c r="F159">
        <v>55</v>
      </c>
      <c r="G159">
        <v>47</v>
      </c>
      <c r="H159">
        <v>17</v>
      </c>
      <c r="I159" s="11">
        <v>1.55</v>
      </c>
      <c r="J159">
        <v>0</v>
      </c>
      <c r="K159">
        <v>4</v>
      </c>
      <c r="L159">
        <v>3</v>
      </c>
      <c r="M159">
        <v>0</v>
      </c>
      <c r="N159">
        <v>5</v>
      </c>
      <c r="O159">
        <v>3</v>
      </c>
      <c r="P159">
        <v>0</v>
      </c>
      <c r="Q159">
        <v>1</v>
      </c>
      <c r="R159">
        <v>0</v>
      </c>
      <c r="S159">
        <v>1</v>
      </c>
      <c r="T159" s="7">
        <v>18</v>
      </c>
      <c r="U159" s="7">
        <v>7</v>
      </c>
      <c r="V159" s="7">
        <v>10</v>
      </c>
      <c r="W159" s="7">
        <v>6.7</v>
      </c>
      <c r="X159" s="11">
        <v>1.45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>
        <v>42738</v>
      </c>
      <c r="B160" t="s">
        <v>17</v>
      </c>
      <c r="C160">
        <v>4</v>
      </c>
      <c r="D160">
        <v>3</v>
      </c>
      <c r="E160">
        <v>20</v>
      </c>
      <c r="I160" s="11"/>
      <c r="T160" s="7"/>
      <c r="U160" s="7"/>
      <c r="V160" s="7"/>
      <c r="W160" s="7"/>
      <c r="X160" s="11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S160" t="s">
        <v>74</v>
      </c>
      <c r="AT160" t="s">
        <v>71</v>
      </c>
      <c r="AX160" s="1"/>
    </row>
    <row r="161" spans="1:50" x14ac:dyDescent="0.35">
      <c r="A161" s="1" t="s">
        <v>8</v>
      </c>
      <c r="B161" t="s">
        <v>19</v>
      </c>
      <c r="C161">
        <v>5</v>
      </c>
      <c r="D161">
        <v>3</v>
      </c>
      <c r="E161">
        <v>1</v>
      </c>
      <c r="F161">
        <v>40</v>
      </c>
      <c r="G161">
        <v>77</v>
      </c>
      <c r="H161">
        <v>12</v>
      </c>
      <c r="I161" s="11">
        <v>0.7</v>
      </c>
      <c r="J161">
        <v>0</v>
      </c>
      <c r="K161">
        <v>5</v>
      </c>
      <c r="L161">
        <v>6</v>
      </c>
      <c r="M161">
        <v>0</v>
      </c>
      <c r="N161">
        <v>4</v>
      </c>
      <c r="O161">
        <v>4</v>
      </c>
      <c r="P161">
        <v>0</v>
      </c>
      <c r="Q161">
        <v>0</v>
      </c>
      <c r="R161">
        <v>0</v>
      </c>
      <c r="S161">
        <v>0</v>
      </c>
      <c r="T161" s="7">
        <v>22</v>
      </c>
      <c r="U161" s="7">
        <v>4.8</v>
      </c>
      <c r="V161" s="7">
        <v>12</v>
      </c>
      <c r="W161" s="7">
        <v>2.6</v>
      </c>
      <c r="X161" s="11">
        <v>0.6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7">
        <v>3000</v>
      </c>
      <c r="AN161" s="7">
        <v>226.6</v>
      </c>
      <c r="AO161" s="7">
        <v>3000</v>
      </c>
      <c r="AP161" s="7">
        <v>264.2</v>
      </c>
      <c r="AQ161" s="7">
        <v>3000</v>
      </c>
      <c r="AR161" s="7">
        <v>267.2</v>
      </c>
      <c r="AS161" s="3" t="s">
        <v>74</v>
      </c>
      <c r="AT161" s="3" t="s">
        <v>71</v>
      </c>
      <c r="AX161" s="1"/>
    </row>
    <row r="162" spans="1:50" x14ac:dyDescent="0.35">
      <c r="A162" s="1" t="s">
        <v>8</v>
      </c>
      <c r="B162" t="s">
        <v>19</v>
      </c>
      <c r="C162">
        <v>5</v>
      </c>
      <c r="D162">
        <v>3</v>
      </c>
      <c r="E162">
        <v>2</v>
      </c>
      <c r="I162" s="11">
        <v>2.1</v>
      </c>
      <c r="J162">
        <v>0</v>
      </c>
      <c r="L162">
        <v>4</v>
      </c>
      <c r="T162" s="7"/>
      <c r="U162" s="7"/>
      <c r="V162" s="7"/>
      <c r="W162" s="7"/>
      <c r="X162" s="11">
        <v>1.9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S162" t="s">
        <v>75</v>
      </c>
      <c r="AT162" t="s">
        <v>70</v>
      </c>
      <c r="AX162" s="1"/>
    </row>
    <row r="163" spans="1:50" x14ac:dyDescent="0.35">
      <c r="A163" s="1" t="s">
        <v>8</v>
      </c>
      <c r="B163" t="s">
        <v>19</v>
      </c>
      <c r="C163">
        <v>5</v>
      </c>
      <c r="D163">
        <v>3</v>
      </c>
      <c r="E163">
        <v>3</v>
      </c>
      <c r="I163" s="11">
        <v>0.45</v>
      </c>
      <c r="J163">
        <v>0</v>
      </c>
      <c r="L163">
        <v>6</v>
      </c>
      <c r="T163" s="7"/>
      <c r="U163" s="7"/>
      <c r="V163" s="7"/>
      <c r="W163" s="7"/>
      <c r="X163" s="11">
        <v>0.3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 t="s">
        <v>8</v>
      </c>
      <c r="B164" t="s">
        <v>19</v>
      </c>
      <c r="C164">
        <v>5</v>
      </c>
      <c r="D164">
        <v>3</v>
      </c>
      <c r="E164">
        <v>4</v>
      </c>
      <c r="F164">
        <v>45</v>
      </c>
      <c r="G164">
        <v>48</v>
      </c>
      <c r="H164">
        <v>8</v>
      </c>
      <c r="I164" s="11">
        <v>0.75</v>
      </c>
      <c r="J164">
        <v>0</v>
      </c>
      <c r="K164">
        <v>7</v>
      </c>
      <c r="L164">
        <v>5</v>
      </c>
      <c r="M164">
        <v>0</v>
      </c>
      <c r="N164">
        <v>4</v>
      </c>
      <c r="O164">
        <v>2</v>
      </c>
      <c r="P164">
        <v>0</v>
      </c>
      <c r="Q164">
        <v>0</v>
      </c>
      <c r="R164">
        <v>0</v>
      </c>
      <c r="S164">
        <v>3</v>
      </c>
      <c r="T164" s="7">
        <v>19</v>
      </c>
      <c r="U164" s="7">
        <v>4.9000000000000004</v>
      </c>
      <c r="V164" s="7">
        <v>8</v>
      </c>
      <c r="W164" s="7">
        <v>2.8</v>
      </c>
      <c r="X164" s="11">
        <v>0.6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 t="s">
        <v>8</v>
      </c>
      <c r="B165" t="s">
        <v>19</v>
      </c>
      <c r="C165">
        <v>5</v>
      </c>
      <c r="D165">
        <v>3</v>
      </c>
      <c r="E165">
        <v>5</v>
      </c>
      <c r="I165" s="11"/>
      <c r="L165">
        <v>7</v>
      </c>
      <c r="T165" s="7"/>
      <c r="U165" s="7"/>
      <c r="V165" s="7"/>
      <c r="W165" s="7"/>
      <c r="X165" s="11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 t="s">
        <v>8</v>
      </c>
      <c r="B166" t="s">
        <v>19</v>
      </c>
      <c r="C166">
        <v>5</v>
      </c>
      <c r="D166">
        <v>3</v>
      </c>
      <c r="E166">
        <v>6</v>
      </c>
      <c r="I166" s="11">
        <v>6.5</v>
      </c>
      <c r="J166">
        <v>0</v>
      </c>
      <c r="L166">
        <v>0</v>
      </c>
      <c r="T166" s="7"/>
      <c r="U166" s="7"/>
      <c r="V166" s="7"/>
      <c r="W166" s="7"/>
      <c r="X166" s="11">
        <v>6.05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t="s">
        <v>75</v>
      </c>
      <c r="AT166" t="s">
        <v>70</v>
      </c>
      <c r="AX166" s="1"/>
    </row>
    <row r="167" spans="1:50" x14ac:dyDescent="0.35">
      <c r="A167" s="1" t="s">
        <v>8</v>
      </c>
      <c r="B167" t="s">
        <v>19</v>
      </c>
      <c r="C167">
        <v>5</v>
      </c>
      <c r="D167">
        <v>3</v>
      </c>
      <c r="E167">
        <v>7</v>
      </c>
      <c r="F167">
        <v>65</v>
      </c>
      <c r="G167">
        <v>48</v>
      </c>
      <c r="H167">
        <v>12</v>
      </c>
      <c r="I167" s="11">
        <v>2.2000000000000002</v>
      </c>
      <c r="J167">
        <v>0</v>
      </c>
      <c r="K167">
        <v>7</v>
      </c>
      <c r="L167">
        <v>4</v>
      </c>
      <c r="M167">
        <v>0</v>
      </c>
      <c r="N167">
        <v>7</v>
      </c>
      <c r="O167">
        <v>6</v>
      </c>
      <c r="P167">
        <v>0</v>
      </c>
      <c r="Q167">
        <v>1</v>
      </c>
      <c r="R167">
        <v>0</v>
      </c>
      <c r="S167">
        <v>0</v>
      </c>
      <c r="T167" s="7">
        <v>28</v>
      </c>
      <c r="U167" s="7">
        <v>7.6</v>
      </c>
      <c r="V167" s="7">
        <v>10</v>
      </c>
      <c r="W167" s="7">
        <v>3.9</v>
      </c>
      <c r="X167" s="11">
        <v>2.1</v>
      </c>
      <c r="Y167">
        <v>20</v>
      </c>
      <c r="Z167">
        <v>10</v>
      </c>
      <c r="AA167" s="4">
        <v>10.0741</v>
      </c>
      <c r="AB167" s="4">
        <v>3.3599000000000001</v>
      </c>
      <c r="AC167" s="4">
        <v>10.0587</v>
      </c>
      <c r="AD167" s="4">
        <v>3.7057000000000002</v>
      </c>
      <c r="AE167" s="4">
        <v>10.018800000000001</v>
      </c>
      <c r="AF167" s="4">
        <v>3.496</v>
      </c>
      <c r="AG167" s="4">
        <v>10.0504</v>
      </c>
      <c r="AH167" s="4">
        <v>2.8683999999999998</v>
      </c>
      <c r="AI167" s="4">
        <v>10.0177</v>
      </c>
      <c r="AJ167" s="4">
        <v>2.6175000000000002</v>
      </c>
      <c r="AK167" s="4">
        <v>10.065300000000001</v>
      </c>
      <c r="AL167" s="4">
        <v>2.9498000000000002</v>
      </c>
      <c r="AS167" t="s">
        <v>75</v>
      </c>
      <c r="AT167" t="s">
        <v>70</v>
      </c>
      <c r="AX167" s="1"/>
    </row>
    <row r="168" spans="1:50" x14ac:dyDescent="0.35">
      <c r="A168" s="1" t="s">
        <v>8</v>
      </c>
      <c r="B168" t="s">
        <v>19</v>
      </c>
      <c r="C168">
        <v>5</v>
      </c>
      <c r="D168">
        <v>3</v>
      </c>
      <c r="E168">
        <v>8</v>
      </c>
      <c r="I168" s="11">
        <v>3.35</v>
      </c>
      <c r="J168">
        <v>0</v>
      </c>
      <c r="L168">
        <v>1</v>
      </c>
      <c r="T168" s="7"/>
      <c r="U168" s="7"/>
      <c r="V168" s="7"/>
      <c r="W168" s="7"/>
      <c r="X168" s="11">
        <v>3.2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t="s">
        <v>75</v>
      </c>
      <c r="AT168" t="s">
        <v>70</v>
      </c>
      <c r="AX168" s="1"/>
    </row>
    <row r="169" spans="1:50" x14ac:dyDescent="0.35">
      <c r="A169" s="1" t="s">
        <v>8</v>
      </c>
      <c r="B169" t="s">
        <v>19</v>
      </c>
      <c r="C169">
        <v>5</v>
      </c>
      <c r="D169">
        <v>3</v>
      </c>
      <c r="E169">
        <v>9</v>
      </c>
      <c r="F169">
        <v>60</v>
      </c>
      <c r="G169">
        <v>90</v>
      </c>
      <c r="H169">
        <v>19</v>
      </c>
      <c r="I169" s="11">
        <v>4.4000000000000004</v>
      </c>
      <c r="J169">
        <v>1</v>
      </c>
      <c r="K169">
        <v>12</v>
      </c>
      <c r="L169">
        <v>0</v>
      </c>
      <c r="M169">
        <v>0</v>
      </c>
      <c r="N169">
        <v>10</v>
      </c>
      <c r="O169">
        <v>7</v>
      </c>
      <c r="P169">
        <v>3</v>
      </c>
      <c r="Q169">
        <v>0</v>
      </c>
      <c r="R169">
        <v>0</v>
      </c>
      <c r="S169">
        <v>0</v>
      </c>
      <c r="T169" s="7">
        <v>36</v>
      </c>
      <c r="U169" s="7">
        <v>5.2</v>
      </c>
      <c r="V169" s="7">
        <v>19</v>
      </c>
      <c r="W169" s="7">
        <v>5</v>
      </c>
      <c r="X169" s="11">
        <v>4.2</v>
      </c>
      <c r="Y169">
        <v>10</v>
      </c>
      <c r="Z169">
        <v>30</v>
      </c>
      <c r="AA169" s="4">
        <v>10.073700000000001</v>
      </c>
      <c r="AB169" s="4">
        <v>3.0150999999999999</v>
      </c>
      <c r="AC169" s="4">
        <v>10.054</v>
      </c>
      <c r="AD169" s="4">
        <v>3.1673</v>
      </c>
      <c r="AE169" s="4">
        <v>10.044600000000001</v>
      </c>
      <c r="AF169" s="4">
        <v>2.7543000000000002</v>
      </c>
      <c r="AG169" s="4">
        <v>10.0703</v>
      </c>
      <c r="AH169" s="4">
        <v>4.1189</v>
      </c>
      <c r="AI169" s="4">
        <v>10.0602</v>
      </c>
      <c r="AJ169" s="4">
        <v>3.8525999999999998</v>
      </c>
      <c r="AK169" s="4">
        <v>10.0032</v>
      </c>
      <c r="AL169" s="4">
        <v>3.7595000000000001</v>
      </c>
      <c r="AS169" t="s">
        <v>75</v>
      </c>
      <c r="AT169" t="s">
        <v>70</v>
      </c>
      <c r="AX169" s="1"/>
    </row>
    <row r="170" spans="1:50" x14ac:dyDescent="0.35">
      <c r="A170" s="1" t="s">
        <v>8</v>
      </c>
      <c r="B170" t="s">
        <v>19</v>
      </c>
      <c r="C170">
        <v>5</v>
      </c>
      <c r="D170">
        <v>3</v>
      </c>
      <c r="E170">
        <v>10</v>
      </c>
      <c r="F170">
        <v>49</v>
      </c>
      <c r="G170">
        <v>60</v>
      </c>
      <c r="H170">
        <v>14</v>
      </c>
      <c r="I170" s="11">
        <v>1.75</v>
      </c>
      <c r="J170">
        <v>0</v>
      </c>
      <c r="K170">
        <v>8</v>
      </c>
      <c r="L170">
        <v>2</v>
      </c>
      <c r="M170">
        <v>0</v>
      </c>
      <c r="N170">
        <v>5</v>
      </c>
      <c r="O170">
        <v>5</v>
      </c>
      <c r="P170">
        <v>0</v>
      </c>
      <c r="Q170">
        <v>0</v>
      </c>
      <c r="R170">
        <v>0</v>
      </c>
      <c r="S170">
        <v>0</v>
      </c>
      <c r="T170" s="7">
        <v>24</v>
      </c>
      <c r="U170" s="7">
        <v>6.6</v>
      </c>
      <c r="V170" s="7">
        <v>11</v>
      </c>
      <c r="W170" s="7">
        <v>4.2</v>
      </c>
      <c r="X170" s="11">
        <v>1.55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S170" t="s">
        <v>75</v>
      </c>
      <c r="AT170" t="s">
        <v>70</v>
      </c>
      <c r="AX170" s="1"/>
    </row>
    <row r="171" spans="1:50" x14ac:dyDescent="0.35">
      <c r="A171" s="1" t="s">
        <v>8</v>
      </c>
      <c r="B171" t="s">
        <v>19</v>
      </c>
      <c r="C171">
        <v>5</v>
      </c>
      <c r="D171">
        <v>3</v>
      </c>
      <c r="E171">
        <v>11</v>
      </c>
      <c r="I171" s="11"/>
      <c r="L171">
        <v>11</v>
      </c>
      <c r="T171" s="7"/>
      <c r="U171" s="7"/>
      <c r="V171" s="7"/>
      <c r="W171" s="7"/>
      <c r="X171" s="11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S171" t="s">
        <v>75</v>
      </c>
      <c r="AT171" t="s">
        <v>70</v>
      </c>
      <c r="AX171" s="1"/>
    </row>
    <row r="172" spans="1:50" x14ac:dyDescent="0.35">
      <c r="A172" s="1" t="s">
        <v>8</v>
      </c>
      <c r="B172" t="s">
        <v>19</v>
      </c>
      <c r="C172">
        <v>5</v>
      </c>
      <c r="D172">
        <v>3</v>
      </c>
      <c r="E172">
        <v>12</v>
      </c>
      <c r="I172" s="11"/>
      <c r="L172">
        <v>9</v>
      </c>
      <c r="T172" s="7"/>
      <c r="U172" s="7"/>
      <c r="V172" s="7"/>
      <c r="W172" s="7"/>
      <c r="X172" s="11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 t="s">
        <v>8</v>
      </c>
      <c r="B173" t="s">
        <v>19</v>
      </c>
      <c r="C173">
        <v>5</v>
      </c>
      <c r="D173">
        <v>3</v>
      </c>
      <c r="E173">
        <v>13</v>
      </c>
      <c r="I173" s="11"/>
      <c r="L173">
        <v>6</v>
      </c>
      <c r="T173" s="7"/>
      <c r="U173" s="7"/>
      <c r="V173" s="7"/>
      <c r="W173" s="7"/>
      <c r="X173" s="11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 t="s">
        <v>8</v>
      </c>
      <c r="B174" t="s">
        <v>19</v>
      </c>
      <c r="C174">
        <v>5</v>
      </c>
      <c r="D174">
        <v>3</v>
      </c>
      <c r="E174">
        <v>14</v>
      </c>
      <c r="F174">
        <v>49</v>
      </c>
      <c r="G174">
        <v>88</v>
      </c>
      <c r="H174">
        <v>10</v>
      </c>
      <c r="I174" s="11">
        <v>3.65</v>
      </c>
      <c r="J174">
        <v>1</v>
      </c>
      <c r="K174">
        <v>6</v>
      </c>
      <c r="L174">
        <v>5</v>
      </c>
      <c r="M174">
        <v>0</v>
      </c>
      <c r="N174">
        <v>6</v>
      </c>
      <c r="O174">
        <v>5</v>
      </c>
      <c r="P174">
        <v>1</v>
      </c>
      <c r="Q174">
        <v>0</v>
      </c>
      <c r="R174">
        <v>0</v>
      </c>
      <c r="S174">
        <v>0</v>
      </c>
      <c r="T174" s="7">
        <v>37</v>
      </c>
      <c r="U174" s="7">
        <v>7.7</v>
      </c>
      <c r="V174" s="7">
        <v>20</v>
      </c>
      <c r="W174" s="7">
        <v>5.9</v>
      </c>
      <c r="X174" s="11">
        <v>3.5</v>
      </c>
      <c r="Y174">
        <v>30</v>
      </c>
      <c r="Z174">
        <v>30</v>
      </c>
      <c r="AA174" s="4">
        <v>10.055400000000001</v>
      </c>
      <c r="AB174" s="4">
        <v>3.5659000000000001</v>
      </c>
      <c r="AC174" s="4">
        <v>10.0129</v>
      </c>
      <c r="AD174" s="4">
        <v>3.2324000000000002</v>
      </c>
      <c r="AE174" s="4">
        <v>10.0184</v>
      </c>
      <c r="AF174" s="4">
        <v>3.3601000000000001</v>
      </c>
      <c r="AG174" s="4">
        <v>10.016999999999999</v>
      </c>
      <c r="AH174" s="4">
        <v>2.0011000000000001</v>
      </c>
      <c r="AI174" s="4">
        <v>10.008800000000001</v>
      </c>
      <c r="AJ174" s="4">
        <v>2.3816999999999999</v>
      </c>
      <c r="AK174" s="4">
        <v>10.046900000000001</v>
      </c>
      <c r="AL174" s="4">
        <v>2.4519000000000002</v>
      </c>
      <c r="AS174" t="s">
        <v>75</v>
      </c>
      <c r="AT174" t="s">
        <v>70</v>
      </c>
      <c r="AX174" s="1"/>
    </row>
    <row r="175" spans="1:50" x14ac:dyDescent="0.35">
      <c r="A175" s="1" t="s">
        <v>8</v>
      </c>
      <c r="B175" t="s">
        <v>19</v>
      </c>
      <c r="C175">
        <v>5</v>
      </c>
      <c r="D175">
        <v>3</v>
      </c>
      <c r="E175">
        <v>15</v>
      </c>
      <c r="F175">
        <v>50</v>
      </c>
      <c r="G175">
        <v>54</v>
      </c>
      <c r="H175">
        <v>10</v>
      </c>
      <c r="I175" s="11">
        <v>2.2000000000000002</v>
      </c>
      <c r="J175">
        <v>0</v>
      </c>
      <c r="K175">
        <v>9</v>
      </c>
      <c r="L175">
        <v>6</v>
      </c>
      <c r="M175">
        <v>0</v>
      </c>
      <c r="N175">
        <v>9</v>
      </c>
      <c r="O175">
        <v>3</v>
      </c>
      <c r="P175">
        <v>3</v>
      </c>
      <c r="Q175">
        <v>0</v>
      </c>
      <c r="R175">
        <v>1</v>
      </c>
      <c r="S175">
        <v>2</v>
      </c>
      <c r="T175" s="7">
        <v>33</v>
      </c>
      <c r="U175" s="7">
        <v>4.7</v>
      </c>
      <c r="V175" s="7">
        <v>11</v>
      </c>
      <c r="W175" s="7">
        <v>3.8</v>
      </c>
      <c r="X175" s="11">
        <v>2.0499999999999998</v>
      </c>
      <c r="Y175">
        <v>10</v>
      </c>
      <c r="Z175">
        <v>10</v>
      </c>
      <c r="AA175" s="4">
        <v>10.020799999999999</v>
      </c>
      <c r="AB175" s="4">
        <v>3.5171999999999999</v>
      </c>
      <c r="AC175" s="4">
        <v>10.0326</v>
      </c>
      <c r="AD175" s="4">
        <v>3.2313999999999998</v>
      </c>
      <c r="AE175" s="4">
        <v>10.038</v>
      </c>
      <c r="AF175" s="4">
        <v>3.5868000000000002</v>
      </c>
      <c r="AG175" s="4">
        <v>10.006</v>
      </c>
      <c r="AH175" s="4">
        <v>3.6358999999999999</v>
      </c>
      <c r="AI175" s="4">
        <v>10.0814</v>
      </c>
      <c r="AJ175" s="4">
        <v>3.5836000000000001</v>
      </c>
      <c r="AK175" s="4">
        <v>10.066000000000001</v>
      </c>
      <c r="AL175" s="4">
        <v>3.6924000000000001</v>
      </c>
      <c r="AS175" t="s">
        <v>75</v>
      </c>
      <c r="AT175" t="s">
        <v>70</v>
      </c>
      <c r="AX175" s="1"/>
    </row>
    <row r="176" spans="1:50" x14ac:dyDescent="0.35">
      <c r="A176" s="1" t="s">
        <v>8</v>
      </c>
      <c r="B176" t="s">
        <v>19</v>
      </c>
      <c r="C176">
        <v>5</v>
      </c>
      <c r="D176">
        <v>3</v>
      </c>
      <c r="E176">
        <v>16</v>
      </c>
      <c r="I176" s="11">
        <v>2.2000000000000002</v>
      </c>
      <c r="J176">
        <v>0</v>
      </c>
      <c r="L176">
        <v>4</v>
      </c>
      <c r="T176" s="7"/>
      <c r="U176" s="7"/>
      <c r="V176" s="7"/>
      <c r="W176" s="7"/>
      <c r="X176" s="11">
        <v>2.1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 t="s">
        <v>8</v>
      </c>
      <c r="B177" t="s">
        <v>19</v>
      </c>
      <c r="C177">
        <v>5</v>
      </c>
      <c r="D177">
        <v>3</v>
      </c>
      <c r="E177">
        <v>17</v>
      </c>
      <c r="F177">
        <v>68</v>
      </c>
      <c r="G177">
        <v>55</v>
      </c>
      <c r="H177">
        <v>10</v>
      </c>
      <c r="I177" s="11">
        <v>0.95</v>
      </c>
      <c r="J177">
        <v>0</v>
      </c>
      <c r="K177">
        <v>4</v>
      </c>
      <c r="L177">
        <v>2</v>
      </c>
      <c r="M177">
        <v>0</v>
      </c>
      <c r="N177">
        <v>4</v>
      </c>
      <c r="O177">
        <v>2</v>
      </c>
      <c r="P177">
        <v>0</v>
      </c>
      <c r="Q177">
        <v>1</v>
      </c>
      <c r="R177">
        <v>0</v>
      </c>
      <c r="S177">
        <v>1</v>
      </c>
      <c r="T177" s="7">
        <v>22</v>
      </c>
      <c r="U177" s="7">
        <v>6.2</v>
      </c>
      <c r="V177" s="7">
        <v>12</v>
      </c>
      <c r="W177" s="7">
        <v>3</v>
      </c>
      <c r="X177" s="11">
        <v>0.7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S177" t="s">
        <v>75</v>
      </c>
      <c r="AT177" t="s">
        <v>70</v>
      </c>
      <c r="AX177" s="1"/>
    </row>
    <row r="178" spans="1:50" x14ac:dyDescent="0.35">
      <c r="A178" s="1" t="s">
        <v>8</v>
      </c>
      <c r="B178" t="s">
        <v>19</v>
      </c>
      <c r="C178">
        <v>5</v>
      </c>
      <c r="D178">
        <v>3</v>
      </c>
      <c r="E178">
        <v>18</v>
      </c>
      <c r="F178">
        <v>40</v>
      </c>
      <c r="G178">
        <v>40</v>
      </c>
      <c r="H178">
        <v>12</v>
      </c>
      <c r="I178" s="11">
        <v>0.55000000000000004</v>
      </c>
      <c r="J178">
        <v>0</v>
      </c>
      <c r="K178">
        <v>1</v>
      </c>
      <c r="L178">
        <v>10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 s="7">
        <v>20</v>
      </c>
      <c r="U178" s="7">
        <v>5.7</v>
      </c>
      <c r="V178" s="7">
        <v>0</v>
      </c>
      <c r="W178" s="7">
        <v>0</v>
      </c>
      <c r="X178" s="11">
        <v>0.35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 t="s">
        <v>8</v>
      </c>
      <c r="B179" t="s">
        <v>19</v>
      </c>
      <c r="C179">
        <v>5</v>
      </c>
      <c r="D179">
        <v>3</v>
      </c>
      <c r="E179">
        <v>19</v>
      </c>
      <c r="F179">
        <v>81</v>
      </c>
      <c r="G179">
        <v>60</v>
      </c>
      <c r="H179">
        <v>13</v>
      </c>
      <c r="I179" s="11">
        <v>3.5</v>
      </c>
      <c r="J179">
        <v>0</v>
      </c>
      <c r="K179">
        <v>12</v>
      </c>
      <c r="L179">
        <v>1</v>
      </c>
      <c r="M179">
        <v>0</v>
      </c>
      <c r="N179">
        <v>12</v>
      </c>
      <c r="O179">
        <v>9</v>
      </c>
      <c r="P179">
        <v>0</v>
      </c>
      <c r="Q179">
        <v>0</v>
      </c>
      <c r="R179">
        <v>1</v>
      </c>
      <c r="S179">
        <v>2</v>
      </c>
      <c r="T179" s="7">
        <v>26</v>
      </c>
      <c r="U179" s="7">
        <v>5.4</v>
      </c>
      <c r="V179" s="7">
        <v>10</v>
      </c>
      <c r="W179" s="7">
        <v>3.5</v>
      </c>
      <c r="X179" s="11">
        <v>3.4</v>
      </c>
      <c r="Y179">
        <v>20</v>
      </c>
      <c r="Z179">
        <v>20</v>
      </c>
      <c r="AA179" s="4">
        <v>10.001300000000001</v>
      </c>
      <c r="AB179" s="4">
        <v>3.6753999999999998</v>
      </c>
      <c r="AC179" s="4">
        <v>10.0595</v>
      </c>
      <c r="AD179" s="4">
        <v>3.9687000000000001</v>
      </c>
      <c r="AE179" s="4">
        <v>10.0396</v>
      </c>
      <c r="AF179" s="4">
        <v>3.9115000000000002</v>
      </c>
      <c r="AG179" s="4">
        <v>10.0169</v>
      </c>
      <c r="AH179" s="4">
        <v>4.2849000000000004</v>
      </c>
      <c r="AI179" s="4">
        <v>10.0389</v>
      </c>
      <c r="AJ179" s="4">
        <v>3.4613999999999998</v>
      </c>
      <c r="AK179" s="4">
        <v>10.029500000000001</v>
      </c>
      <c r="AL179" s="4">
        <v>4.3773999999999997</v>
      </c>
      <c r="AS179" t="s">
        <v>75</v>
      </c>
      <c r="AT179" t="s">
        <v>70</v>
      </c>
      <c r="AX179" s="1"/>
    </row>
    <row r="180" spans="1:50" x14ac:dyDescent="0.35">
      <c r="A180" s="1" t="s">
        <v>8</v>
      </c>
      <c r="B180" t="s">
        <v>19</v>
      </c>
      <c r="C180">
        <v>5</v>
      </c>
      <c r="D180">
        <v>3</v>
      </c>
      <c r="E180">
        <v>20</v>
      </c>
      <c r="I180" s="11"/>
      <c r="L180">
        <v>7</v>
      </c>
      <c r="T180" s="7"/>
      <c r="U180" s="7"/>
      <c r="V180" s="7"/>
      <c r="W180" s="7"/>
      <c r="X180" s="11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>
        <v>42738</v>
      </c>
      <c r="B181" t="s">
        <v>16</v>
      </c>
      <c r="C181">
        <v>5</v>
      </c>
      <c r="D181">
        <v>3</v>
      </c>
      <c r="E181">
        <v>1</v>
      </c>
      <c r="I181" s="11"/>
      <c r="T181" s="7"/>
      <c r="U181" s="7"/>
      <c r="V181" s="7"/>
      <c r="W181" s="7"/>
      <c r="X181" s="11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>
        <v>42738</v>
      </c>
      <c r="B182" t="s">
        <v>16</v>
      </c>
      <c r="C182">
        <v>5</v>
      </c>
      <c r="D182">
        <v>3</v>
      </c>
      <c r="E182">
        <v>2</v>
      </c>
      <c r="F182">
        <v>112</v>
      </c>
      <c r="G182">
        <v>134</v>
      </c>
      <c r="H182">
        <v>17</v>
      </c>
      <c r="I182" s="11">
        <v>2.8250000000000002</v>
      </c>
      <c r="J182">
        <v>0</v>
      </c>
      <c r="K182">
        <v>6</v>
      </c>
      <c r="L182">
        <v>0</v>
      </c>
      <c r="M182">
        <v>0</v>
      </c>
      <c r="N182">
        <v>6</v>
      </c>
      <c r="O182">
        <v>0</v>
      </c>
      <c r="P182">
        <v>2</v>
      </c>
      <c r="Q182">
        <v>0</v>
      </c>
      <c r="R182">
        <v>2</v>
      </c>
      <c r="S182">
        <v>2</v>
      </c>
      <c r="T182" s="7">
        <v>36</v>
      </c>
      <c r="U182" s="7">
        <v>7.1</v>
      </c>
      <c r="V182" s="7">
        <v>12</v>
      </c>
      <c r="W182" s="7">
        <v>3.6</v>
      </c>
      <c r="X182" s="11">
        <v>2.7749999999999999</v>
      </c>
      <c r="Y182">
        <v>20</v>
      </c>
      <c r="Z182">
        <v>7.5</v>
      </c>
      <c r="AA182" s="3">
        <v>10</v>
      </c>
      <c r="AB182" s="3">
        <v>4</v>
      </c>
      <c r="AC182" s="3">
        <v>10</v>
      </c>
      <c r="AD182" s="3">
        <v>3.5</v>
      </c>
      <c r="AE182" s="3">
        <v>10.1</v>
      </c>
      <c r="AF182" s="3">
        <v>3.9</v>
      </c>
      <c r="AG182" s="3">
        <v>10.1</v>
      </c>
      <c r="AH182" s="3">
        <v>4.2</v>
      </c>
      <c r="AI182" s="3">
        <v>10.1</v>
      </c>
      <c r="AJ182" s="3">
        <v>4.0999999999999996</v>
      </c>
      <c r="AK182" s="3">
        <v>10</v>
      </c>
      <c r="AL182" s="3">
        <v>3.9</v>
      </c>
      <c r="AM182">
        <v>3000.3</v>
      </c>
      <c r="AN182">
        <v>231.3</v>
      </c>
      <c r="AO182">
        <v>2999.9</v>
      </c>
      <c r="AP182">
        <v>266.7</v>
      </c>
      <c r="AQ182">
        <v>3000</v>
      </c>
      <c r="AR182">
        <v>259.8</v>
      </c>
      <c r="AS182" s="3" t="s">
        <v>75</v>
      </c>
      <c r="AT182" s="3" t="s">
        <v>71</v>
      </c>
      <c r="AX182" s="1"/>
    </row>
    <row r="183" spans="1:50" x14ac:dyDescent="0.35">
      <c r="A183" s="1">
        <v>42738</v>
      </c>
      <c r="B183" t="s">
        <v>16</v>
      </c>
      <c r="C183">
        <v>5</v>
      </c>
      <c r="D183">
        <v>3</v>
      </c>
      <c r="E183">
        <v>3</v>
      </c>
      <c r="I183" s="11"/>
      <c r="T183" s="7"/>
      <c r="U183" s="7"/>
      <c r="V183" s="7"/>
      <c r="W183" s="7"/>
      <c r="X183" s="11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S183" t="s">
        <v>75</v>
      </c>
      <c r="AT183" t="s">
        <v>71</v>
      </c>
      <c r="AX183" s="1"/>
    </row>
    <row r="184" spans="1:50" x14ac:dyDescent="0.35">
      <c r="A184" s="1">
        <v>42738</v>
      </c>
      <c r="B184" t="s">
        <v>16</v>
      </c>
      <c r="C184">
        <v>5</v>
      </c>
      <c r="D184">
        <v>3</v>
      </c>
      <c r="E184">
        <v>4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>
        <v>42738</v>
      </c>
      <c r="B185" t="s">
        <v>16</v>
      </c>
      <c r="C185">
        <v>5</v>
      </c>
      <c r="D185">
        <v>3</v>
      </c>
      <c r="E185">
        <v>5</v>
      </c>
      <c r="F185">
        <v>79</v>
      </c>
      <c r="G185">
        <v>59</v>
      </c>
      <c r="H185">
        <v>15</v>
      </c>
      <c r="I185" s="11">
        <v>2.875</v>
      </c>
      <c r="J185">
        <v>0</v>
      </c>
      <c r="K185">
        <v>6</v>
      </c>
      <c r="L185">
        <v>1</v>
      </c>
      <c r="M185">
        <v>0</v>
      </c>
      <c r="N185">
        <v>6</v>
      </c>
      <c r="O185">
        <v>0</v>
      </c>
      <c r="P185">
        <v>2</v>
      </c>
      <c r="Q185">
        <v>0</v>
      </c>
      <c r="R185">
        <v>0</v>
      </c>
      <c r="S185">
        <v>4</v>
      </c>
      <c r="T185" s="7">
        <v>28</v>
      </c>
      <c r="U185" s="7">
        <v>7.2</v>
      </c>
      <c r="V185" s="7">
        <v>13</v>
      </c>
      <c r="W185" s="7">
        <v>5.3</v>
      </c>
      <c r="X185" s="11">
        <v>2.7749999999999999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t="s">
        <v>75</v>
      </c>
      <c r="AT185" t="s">
        <v>71</v>
      </c>
      <c r="AX185" s="1"/>
    </row>
    <row r="186" spans="1:50" x14ac:dyDescent="0.35">
      <c r="A186" s="1">
        <v>42738</v>
      </c>
      <c r="B186" t="s">
        <v>16</v>
      </c>
      <c r="C186">
        <v>5</v>
      </c>
      <c r="D186">
        <v>3</v>
      </c>
      <c r="E186">
        <v>6</v>
      </c>
      <c r="I186" s="11"/>
      <c r="K186" s="9"/>
      <c r="T186" s="7"/>
      <c r="U186" s="7"/>
      <c r="V186" s="7"/>
      <c r="W186" s="7"/>
      <c r="X186" s="11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S186" t="s">
        <v>75</v>
      </c>
      <c r="AT186" t="s">
        <v>71</v>
      </c>
      <c r="AX186" s="1"/>
    </row>
    <row r="187" spans="1:50" x14ac:dyDescent="0.35">
      <c r="A187" s="1">
        <v>42738</v>
      </c>
      <c r="B187" t="s">
        <v>16</v>
      </c>
      <c r="C187">
        <v>5</v>
      </c>
      <c r="D187">
        <v>3</v>
      </c>
      <c r="E187">
        <v>7</v>
      </c>
      <c r="F187">
        <v>85</v>
      </c>
      <c r="G187">
        <v>104</v>
      </c>
      <c r="H187">
        <v>14</v>
      </c>
      <c r="I187" s="11">
        <v>5.875</v>
      </c>
      <c r="J187">
        <v>0</v>
      </c>
      <c r="K187" s="9">
        <v>7</v>
      </c>
      <c r="L187">
        <v>0</v>
      </c>
      <c r="M187">
        <v>0</v>
      </c>
      <c r="N187">
        <v>7</v>
      </c>
      <c r="O187">
        <v>0</v>
      </c>
      <c r="P187">
        <v>1</v>
      </c>
      <c r="Q187">
        <v>4</v>
      </c>
      <c r="R187">
        <v>2</v>
      </c>
      <c r="S187">
        <v>0</v>
      </c>
      <c r="T187" s="7">
        <v>42</v>
      </c>
      <c r="U187" s="7">
        <v>5.6</v>
      </c>
      <c r="V187" s="7">
        <v>7</v>
      </c>
      <c r="W187" s="7">
        <v>4.2</v>
      </c>
      <c r="X187" s="11">
        <v>4.8</v>
      </c>
      <c r="Y187">
        <v>30</v>
      </c>
      <c r="Z187">
        <v>20</v>
      </c>
      <c r="AA187" s="3">
        <v>10.5</v>
      </c>
      <c r="AB187" s="3">
        <v>3.9</v>
      </c>
      <c r="AC187" s="3">
        <v>10.1</v>
      </c>
      <c r="AD187" s="3">
        <v>3.4</v>
      </c>
      <c r="AE187" s="3">
        <v>10.1</v>
      </c>
      <c r="AF187" s="3">
        <v>3</v>
      </c>
      <c r="AG187" s="3">
        <v>10.1</v>
      </c>
      <c r="AH187" s="3">
        <v>4.4000000000000004</v>
      </c>
      <c r="AI187" s="3">
        <v>10.199999999999999</v>
      </c>
      <c r="AJ187" s="3">
        <v>4.2</v>
      </c>
      <c r="AK187" s="3">
        <v>9.8000000000000007</v>
      </c>
      <c r="AL187" s="3">
        <v>3.9</v>
      </c>
      <c r="AS187" t="s">
        <v>75</v>
      </c>
      <c r="AT187" t="s">
        <v>71</v>
      </c>
      <c r="AX187" s="1"/>
    </row>
    <row r="188" spans="1:50" x14ac:dyDescent="0.35">
      <c r="A188" s="1">
        <v>42738</v>
      </c>
      <c r="B188" t="s">
        <v>16</v>
      </c>
      <c r="C188">
        <v>5</v>
      </c>
      <c r="D188">
        <v>3</v>
      </c>
      <c r="E188">
        <v>8</v>
      </c>
      <c r="F188">
        <v>60</v>
      </c>
      <c r="G188">
        <v>80</v>
      </c>
      <c r="H188">
        <v>17</v>
      </c>
      <c r="I188" s="11">
        <v>2.65</v>
      </c>
      <c r="J188">
        <v>0</v>
      </c>
      <c r="K188" s="9">
        <v>8</v>
      </c>
      <c r="L188">
        <v>1</v>
      </c>
      <c r="M188">
        <v>0</v>
      </c>
      <c r="N188">
        <v>7</v>
      </c>
      <c r="O188">
        <v>2</v>
      </c>
      <c r="P188">
        <v>0</v>
      </c>
      <c r="Q188">
        <v>2</v>
      </c>
      <c r="R188">
        <v>1</v>
      </c>
      <c r="S188">
        <v>2</v>
      </c>
      <c r="T188" s="7">
        <v>32</v>
      </c>
      <c r="U188" s="7">
        <v>5.4</v>
      </c>
      <c r="V188" s="7">
        <v>9</v>
      </c>
      <c r="W188" s="7">
        <v>5.5</v>
      </c>
      <c r="X188" s="11">
        <v>2.5249999999999999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t="s">
        <v>75</v>
      </c>
      <c r="AT188" t="s">
        <v>71</v>
      </c>
      <c r="AX188" s="1"/>
    </row>
    <row r="189" spans="1:50" x14ac:dyDescent="0.35">
      <c r="A189" s="1">
        <v>42738</v>
      </c>
      <c r="B189" t="s">
        <v>16</v>
      </c>
      <c r="C189">
        <v>5</v>
      </c>
      <c r="D189">
        <v>3</v>
      </c>
      <c r="E189">
        <v>9</v>
      </c>
      <c r="F189">
        <v>83</v>
      </c>
      <c r="G189">
        <v>80</v>
      </c>
      <c r="H189">
        <v>5</v>
      </c>
      <c r="I189" s="11">
        <v>1.55</v>
      </c>
      <c r="J189">
        <v>0</v>
      </c>
      <c r="K189" s="9">
        <v>3</v>
      </c>
      <c r="L189">
        <v>1</v>
      </c>
      <c r="M189">
        <v>0</v>
      </c>
      <c r="N189">
        <v>3</v>
      </c>
      <c r="O189">
        <v>1</v>
      </c>
      <c r="P189">
        <v>0</v>
      </c>
      <c r="Q189">
        <v>1</v>
      </c>
      <c r="R189">
        <v>0</v>
      </c>
      <c r="S189">
        <v>1</v>
      </c>
      <c r="T189" s="7">
        <v>22</v>
      </c>
      <c r="U189" s="7">
        <v>7.7</v>
      </c>
      <c r="V189" s="7">
        <v>14</v>
      </c>
      <c r="W189" s="7">
        <v>5.6</v>
      </c>
      <c r="X189" s="11">
        <v>1.375</v>
      </c>
      <c r="Y189">
        <v>30</v>
      </c>
      <c r="Z189">
        <v>100</v>
      </c>
      <c r="AA189" s="3">
        <v>10.3</v>
      </c>
      <c r="AB189" s="3">
        <v>3.8</v>
      </c>
      <c r="AC189" s="3">
        <v>10.1</v>
      </c>
      <c r="AD189" s="3">
        <v>3.7</v>
      </c>
      <c r="AE189" s="3">
        <v>10.4</v>
      </c>
      <c r="AF189" s="3">
        <v>4</v>
      </c>
      <c r="AG189" s="3">
        <v>10.3</v>
      </c>
      <c r="AH189" s="3">
        <v>4.2</v>
      </c>
      <c r="AI189" s="3">
        <v>10.199999999999999</v>
      </c>
      <c r="AJ189" s="3">
        <v>4.0999999999999996</v>
      </c>
      <c r="AK189" s="3">
        <v>10.3</v>
      </c>
      <c r="AL189" s="3">
        <v>4.3</v>
      </c>
      <c r="AS189" t="s">
        <v>75</v>
      </c>
      <c r="AT189" t="s">
        <v>71</v>
      </c>
      <c r="AX189" s="1"/>
    </row>
    <row r="190" spans="1:50" x14ac:dyDescent="0.35">
      <c r="A190" s="1">
        <v>42738</v>
      </c>
      <c r="B190" t="s">
        <v>16</v>
      </c>
      <c r="C190">
        <v>5</v>
      </c>
      <c r="D190">
        <v>3</v>
      </c>
      <c r="E190">
        <v>10</v>
      </c>
      <c r="F190">
        <v>50</v>
      </c>
      <c r="G190">
        <v>85</v>
      </c>
      <c r="H190">
        <v>7</v>
      </c>
      <c r="I190" s="11">
        <v>1.9</v>
      </c>
      <c r="J190">
        <v>0</v>
      </c>
      <c r="K190" s="9">
        <v>7</v>
      </c>
      <c r="L190">
        <v>1</v>
      </c>
      <c r="M190">
        <v>0</v>
      </c>
      <c r="N190">
        <v>7</v>
      </c>
      <c r="O190">
        <v>0</v>
      </c>
      <c r="P190">
        <v>0</v>
      </c>
      <c r="Q190">
        <v>3</v>
      </c>
      <c r="R190">
        <v>2</v>
      </c>
      <c r="S190">
        <v>2</v>
      </c>
      <c r="T190" s="7">
        <v>28</v>
      </c>
      <c r="U190" s="7">
        <v>7.4</v>
      </c>
      <c r="V190" s="7">
        <v>14</v>
      </c>
      <c r="W190" s="7">
        <v>3.8</v>
      </c>
      <c r="X190" s="11">
        <v>1.8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S190" t="s">
        <v>75</v>
      </c>
      <c r="AT190" t="s">
        <v>71</v>
      </c>
      <c r="AX190" s="1"/>
    </row>
    <row r="191" spans="1:50" x14ac:dyDescent="0.35">
      <c r="A191" s="1">
        <v>42738</v>
      </c>
      <c r="B191" t="s">
        <v>16</v>
      </c>
      <c r="C191">
        <v>5</v>
      </c>
      <c r="D191">
        <v>3</v>
      </c>
      <c r="E191">
        <v>11</v>
      </c>
      <c r="I191" s="11"/>
      <c r="K191" s="9"/>
      <c r="T191" s="7"/>
      <c r="U191" s="7"/>
      <c r="V191" s="7"/>
      <c r="W191" s="7"/>
      <c r="X191" s="11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>
        <v>42738</v>
      </c>
      <c r="B192" t="s">
        <v>16</v>
      </c>
      <c r="C192">
        <v>5</v>
      </c>
      <c r="D192">
        <v>3</v>
      </c>
      <c r="E192">
        <v>12</v>
      </c>
      <c r="F192">
        <v>98</v>
      </c>
      <c r="G192">
        <v>82</v>
      </c>
      <c r="H192">
        <v>17</v>
      </c>
      <c r="I192" s="11">
        <v>4.6749999999999998</v>
      </c>
      <c r="J192">
        <v>0</v>
      </c>
      <c r="K192" s="9">
        <v>9</v>
      </c>
      <c r="L192">
        <v>1</v>
      </c>
      <c r="M192">
        <v>0</v>
      </c>
      <c r="N192">
        <v>8</v>
      </c>
      <c r="O192">
        <v>0</v>
      </c>
      <c r="P192">
        <v>1</v>
      </c>
      <c r="Q192">
        <v>3</v>
      </c>
      <c r="R192">
        <v>2</v>
      </c>
      <c r="S192">
        <v>2</v>
      </c>
      <c r="T192" s="7">
        <v>20</v>
      </c>
      <c r="U192" s="7">
        <v>5.7</v>
      </c>
      <c r="V192" s="7">
        <v>11</v>
      </c>
      <c r="W192" s="7">
        <v>4.0999999999999996</v>
      </c>
      <c r="X192" s="11">
        <v>4.5750000000000002</v>
      </c>
      <c r="Y192">
        <v>0</v>
      </c>
      <c r="Z192">
        <v>20</v>
      </c>
      <c r="AA192" s="3">
        <v>10.1</v>
      </c>
      <c r="AB192" s="3">
        <v>4.5999999999999996</v>
      </c>
      <c r="AC192" s="3">
        <v>10.1</v>
      </c>
      <c r="AD192" s="3">
        <v>4.5999999999999996</v>
      </c>
      <c r="AE192" s="3">
        <v>10.1</v>
      </c>
      <c r="AF192" s="3">
        <v>4.5</v>
      </c>
      <c r="AG192" s="3">
        <v>10.1</v>
      </c>
      <c r="AH192" s="3">
        <v>4.2</v>
      </c>
      <c r="AI192" s="3">
        <v>10</v>
      </c>
      <c r="AJ192" s="3">
        <v>4</v>
      </c>
      <c r="AK192" s="3">
        <v>10.1</v>
      </c>
      <c r="AL192" s="3">
        <v>4.0999999999999996</v>
      </c>
      <c r="AS192" t="s">
        <v>75</v>
      </c>
      <c r="AT192" t="s">
        <v>71</v>
      </c>
      <c r="AX192" s="1"/>
    </row>
    <row r="193" spans="1:50" x14ac:dyDescent="0.35">
      <c r="A193" s="1">
        <v>42738</v>
      </c>
      <c r="B193" t="s">
        <v>16</v>
      </c>
      <c r="C193">
        <v>5</v>
      </c>
      <c r="D193">
        <v>3</v>
      </c>
      <c r="E193">
        <v>13</v>
      </c>
      <c r="I193" s="11"/>
      <c r="K193" s="9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>
        <v>42738</v>
      </c>
      <c r="B194" t="s">
        <v>16</v>
      </c>
      <c r="C194">
        <v>5</v>
      </c>
      <c r="D194">
        <v>3</v>
      </c>
      <c r="E194">
        <v>14</v>
      </c>
      <c r="I194" s="11"/>
      <c r="K194" s="9"/>
      <c r="T194" s="7"/>
      <c r="U194" s="7"/>
      <c r="V194" s="7"/>
      <c r="W194" s="7"/>
      <c r="X194" s="11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>
        <v>42738</v>
      </c>
      <c r="B195" t="s">
        <v>16</v>
      </c>
      <c r="C195">
        <v>5</v>
      </c>
      <c r="D195">
        <v>3</v>
      </c>
      <c r="E195">
        <v>15</v>
      </c>
      <c r="I195" s="11"/>
      <c r="K195" s="9"/>
      <c r="T195" s="7"/>
      <c r="U195" s="7"/>
      <c r="V195" s="7"/>
      <c r="W195" s="7"/>
      <c r="X195" s="11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S195" t="s">
        <v>75</v>
      </c>
      <c r="AT195" t="s">
        <v>71</v>
      </c>
      <c r="AX195" s="1"/>
    </row>
    <row r="196" spans="1:50" x14ac:dyDescent="0.35">
      <c r="A196" s="1">
        <v>42738</v>
      </c>
      <c r="B196" t="s">
        <v>16</v>
      </c>
      <c r="C196">
        <v>5</v>
      </c>
      <c r="D196">
        <v>3</v>
      </c>
      <c r="E196">
        <v>16</v>
      </c>
      <c r="I196" s="11"/>
      <c r="K196" s="9"/>
      <c r="T196" s="7"/>
      <c r="U196" s="7"/>
      <c r="V196" s="7"/>
      <c r="W196" s="7"/>
      <c r="X196" s="11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>
        <v>42738</v>
      </c>
      <c r="B197" t="s">
        <v>16</v>
      </c>
      <c r="C197">
        <v>5</v>
      </c>
      <c r="D197">
        <v>3</v>
      </c>
      <c r="E197">
        <v>17</v>
      </c>
      <c r="I197" s="11"/>
      <c r="K197" s="9"/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>
        <v>42738</v>
      </c>
      <c r="B198" t="s">
        <v>16</v>
      </c>
      <c r="C198">
        <v>5</v>
      </c>
      <c r="D198">
        <v>3</v>
      </c>
      <c r="E198">
        <v>18</v>
      </c>
      <c r="F198">
        <v>75</v>
      </c>
      <c r="G198">
        <v>56</v>
      </c>
      <c r="H198">
        <v>15</v>
      </c>
      <c r="I198" s="11">
        <v>1.925</v>
      </c>
      <c r="J198">
        <v>0</v>
      </c>
      <c r="K198" s="9">
        <v>5</v>
      </c>
      <c r="L198">
        <v>1</v>
      </c>
      <c r="M198">
        <v>0</v>
      </c>
      <c r="N198">
        <v>5</v>
      </c>
      <c r="O198">
        <v>0</v>
      </c>
      <c r="P198">
        <v>1</v>
      </c>
      <c r="Q198">
        <v>4</v>
      </c>
      <c r="R198">
        <v>0</v>
      </c>
      <c r="S198">
        <v>0</v>
      </c>
      <c r="T198" s="7">
        <v>21</v>
      </c>
      <c r="U198" s="7">
        <v>6.9</v>
      </c>
      <c r="V198" s="7">
        <v>7</v>
      </c>
      <c r="W198" s="7">
        <v>4.4000000000000004</v>
      </c>
      <c r="X198" s="11">
        <v>1.85</v>
      </c>
      <c r="Y198">
        <v>10</v>
      </c>
      <c r="Z198">
        <v>0</v>
      </c>
      <c r="AA198" s="3">
        <v>10</v>
      </c>
      <c r="AB198" s="3">
        <v>3.5</v>
      </c>
      <c r="AC198" s="3">
        <v>10.199999999999999</v>
      </c>
      <c r="AD198" s="3">
        <v>4</v>
      </c>
      <c r="AE198" s="3">
        <v>10.199999999999999</v>
      </c>
      <c r="AF198" s="3">
        <v>4.2</v>
      </c>
      <c r="AG198" s="3">
        <v>10.199999999999999</v>
      </c>
      <c r="AH198" s="3">
        <v>1.6</v>
      </c>
      <c r="AI198" s="3">
        <v>10.1</v>
      </c>
      <c r="AJ198" s="3">
        <v>1.7</v>
      </c>
      <c r="AK198" s="3">
        <v>10.1</v>
      </c>
      <c r="AL198" s="3">
        <v>1.9</v>
      </c>
      <c r="AS198" t="s">
        <v>75</v>
      </c>
      <c r="AT198" t="s">
        <v>71</v>
      </c>
      <c r="AX198" s="1"/>
    </row>
    <row r="199" spans="1:50" x14ac:dyDescent="0.35">
      <c r="A199" s="1">
        <v>42738</v>
      </c>
      <c r="B199" t="s">
        <v>16</v>
      </c>
      <c r="C199">
        <v>5</v>
      </c>
      <c r="D199">
        <v>3</v>
      </c>
      <c r="E199">
        <v>19</v>
      </c>
      <c r="F199">
        <v>84</v>
      </c>
      <c r="G199">
        <v>100</v>
      </c>
      <c r="H199">
        <v>10</v>
      </c>
      <c r="I199" s="11">
        <v>0.8</v>
      </c>
      <c r="J199">
        <v>0</v>
      </c>
      <c r="K199" s="9">
        <v>4</v>
      </c>
      <c r="L199">
        <v>4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1</v>
      </c>
      <c r="S199">
        <v>1</v>
      </c>
      <c r="T199" s="7">
        <v>9</v>
      </c>
      <c r="U199" s="7">
        <v>3</v>
      </c>
      <c r="V199" s="7">
        <v>0</v>
      </c>
      <c r="W199" s="7">
        <v>0</v>
      </c>
      <c r="X199" s="11">
        <v>0.625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  <c r="AX199" s="1"/>
    </row>
    <row r="200" spans="1:50" x14ac:dyDescent="0.35">
      <c r="A200" s="1">
        <v>42738</v>
      </c>
      <c r="B200" t="s">
        <v>16</v>
      </c>
      <c r="C200">
        <v>5</v>
      </c>
      <c r="D200">
        <v>3</v>
      </c>
      <c r="E200">
        <v>20</v>
      </c>
      <c r="F200">
        <v>60</v>
      </c>
      <c r="G200">
        <v>80</v>
      </c>
      <c r="H200">
        <v>10</v>
      </c>
      <c r="I200" s="11">
        <v>1.75</v>
      </c>
      <c r="J200">
        <v>0</v>
      </c>
      <c r="K200">
        <v>7</v>
      </c>
      <c r="L200">
        <v>3</v>
      </c>
      <c r="M200">
        <v>0</v>
      </c>
      <c r="N200">
        <v>6</v>
      </c>
      <c r="O200">
        <v>0</v>
      </c>
      <c r="P200">
        <v>1</v>
      </c>
      <c r="Q200">
        <v>1</v>
      </c>
      <c r="R200">
        <v>1</v>
      </c>
      <c r="S200">
        <v>3</v>
      </c>
      <c r="T200" s="7">
        <v>31</v>
      </c>
      <c r="U200" s="7">
        <v>5</v>
      </c>
      <c r="V200" s="7">
        <v>12</v>
      </c>
      <c r="W200" s="7">
        <v>3.7</v>
      </c>
      <c r="X200" s="11">
        <v>1.5249999999999999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  <c r="AX200" s="1"/>
    </row>
    <row r="201" spans="1:50" x14ac:dyDescent="0.35">
      <c r="A201" s="1">
        <v>42738</v>
      </c>
      <c r="B201" t="s">
        <v>16</v>
      </c>
      <c r="C201">
        <v>5</v>
      </c>
      <c r="D201">
        <v>3</v>
      </c>
      <c r="AS201" t="s">
        <v>75</v>
      </c>
      <c r="AT201" t="s">
        <v>71</v>
      </c>
      <c r="AX201" s="1"/>
    </row>
    <row r="202" spans="1:50" x14ac:dyDescent="0.35">
      <c r="A202" s="1">
        <v>42738</v>
      </c>
      <c r="B202" t="s">
        <v>16</v>
      </c>
      <c r="C202">
        <v>5</v>
      </c>
      <c r="D202">
        <v>3</v>
      </c>
      <c r="AS202" t="s">
        <v>75</v>
      </c>
      <c r="AT202" t="s">
        <v>71</v>
      </c>
      <c r="AX202" s="1"/>
    </row>
    <row r="203" spans="1:50" x14ac:dyDescent="0.35">
      <c r="A203" s="1">
        <v>42738</v>
      </c>
      <c r="B203" t="s">
        <v>16</v>
      </c>
      <c r="C203">
        <v>5</v>
      </c>
      <c r="D203">
        <v>3</v>
      </c>
      <c r="AS203" t="s">
        <v>75</v>
      </c>
      <c r="AT203" t="s">
        <v>71</v>
      </c>
      <c r="AX203" s="1"/>
    </row>
    <row r="204" spans="1:50" x14ac:dyDescent="0.35">
      <c r="A204" s="1">
        <v>42738</v>
      </c>
      <c r="B204" t="s">
        <v>16</v>
      </c>
      <c r="C204">
        <v>5</v>
      </c>
      <c r="D204">
        <v>3</v>
      </c>
      <c r="AS204" t="s">
        <v>75</v>
      </c>
      <c r="AT204" t="s">
        <v>71</v>
      </c>
      <c r="AX204" s="1"/>
    </row>
    <row r="205" spans="1:50" x14ac:dyDescent="0.35">
      <c r="A205" s="1">
        <v>42738</v>
      </c>
      <c r="B205" t="s">
        <v>16</v>
      </c>
      <c r="C205">
        <v>5</v>
      </c>
      <c r="D205">
        <v>3</v>
      </c>
      <c r="AS205" t="s">
        <v>75</v>
      </c>
      <c r="AT205" t="s">
        <v>71</v>
      </c>
      <c r="AX205" s="1"/>
    </row>
    <row r="206" spans="1:50" x14ac:dyDescent="0.35">
      <c r="A206" s="1">
        <v>42738</v>
      </c>
      <c r="B206" t="s">
        <v>16</v>
      </c>
      <c r="C206">
        <v>5</v>
      </c>
      <c r="D206">
        <v>3</v>
      </c>
      <c r="AS206" t="s">
        <v>75</v>
      </c>
      <c r="AT206" t="s">
        <v>71</v>
      </c>
      <c r="AX206" s="1"/>
    </row>
    <row r="207" spans="1:50" x14ac:dyDescent="0.35">
      <c r="A207" s="1">
        <v>42738</v>
      </c>
      <c r="B207" t="s">
        <v>16</v>
      </c>
      <c r="C207">
        <v>5</v>
      </c>
      <c r="D207">
        <v>3</v>
      </c>
      <c r="AS207" t="s">
        <v>75</v>
      </c>
      <c r="AT207" t="s">
        <v>71</v>
      </c>
      <c r="AX207" s="1"/>
    </row>
    <row r="208" spans="1:50" x14ac:dyDescent="0.35">
      <c r="A208" s="1">
        <v>42738</v>
      </c>
      <c r="B208" t="s">
        <v>16</v>
      </c>
      <c r="C208">
        <v>5</v>
      </c>
      <c r="D208">
        <v>3</v>
      </c>
      <c r="AS208" t="s">
        <v>75</v>
      </c>
      <c r="AT208" t="s">
        <v>71</v>
      </c>
      <c r="AX208" s="1"/>
    </row>
    <row r="209" spans="1:50" x14ac:dyDescent="0.35">
      <c r="A209" s="1">
        <v>42738</v>
      </c>
      <c r="B209" t="s">
        <v>16</v>
      </c>
      <c r="C209">
        <v>5</v>
      </c>
      <c r="D209">
        <v>3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209"/>
  <sheetViews>
    <sheetView zoomScale="60" zoomScaleNormal="60" workbookViewId="0">
      <pane xSplit="5" ySplit="1" topLeftCell="AE2" activePane="bottomRight" state="frozen"/>
      <selection activeCell="AW10" sqref="AW10"/>
      <selection pane="topRight" activeCell="AW10" sqref="AW10"/>
      <selection pane="bottomLeft" activeCell="AW10" sqref="AW10"/>
      <selection pane="bottomRight" activeCell="AW15" sqref="AW15"/>
    </sheetView>
  </sheetViews>
  <sheetFormatPr defaultRowHeight="14.5" x14ac:dyDescent="0.35"/>
  <cols>
    <col min="1" max="1" width="11" style="1" bestFit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5" max="45" width="11.26953125" customWidth="1"/>
    <col min="47" max="47" width="3.2695312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 t="s">
        <v>9</v>
      </c>
      <c r="B2" t="s">
        <v>12</v>
      </c>
      <c r="C2">
        <v>3</v>
      </c>
      <c r="D2">
        <v>6</v>
      </c>
      <c r="E2">
        <v>1</v>
      </c>
      <c r="I2" s="11">
        <v>7.35</v>
      </c>
      <c r="J2">
        <v>6</v>
      </c>
      <c r="L2">
        <v>2</v>
      </c>
      <c r="T2" s="7"/>
      <c r="U2" s="7"/>
      <c r="V2" s="7"/>
      <c r="W2" s="7"/>
      <c r="X2" s="11">
        <v>7.25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3000.3</v>
      </c>
      <c r="AN2" s="7">
        <v>295</v>
      </c>
      <c r="AO2" s="7">
        <v>3000</v>
      </c>
      <c r="AP2" s="7">
        <v>281.60000000000002</v>
      </c>
      <c r="AQ2" s="7">
        <v>3000</v>
      </c>
      <c r="AR2" s="8">
        <v>268.2</v>
      </c>
      <c r="AS2" s="3" t="s">
        <v>69</v>
      </c>
      <c r="AT2" s="3" t="s">
        <v>70</v>
      </c>
      <c r="AX2" s="1"/>
    </row>
    <row r="3" spans="1:50" x14ac:dyDescent="0.35">
      <c r="A3" s="1" t="s">
        <v>9</v>
      </c>
      <c r="B3" t="s">
        <v>12</v>
      </c>
      <c r="C3">
        <v>3</v>
      </c>
      <c r="D3">
        <v>6</v>
      </c>
      <c r="E3">
        <v>2</v>
      </c>
      <c r="I3" s="11">
        <v>5.95</v>
      </c>
      <c r="J3">
        <v>0</v>
      </c>
      <c r="L3">
        <v>3</v>
      </c>
      <c r="T3" s="7"/>
      <c r="U3" s="7"/>
      <c r="V3" s="7"/>
      <c r="W3" s="7"/>
      <c r="X3" s="11">
        <v>5.8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t="s">
        <v>69</v>
      </c>
      <c r="AT3" t="s">
        <v>70</v>
      </c>
      <c r="AX3" s="1"/>
    </row>
    <row r="4" spans="1:50" x14ac:dyDescent="0.35">
      <c r="A4" s="1" t="s">
        <v>9</v>
      </c>
      <c r="B4" t="s">
        <v>12</v>
      </c>
      <c r="C4">
        <v>3</v>
      </c>
      <c r="D4">
        <v>6</v>
      </c>
      <c r="E4">
        <v>3</v>
      </c>
      <c r="I4" s="11">
        <v>10.25</v>
      </c>
      <c r="J4">
        <v>0</v>
      </c>
      <c r="L4">
        <v>0</v>
      </c>
      <c r="T4" s="7"/>
      <c r="U4" s="7"/>
      <c r="V4" s="7"/>
      <c r="W4" s="7"/>
      <c r="X4" s="11">
        <v>10.1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t="s">
        <v>69</v>
      </c>
      <c r="AT4" t="s">
        <v>70</v>
      </c>
      <c r="AX4" s="1"/>
    </row>
    <row r="5" spans="1:50" x14ac:dyDescent="0.35">
      <c r="A5" s="1" t="s">
        <v>9</v>
      </c>
      <c r="B5" t="s">
        <v>12</v>
      </c>
      <c r="C5">
        <v>3</v>
      </c>
      <c r="D5">
        <v>6</v>
      </c>
      <c r="E5">
        <v>4</v>
      </c>
      <c r="F5">
        <v>53</v>
      </c>
      <c r="G5">
        <v>80</v>
      </c>
      <c r="H5">
        <v>19</v>
      </c>
      <c r="I5" s="11">
        <v>5</v>
      </c>
      <c r="J5">
        <v>0</v>
      </c>
      <c r="K5">
        <v>9</v>
      </c>
      <c r="L5">
        <v>7</v>
      </c>
      <c r="M5">
        <v>0</v>
      </c>
      <c r="N5">
        <v>9</v>
      </c>
      <c r="O5">
        <v>2</v>
      </c>
      <c r="P5">
        <v>3</v>
      </c>
      <c r="Q5">
        <v>3</v>
      </c>
      <c r="R5">
        <v>0</v>
      </c>
      <c r="S5">
        <v>1</v>
      </c>
      <c r="T5" s="7">
        <v>33</v>
      </c>
      <c r="U5" s="7">
        <v>10.199999999999999</v>
      </c>
      <c r="V5" s="7">
        <v>14</v>
      </c>
      <c r="W5" s="7">
        <v>4.8</v>
      </c>
      <c r="X5" s="11">
        <v>4.7</v>
      </c>
      <c r="Y5">
        <v>10</v>
      </c>
      <c r="Z5">
        <v>10</v>
      </c>
      <c r="AA5" s="2">
        <v>10.0145</v>
      </c>
      <c r="AB5" s="2">
        <v>3.7871999999999999</v>
      </c>
      <c r="AC5" s="2">
        <v>10.001200000000001</v>
      </c>
      <c r="AD5" s="2">
        <v>3.4658000000000002</v>
      </c>
      <c r="AE5" s="2">
        <v>10.0068</v>
      </c>
      <c r="AF5" s="2">
        <v>3.2646999999999999</v>
      </c>
      <c r="AG5" s="2">
        <v>10.0586</v>
      </c>
      <c r="AH5" s="2">
        <v>3.0619999999999998</v>
      </c>
      <c r="AI5" s="2">
        <v>10.0708</v>
      </c>
      <c r="AJ5" s="2">
        <v>3.5752000000000002</v>
      </c>
      <c r="AK5" s="2">
        <v>10.0801</v>
      </c>
      <c r="AL5" s="2">
        <v>3.5083000000000002</v>
      </c>
      <c r="AS5" t="s">
        <v>69</v>
      </c>
      <c r="AT5" t="s">
        <v>70</v>
      </c>
      <c r="AX5" s="1"/>
    </row>
    <row r="6" spans="1:50" x14ac:dyDescent="0.35">
      <c r="A6" s="1" t="s">
        <v>9</v>
      </c>
      <c r="B6" t="s">
        <v>12</v>
      </c>
      <c r="C6">
        <v>3</v>
      </c>
      <c r="D6">
        <v>6</v>
      </c>
      <c r="E6">
        <v>5</v>
      </c>
      <c r="I6" s="11">
        <v>4</v>
      </c>
      <c r="J6">
        <v>0</v>
      </c>
      <c r="L6">
        <v>4</v>
      </c>
      <c r="T6" s="7"/>
      <c r="U6" s="7"/>
      <c r="V6" s="7"/>
      <c r="W6" s="7"/>
      <c r="X6" s="11">
        <v>3.95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t="s">
        <v>69</v>
      </c>
      <c r="AT6" t="s">
        <v>70</v>
      </c>
      <c r="AX6" s="1"/>
    </row>
    <row r="7" spans="1:50" x14ac:dyDescent="0.35">
      <c r="A7" s="1" t="s">
        <v>9</v>
      </c>
      <c r="B7" t="s">
        <v>12</v>
      </c>
      <c r="C7">
        <v>3</v>
      </c>
      <c r="D7">
        <v>6</v>
      </c>
      <c r="E7">
        <v>6</v>
      </c>
      <c r="F7">
        <v>90</v>
      </c>
      <c r="G7">
        <v>91</v>
      </c>
      <c r="H7">
        <v>23</v>
      </c>
      <c r="I7" s="11">
        <v>11.1</v>
      </c>
      <c r="J7">
        <v>3</v>
      </c>
      <c r="K7">
        <v>23</v>
      </c>
      <c r="L7">
        <v>0</v>
      </c>
      <c r="M7">
        <v>0</v>
      </c>
      <c r="N7">
        <v>21</v>
      </c>
      <c r="O7">
        <v>1</v>
      </c>
      <c r="P7">
        <v>5</v>
      </c>
      <c r="Q7">
        <v>10</v>
      </c>
      <c r="R7">
        <v>5</v>
      </c>
      <c r="S7">
        <v>0</v>
      </c>
      <c r="T7" s="7">
        <v>39</v>
      </c>
      <c r="U7" s="7">
        <v>4.5999999999999996</v>
      </c>
      <c r="V7" s="7">
        <v>9</v>
      </c>
      <c r="W7" s="7">
        <v>4.8</v>
      </c>
      <c r="X7" s="11">
        <v>10.8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t="s">
        <v>69</v>
      </c>
      <c r="AT7" t="s">
        <v>70</v>
      </c>
      <c r="AX7" s="1"/>
    </row>
    <row r="8" spans="1:50" x14ac:dyDescent="0.35">
      <c r="A8" s="1" t="s">
        <v>9</v>
      </c>
      <c r="B8" t="s">
        <v>12</v>
      </c>
      <c r="C8">
        <v>3</v>
      </c>
      <c r="D8">
        <v>6</v>
      </c>
      <c r="E8">
        <v>7</v>
      </c>
      <c r="F8">
        <v>69</v>
      </c>
      <c r="G8">
        <v>50</v>
      </c>
      <c r="H8">
        <v>12</v>
      </c>
      <c r="I8" s="11">
        <v>3.05</v>
      </c>
      <c r="J8">
        <v>0</v>
      </c>
      <c r="K8" s="9">
        <v>7</v>
      </c>
      <c r="L8" s="9">
        <v>8</v>
      </c>
      <c r="M8" s="9">
        <v>0</v>
      </c>
      <c r="N8" s="9">
        <v>7</v>
      </c>
      <c r="O8" s="9">
        <v>1</v>
      </c>
      <c r="P8" s="9">
        <v>3</v>
      </c>
      <c r="Q8" s="9">
        <v>0</v>
      </c>
      <c r="R8" s="9">
        <v>2</v>
      </c>
      <c r="S8" s="9">
        <v>1</v>
      </c>
      <c r="T8" s="7">
        <v>30</v>
      </c>
      <c r="U8" s="7">
        <v>8.6</v>
      </c>
      <c r="V8" s="7">
        <v>13</v>
      </c>
      <c r="W8" s="7">
        <v>6.6</v>
      </c>
      <c r="X8" s="11">
        <v>2.8</v>
      </c>
      <c r="Y8">
        <v>20</v>
      </c>
      <c r="Z8">
        <v>20</v>
      </c>
      <c r="AA8" s="2">
        <v>10.039999999999999</v>
      </c>
      <c r="AB8" s="2">
        <v>3.6303999999999998</v>
      </c>
      <c r="AC8" s="2">
        <v>10.036300000000001</v>
      </c>
      <c r="AD8" s="2">
        <v>3.1978</v>
      </c>
      <c r="AE8" s="2">
        <v>10.0776</v>
      </c>
      <c r="AF8" s="2">
        <v>2.7846000000000002</v>
      </c>
      <c r="AG8" s="2">
        <v>10.1082</v>
      </c>
      <c r="AH8" s="2">
        <v>3.6743000000000001</v>
      </c>
      <c r="AI8" s="2">
        <v>10.0604</v>
      </c>
      <c r="AJ8" s="2">
        <v>3.0666000000000002</v>
      </c>
      <c r="AK8" s="2">
        <v>10.0541</v>
      </c>
      <c r="AL8" s="2">
        <v>2.8544</v>
      </c>
      <c r="AS8" t="s">
        <v>69</v>
      </c>
      <c r="AT8" t="s">
        <v>70</v>
      </c>
      <c r="AX8" s="1"/>
    </row>
    <row r="9" spans="1:50" x14ac:dyDescent="0.35">
      <c r="A9" s="1" t="s">
        <v>9</v>
      </c>
      <c r="B9" t="s">
        <v>12</v>
      </c>
      <c r="C9">
        <v>3</v>
      </c>
      <c r="D9">
        <v>6</v>
      </c>
      <c r="E9">
        <v>8</v>
      </c>
      <c r="F9">
        <v>80</v>
      </c>
      <c r="G9">
        <v>100</v>
      </c>
      <c r="H9">
        <v>22</v>
      </c>
      <c r="I9" s="11">
        <v>11.875</v>
      </c>
      <c r="J9">
        <v>4</v>
      </c>
      <c r="K9" s="9">
        <v>15</v>
      </c>
      <c r="L9" s="9">
        <v>0</v>
      </c>
      <c r="M9" s="9">
        <v>0</v>
      </c>
      <c r="N9" s="9">
        <v>14</v>
      </c>
      <c r="O9" s="9">
        <v>4</v>
      </c>
      <c r="P9" s="9">
        <v>6</v>
      </c>
      <c r="Q9" s="9">
        <v>1</v>
      </c>
      <c r="R9" s="9">
        <v>3</v>
      </c>
      <c r="S9" s="9">
        <v>0</v>
      </c>
      <c r="T9" s="7">
        <v>53</v>
      </c>
      <c r="U9" s="7">
        <v>9.5</v>
      </c>
      <c r="V9" s="7">
        <v>10</v>
      </c>
      <c r="W9" s="7">
        <v>4.2</v>
      </c>
      <c r="X9" s="11">
        <v>11.7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S9" t="s">
        <v>69</v>
      </c>
      <c r="AT9" t="s">
        <v>70</v>
      </c>
      <c r="AX9" s="1"/>
    </row>
    <row r="10" spans="1:50" x14ac:dyDescent="0.35">
      <c r="A10" s="1" t="s">
        <v>9</v>
      </c>
      <c r="B10" t="s">
        <v>12</v>
      </c>
      <c r="C10">
        <v>3</v>
      </c>
      <c r="D10">
        <v>6</v>
      </c>
      <c r="E10">
        <v>9</v>
      </c>
      <c r="I10" s="11">
        <v>6.6</v>
      </c>
      <c r="J10">
        <v>0</v>
      </c>
      <c r="L10">
        <v>0</v>
      </c>
      <c r="T10" s="7"/>
      <c r="U10" s="7"/>
      <c r="V10" s="7"/>
      <c r="W10" s="7"/>
      <c r="X10" s="11">
        <v>6.6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S10" t="s">
        <v>69</v>
      </c>
      <c r="AT10" t="s">
        <v>70</v>
      </c>
      <c r="AX10" s="1"/>
    </row>
    <row r="11" spans="1:50" x14ac:dyDescent="0.35">
      <c r="A11" s="1" t="s">
        <v>9</v>
      </c>
      <c r="B11" t="s">
        <v>12</v>
      </c>
      <c r="C11">
        <v>3</v>
      </c>
      <c r="D11">
        <v>6</v>
      </c>
      <c r="E11">
        <v>10</v>
      </c>
      <c r="F11">
        <v>75</v>
      </c>
      <c r="G11">
        <v>83</v>
      </c>
      <c r="H11">
        <v>17</v>
      </c>
      <c r="I11" s="11">
        <v>10.6</v>
      </c>
      <c r="J11">
        <v>3</v>
      </c>
      <c r="K11">
        <v>12</v>
      </c>
      <c r="L11">
        <v>1</v>
      </c>
      <c r="M11">
        <v>0</v>
      </c>
      <c r="N11">
        <v>12</v>
      </c>
      <c r="O11">
        <v>2</v>
      </c>
      <c r="P11">
        <v>6</v>
      </c>
      <c r="Q11">
        <v>1</v>
      </c>
      <c r="R11">
        <v>3</v>
      </c>
      <c r="S11">
        <v>0</v>
      </c>
      <c r="T11" s="7">
        <v>39</v>
      </c>
      <c r="U11" s="7">
        <v>7.7</v>
      </c>
      <c r="V11" s="7">
        <v>14</v>
      </c>
      <c r="W11" s="7">
        <v>7.5</v>
      </c>
      <c r="X11" s="11">
        <v>10.6</v>
      </c>
      <c r="Y11">
        <v>10</v>
      </c>
      <c r="Z11">
        <v>10</v>
      </c>
      <c r="AA11" s="2">
        <v>10.094099999999999</v>
      </c>
      <c r="AB11" s="2">
        <v>3.6238999999999999</v>
      </c>
      <c r="AC11" s="2">
        <v>10.0985</v>
      </c>
      <c r="AD11" s="2">
        <v>3.6575000000000002</v>
      </c>
      <c r="AE11" s="2">
        <v>10.0564</v>
      </c>
      <c r="AF11" s="2">
        <v>3.0851000000000002</v>
      </c>
      <c r="AG11" s="2">
        <v>10.105700000000001</v>
      </c>
      <c r="AH11" s="2">
        <v>3.9931000000000001</v>
      </c>
      <c r="AI11" s="2">
        <v>10.654500000000001</v>
      </c>
      <c r="AJ11" s="2">
        <v>4.0556999999999999</v>
      </c>
      <c r="AK11" s="2">
        <v>10.168100000000001</v>
      </c>
      <c r="AL11" s="2">
        <v>3.6654</v>
      </c>
      <c r="AS11" t="s">
        <v>69</v>
      </c>
      <c r="AT11" t="s">
        <v>70</v>
      </c>
      <c r="AX11" s="1"/>
    </row>
    <row r="12" spans="1:50" x14ac:dyDescent="0.35">
      <c r="A12" s="1" t="s">
        <v>9</v>
      </c>
      <c r="B12" t="s">
        <v>12</v>
      </c>
      <c r="C12">
        <v>3</v>
      </c>
      <c r="D12">
        <v>6</v>
      </c>
      <c r="E12">
        <v>11</v>
      </c>
      <c r="F12">
        <v>79</v>
      </c>
      <c r="G12">
        <v>93</v>
      </c>
      <c r="H12">
        <v>17</v>
      </c>
      <c r="I12" s="11">
        <v>9.4</v>
      </c>
      <c r="J12">
        <v>3</v>
      </c>
      <c r="K12">
        <v>13</v>
      </c>
      <c r="L12">
        <v>0</v>
      </c>
      <c r="M12">
        <v>0</v>
      </c>
      <c r="N12">
        <v>13</v>
      </c>
      <c r="O12">
        <v>2</v>
      </c>
      <c r="P12">
        <v>5</v>
      </c>
      <c r="Q12">
        <v>3</v>
      </c>
      <c r="R12">
        <v>3</v>
      </c>
      <c r="S12">
        <v>0</v>
      </c>
      <c r="T12" s="7">
        <v>39</v>
      </c>
      <c r="U12" s="7">
        <v>4.5</v>
      </c>
      <c r="V12" s="7">
        <v>12</v>
      </c>
      <c r="W12" s="7">
        <v>4.9000000000000004</v>
      </c>
      <c r="X12" s="11">
        <v>9.1999999999999993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S12" t="s">
        <v>69</v>
      </c>
      <c r="AT12" t="s">
        <v>70</v>
      </c>
      <c r="AX12" s="1"/>
    </row>
    <row r="13" spans="1:50" x14ac:dyDescent="0.35">
      <c r="A13" s="1" t="s">
        <v>9</v>
      </c>
      <c r="B13" t="s">
        <v>12</v>
      </c>
      <c r="C13">
        <v>3</v>
      </c>
      <c r="D13">
        <v>6</v>
      </c>
      <c r="E13">
        <v>12</v>
      </c>
      <c r="F13">
        <v>78</v>
      </c>
      <c r="G13">
        <v>80</v>
      </c>
      <c r="H13">
        <v>14</v>
      </c>
      <c r="I13" s="11">
        <v>5.2750000000000004</v>
      </c>
      <c r="J13">
        <v>1</v>
      </c>
      <c r="K13">
        <v>12</v>
      </c>
      <c r="L13">
        <v>1</v>
      </c>
      <c r="M13">
        <v>0</v>
      </c>
      <c r="N13">
        <v>12</v>
      </c>
      <c r="O13">
        <v>4</v>
      </c>
      <c r="P13">
        <v>6</v>
      </c>
      <c r="Q13">
        <v>0</v>
      </c>
      <c r="R13">
        <v>1</v>
      </c>
      <c r="S13">
        <v>1</v>
      </c>
      <c r="T13" s="7">
        <v>40</v>
      </c>
      <c r="U13" s="7">
        <v>6.3</v>
      </c>
      <c r="V13" s="7">
        <v>11</v>
      </c>
      <c r="W13" s="7">
        <v>5.0999999999999996</v>
      </c>
      <c r="X13" s="11">
        <v>5.0999999999999996</v>
      </c>
      <c r="Y13">
        <v>10</v>
      </c>
      <c r="Z13">
        <v>20</v>
      </c>
      <c r="AA13" s="2">
        <v>10.117000000000001</v>
      </c>
      <c r="AB13" s="2">
        <v>3.4306999999999999</v>
      </c>
      <c r="AC13" s="2">
        <v>10.057399999999999</v>
      </c>
      <c r="AD13" s="2">
        <v>2.1724999999999999</v>
      </c>
      <c r="AE13" s="2">
        <v>10.0924</v>
      </c>
      <c r="AF13" s="2">
        <v>1.9152</v>
      </c>
      <c r="AG13" s="2">
        <v>10.0976</v>
      </c>
      <c r="AH13" s="2">
        <v>4.1585999999999999</v>
      </c>
      <c r="AI13" s="2">
        <v>10.003500000000001</v>
      </c>
      <c r="AJ13" s="2">
        <v>3.7867999999999999</v>
      </c>
      <c r="AK13" s="2">
        <v>10.0886</v>
      </c>
      <c r="AL13" s="2">
        <v>3.8285</v>
      </c>
      <c r="AS13" t="s">
        <v>69</v>
      </c>
      <c r="AT13" t="s">
        <v>70</v>
      </c>
      <c r="AX13" s="1"/>
    </row>
    <row r="14" spans="1:50" x14ac:dyDescent="0.35">
      <c r="A14" s="1" t="s">
        <v>9</v>
      </c>
      <c r="B14" t="s">
        <v>12</v>
      </c>
      <c r="C14">
        <v>3</v>
      </c>
      <c r="D14">
        <v>6</v>
      </c>
      <c r="E14">
        <v>13</v>
      </c>
      <c r="I14" s="11">
        <v>11.75</v>
      </c>
      <c r="J14">
        <v>2</v>
      </c>
      <c r="L14">
        <v>4</v>
      </c>
      <c r="T14" s="7"/>
      <c r="U14" s="7"/>
      <c r="V14" s="7"/>
      <c r="W14" s="7"/>
      <c r="X14" s="11">
        <v>11.55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S14" t="s">
        <v>69</v>
      </c>
      <c r="AT14" t="s">
        <v>70</v>
      </c>
      <c r="AX14" s="1"/>
    </row>
    <row r="15" spans="1:50" x14ac:dyDescent="0.35">
      <c r="A15" s="1" t="s">
        <v>9</v>
      </c>
      <c r="B15" t="s">
        <v>12</v>
      </c>
      <c r="C15">
        <v>3</v>
      </c>
      <c r="D15">
        <v>6</v>
      </c>
      <c r="E15">
        <v>14</v>
      </c>
      <c r="F15">
        <v>70</v>
      </c>
      <c r="G15">
        <v>66</v>
      </c>
      <c r="H15">
        <v>17</v>
      </c>
      <c r="I15" s="11">
        <v>4.5750000000000002</v>
      </c>
      <c r="J15">
        <v>2</v>
      </c>
      <c r="K15">
        <v>7</v>
      </c>
      <c r="L15">
        <v>8</v>
      </c>
      <c r="M15">
        <v>0</v>
      </c>
      <c r="N15">
        <v>7</v>
      </c>
      <c r="O15">
        <v>3</v>
      </c>
      <c r="P15">
        <v>0</v>
      </c>
      <c r="Q15">
        <v>1</v>
      </c>
      <c r="R15">
        <v>3</v>
      </c>
      <c r="S15">
        <v>0</v>
      </c>
      <c r="T15" s="7">
        <v>37</v>
      </c>
      <c r="U15" s="7">
        <v>7.6</v>
      </c>
      <c r="V15" s="7">
        <v>10</v>
      </c>
      <c r="W15" s="7">
        <v>3.9</v>
      </c>
      <c r="X15" s="11">
        <v>4.3499999999999996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t="s">
        <v>69</v>
      </c>
      <c r="AT15" t="s">
        <v>70</v>
      </c>
      <c r="AX15" s="1"/>
    </row>
    <row r="16" spans="1:50" x14ac:dyDescent="0.35">
      <c r="A16" s="1" t="s">
        <v>9</v>
      </c>
      <c r="B16" t="s">
        <v>12</v>
      </c>
      <c r="C16">
        <v>3</v>
      </c>
      <c r="D16">
        <v>6</v>
      </c>
      <c r="E16">
        <v>15</v>
      </c>
      <c r="I16" s="11">
        <v>5.3</v>
      </c>
      <c r="J16">
        <v>0</v>
      </c>
      <c r="L16">
        <v>7</v>
      </c>
      <c r="T16" s="7"/>
      <c r="U16" s="7"/>
      <c r="V16" s="7"/>
      <c r="W16" s="7"/>
      <c r="X16" s="11">
        <v>5.25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t="s">
        <v>69</v>
      </c>
      <c r="AT16" t="s">
        <v>70</v>
      </c>
      <c r="AX16" s="1"/>
    </row>
    <row r="17" spans="1:50" x14ac:dyDescent="0.35">
      <c r="A17" s="1" t="s">
        <v>9</v>
      </c>
      <c r="B17" t="s">
        <v>12</v>
      </c>
      <c r="C17">
        <v>3</v>
      </c>
      <c r="D17">
        <v>6</v>
      </c>
      <c r="E17">
        <v>16</v>
      </c>
      <c r="F17">
        <v>68</v>
      </c>
      <c r="G17">
        <v>68</v>
      </c>
      <c r="H17">
        <v>20</v>
      </c>
      <c r="I17" s="11">
        <v>4.75</v>
      </c>
      <c r="J17">
        <v>0</v>
      </c>
      <c r="K17">
        <v>12</v>
      </c>
      <c r="L17">
        <v>4</v>
      </c>
      <c r="M17">
        <v>1</v>
      </c>
      <c r="N17">
        <v>12</v>
      </c>
      <c r="O17">
        <v>4</v>
      </c>
      <c r="P17">
        <v>2</v>
      </c>
      <c r="Q17">
        <v>3</v>
      </c>
      <c r="R17">
        <v>2</v>
      </c>
      <c r="S17">
        <v>1</v>
      </c>
      <c r="T17" s="7">
        <v>32</v>
      </c>
      <c r="U17" s="7">
        <v>8.3000000000000007</v>
      </c>
      <c r="V17" s="7">
        <v>9</v>
      </c>
      <c r="W17" s="7">
        <v>3.5</v>
      </c>
      <c r="X17" s="11">
        <v>4.6500000000000004</v>
      </c>
      <c r="Y17">
        <v>10</v>
      </c>
      <c r="Z17">
        <v>10</v>
      </c>
      <c r="AA17" s="2">
        <v>10.0878</v>
      </c>
      <c r="AB17" s="2">
        <v>3.5872000000000002</v>
      </c>
      <c r="AC17" s="2">
        <v>10.011900000000001</v>
      </c>
      <c r="AD17" s="2">
        <v>3.4112</v>
      </c>
      <c r="AE17" s="2">
        <v>10.065</v>
      </c>
      <c r="AF17" s="2">
        <v>3.1389999999999998</v>
      </c>
      <c r="AG17" s="2">
        <v>10.162000000000001</v>
      </c>
      <c r="AH17" s="2">
        <v>3.5356999999999998</v>
      </c>
      <c r="AI17" s="2">
        <v>10.1129</v>
      </c>
      <c r="AJ17" s="2">
        <v>4.7896999999999998</v>
      </c>
      <c r="AK17" s="2">
        <v>10.094200000000001</v>
      </c>
      <c r="AL17" s="2">
        <v>3.2841999999999998</v>
      </c>
      <c r="AS17" t="s">
        <v>69</v>
      </c>
      <c r="AT17" t="s">
        <v>70</v>
      </c>
      <c r="AX17" s="1"/>
    </row>
    <row r="18" spans="1:50" x14ac:dyDescent="0.35">
      <c r="A18" s="1" t="s">
        <v>9</v>
      </c>
      <c r="B18" t="s">
        <v>12</v>
      </c>
      <c r="C18">
        <v>3</v>
      </c>
      <c r="D18">
        <v>6</v>
      </c>
      <c r="E18">
        <v>17</v>
      </c>
      <c r="F18">
        <v>65</v>
      </c>
      <c r="G18">
        <v>70</v>
      </c>
      <c r="H18">
        <v>15</v>
      </c>
      <c r="I18" s="11">
        <v>4.25</v>
      </c>
      <c r="J18">
        <v>0</v>
      </c>
      <c r="K18">
        <v>9</v>
      </c>
      <c r="L18">
        <v>0</v>
      </c>
      <c r="M18">
        <v>2</v>
      </c>
      <c r="N18">
        <v>9</v>
      </c>
      <c r="O18">
        <v>3</v>
      </c>
      <c r="P18">
        <v>0</v>
      </c>
      <c r="Q18">
        <v>3</v>
      </c>
      <c r="R18">
        <v>2</v>
      </c>
      <c r="S18">
        <v>1</v>
      </c>
      <c r="T18" s="7">
        <v>39</v>
      </c>
      <c r="U18" s="7">
        <v>7.6</v>
      </c>
      <c r="V18" s="7">
        <v>14</v>
      </c>
      <c r="W18" s="7">
        <v>4.0999999999999996</v>
      </c>
      <c r="X18" s="11">
        <v>4.1500000000000004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S18" t="s">
        <v>69</v>
      </c>
      <c r="AT18" t="s">
        <v>70</v>
      </c>
      <c r="AX18" s="1"/>
    </row>
    <row r="19" spans="1:50" x14ac:dyDescent="0.35">
      <c r="A19" s="1" t="s">
        <v>9</v>
      </c>
      <c r="B19" t="s">
        <v>12</v>
      </c>
      <c r="C19">
        <v>3</v>
      </c>
      <c r="D19">
        <v>6</v>
      </c>
      <c r="E19">
        <v>18</v>
      </c>
      <c r="I19" s="11">
        <v>1.35</v>
      </c>
      <c r="J19">
        <v>0</v>
      </c>
      <c r="L19">
        <v>0</v>
      </c>
      <c r="T19" s="7"/>
      <c r="U19" s="7"/>
      <c r="V19" s="7"/>
      <c r="W19" s="7"/>
      <c r="X19" s="11">
        <v>1.3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t="s">
        <v>69</v>
      </c>
      <c r="AT19" t="s">
        <v>70</v>
      </c>
      <c r="AX19" s="1"/>
    </row>
    <row r="20" spans="1:50" x14ac:dyDescent="0.35">
      <c r="A20" s="1" t="s">
        <v>9</v>
      </c>
      <c r="B20" t="s">
        <v>12</v>
      </c>
      <c r="C20">
        <v>3</v>
      </c>
      <c r="D20">
        <v>6</v>
      </c>
      <c r="E20">
        <v>19</v>
      </c>
      <c r="I20" s="11">
        <v>5.9</v>
      </c>
      <c r="J20">
        <v>1</v>
      </c>
      <c r="L20">
        <v>0</v>
      </c>
      <c r="T20" s="7"/>
      <c r="U20" s="7"/>
      <c r="V20" s="7"/>
      <c r="W20" s="7"/>
      <c r="X20" s="11">
        <v>5.75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t="s">
        <v>69</v>
      </c>
      <c r="AT20" t="s">
        <v>70</v>
      </c>
      <c r="AX20" s="1"/>
    </row>
    <row r="21" spans="1:50" x14ac:dyDescent="0.35">
      <c r="A21" s="1" t="s">
        <v>9</v>
      </c>
      <c r="B21" t="s">
        <v>12</v>
      </c>
      <c r="C21">
        <v>3</v>
      </c>
      <c r="D21">
        <v>6</v>
      </c>
      <c r="E21">
        <v>20</v>
      </c>
      <c r="I21" s="11">
        <v>4.25</v>
      </c>
      <c r="J21">
        <v>0</v>
      </c>
      <c r="L21">
        <v>4</v>
      </c>
      <c r="T21" s="7"/>
      <c r="U21" s="7"/>
      <c r="V21" s="7"/>
      <c r="W21" s="7"/>
      <c r="X21" s="11">
        <v>4.25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t="s">
        <v>69</v>
      </c>
      <c r="AT21" t="s">
        <v>70</v>
      </c>
      <c r="AX21" s="1"/>
    </row>
    <row r="22" spans="1:50" x14ac:dyDescent="0.35">
      <c r="A22" s="1">
        <v>42950</v>
      </c>
      <c r="B22" t="s">
        <v>15</v>
      </c>
      <c r="C22">
        <v>3</v>
      </c>
      <c r="D22">
        <v>6</v>
      </c>
      <c r="E22">
        <v>1</v>
      </c>
      <c r="I22" s="11"/>
      <c r="T22" s="7"/>
      <c r="U22" s="7"/>
      <c r="V22" s="7"/>
      <c r="W22" s="7"/>
      <c r="X22" s="1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>
        <v>3000.2</v>
      </c>
      <c r="AN22">
        <v>354.7</v>
      </c>
      <c r="AO22">
        <v>2999.8</v>
      </c>
      <c r="AP22">
        <v>305.89999999999998</v>
      </c>
      <c r="AQ22">
        <v>2999.6</v>
      </c>
      <c r="AR22">
        <v>329.6</v>
      </c>
      <c r="AS22" s="3" t="s">
        <v>69</v>
      </c>
      <c r="AT22" s="3" t="s">
        <v>71</v>
      </c>
      <c r="AX22" s="1"/>
    </row>
    <row r="23" spans="1:50" x14ac:dyDescent="0.35">
      <c r="A23" s="1">
        <v>42950</v>
      </c>
      <c r="B23" t="s">
        <v>15</v>
      </c>
      <c r="C23">
        <v>3</v>
      </c>
      <c r="D23">
        <v>6</v>
      </c>
      <c r="E23">
        <v>2</v>
      </c>
      <c r="I23" s="11"/>
      <c r="T23" s="7"/>
      <c r="U23" s="7"/>
      <c r="V23" s="7"/>
      <c r="W23" s="7"/>
      <c r="X23" s="1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t="s">
        <v>69</v>
      </c>
      <c r="AT23" t="s">
        <v>71</v>
      </c>
      <c r="AX23" s="1"/>
    </row>
    <row r="24" spans="1:50" x14ac:dyDescent="0.35">
      <c r="A24" s="1">
        <v>42950</v>
      </c>
      <c r="B24" t="s">
        <v>15</v>
      </c>
      <c r="C24">
        <v>3</v>
      </c>
      <c r="D24">
        <v>6</v>
      </c>
      <c r="E24">
        <v>3</v>
      </c>
      <c r="I24" s="11"/>
      <c r="T24" s="7"/>
      <c r="U24" s="7"/>
      <c r="V24" s="7"/>
      <c r="W24" s="7"/>
      <c r="X24" s="1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S24" t="s">
        <v>69</v>
      </c>
      <c r="AT24" t="s">
        <v>71</v>
      </c>
      <c r="AX24" s="1"/>
    </row>
    <row r="25" spans="1:50" x14ac:dyDescent="0.35">
      <c r="A25" s="1">
        <v>42950</v>
      </c>
      <c r="B25" t="s">
        <v>15</v>
      </c>
      <c r="C25">
        <v>3</v>
      </c>
      <c r="D25">
        <v>6</v>
      </c>
      <c r="E25">
        <v>4</v>
      </c>
      <c r="F25">
        <v>60</v>
      </c>
      <c r="G25">
        <v>55</v>
      </c>
      <c r="H25">
        <v>13</v>
      </c>
      <c r="I25" s="11">
        <v>3</v>
      </c>
      <c r="J25">
        <v>0</v>
      </c>
      <c r="K25">
        <v>3</v>
      </c>
      <c r="L25">
        <v>1</v>
      </c>
      <c r="M25">
        <v>0</v>
      </c>
      <c r="N25">
        <v>4</v>
      </c>
      <c r="O25">
        <v>0</v>
      </c>
      <c r="P25">
        <v>1</v>
      </c>
      <c r="Q25">
        <v>0</v>
      </c>
      <c r="R25">
        <v>2</v>
      </c>
      <c r="S25">
        <v>1</v>
      </c>
      <c r="T25" s="7">
        <v>46</v>
      </c>
      <c r="U25" s="7">
        <v>7.8</v>
      </c>
      <c r="V25" s="7">
        <v>17</v>
      </c>
      <c r="W25" s="7">
        <v>4.7</v>
      </c>
      <c r="X25" s="11">
        <v>2.9249999999999998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t="s">
        <v>69</v>
      </c>
      <c r="AT25" t="s">
        <v>71</v>
      </c>
      <c r="AX25" s="1"/>
    </row>
    <row r="26" spans="1:50" x14ac:dyDescent="0.35">
      <c r="A26" s="1">
        <v>42950</v>
      </c>
      <c r="B26" t="s">
        <v>15</v>
      </c>
      <c r="C26">
        <v>3</v>
      </c>
      <c r="D26">
        <v>6</v>
      </c>
      <c r="E26">
        <v>5</v>
      </c>
      <c r="I26" s="11"/>
      <c r="T26" s="7"/>
      <c r="U26" s="7"/>
      <c r="V26" s="7"/>
      <c r="W26" s="7"/>
      <c r="X26" s="1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S26" t="s">
        <v>69</v>
      </c>
      <c r="AT26" t="s">
        <v>71</v>
      </c>
      <c r="AX26" s="1"/>
    </row>
    <row r="27" spans="1:50" x14ac:dyDescent="0.35">
      <c r="A27" s="1">
        <v>42950</v>
      </c>
      <c r="B27" t="s">
        <v>15</v>
      </c>
      <c r="C27">
        <v>3</v>
      </c>
      <c r="D27">
        <v>6</v>
      </c>
      <c r="E27">
        <v>6</v>
      </c>
      <c r="F27">
        <v>90</v>
      </c>
      <c r="G27">
        <v>80</v>
      </c>
      <c r="H27">
        <v>20</v>
      </c>
      <c r="I27" s="11">
        <v>3.7</v>
      </c>
      <c r="J27">
        <v>0</v>
      </c>
      <c r="K27">
        <v>8</v>
      </c>
      <c r="L27">
        <v>0</v>
      </c>
      <c r="M27">
        <v>0</v>
      </c>
      <c r="N27">
        <v>7</v>
      </c>
      <c r="O27">
        <v>1</v>
      </c>
      <c r="P27">
        <v>0</v>
      </c>
      <c r="Q27">
        <v>0</v>
      </c>
      <c r="R27">
        <v>5</v>
      </c>
      <c r="S27">
        <v>1</v>
      </c>
      <c r="T27" s="7">
        <v>48</v>
      </c>
      <c r="U27" s="7">
        <v>7.8</v>
      </c>
      <c r="V27" s="7">
        <v>23</v>
      </c>
      <c r="W27" s="7">
        <v>4.3</v>
      </c>
      <c r="X27" s="11">
        <v>3.8</v>
      </c>
      <c r="Y27">
        <v>5</v>
      </c>
      <c r="Z27">
        <v>5</v>
      </c>
      <c r="AA27" s="3">
        <v>10.5</v>
      </c>
      <c r="AB27" s="3">
        <v>4.5</v>
      </c>
      <c r="AC27" s="3">
        <v>10.7</v>
      </c>
      <c r="AD27" s="3">
        <v>4.2</v>
      </c>
      <c r="AE27" s="3">
        <v>10.4</v>
      </c>
      <c r="AF27" s="3">
        <v>4</v>
      </c>
      <c r="AG27" s="3">
        <v>10</v>
      </c>
      <c r="AH27" s="3">
        <v>2.7</v>
      </c>
      <c r="AI27" s="3">
        <v>10.199999999999999</v>
      </c>
      <c r="AJ27" s="3">
        <v>2.2000000000000002</v>
      </c>
      <c r="AK27" s="3">
        <v>10.5</v>
      </c>
      <c r="AL27" s="3">
        <v>1</v>
      </c>
      <c r="AS27" t="s">
        <v>69</v>
      </c>
      <c r="AT27" t="s">
        <v>71</v>
      </c>
      <c r="AX27" s="1"/>
    </row>
    <row r="28" spans="1:50" x14ac:dyDescent="0.35">
      <c r="A28" s="1">
        <v>42950</v>
      </c>
      <c r="B28" t="s">
        <v>15</v>
      </c>
      <c r="C28">
        <v>3</v>
      </c>
      <c r="D28">
        <v>6</v>
      </c>
      <c r="E28">
        <v>7</v>
      </c>
      <c r="F28">
        <v>30</v>
      </c>
      <c r="G28">
        <v>70</v>
      </c>
      <c r="H28">
        <v>12</v>
      </c>
      <c r="I28" s="11">
        <v>1.75</v>
      </c>
      <c r="J28">
        <v>0</v>
      </c>
      <c r="K28">
        <v>6</v>
      </c>
      <c r="L28">
        <v>1</v>
      </c>
      <c r="M28">
        <v>1</v>
      </c>
      <c r="N28">
        <v>5</v>
      </c>
      <c r="O28">
        <v>0</v>
      </c>
      <c r="P28">
        <v>0</v>
      </c>
      <c r="Q28">
        <v>3</v>
      </c>
      <c r="R28">
        <v>1</v>
      </c>
      <c r="S28">
        <v>1</v>
      </c>
      <c r="T28" s="7">
        <v>37</v>
      </c>
      <c r="U28" s="7">
        <v>6.2</v>
      </c>
      <c r="V28" s="7">
        <v>11</v>
      </c>
      <c r="W28" s="7">
        <v>5.0999999999999996</v>
      </c>
      <c r="X28" s="11">
        <v>1.5249999999999999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t="s">
        <v>69</v>
      </c>
      <c r="AT28" t="s">
        <v>71</v>
      </c>
      <c r="AX28" s="1"/>
    </row>
    <row r="29" spans="1:50" x14ac:dyDescent="0.35">
      <c r="A29" s="1">
        <v>42950</v>
      </c>
      <c r="B29" t="s">
        <v>15</v>
      </c>
      <c r="C29">
        <v>3</v>
      </c>
      <c r="D29">
        <v>6</v>
      </c>
      <c r="E29">
        <v>8</v>
      </c>
      <c r="F29">
        <v>79</v>
      </c>
      <c r="G29">
        <v>65</v>
      </c>
      <c r="H29">
        <v>13</v>
      </c>
      <c r="I29" s="11">
        <v>4.05</v>
      </c>
      <c r="J29">
        <v>0</v>
      </c>
      <c r="K29">
        <v>6</v>
      </c>
      <c r="L29">
        <v>0</v>
      </c>
      <c r="M29">
        <v>0</v>
      </c>
      <c r="N29">
        <v>6</v>
      </c>
      <c r="O29">
        <v>1</v>
      </c>
      <c r="P29">
        <v>0</v>
      </c>
      <c r="Q29">
        <v>2</v>
      </c>
      <c r="R29">
        <v>1</v>
      </c>
      <c r="S29">
        <v>2</v>
      </c>
      <c r="T29" s="7">
        <v>33</v>
      </c>
      <c r="U29" s="7">
        <v>5.5</v>
      </c>
      <c r="V29" s="7">
        <v>21</v>
      </c>
      <c r="W29" s="7">
        <v>5.4</v>
      </c>
      <c r="X29" s="11">
        <v>4.05</v>
      </c>
      <c r="Y29">
        <v>5</v>
      </c>
      <c r="Z29">
        <v>10</v>
      </c>
      <c r="AA29" s="3">
        <v>10.1</v>
      </c>
      <c r="AB29" s="3">
        <v>3.4</v>
      </c>
      <c r="AC29" s="3">
        <v>10.1</v>
      </c>
      <c r="AD29" s="3">
        <v>3.5</v>
      </c>
      <c r="AE29" s="3">
        <v>10.4</v>
      </c>
      <c r="AF29" s="3">
        <v>3.8</v>
      </c>
      <c r="AG29" s="3">
        <v>10.1</v>
      </c>
      <c r="AH29" s="3">
        <v>3.3</v>
      </c>
      <c r="AI29" s="3">
        <v>10</v>
      </c>
      <c r="AJ29" s="3">
        <v>3</v>
      </c>
      <c r="AK29" s="3">
        <v>10.199999999999999</v>
      </c>
      <c r="AL29" s="3">
        <v>3.5</v>
      </c>
      <c r="AS29" t="s">
        <v>69</v>
      </c>
      <c r="AT29" t="s">
        <v>71</v>
      </c>
      <c r="AX29" s="1"/>
    </row>
    <row r="30" spans="1:50" x14ac:dyDescent="0.35">
      <c r="A30" s="1">
        <v>42950</v>
      </c>
      <c r="B30" t="s">
        <v>15</v>
      </c>
      <c r="C30">
        <v>3</v>
      </c>
      <c r="D30">
        <v>6</v>
      </c>
      <c r="E30">
        <v>9</v>
      </c>
      <c r="I30" s="11"/>
      <c r="K30" s="9"/>
      <c r="L30" s="9"/>
      <c r="T30" s="7"/>
      <c r="U30" s="7"/>
      <c r="V30" s="7"/>
      <c r="W30" s="7"/>
      <c r="X30" s="1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t="s">
        <v>69</v>
      </c>
      <c r="AT30" t="s">
        <v>71</v>
      </c>
      <c r="AX30" s="1"/>
    </row>
    <row r="31" spans="1:50" x14ac:dyDescent="0.35">
      <c r="A31" s="1">
        <v>42950</v>
      </c>
      <c r="B31" t="s">
        <v>15</v>
      </c>
      <c r="C31">
        <v>3</v>
      </c>
      <c r="D31">
        <v>6</v>
      </c>
      <c r="E31">
        <v>10</v>
      </c>
      <c r="F31">
        <v>50</v>
      </c>
      <c r="G31">
        <v>70</v>
      </c>
      <c r="H31">
        <v>15</v>
      </c>
      <c r="I31" s="11">
        <v>2.8</v>
      </c>
      <c r="J31">
        <v>0</v>
      </c>
      <c r="K31" s="9">
        <v>4</v>
      </c>
      <c r="L31" s="9">
        <v>5</v>
      </c>
      <c r="M31">
        <v>1</v>
      </c>
      <c r="N31">
        <v>4</v>
      </c>
      <c r="O31">
        <v>0</v>
      </c>
      <c r="P31">
        <v>0</v>
      </c>
      <c r="Q31">
        <v>4</v>
      </c>
      <c r="R31">
        <v>0</v>
      </c>
      <c r="S31">
        <v>0</v>
      </c>
      <c r="T31" s="7">
        <v>43</v>
      </c>
      <c r="U31" s="7">
        <v>8</v>
      </c>
      <c r="V31" s="7">
        <v>8</v>
      </c>
      <c r="W31" s="7">
        <v>5.2</v>
      </c>
      <c r="X31" s="11">
        <v>2.6749999999999998</v>
      </c>
      <c r="Y31">
        <v>50</v>
      </c>
      <c r="Z31">
        <v>20</v>
      </c>
      <c r="AA31" s="3">
        <v>10.7</v>
      </c>
      <c r="AB31" s="3">
        <v>5</v>
      </c>
      <c r="AC31" s="3">
        <v>10.199999999999999</v>
      </c>
      <c r="AD31" s="3">
        <v>4.2</v>
      </c>
      <c r="AE31" s="3">
        <v>10.3</v>
      </c>
      <c r="AF31" s="3">
        <v>4.2</v>
      </c>
      <c r="AG31" s="3">
        <v>10.199999999999999</v>
      </c>
      <c r="AH31" s="3">
        <v>4.5999999999999996</v>
      </c>
      <c r="AI31" s="3">
        <v>10.8</v>
      </c>
      <c r="AJ31" s="3">
        <v>4.8</v>
      </c>
      <c r="AK31" s="3">
        <v>10.4</v>
      </c>
      <c r="AL31" s="3">
        <v>4.8</v>
      </c>
      <c r="AS31" t="s">
        <v>69</v>
      </c>
      <c r="AT31" t="s">
        <v>71</v>
      </c>
      <c r="AX31" s="1"/>
    </row>
    <row r="32" spans="1:50" x14ac:dyDescent="0.35">
      <c r="A32" s="1">
        <v>42950</v>
      </c>
      <c r="B32" t="s">
        <v>15</v>
      </c>
      <c r="C32">
        <v>3</v>
      </c>
      <c r="D32">
        <v>6</v>
      </c>
      <c r="E32">
        <v>11</v>
      </c>
      <c r="F32">
        <v>100</v>
      </c>
      <c r="G32">
        <v>106</v>
      </c>
      <c r="H32">
        <v>40</v>
      </c>
      <c r="I32" s="11">
        <f>8.675+8.175+7.025</f>
        <v>23.875</v>
      </c>
      <c r="J32">
        <v>0</v>
      </c>
      <c r="K32" s="9">
        <v>15</v>
      </c>
      <c r="L32" s="9">
        <v>0</v>
      </c>
      <c r="M32">
        <v>0</v>
      </c>
      <c r="N32">
        <v>15</v>
      </c>
      <c r="O32">
        <v>0</v>
      </c>
      <c r="P32">
        <v>3</v>
      </c>
      <c r="Q32">
        <v>2</v>
      </c>
      <c r="R32">
        <v>9</v>
      </c>
      <c r="S32">
        <v>1</v>
      </c>
      <c r="T32" s="7">
        <v>59</v>
      </c>
      <c r="U32" s="7">
        <v>9.4</v>
      </c>
      <c r="V32" s="7">
        <v>30</v>
      </c>
      <c r="W32" s="7">
        <v>5.3</v>
      </c>
      <c r="X32" s="11">
        <f>8.675+8.175+7.025</f>
        <v>23.875</v>
      </c>
      <c r="Y32">
        <v>10</v>
      </c>
      <c r="Z32">
        <v>10</v>
      </c>
      <c r="AA32" s="3">
        <v>10.5</v>
      </c>
      <c r="AB32" s="3">
        <v>4.5</v>
      </c>
      <c r="AC32" s="3">
        <v>10</v>
      </c>
      <c r="AD32" s="3">
        <v>3.9</v>
      </c>
      <c r="AE32" s="3">
        <v>10</v>
      </c>
      <c r="AF32" s="3">
        <v>3.7</v>
      </c>
      <c r="AG32" s="3">
        <v>10</v>
      </c>
      <c r="AH32" s="3">
        <v>3.3</v>
      </c>
      <c r="AI32" s="3">
        <v>10.199999999999999</v>
      </c>
      <c r="AJ32" s="3">
        <v>3.4</v>
      </c>
      <c r="AK32" s="3">
        <v>10.3</v>
      </c>
      <c r="AL32" s="3">
        <v>2.9</v>
      </c>
      <c r="AS32" t="s">
        <v>69</v>
      </c>
      <c r="AT32" t="s">
        <v>71</v>
      </c>
      <c r="AX32" s="1"/>
    </row>
    <row r="33" spans="1:50" x14ac:dyDescent="0.35">
      <c r="A33" s="1">
        <v>42950</v>
      </c>
      <c r="B33" t="s">
        <v>15</v>
      </c>
      <c r="C33">
        <v>3</v>
      </c>
      <c r="D33">
        <v>6</v>
      </c>
      <c r="E33">
        <v>12</v>
      </c>
      <c r="F33">
        <v>80</v>
      </c>
      <c r="G33">
        <v>75</v>
      </c>
      <c r="H33">
        <v>16</v>
      </c>
      <c r="I33" s="11">
        <v>5.6749999999999998</v>
      </c>
      <c r="J33">
        <v>4</v>
      </c>
      <c r="K33" s="9">
        <v>11</v>
      </c>
      <c r="L33" s="9">
        <v>0</v>
      </c>
      <c r="M33">
        <v>0</v>
      </c>
      <c r="N33">
        <v>11</v>
      </c>
      <c r="O33">
        <v>1</v>
      </c>
      <c r="P33">
        <v>2</v>
      </c>
      <c r="Q33">
        <v>1</v>
      </c>
      <c r="R33">
        <v>5</v>
      </c>
      <c r="S33">
        <v>2</v>
      </c>
      <c r="T33" s="7">
        <v>42</v>
      </c>
      <c r="U33" s="7">
        <v>5.8</v>
      </c>
      <c r="V33" s="7">
        <v>16</v>
      </c>
      <c r="W33" s="7">
        <v>5.6</v>
      </c>
      <c r="X33" s="11">
        <v>5.5750000000000002</v>
      </c>
      <c r="Y33">
        <v>5</v>
      </c>
      <c r="Z33">
        <v>20</v>
      </c>
      <c r="AA33" s="3">
        <v>10.199999999999999</v>
      </c>
      <c r="AB33" s="3">
        <v>4.7</v>
      </c>
      <c r="AC33" s="3">
        <v>10.3</v>
      </c>
      <c r="AD33" s="3">
        <v>4.5</v>
      </c>
      <c r="AE33" s="3">
        <v>10.199999999999999</v>
      </c>
      <c r="AF33" s="3">
        <v>4.5999999999999996</v>
      </c>
      <c r="AG33" s="3">
        <v>10.5</v>
      </c>
      <c r="AH33" s="3">
        <v>4.7</v>
      </c>
      <c r="AI33" s="3">
        <v>10.7</v>
      </c>
      <c r="AJ33" s="3">
        <v>4.7</v>
      </c>
      <c r="AK33" s="3">
        <v>10.3</v>
      </c>
      <c r="AL33" s="3">
        <v>4.4000000000000004</v>
      </c>
      <c r="AS33" t="s">
        <v>69</v>
      </c>
      <c r="AT33" t="s">
        <v>71</v>
      </c>
      <c r="AX33" s="1"/>
    </row>
    <row r="34" spans="1:50" x14ac:dyDescent="0.35">
      <c r="A34" s="1">
        <v>42950</v>
      </c>
      <c r="B34" t="s">
        <v>15</v>
      </c>
      <c r="C34">
        <v>3</v>
      </c>
      <c r="D34">
        <v>6</v>
      </c>
      <c r="E34">
        <v>13</v>
      </c>
      <c r="I34" s="11"/>
      <c r="K34" s="9"/>
      <c r="L34" s="9"/>
      <c r="T34" s="7"/>
      <c r="U34" s="7"/>
      <c r="V34" s="7"/>
      <c r="W34" s="7"/>
      <c r="X34" s="1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S34" t="s">
        <v>69</v>
      </c>
      <c r="AT34" t="s">
        <v>71</v>
      </c>
      <c r="AX34" s="1"/>
    </row>
    <row r="35" spans="1:50" x14ac:dyDescent="0.35">
      <c r="A35" s="1">
        <v>42950</v>
      </c>
      <c r="B35" t="s">
        <v>15</v>
      </c>
      <c r="C35">
        <v>3</v>
      </c>
      <c r="D35">
        <v>6</v>
      </c>
      <c r="E35">
        <v>14</v>
      </c>
      <c r="F35">
        <v>80</v>
      </c>
      <c r="G35">
        <v>125</v>
      </c>
      <c r="H35">
        <v>25</v>
      </c>
      <c r="I35" s="11">
        <v>9.3249999999999993</v>
      </c>
      <c r="J35">
        <v>0</v>
      </c>
      <c r="K35" s="9">
        <v>17</v>
      </c>
      <c r="L35" s="9">
        <v>0</v>
      </c>
      <c r="M35">
        <v>0</v>
      </c>
      <c r="N35">
        <v>17</v>
      </c>
      <c r="O35">
        <v>1</v>
      </c>
      <c r="P35">
        <v>2</v>
      </c>
      <c r="Q35">
        <v>0</v>
      </c>
      <c r="R35">
        <v>8</v>
      </c>
      <c r="S35">
        <v>6</v>
      </c>
      <c r="T35" s="7">
        <v>40</v>
      </c>
      <c r="U35" s="7">
        <v>9.1999999999999993</v>
      </c>
      <c r="V35" s="7">
        <v>8</v>
      </c>
      <c r="W35" s="7">
        <v>4.3</v>
      </c>
      <c r="X35" s="11">
        <f>5.05+4.35</f>
        <v>9.3999999999999986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t="s">
        <v>69</v>
      </c>
      <c r="AT35" t="s">
        <v>71</v>
      </c>
      <c r="AX35" s="1"/>
    </row>
    <row r="36" spans="1:50" x14ac:dyDescent="0.35">
      <c r="A36" s="1">
        <v>42950</v>
      </c>
      <c r="B36" t="s">
        <v>15</v>
      </c>
      <c r="C36">
        <v>3</v>
      </c>
      <c r="D36">
        <v>6</v>
      </c>
      <c r="E36">
        <v>15</v>
      </c>
      <c r="I36" s="11"/>
      <c r="K36" s="9"/>
      <c r="L36" s="9"/>
      <c r="T36" s="7"/>
      <c r="U36" s="7"/>
      <c r="V36" s="7"/>
      <c r="W36" s="7"/>
      <c r="X36" s="1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S36" t="s">
        <v>69</v>
      </c>
      <c r="AT36" t="s">
        <v>71</v>
      </c>
      <c r="AX36" s="1"/>
    </row>
    <row r="37" spans="1:50" x14ac:dyDescent="0.35">
      <c r="A37" s="1">
        <v>42950</v>
      </c>
      <c r="B37" t="s">
        <v>15</v>
      </c>
      <c r="C37">
        <v>3</v>
      </c>
      <c r="D37">
        <v>6</v>
      </c>
      <c r="E37">
        <v>16</v>
      </c>
      <c r="F37">
        <v>40</v>
      </c>
      <c r="G37">
        <v>70</v>
      </c>
      <c r="H37">
        <v>12</v>
      </c>
      <c r="I37" s="11">
        <v>1.55</v>
      </c>
      <c r="J37">
        <v>0</v>
      </c>
      <c r="K37" s="9">
        <v>4</v>
      </c>
      <c r="L37" s="9">
        <v>0</v>
      </c>
      <c r="M37">
        <v>0</v>
      </c>
      <c r="N37">
        <v>4</v>
      </c>
      <c r="O37">
        <v>1</v>
      </c>
      <c r="P37">
        <v>2</v>
      </c>
      <c r="Q37">
        <v>0</v>
      </c>
      <c r="R37">
        <v>0</v>
      </c>
      <c r="S37">
        <v>1</v>
      </c>
      <c r="T37" s="7">
        <v>17</v>
      </c>
      <c r="U37" s="7">
        <v>5.7</v>
      </c>
      <c r="V37" s="7">
        <v>0</v>
      </c>
      <c r="W37" s="7">
        <v>0</v>
      </c>
      <c r="X37" s="11">
        <v>1.45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t="s">
        <v>69</v>
      </c>
      <c r="AT37" t="s">
        <v>71</v>
      </c>
      <c r="AX37" s="1"/>
    </row>
    <row r="38" spans="1:50" x14ac:dyDescent="0.35">
      <c r="A38" s="1">
        <v>42950</v>
      </c>
      <c r="B38" t="s">
        <v>15</v>
      </c>
      <c r="C38">
        <v>3</v>
      </c>
      <c r="D38">
        <v>6</v>
      </c>
      <c r="E38">
        <v>17</v>
      </c>
      <c r="F38">
        <v>60</v>
      </c>
      <c r="G38">
        <v>50</v>
      </c>
      <c r="H38">
        <v>14</v>
      </c>
      <c r="I38" s="11">
        <v>1.55</v>
      </c>
      <c r="J38">
        <v>0</v>
      </c>
      <c r="K38" s="9">
        <v>7</v>
      </c>
      <c r="L38" s="9">
        <v>0</v>
      </c>
      <c r="M38">
        <v>0</v>
      </c>
      <c r="N38">
        <v>7</v>
      </c>
      <c r="O38">
        <v>0</v>
      </c>
      <c r="P38">
        <v>1</v>
      </c>
      <c r="Q38">
        <v>0</v>
      </c>
      <c r="R38">
        <v>3</v>
      </c>
      <c r="S38">
        <v>3</v>
      </c>
      <c r="T38" s="7">
        <v>13</v>
      </c>
      <c r="U38" s="7">
        <v>5.8</v>
      </c>
      <c r="V38" s="7">
        <v>13</v>
      </c>
      <c r="W38" s="7">
        <v>3.9</v>
      </c>
      <c r="X38" s="11">
        <v>1.55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t="s">
        <v>69</v>
      </c>
      <c r="AT38" t="s">
        <v>71</v>
      </c>
      <c r="AX38" s="1"/>
    </row>
    <row r="39" spans="1:50" x14ac:dyDescent="0.35">
      <c r="A39" s="1">
        <v>42950</v>
      </c>
      <c r="B39" t="s">
        <v>15</v>
      </c>
      <c r="C39">
        <v>3</v>
      </c>
      <c r="D39">
        <v>6</v>
      </c>
      <c r="E39">
        <v>18</v>
      </c>
      <c r="I39" s="11"/>
      <c r="K39" s="9"/>
      <c r="L39" s="9"/>
      <c r="T39" s="7"/>
      <c r="U39" s="7"/>
      <c r="V39" s="7"/>
      <c r="W39" s="7"/>
      <c r="X39" s="11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t="s">
        <v>69</v>
      </c>
      <c r="AT39" t="s">
        <v>71</v>
      </c>
      <c r="AX39" s="1"/>
    </row>
    <row r="40" spans="1:50" x14ac:dyDescent="0.35">
      <c r="A40" s="1">
        <v>42950</v>
      </c>
      <c r="B40" t="s">
        <v>15</v>
      </c>
      <c r="C40">
        <v>3</v>
      </c>
      <c r="D40">
        <v>6</v>
      </c>
      <c r="E40">
        <v>19</v>
      </c>
      <c r="I40" s="11"/>
      <c r="T40" s="7"/>
      <c r="U40" s="7"/>
      <c r="V40" s="7"/>
      <c r="W40" s="7"/>
      <c r="X40" s="11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t="s">
        <v>69</v>
      </c>
      <c r="AT40" t="s">
        <v>71</v>
      </c>
      <c r="AX40" s="1"/>
    </row>
    <row r="41" spans="1:50" x14ac:dyDescent="0.35">
      <c r="A41" s="1">
        <v>42950</v>
      </c>
      <c r="B41" t="s">
        <v>15</v>
      </c>
      <c r="C41">
        <v>3</v>
      </c>
      <c r="D41">
        <v>6</v>
      </c>
      <c r="E41">
        <v>20</v>
      </c>
      <c r="I41" s="11"/>
      <c r="T41" s="7"/>
      <c r="U41" s="7"/>
      <c r="V41" s="7"/>
      <c r="W41" s="7"/>
      <c r="X41" s="1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t="s">
        <v>69</v>
      </c>
      <c r="AT41" t="s">
        <v>71</v>
      </c>
      <c r="AX41" s="1"/>
    </row>
    <row r="42" spans="1:50" x14ac:dyDescent="0.35">
      <c r="A42" s="1" t="s">
        <v>9</v>
      </c>
      <c r="B42" t="s">
        <v>13</v>
      </c>
      <c r="C42">
        <v>2</v>
      </c>
      <c r="D42">
        <v>4</v>
      </c>
      <c r="E42">
        <v>1</v>
      </c>
      <c r="I42" s="11">
        <v>0</v>
      </c>
      <c r="L42">
        <v>7</v>
      </c>
      <c r="T42" s="7"/>
      <c r="U42" s="7"/>
      <c r="V42" s="7"/>
      <c r="W42" s="7"/>
      <c r="X42" s="11">
        <v>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3000.3</v>
      </c>
      <c r="AN42" s="7">
        <v>232.9</v>
      </c>
      <c r="AO42" s="7">
        <v>3000</v>
      </c>
      <c r="AP42" s="7">
        <v>255.9</v>
      </c>
      <c r="AQ42" s="7">
        <v>3000</v>
      </c>
      <c r="AR42" s="7">
        <v>229.8</v>
      </c>
      <c r="AS42" s="3" t="s">
        <v>72</v>
      </c>
      <c r="AT42" s="3" t="s">
        <v>70</v>
      </c>
      <c r="AX42" s="1"/>
    </row>
    <row r="43" spans="1:50" x14ac:dyDescent="0.35">
      <c r="A43" s="1" t="s">
        <v>9</v>
      </c>
      <c r="B43" t="s">
        <v>13</v>
      </c>
      <c r="C43">
        <v>2</v>
      </c>
      <c r="D43">
        <v>4</v>
      </c>
      <c r="E43">
        <v>2</v>
      </c>
      <c r="F43">
        <v>47</v>
      </c>
      <c r="G43">
        <v>97</v>
      </c>
      <c r="H43">
        <v>17</v>
      </c>
      <c r="I43" s="11">
        <v>3.1</v>
      </c>
      <c r="J43">
        <v>0</v>
      </c>
      <c r="K43">
        <v>8</v>
      </c>
      <c r="L43">
        <v>3</v>
      </c>
      <c r="M43">
        <v>0</v>
      </c>
      <c r="N43">
        <v>8</v>
      </c>
      <c r="O43">
        <v>2</v>
      </c>
      <c r="P43">
        <v>4</v>
      </c>
      <c r="Q43">
        <v>1</v>
      </c>
      <c r="R43">
        <v>0</v>
      </c>
      <c r="S43">
        <v>1</v>
      </c>
      <c r="T43" s="7">
        <v>35</v>
      </c>
      <c r="U43" s="7">
        <v>4.9000000000000004</v>
      </c>
      <c r="V43" s="7">
        <v>10</v>
      </c>
      <c r="W43" s="7">
        <v>7.6</v>
      </c>
      <c r="X43" s="11">
        <v>3</v>
      </c>
      <c r="Y43">
        <v>30</v>
      </c>
      <c r="Z43">
        <v>100</v>
      </c>
      <c r="AA43" s="3">
        <v>10.0182</v>
      </c>
      <c r="AB43" s="3">
        <v>4.2028999999999996</v>
      </c>
      <c r="AC43" s="3">
        <v>10.0686</v>
      </c>
      <c r="AD43" s="3">
        <v>4.1148999999999996</v>
      </c>
      <c r="AE43" s="3">
        <v>10.0114</v>
      </c>
      <c r="AF43" s="3">
        <v>3.6728000000000001</v>
      </c>
      <c r="AG43" s="3">
        <v>10.014099999999999</v>
      </c>
      <c r="AH43" s="3">
        <v>3.7989000000000002</v>
      </c>
      <c r="AI43" s="3">
        <v>10.016400000000001</v>
      </c>
      <c r="AJ43" s="3">
        <v>3.4047999999999998</v>
      </c>
      <c r="AK43" s="3">
        <v>10.0785</v>
      </c>
      <c r="AL43" s="3">
        <v>4.0765000000000002</v>
      </c>
      <c r="AS43" t="s">
        <v>72</v>
      </c>
      <c r="AT43" t="s">
        <v>70</v>
      </c>
      <c r="AX43" s="1"/>
    </row>
    <row r="44" spans="1:50" x14ac:dyDescent="0.35">
      <c r="A44" s="1" t="s">
        <v>9</v>
      </c>
      <c r="B44" t="s">
        <v>13</v>
      </c>
      <c r="C44">
        <v>2</v>
      </c>
      <c r="D44">
        <v>4</v>
      </c>
      <c r="E44">
        <v>3</v>
      </c>
      <c r="F44">
        <v>25</v>
      </c>
      <c r="G44">
        <v>50</v>
      </c>
      <c r="H44">
        <v>12</v>
      </c>
      <c r="I44" s="11">
        <v>0.875</v>
      </c>
      <c r="J44">
        <v>0</v>
      </c>
      <c r="K44">
        <v>4</v>
      </c>
      <c r="L44">
        <v>0</v>
      </c>
      <c r="M44">
        <v>0</v>
      </c>
      <c r="N44">
        <v>4</v>
      </c>
      <c r="O44">
        <v>1</v>
      </c>
      <c r="P44">
        <v>0</v>
      </c>
      <c r="Q44">
        <v>1</v>
      </c>
      <c r="R44">
        <v>2</v>
      </c>
      <c r="S44">
        <v>0</v>
      </c>
      <c r="T44" s="7">
        <v>20</v>
      </c>
      <c r="U44" s="7">
        <v>4.2</v>
      </c>
      <c r="V44" s="7">
        <v>9</v>
      </c>
      <c r="W44" s="7">
        <v>5.3</v>
      </c>
      <c r="X44" s="11">
        <v>0.75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S44" t="s">
        <v>72</v>
      </c>
      <c r="AT44" t="s">
        <v>70</v>
      </c>
      <c r="AX44" s="1"/>
    </row>
    <row r="45" spans="1:50" x14ac:dyDescent="0.35">
      <c r="A45" s="1" t="s">
        <v>9</v>
      </c>
      <c r="B45" t="s">
        <v>13</v>
      </c>
      <c r="C45">
        <v>2</v>
      </c>
      <c r="D45">
        <v>4</v>
      </c>
      <c r="E45">
        <v>4</v>
      </c>
      <c r="I45" s="11">
        <v>0.1</v>
      </c>
      <c r="J45">
        <v>0</v>
      </c>
      <c r="L45">
        <v>2</v>
      </c>
      <c r="T45" s="7"/>
      <c r="U45" s="7"/>
      <c r="V45" s="7"/>
      <c r="W45" s="7"/>
      <c r="X45" s="11">
        <v>0.05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t="s">
        <v>72</v>
      </c>
      <c r="AT45" t="s">
        <v>70</v>
      </c>
      <c r="AX45" s="1"/>
    </row>
    <row r="46" spans="1:50" x14ac:dyDescent="0.35">
      <c r="A46" s="1" t="s">
        <v>9</v>
      </c>
      <c r="B46" t="s">
        <v>13</v>
      </c>
      <c r="C46">
        <v>2</v>
      </c>
      <c r="D46">
        <v>4</v>
      </c>
      <c r="E46">
        <v>5</v>
      </c>
      <c r="F46">
        <v>64</v>
      </c>
      <c r="G46">
        <v>63</v>
      </c>
      <c r="H46">
        <v>15</v>
      </c>
      <c r="I46" s="11">
        <v>3.3</v>
      </c>
      <c r="J46">
        <v>1</v>
      </c>
      <c r="K46">
        <v>13</v>
      </c>
      <c r="L46">
        <v>1</v>
      </c>
      <c r="M46">
        <v>0</v>
      </c>
      <c r="N46">
        <v>11</v>
      </c>
      <c r="O46">
        <v>3</v>
      </c>
      <c r="P46">
        <v>1</v>
      </c>
      <c r="Q46">
        <v>2</v>
      </c>
      <c r="R46">
        <v>2</v>
      </c>
      <c r="S46">
        <v>3</v>
      </c>
      <c r="T46" s="7">
        <v>32</v>
      </c>
      <c r="U46" s="7">
        <v>6.9</v>
      </c>
      <c r="V46" s="7">
        <v>8</v>
      </c>
      <c r="W46" s="7">
        <v>4.3</v>
      </c>
      <c r="X46" s="11">
        <v>3.2</v>
      </c>
      <c r="Y46">
        <v>50</v>
      </c>
      <c r="Z46">
        <v>100</v>
      </c>
      <c r="AA46" s="3">
        <v>10.0174</v>
      </c>
      <c r="AB46" s="3">
        <v>3.6093000000000002</v>
      </c>
      <c r="AC46" s="3">
        <v>10.062799999999999</v>
      </c>
      <c r="AD46" s="3">
        <v>3.4939</v>
      </c>
      <c r="AE46" s="3">
        <v>10.0349</v>
      </c>
      <c r="AF46" s="3">
        <v>1.8401000000000001</v>
      </c>
      <c r="AG46" s="3">
        <v>10.065899999999999</v>
      </c>
      <c r="AH46" s="3">
        <v>4.1430999999999996</v>
      </c>
      <c r="AI46" s="3">
        <v>10.0175</v>
      </c>
      <c r="AJ46" s="3">
        <v>3.7454000000000001</v>
      </c>
      <c r="AK46" s="3">
        <v>10.0891</v>
      </c>
      <c r="AL46" s="3">
        <v>4.0579000000000001</v>
      </c>
      <c r="AS46" t="s">
        <v>72</v>
      </c>
      <c r="AT46" t="s">
        <v>70</v>
      </c>
      <c r="AX46" s="1"/>
    </row>
    <row r="47" spans="1:50" x14ac:dyDescent="0.35">
      <c r="A47" s="1" t="s">
        <v>9</v>
      </c>
      <c r="B47" t="s">
        <v>13</v>
      </c>
      <c r="C47">
        <v>2</v>
      </c>
      <c r="D47">
        <v>4</v>
      </c>
      <c r="E47">
        <v>6</v>
      </c>
      <c r="F47">
        <v>50</v>
      </c>
      <c r="G47">
        <v>70</v>
      </c>
      <c r="H47">
        <v>15</v>
      </c>
      <c r="I47" s="11">
        <v>1.55</v>
      </c>
      <c r="J47">
        <v>0</v>
      </c>
      <c r="K47">
        <v>8</v>
      </c>
      <c r="L47">
        <v>0</v>
      </c>
      <c r="M47">
        <v>0</v>
      </c>
      <c r="N47">
        <v>8</v>
      </c>
      <c r="O47">
        <v>3</v>
      </c>
      <c r="P47">
        <v>1</v>
      </c>
      <c r="Q47">
        <v>2</v>
      </c>
      <c r="R47">
        <v>1</v>
      </c>
      <c r="S47">
        <v>1</v>
      </c>
      <c r="T47" s="7">
        <v>22</v>
      </c>
      <c r="U47" s="7">
        <v>5.0999999999999996</v>
      </c>
      <c r="V47" s="7">
        <v>7</v>
      </c>
      <c r="W47" s="7">
        <v>2.8</v>
      </c>
      <c r="X47" s="11">
        <v>1.35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t="s">
        <v>72</v>
      </c>
      <c r="AT47" t="s">
        <v>70</v>
      </c>
      <c r="AX47" s="1"/>
    </row>
    <row r="48" spans="1:50" x14ac:dyDescent="0.35">
      <c r="A48" s="1" t="s">
        <v>9</v>
      </c>
      <c r="B48" t="s">
        <v>13</v>
      </c>
      <c r="C48">
        <v>2</v>
      </c>
      <c r="D48">
        <v>4</v>
      </c>
      <c r="E48">
        <v>7</v>
      </c>
      <c r="F48">
        <v>75</v>
      </c>
      <c r="G48">
        <v>56</v>
      </c>
      <c r="H48">
        <v>20</v>
      </c>
      <c r="I48" s="11">
        <v>4.6749999999999998</v>
      </c>
      <c r="J48">
        <v>0</v>
      </c>
      <c r="K48">
        <v>8</v>
      </c>
      <c r="L48">
        <v>3</v>
      </c>
      <c r="M48">
        <v>0</v>
      </c>
      <c r="N48">
        <v>8</v>
      </c>
      <c r="O48">
        <v>2</v>
      </c>
      <c r="P48">
        <v>4</v>
      </c>
      <c r="Q48">
        <v>0</v>
      </c>
      <c r="R48">
        <v>1</v>
      </c>
      <c r="S48">
        <v>1</v>
      </c>
      <c r="T48" s="7">
        <v>37</v>
      </c>
      <c r="U48" s="7">
        <v>6.4</v>
      </c>
      <c r="V48" s="7">
        <v>11</v>
      </c>
      <c r="W48" s="7">
        <v>5.3</v>
      </c>
      <c r="X48" s="11">
        <v>4.0999999999999996</v>
      </c>
      <c r="Y48">
        <v>30</v>
      </c>
      <c r="Z48">
        <v>10</v>
      </c>
      <c r="AA48" s="3">
        <v>10.013500000000001</v>
      </c>
      <c r="AB48" s="3">
        <v>3.8807999999999998</v>
      </c>
      <c r="AC48" s="3">
        <v>10.0435</v>
      </c>
      <c r="AD48" s="3">
        <v>3.4670999999999998</v>
      </c>
      <c r="AE48" s="3">
        <v>10.026</v>
      </c>
      <c r="AF48" s="3">
        <v>2.7856000000000001</v>
      </c>
      <c r="AG48" s="3">
        <v>10.010199999999999</v>
      </c>
      <c r="AH48" s="3">
        <v>4.2217000000000002</v>
      </c>
      <c r="AI48" s="3">
        <v>10.128399999999999</v>
      </c>
      <c r="AJ48" s="3">
        <v>3.5640999999999998</v>
      </c>
      <c r="AK48" s="3">
        <v>10.0145</v>
      </c>
      <c r="AL48" s="3">
        <v>3.6808000000000001</v>
      </c>
      <c r="AS48" t="s">
        <v>72</v>
      </c>
      <c r="AT48" t="s">
        <v>70</v>
      </c>
      <c r="AX48" s="1"/>
    </row>
    <row r="49" spans="1:50" x14ac:dyDescent="0.35">
      <c r="A49" s="1" t="s">
        <v>9</v>
      </c>
      <c r="B49" t="s">
        <v>13</v>
      </c>
      <c r="C49">
        <v>2</v>
      </c>
      <c r="D49">
        <v>4</v>
      </c>
      <c r="E49">
        <v>8</v>
      </c>
      <c r="I49" s="11">
        <v>1.4</v>
      </c>
      <c r="J49">
        <v>0</v>
      </c>
      <c r="L49">
        <v>1</v>
      </c>
      <c r="T49" s="7"/>
      <c r="U49" s="7"/>
      <c r="V49" s="7"/>
      <c r="W49" s="7"/>
      <c r="X49" s="11">
        <v>1.35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S49" t="s">
        <v>72</v>
      </c>
      <c r="AT49" t="s">
        <v>70</v>
      </c>
      <c r="AX49" s="1"/>
    </row>
    <row r="50" spans="1:50" x14ac:dyDescent="0.35">
      <c r="A50" s="1" t="s">
        <v>9</v>
      </c>
      <c r="B50" t="s">
        <v>13</v>
      </c>
      <c r="C50">
        <v>2</v>
      </c>
      <c r="D50">
        <v>4</v>
      </c>
      <c r="E50">
        <v>9</v>
      </c>
      <c r="I50" s="11">
        <v>1.8</v>
      </c>
      <c r="J50">
        <v>0</v>
      </c>
      <c r="L50">
        <v>0</v>
      </c>
      <c r="T50" s="7"/>
      <c r="U50" s="7"/>
      <c r="V50" s="7"/>
      <c r="W50" s="7"/>
      <c r="X50" s="11">
        <v>1.75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t="s">
        <v>72</v>
      </c>
      <c r="AT50" t="s">
        <v>70</v>
      </c>
      <c r="AX50" s="1"/>
    </row>
    <row r="51" spans="1:50" x14ac:dyDescent="0.35">
      <c r="A51" s="1" t="s">
        <v>9</v>
      </c>
      <c r="B51" t="s">
        <v>13</v>
      </c>
      <c r="C51">
        <v>2</v>
      </c>
      <c r="D51">
        <v>4</v>
      </c>
      <c r="E51">
        <v>10</v>
      </c>
      <c r="I51" s="11">
        <v>1.95</v>
      </c>
      <c r="J51">
        <v>0</v>
      </c>
      <c r="L51">
        <v>1</v>
      </c>
      <c r="T51" s="7"/>
      <c r="U51" s="7"/>
      <c r="V51" s="7"/>
      <c r="W51" s="7"/>
      <c r="X51" s="11">
        <v>1.8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t="s">
        <v>72</v>
      </c>
      <c r="AT51" t="s">
        <v>70</v>
      </c>
      <c r="AX51" s="1"/>
    </row>
    <row r="52" spans="1:50" x14ac:dyDescent="0.35">
      <c r="A52" s="1" t="s">
        <v>9</v>
      </c>
      <c r="B52" t="s">
        <v>13</v>
      </c>
      <c r="C52">
        <v>2</v>
      </c>
      <c r="D52">
        <v>4</v>
      </c>
      <c r="E52">
        <v>11</v>
      </c>
      <c r="I52" s="11">
        <v>1.1499999999999999</v>
      </c>
      <c r="J52">
        <v>0</v>
      </c>
      <c r="L52">
        <v>2</v>
      </c>
      <c r="T52" s="7"/>
      <c r="U52" s="7"/>
      <c r="V52" s="7"/>
      <c r="W52" s="7"/>
      <c r="X52" s="11">
        <v>1.1000000000000001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t="s">
        <v>72</v>
      </c>
      <c r="AT52" t="s">
        <v>70</v>
      </c>
      <c r="AX52" s="1"/>
    </row>
    <row r="53" spans="1:50" x14ac:dyDescent="0.35">
      <c r="A53" s="1" t="s">
        <v>9</v>
      </c>
      <c r="B53" t="s">
        <v>13</v>
      </c>
      <c r="C53">
        <v>2</v>
      </c>
      <c r="D53">
        <v>4</v>
      </c>
      <c r="E53">
        <v>12</v>
      </c>
      <c r="I53" s="11">
        <v>1</v>
      </c>
      <c r="J53">
        <v>0</v>
      </c>
      <c r="L53">
        <v>0</v>
      </c>
      <c r="T53" s="7"/>
      <c r="U53" s="7"/>
      <c r="V53" s="7"/>
      <c r="W53" s="7"/>
      <c r="X53" s="11">
        <v>0.95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t="s">
        <v>72</v>
      </c>
      <c r="AT53" t="s">
        <v>70</v>
      </c>
      <c r="AX53" s="1"/>
    </row>
    <row r="54" spans="1:50" x14ac:dyDescent="0.35">
      <c r="A54" s="1" t="s">
        <v>9</v>
      </c>
      <c r="B54" t="s">
        <v>13</v>
      </c>
      <c r="C54">
        <v>2</v>
      </c>
      <c r="D54">
        <v>4</v>
      </c>
      <c r="E54">
        <v>13</v>
      </c>
      <c r="F54">
        <v>30</v>
      </c>
      <c r="G54">
        <v>60</v>
      </c>
      <c r="H54">
        <v>10</v>
      </c>
      <c r="I54" s="11">
        <v>0.7</v>
      </c>
      <c r="J54">
        <v>0</v>
      </c>
      <c r="K54">
        <v>4</v>
      </c>
      <c r="L54">
        <v>1</v>
      </c>
      <c r="M54">
        <v>0</v>
      </c>
      <c r="N54">
        <v>4</v>
      </c>
      <c r="O54">
        <v>1</v>
      </c>
      <c r="P54">
        <v>1</v>
      </c>
      <c r="Q54">
        <v>1</v>
      </c>
      <c r="R54">
        <v>0</v>
      </c>
      <c r="S54">
        <v>1</v>
      </c>
      <c r="T54" s="7">
        <v>19</v>
      </c>
      <c r="U54" s="7">
        <v>3.1</v>
      </c>
      <c r="V54" s="7">
        <v>10</v>
      </c>
      <c r="W54" s="7">
        <v>4.3</v>
      </c>
      <c r="X54" s="11">
        <v>0.5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S54" t="s">
        <v>72</v>
      </c>
      <c r="AT54" t="s">
        <v>70</v>
      </c>
      <c r="AX54" s="1"/>
    </row>
    <row r="55" spans="1:50" x14ac:dyDescent="0.35">
      <c r="A55" s="1" t="s">
        <v>9</v>
      </c>
      <c r="B55" t="s">
        <v>13</v>
      </c>
      <c r="C55">
        <v>2</v>
      </c>
      <c r="D55">
        <v>4</v>
      </c>
      <c r="E55">
        <v>14</v>
      </c>
      <c r="F55">
        <v>37</v>
      </c>
      <c r="G55">
        <v>60</v>
      </c>
      <c r="H55">
        <v>10</v>
      </c>
      <c r="I55" s="11">
        <v>0.52500000000000002</v>
      </c>
      <c r="J55">
        <v>0</v>
      </c>
      <c r="K55">
        <v>5</v>
      </c>
      <c r="L55">
        <v>0</v>
      </c>
      <c r="M55">
        <v>0</v>
      </c>
      <c r="N55">
        <v>5</v>
      </c>
      <c r="O55">
        <v>0</v>
      </c>
      <c r="P55">
        <v>0</v>
      </c>
      <c r="Q55">
        <v>0</v>
      </c>
      <c r="R55">
        <v>5</v>
      </c>
      <c r="S55">
        <v>0</v>
      </c>
      <c r="T55" s="7">
        <v>26</v>
      </c>
      <c r="U55" s="7">
        <v>2.2999999999999998</v>
      </c>
      <c r="V55" s="7">
        <v>0</v>
      </c>
      <c r="W55" s="7">
        <v>0</v>
      </c>
      <c r="X55" s="11">
        <v>0.35</v>
      </c>
      <c r="Y55">
        <v>100</v>
      </c>
      <c r="Z55">
        <v>100</v>
      </c>
      <c r="AA55" s="3">
        <v>10.103</v>
      </c>
      <c r="AB55" s="3">
        <v>4.1593</v>
      </c>
      <c r="AC55" s="3">
        <v>10.028</v>
      </c>
      <c r="AD55" s="3">
        <v>4.3146000000000004</v>
      </c>
      <c r="AE55" s="3">
        <v>10.044700000000001</v>
      </c>
      <c r="AF55" s="3">
        <v>4.4465000000000003</v>
      </c>
      <c r="AG55" s="3">
        <v>10.005599999999999</v>
      </c>
      <c r="AH55" s="3">
        <v>4.3876999999999997</v>
      </c>
      <c r="AI55" s="3">
        <v>10.015700000000001</v>
      </c>
      <c r="AJ55" s="3">
        <v>4.4367999999999999</v>
      </c>
      <c r="AK55" s="3">
        <v>10.022</v>
      </c>
      <c r="AL55" s="3">
        <v>4.4984000000000002</v>
      </c>
      <c r="AS55" t="s">
        <v>72</v>
      </c>
      <c r="AT55" t="s">
        <v>70</v>
      </c>
      <c r="AX55" s="1"/>
    </row>
    <row r="56" spans="1:50" x14ac:dyDescent="0.35">
      <c r="A56" s="1" t="s">
        <v>9</v>
      </c>
      <c r="B56" t="s">
        <v>13</v>
      </c>
      <c r="C56">
        <v>2</v>
      </c>
      <c r="D56">
        <v>4</v>
      </c>
      <c r="E56">
        <v>15</v>
      </c>
      <c r="F56">
        <v>57</v>
      </c>
      <c r="G56">
        <v>110</v>
      </c>
      <c r="H56">
        <v>10</v>
      </c>
      <c r="I56" s="11">
        <v>5.15</v>
      </c>
      <c r="J56">
        <v>0</v>
      </c>
      <c r="K56">
        <v>11</v>
      </c>
      <c r="L56">
        <v>1</v>
      </c>
      <c r="M56">
        <v>1</v>
      </c>
      <c r="N56">
        <v>11</v>
      </c>
      <c r="O56">
        <v>3</v>
      </c>
      <c r="P56">
        <v>6</v>
      </c>
      <c r="Q56">
        <v>0</v>
      </c>
      <c r="R56">
        <v>1</v>
      </c>
      <c r="S56">
        <v>1</v>
      </c>
      <c r="T56" s="7">
        <v>42</v>
      </c>
      <c r="U56" s="7">
        <v>7.3</v>
      </c>
      <c r="V56" s="7">
        <v>8</v>
      </c>
      <c r="W56" s="7">
        <v>4.2</v>
      </c>
      <c r="X56" s="11">
        <v>4.75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t="s">
        <v>72</v>
      </c>
      <c r="AT56" t="s">
        <v>70</v>
      </c>
      <c r="AX56" s="1"/>
    </row>
    <row r="57" spans="1:50" x14ac:dyDescent="0.35">
      <c r="A57" s="1" t="s">
        <v>9</v>
      </c>
      <c r="B57" t="s">
        <v>13</v>
      </c>
      <c r="C57">
        <v>2</v>
      </c>
      <c r="D57">
        <v>4</v>
      </c>
      <c r="E57">
        <v>16</v>
      </c>
      <c r="I57" s="11">
        <v>2.2000000000000002</v>
      </c>
      <c r="J57">
        <v>0</v>
      </c>
      <c r="L57">
        <v>0</v>
      </c>
      <c r="T57" s="7"/>
      <c r="U57" s="7"/>
      <c r="V57" s="7"/>
      <c r="W57" s="7"/>
      <c r="X57" s="11">
        <v>2.1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t="s">
        <v>72</v>
      </c>
      <c r="AT57" t="s">
        <v>70</v>
      </c>
      <c r="AX57" s="1"/>
    </row>
    <row r="58" spans="1:50" x14ac:dyDescent="0.35">
      <c r="A58" s="1" t="s">
        <v>9</v>
      </c>
      <c r="B58" t="s">
        <v>13</v>
      </c>
      <c r="C58">
        <v>2</v>
      </c>
      <c r="D58">
        <v>4</v>
      </c>
      <c r="E58">
        <v>17</v>
      </c>
      <c r="F58">
        <v>64</v>
      </c>
      <c r="G58">
        <v>86</v>
      </c>
      <c r="H58">
        <v>12</v>
      </c>
      <c r="I58" s="11">
        <v>1.25</v>
      </c>
      <c r="J58">
        <v>0</v>
      </c>
      <c r="K58">
        <v>6</v>
      </c>
      <c r="L58">
        <v>4</v>
      </c>
      <c r="M58">
        <v>0</v>
      </c>
      <c r="N58">
        <v>6</v>
      </c>
      <c r="O58">
        <v>2</v>
      </c>
      <c r="P58">
        <v>2</v>
      </c>
      <c r="Q58">
        <v>0</v>
      </c>
      <c r="R58">
        <v>2</v>
      </c>
      <c r="S58">
        <v>0</v>
      </c>
      <c r="T58" s="7">
        <v>38</v>
      </c>
      <c r="U58" s="7">
        <v>4.5999999999999996</v>
      </c>
      <c r="V58" s="7">
        <v>8</v>
      </c>
      <c r="W58" s="7">
        <v>4.0999999999999996</v>
      </c>
      <c r="X58" s="11">
        <v>1</v>
      </c>
      <c r="Y58">
        <v>20</v>
      </c>
      <c r="Z58">
        <v>50</v>
      </c>
      <c r="AA58" s="3">
        <v>10.0456</v>
      </c>
      <c r="AB58" s="3">
        <v>1.8602000000000001</v>
      </c>
      <c r="AC58" s="3">
        <v>10.1191</v>
      </c>
      <c r="AD58" s="3">
        <v>3.3079000000000001</v>
      </c>
      <c r="AE58" s="3">
        <v>10.009499999999999</v>
      </c>
      <c r="AF58" s="3">
        <v>3.4716999999999998</v>
      </c>
      <c r="AG58" s="3">
        <v>10.012499999999999</v>
      </c>
      <c r="AH58" s="3">
        <v>4.1760999999999999</v>
      </c>
      <c r="AI58" s="3">
        <v>10.002800000000001</v>
      </c>
      <c r="AJ58" s="3">
        <v>3.9104999999999999</v>
      </c>
      <c r="AK58" s="3">
        <v>9.5986999999999991</v>
      </c>
      <c r="AL58" s="3">
        <v>3.8632</v>
      </c>
      <c r="AS58" t="s">
        <v>72</v>
      </c>
      <c r="AT58" t="s">
        <v>70</v>
      </c>
      <c r="AX58" s="1"/>
    </row>
    <row r="59" spans="1:50" x14ac:dyDescent="0.35">
      <c r="A59" s="1" t="s">
        <v>9</v>
      </c>
      <c r="B59" t="s">
        <v>13</v>
      </c>
      <c r="C59">
        <v>2</v>
      </c>
      <c r="D59">
        <v>4</v>
      </c>
      <c r="E59">
        <v>18</v>
      </c>
      <c r="I59" s="11">
        <v>2</v>
      </c>
      <c r="J59">
        <v>0</v>
      </c>
      <c r="L59">
        <v>1</v>
      </c>
      <c r="T59" s="7"/>
      <c r="U59" s="7"/>
      <c r="V59" s="7"/>
      <c r="W59" s="7"/>
      <c r="X59" s="11">
        <v>2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t="s">
        <v>72</v>
      </c>
      <c r="AT59" t="s">
        <v>70</v>
      </c>
      <c r="AX59" s="1"/>
    </row>
    <row r="60" spans="1:50" x14ac:dyDescent="0.35">
      <c r="A60" s="1" t="s">
        <v>9</v>
      </c>
      <c r="B60" t="s">
        <v>13</v>
      </c>
      <c r="C60">
        <v>2</v>
      </c>
      <c r="D60">
        <v>4</v>
      </c>
      <c r="E60">
        <v>19</v>
      </c>
      <c r="I60" s="11">
        <v>1.1499999999999999</v>
      </c>
      <c r="J60">
        <v>0</v>
      </c>
      <c r="L60">
        <v>3</v>
      </c>
      <c r="T60" s="7"/>
      <c r="U60" s="7"/>
      <c r="V60" s="7"/>
      <c r="W60" s="7"/>
      <c r="X60" s="11">
        <v>0.95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t="s">
        <v>72</v>
      </c>
      <c r="AT60" t="s">
        <v>70</v>
      </c>
      <c r="AX60" s="1"/>
    </row>
    <row r="61" spans="1:50" x14ac:dyDescent="0.35">
      <c r="A61" s="1" t="s">
        <v>9</v>
      </c>
      <c r="B61" t="s">
        <v>13</v>
      </c>
      <c r="C61">
        <v>2</v>
      </c>
      <c r="D61">
        <v>4</v>
      </c>
      <c r="E61">
        <v>20</v>
      </c>
      <c r="F61">
        <v>36</v>
      </c>
      <c r="G61">
        <v>56</v>
      </c>
      <c r="H61">
        <v>12</v>
      </c>
      <c r="I61" s="11">
        <v>1.325</v>
      </c>
      <c r="J61">
        <v>2</v>
      </c>
      <c r="K61">
        <v>7</v>
      </c>
      <c r="L61">
        <v>1</v>
      </c>
      <c r="M61">
        <v>0</v>
      </c>
      <c r="N61">
        <v>7</v>
      </c>
      <c r="O61">
        <v>4</v>
      </c>
      <c r="P61">
        <v>0</v>
      </c>
      <c r="Q61">
        <v>1</v>
      </c>
      <c r="R61">
        <v>1</v>
      </c>
      <c r="S61">
        <v>1</v>
      </c>
      <c r="T61" s="7">
        <v>12</v>
      </c>
      <c r="U61" s="7">
        <v>6</v>
      </c>
      <c r="V61" s="7">
        <v>7</v>
      </c>
      <c r="W61" s="7">
        <v>3.8</v>
      </c>
      <c r="X61" s="11">
        <v>1.1499999999999999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t="s">
        <v>72</v>
      </c>
      <c r="AT61" t="s">
        <v>70</v>
      </c>
      <c r="AX61" s="1"/>
    </row>
    <row r="62" spans="1:50" x14ac:dyDescent="0.35">
      <c r="A62" s="1">
        <v>42950</v>
      </c>
      <c r="B62" t="s">
        <v>18</v>
      </c>
      <c r="C62">
        <v>2</v>
      </c>
      <c r="D62">
        <v>4</v>
      </c>
      <c r="E62">
        <v>1</v>
      </c>
      <c r="F62">
        <v>100</v>
      </c>
      <c r="G62">
        <v>130</v>
      </c>
      <c r="H62">
        <v>15</v>
      </c>
      <c r="I62" s="11">
        <v>2.1749999999999998</v>
      </c>
      <c r="J62">
        <v>0</v>
      </c>
      <c r="K62" s="9">
        <v>9</v>
      </c>
      <c r="L62">
        <v>0</v>
      </c>
      <c r="M62">
        <v>0</v>
      </c>
      <c r="N62">
        <v>8</v>
      </c>
      <c r="O62">
        <v>0</v>
      </c>
      <c r="P62">
        <v>0</v>
      </c>
      <c r="Q62">
        <v>2</v>
      </c>
      <c r="R62">
        <v>1</v>
      </c>
      <c r="S62">
        <v>5</v>
      </c>
      <c r="T62" s="7">
        <v>17</v>
      </c>
      <c r="U62" s="7">
        <v>5.5</v>
      </c>
      <c r="V62" s="7">
        <v>14</v>
      </c>
      <c r="W62" s="7">
        <v>3.6</v>
      </c>
      <c r="X62" s="11">
        <v>2.0750000000000002</v>
      </c>
      <c r="Y62">
        <v>5</v>
      </c>
      <c r="Z62">
        <v>20</v>
      </c>
      <c r="AA62" s="3">
        <v>10.4</v>
      </c>
      <c r="AB62" s="3">
        <v>4.2</v>
      </c>
      <c r="AC62" s="3">
        <v>10</v>
      </c>
      <c r="AD62" s="3">
        <v>3.6</v>
      </c>
      <c r="AE62" s="3">
        <v>10.3</v>
      </c>
      <c r="AF62" s="3">
        <v>3.7</v>
      </c>
      <c r="AG62" s="3">
        <v>10</v>
      </c>
      <c r="AH62" s="3">
        <v>3.5</v>
      </c>
      <c r="AI62" s="3">
        <v>10</v>
      </c>
      <c r="AJ62" s="3">
        <v>3.8</v>
      </c>
      <c r="AK62" s="3">
        <v>10.5</v>
      </c>
      <c r="AL62" s="3">
        <v>3.6</v>
      </c>
      <c r="AM62">
        <v>2999.7</v>
      </c>
      <c r="AN62">
        <v>283.7</v>
      </c>
      <c r="AO62">
        <v>3000.4</v>
      </c>
      <c r="AP62">
        <v>255.1</v>
      </c>
      <c r="AS62" t="s">
        <v>72</v>
      </c>
      <c r="AT62" t="s">
        <v>71</v>
      </c>
      <c r="AX62" s="1"/>
    </row>
    <row r="63" spans="1:50" x14ac:dyDescent="0.35">
      <c r="A63" s="1">
        <v>42950</v>
      </c>
      <c r="B63" t="s">
        <v>18</v>
      </c>
      <c r="C63">
        <v>2</v>
      </c>
      <c r="D63">
        <v>4</v>
      </c>
      <c r="E63">
        <v>2</v>
      </c>
      <c r="I63" s="11"/>
      <c r="K63" s="9"/>
      <c r="T63" s="7"/>
      <c r="U63" s="7"/>
      <c r="V63" s="7"/>
      <c r="W63" s="7"/>
      <c r="X63" s="1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S63" t="s">
        <v>72</v>
      </c>
      <c r="AT63" t="s">
        <v>71</v>
      </c>
      <c r="AX63" s="1"/>
    </row>
    <row r="64" spans="1:50" x14ac:dyDescent="0.35">
      <c r="A64" s="1">
        <v>42950</v>
      </c>
      <c r="B64" t="s">
        <v>18</v>
      </c>
      <c r="C64">
        <v>2</v>
      </c>
      <c r="D64">
        <v>4</v>
      </c>
      <c r="E64">
        <v>3</v>
      </c>
      <c r="I64" s="11"/>
      <c r="K64" s="9"/>
      <c r="T64" s="7"/>
      <c r="U64" s="7"/>
      <c r="V64" s="7"/>
      <c r="W64" s="7"/>
      <c r="X64" s="11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t="s">
        <v>72</v>
      </c>
      <c r="AT64" t="s">
        <v>71</v>
      </c>
      <c r="AX64" s="1"/>
    </row>
    <row r="65" spans="1:50" x14ac:dyDescent="0.35">
      <c r="A65" s="1">
        <v>42950</v>
      </c>
      <c r="B65" t="s">
        <v>18</v>
      </c>
      <c r="C65">
        <v>2</v>
      </c>
      <c r="D65">
        <v>4</v>
      </c>
      <c r="E65">
        <v>4</v>
      </c>
      <c r="F65">
        <v>85</v>
      </c>
      <c r="G65">
        <v>140</v>
      </c>
      <c r="H65">
        <v>21</v>
      </c>
      <c r="I65" s="11">
        <v>2.9</v>
      </c>
      <c r="J65">
        <v>2</v>
      </c>
      <c r="K65" s="9">
        <v>14</v>
      </c>
      <c r="L65">
        <v>2</v>
      </c>
      <c r="M65">
        <v>0</v>
      </c>
      <c r="N65">
        <v>12</v>
      </c>
      <c r="O65">
        <v>0</v>
      </c>
      <c r="P65">
        <v>0</v>
      </c>
      <c r="Q65">
        <v>3</v>
      </c>
      <c r="R65">
        <v>2</v>
      </c>
      <c r="S65">
        <v>7</v>
      </c>
      <c r="T65" s="7">
        <v>38</v>
      </c>
      <c r="U65" s="7">
        <v>5.9</v>
      </c>
      <c r="V65" s="7">
        <v>10</v>
      </c>
      <c r="W65" s="7">
        <v>4.8</v>
      </c>
      <c r="X65" s="11">
        <v>2.625</v>
      </c>
      <c r="Y65">
        <v>15</v>
      </c>
      <c r="Z65">
        <v>50</v>
      </c>
      <c r="AA65" s="3">
        <v>10.4</v>
      </c>
      <c r="AB65" s="3">
        <v>4.2</v>
      </c>
      <c r="AC65" s="3">
        <v>10.5</v>
      </c>
      <c r="AD65" s="3">
        <v>4</v>
      </c>
      <c r="AE65" s="3">
        <v>10.5</v>
      </c>
      <c r="AF65" s="3">
        <v>3.6</v>
      </c>
      <c r="AG65" s="3">
        <v>10.1</v>
      </c>
      <c r="AH65" s="3">
        <v>4.2</v>
      </c>
      <c r="AI65" s="3">
        <v>10.4</v>
      </c>
      <c r="AJ65" s="3">
        <v>4.0999999999999996</v>
      </c>
      <c r="AK65" s="3">
        <v>10.3</v>
      </c>
      <c r="AL65" s="3">
        <v>4.0999999999999996</v>
      </c>
      <c r="AS65" t="s">
        <v>72</v>
      </c>
      <c r="AT65" t="s">
        <v>71</v>
      </c>
      <c r="AX65" s="1"/>
    </row>
    <row r="66" spans="1:50" x14ac:dyDescent="0.35">
      <c r="A66" s="1">
        <v>42950</v>
      </c>
      <c r="B66" t="s">
        <v>18</v>
      </c>
      <c r="C66">
        <v>2</v>
      </c>
      <c r="D66">
        <v>4</v>
      </c>
      <c r="E66">
        <v>5</v>
      </c>
      <c r="F66">
        <v>30</v>
      </c>
      <c r="G66">
        <v>70</v>
      </c>
      <c r="H66">
        <v>22</v>
      </c>
      <c r="I66" s="11">
        <v>0.1</v>
      </c>
      <c r="J66">
        <v>0</v>
      </c>
      <c r="K66" s="9">
        <v>3</v>
      </c>
      <c r="L66">
        <v>0</v>
      </c>
      <c r="M66">
        <v>0</v>
      </c>
      <c r="T66" s="7"/>
      <c r="U66" s="7"/>
      <c r="V66" s="7"/>
      <c r="W66" s="7"/>
      <c r="X66" s="1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t="s">
        <v>72</v>
      </c>
      <c r="AT66" t="s">
        <v>71</v>
      </c>
      <c r="AX66" s="1"/>
    </row>
    <row r="67" spans="1:50" x14ac:dyDescent="0.35">
      <c r="A67" s="1">
        <v>42950</v>
      </c>
      <c r="B67" t="s">
        <v>18</v>
      </c>
      <c r="C67">
        <v>2</v>
      </c>
      <c r="D67">
        <v>4</v>
      </c>
      <c r="E67">
        <v>6</v>
      </c>
      <c r="I67" s="11"/>
      <c r="K67" s="9"/>
      <c r="T67" s="7"/>
      <c r="U67" s="7"/>
      <c r="V67" s="7"/>
      <c r="W67" s="7"/>
      <c r="X67" s="11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t="s">
        <v>72</v>
      </c>
      <c r="AT67" t="s">
        <v>71</v>
      </c>
      <c r="AX67" s="1"/>
    </row>
    <row r="68" spans="1:50" x14ac:dyDescent="0.35">
      <c r="A68" s="1">
        <v>42950</v>
      </c>
      <c r="B68" t="s">
        <v>18</v>
      </c>
      <c r="C68">
        <v>2</v>
      </c>
      <c r="D68">
        <v>4</v>
      </c>
      <c r="E68">
        <v>7</v>
      </c>
      <c r="I68" s="11"/>
      <c r="K68" s="9"/>
      <c r="T68" s="7"/>
      <c r="U68" s="7"/>
      <c r="V68" s="7"/>
      <c r="W68" s="7"/>
      <c r="X68" s="1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t="s">
        <v>72</v>
      </c>
      <c r="AT68" t="s">
        <v>71</v>
      </c>
      <c r="AX68" s="1"/>
    </row>
    <row r="69" spans="1:50" x14ac:dyDescent="0.35">
      <c r="A69" s="1">
        <v>42950</v>
      </c>
      <c r="B69" t="s">
        <v>18</v>
      </c>
      <c r="C69">
        <v>2</v>
      </c>
      <c r="D69">
        <v>4</v>
      </c>
      <c r="E69">
        <v>8</v>
      </c>
      <c r="F69">
        <v>80</v>
      </c>
      <c r="G69">
        <v>70</v>
      </c>
      <c r="H69">
        <v>20</v>
      </c>
      <c r="I69" s="11">
        <v>2.35</v>
      </c>
      <c r="J69">
        <v>0</v>
      </c>
      <c r="K69" s="9">
        <v>7</v>
      </c>
      <c r="L69">
        <v>2</v>
      </c>
      <c r="M69">
        <v>0</v>
      </c>
      <c r="N69">
        <v>7</v>
      </c>
      <c r="O69">
        <v>0</v>
      </c>
      <c r="P69">
        <v>0</v>
      </c>
      <c r="Q69">
        <v>2</v>
      </c>
      <c r="R69">
        <v>1</v>
      </c>
      <c r="S69">
        <v>4</v>
      </c>
      <c r="T69" s="7">
        <v>21</v>
      </c>
      <c r="U69" s="7">
        <v>7.3</v>
      </c>
      <c r="V69" s="7">
        <v>6</v>
      </c>
      <c r="W69" s="7">
        <v>4.3</v>
      </c>
      <c r="X69" s="11">
        <v>2.2000000000000002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t="s">
        <v>72</v>
      </c>
      <c r="AT69" t="s">
        <v>71</v>
      </c>
      <c r="AX69" s="1"/>
    </row>
    <row r="70" spans="1:50" x14ac:dyDescent="0.35">
      <c r="A70" s="1">
        <v>42950</v>
      </c>
      <c r="B70" t="s">
        <v>18</v>
      </c>
      <c r="C70">
        <v>2</v>
      </c>
      <c r="D70">
        <v>4</v>
      </c>
      <c r="E70">
        <v>9</v>
      </c>
      <c r="F70">
        <v>60</v>
      </c>
      <c r="G70">
        <v>90</v>
      </c>
      <c r="H70">
        <v>13</v>
      </c>
      <c r="I70" s="11">
        <v>1.6</v>
      </c>
      <c r="J70">
        <v>0</v>
      </c>
      <c r="K70" s="9">
        <v>3</v>
      </c>
      <c r="L70">
        <v>3</v>
      </c>
      <c r="M70">
        <v>0</v>
      </c>
      <c r="N70">
        <v>3</v>
      </c>
      <c r="O70">
        <v>0</v>
      </c>
      <c r="P70">
        <v>0</v>
      </c>
      <c r="Q70">
        <v>0</v>
      </c>
      <c r="R70">
        <v>2</v>
      </c>
      <c r="S70">
        <v>1</v>
      </c>
      <c r="T70" s="7">
        <v>30</v>
      </c>
      <c r="U70" s="7">
        <v>4.0999999999999996</v>
      </c>
      <c r="V70" s="7">
        <v>12</v>
      </c>
      <c r="W70" s="7">
        <v>3</v>
      </c>
      <c r="X70" s="11">
        <v>1.55</v>
      </c>
      <c r="Y70">
        <v>50</v>
      </c>
      <c r="Z70">
        <v>100</v>
      </c>
      <c r="AA70" s="3">
        <v>10.199999999999999</v>
      </c>
      <c r="AB70" s="3">
        <v>3.4</v>
      </c>
      <c r="AC70" s="3">
        <v>10.5</v>
      </c>
      <c r="AD70" s="3">
        <v>4</v>
      </c>
      <c r="AE70" s="3">
        <v>10.6</v>
      </c>
      <c r="AF70" s="3">
        <v>4.5999999999999996</v>
      </c>
      <c r="AG70" s="3">
        <v>10.3</v>
      </c>
      <c r="AH70" s="3">
        <v>4.3</v>
      </c>
      <c r="AI70" s="3">
        <v>10</v>
      </c>
      <c r="AJ70" s="3">
        <v>4.0999999999999996</v>
      </c>
      <c r="AK70" s="3">
        <v>10.5</v>
      </c>
      <c r="AL70" s="3">
        <v>4.4000000000000004</v>
      </c>
      <c r="AS70" t="s">
        <v>72</v>
      </c>
      <c r="AT70" t="s">
        <v>71</v>
      </c>
      <c r="AX70" s="1"/>
    </row>
    <row r="71" spans="1:50" x14ac:dyDescent="0.35">
      <c r="A71" s="1">
        <v>42950</v>
      </c>
      <c r="B71" t="s">
        <v>18</v>
      </c>
      <c r="C71">
        <v>2</v>
      </c>
      <c r="D71">
        <v>4</v>
      </c>
      <c r="E71">
        <v>10</v>
      </c>
      <c r="I71" s="11"/>
      <c r="K71" s="9"/>
      <c r="T71" s="7"/>
      <c r="U71" s="7"/>
      <c r="V71" s="7"/>
      <c r="W71" s="7"/>
      <c r="X71" s="1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t="s">
        <v>72</v>
      </c>
      <c r="AT71" t="s">
        <v>71</v>
      </c>
      <c r="AX71" s="1"/>
    </row>
    <row r="72" spans="1:50" x14ac:dyDescent="0.35">
      <c r="A72" s="1">
        <v>42950</v>
      </c>
      <c r="B72" t="s">
        <v>18</v>
      </c>
      <c r="C72">
        <v>2</v>
      </c>
      <c r="D72">
        <v>4</v>
      </c>
      <c r="E72">
        <v>11</v>
      </c>
      <c r="I72" s="11"/>
      <c r="K72" s="9"/>
      <c r="T72" s="7"/>
      <c r="U72" s="7"/>
      <c r="V72" s="7"/>
      <c r="W72" s="7"/>
      <c r="X72" s="1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S72" t="s">
        <v>72</v>
      </c>
      <c r="AT72" t="s">
        <v>71</v>
      </c>
      <c r="AX72" s="1"/>
    </row>
    <row r="73" spans="1:50" x14ac:dyDescent="0.35">
      <c r="A73" s="1">
        <v>42950</v>
      </c>
      <c r="B73" t="s">
        <v>18</v>
      </c>
      <c r="C73">
        <v>2</v>
      </c>
      <c r="D73">
        <v>4</v>
      </c>
      <c r="E73">
        <v>12</v>
      </c>
      <c r="F73">
        <v>80</v>
      </c>
      <c r="G73">
        <v>110</v>
      </c>
      <c r="H73">
        <v>20</v>
      </c>
      <c r="I73" s="11">
        <v>1.4750000000000001</v>
      </c>
      <c r="J73">
        <v>0</v>
      </c>
      <c r="K73" s="9">
        <v>3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1</v>
      </c>
      <c r="S73">
        <v>2</v>
      </c>
      <c r="T73" s="7">
        <v>35</v>
      </c>
      <c r="U73" s="7">
        <v>5.5</v>
      </c>
      <c r="V73" s="7">
        <v>0</v>
      </c>
      <c r="W73" s="7">
        <v>0</v>
      </c>
      <c r="X73" s="11">
        <v>1.325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S73" t="s">
        <v>72</v>
      </c>
      <c r="AT73" t="s">
        <v>71</v>
      </c>
      <c r="AX73" s="1"/>
    </row>
    <row r="74" spans="1:50" x14ac:dyDescent="0.35">
      <c r="A74" s="1">
        <v>42950</v>
      </c>
      <c r="B74" t="s">
        <v>18</v>
      </c>
      <c r="C74">
        <v>2</v>
      </c>
      <c r="D74">
        <v>4</v>
      </c>
      <c r="E74">
        <v>13</v>
      </c>
      <c r="F74">
        <v>40</v>
      </c>
      <c r="G74">
        <v>80</v>
      </c>
      <c r="H74">
        <v>15</v>
      </c>
      <c r="I74" s="11">
        <v>0.85</v>
      </c>
      <c r="J74">
        <v>0</v>
      </c>
      <c r="K74" s="9">
        <v>4</v>
      </c>
      <c r="L74">
        <v>2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3</v>
      </c>
      <c r="T74" s="7">
        <v>21</v>
      </c>
      <c r="U74" s="7">
        <v>5</v>
      </c>
      <c r="V74" s="7">
        <v>0</v>
      </c>
      <c r="W74" s="7">
        <v>0</v>
      </c>
      <c r="X74" s="11">
        <v>0.65</v>
      </c>
      <c r="Y74">
        <v>50</v>
      </c>
      <c r="AA74" s="3">
        <v>10.199999999999999</v>
      </c>
      <c r="AB74" s="3">
        <v>4.2</v>
      </c>
      <c r="AC74" s="3">
        <v>10.1</v>
      </c>
      <c r="AD74" s="3">
        <v>4.0999999999999996</v>
      </c>
      <c r="AE74" s="3">
        <v>10.199999999999999</v>
      </c>
      <c r="AF74" s="3">
        <v>4.0999999999999996</v>
      </c>
      <c r="AG74" s="3"/>
      <c r="AH74" s="3"/>
      <c r="AI74" s="3"/>
      <c r="AJ74" s="3"/>
      <c r="AK74" s="3"/>
      <c r="AL74" s="3"/>
      <c r="AS74" t="s">
        <v>72</v>
      </c>
      <c r="AT74" t="s">
        <v>71</v>
      </c>
      <c r="AX74" s="1"/>
    </row>
    <row r="75" spans="1:50" x14ac:dyDescent="0.35">
      <c r="A75" s="1">
        <v>42950</v>
      </c>
      <c r="B75" t="s">
        <v>18</v>
      </c>
      <c r="C75">
        <v>2</v>
      </c>
      <c r="D75">
        <v>4</v>
      </c>
      <c r="E75">
        <v>14</v>
      </c>
      <c r="F75">
        <v>90</v>
      </c>
      <c r="G75">
        <v>100</v>
      </c>
      <c r="H75">
        <v>20</v>
      </c>
      <c r="I75" s="11">
        <v>0.67500000000000004</v>
      </c>
      <c r="J75">
        <v>0</v>
      </c>
      <c r="K75">
        <v>6</v>
      </c>
      <c r="L75">
        <v>2</v>
      </c>
      <c r="M75">
        <v>0</v>
      </c>
      <c r="N75">
        <v>3</v>
      </c>
      <c r="O75">
        <v>0</v>
      </c>
      <c r="P75">
        <v>0</v>
      </c>
      <c r="Q75">
        <v>0</v>
      </c>
      <c r="R75">
        <v>2</v>
      </c>
      <c r="S75">
        <v>1</v>
      </c>
      <c r="T75" s="7">
        <v>12</v>
      </c>
      <c r="U75" s="7">
        <v>3.9</v>
      </c>
      <c r="V75" s="7">
        <v>0</v>
      </c>
      <c r="W75" s="7">
        <v>0</v>
      </c>
      <c r="X75" s="11">
        <v>0.6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t="s">
        <v>72</v>
      </c>
      <c r="AT75" t="s">
        <v>71</v>
      </c>
      <c r="AX75" s="1"/>
    </row>
    <row r="76" spans="1:50" x14ac:dyDescent="0.35">
      <c r="A76" s="1">
        <v>42950</v>
      </c>
      <c r="B76" t="s">
        <v>18</v>
      </c>
      <c r="C76">
        <v>2</v>
      </c>
      <c r="D76">
        <v>4</v>
      </c>
      <c r="E76">
        <v>15</v>
      </c>
      <c r="F76">
        <v>30</v>
      </c>
      <c r="G76">
        <v>60</v>
      </c>
      <c r="H76">
        <v>13</v>
      </c>
      <c r="I76" s="11">
        <v>0.35</v>
      </c>
      <c r="J76">
        <v>0</v>
      </c>
      <c r="K76">
        <v>4</v>
      </c>
      <c r="L76">
        <v>3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2</v>
      </c>
      <c r="T76" s="7">
        <v>16</v>
      </c>
      <c r="U76" s="7">
        <v>5.0999999999999996</v>
      </c>
      <c r="V76" s="7">
        <v>0</v>
      </c>
      <c r="W76" s="7">
        <v>0</v>
      </c>
      <c r="X76" s="11">
        <v>0.27500000000000002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t="s">
        <v>72</v>
      </c>
      <c r="AT76" t="s">
        <v>71</v>
      </c>
      <c r="AX76" s="1"/>
    </row>
    <row r="77" spans="1:50" x14ac:dyDescent="0.35">
      <c r="A77" s="1">
        <v>42950</v>
      </c>
      <c r="B77" t="s">
        <v>18</v>
      </c>
      <c r="C77">
        <v>2</v>
      </c>
      <c r="D77">
        <v>4</v>
      </c>
      <c r="E77">
        <v>16</v>
      </c>
      <c r="I77" s="11"/>
      <c r="T77" s="7"/>
      <c r="U77" s="7"/>
      <c r="V77" s="7"/>
      <c r="W77" s="7"/>
      <c r="X77" s="1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t="s">
        <v>72</v>
      </c>
      <c r="AT77" t="s">
        <v>71</v>
      </c>
      <c r="AX77" s="1"/>
    </row>
    <row r="78" spans="1:50" x14ac:dyDescent="0.35">
      <c r="A78" s="1">
        <v>42950</v>
      </c>
      <c r="B78" t="s">
        <v>18</v>
      </c>
      <c r="C78">
        <v>2</v>
      </c>
      <c r="D78">
        <v>4</v>
      </c>
      <c r="E78">
        <v>17</v>
      </c>
      <c r="I78" s="11"/>
      <c r="T78" s="7"/>
      <c r="U78" s="7"/>
      <c r="V78" s="7"/>
      <c r="W78" s="7"/>
      <c r="X78" s="1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t="s">
        <v>72</v>
      </c>
      <c r="AT78" t="s">
        <v>71</v>
      </c>
      <c r="AX78" s="1"/>
    </row>
    <row r="79" spans="1:50" x14ac:dyDescent="0.35">
      <c r="A79" s="1">
        <v>42950</v>
      </c>
      <c r="B79" t="s">
        <v>18</v>
      </c>
      <c r="C79">
        <v>2</v>
      </c>
      <c r="D79">
        <v>4</v>
      </c>
      <c r="E79">
        <v>18</v>
      </c>
      <c r="I79" s="11"/>
      <c r="T79" s="7"/>
      <c r="U79" s="7"/>
      <c r="V79" s="7"/>
      <c r="W79" s="7"/>
      <c r="X79" s="1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S79" t="s">
        <v>72</v>
      </c>
      <c r="AT79" t="s">
        <v>71</v>
      </c>
      <c r="AX79" s="1"/>
    </row>
    <row r="80" spans="1:50" x14ac:dyDescent="0.35">
      <c r="A80" s="1">
        <v>42950</v>
      </c>
      <c r="B80" t="s">
        <v>18</v>
      </c>
      <c r="C80">
        <v>2</v>
      </c>
      <c r="D80">
        <v>4</v>
      </c>
      <c r="E80">
        <v>19</v>
      </c>
      <c r="I80" s="11"/>
      <c r="T80" s="7"/>
      <c r="U80" s="7"/>
      <c r="V80" s="7"/>
      <c r="W80" s="7"/>
      <c r="X80" s="1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S80" t="s">
        <v>72</v>
      </c>
      <c r="AT80" t="s">
        <v>71</v>
      </c>
      <c r="AX80" s="1"/>
    </row>
    <row r="81" spans="1:50" x14ac:dyDescent="0.35">
      <c r="A81" s="1">
        <v>42950</v>
      </c>
      <c r="B81" t="s">
        <v>18</v>
      </c>
      <c r="C81">
        <v>2</v>
      </c>
      <c r="D81">
        <v>4</v>
      </c>
      <c r="E81">
        <v>20</v>
      </c>
      <c r="F81">
        <v>90</v>
      </c>
      <c r="G81">
        <v>70</v>
      </c>
      <c r="H81">
        <v>13</v>
      </c>
      <c r="I81" s="11">
        <v>0.97499999999999998</v>
      </c>
      <c r="J81">
        <v>0</v>
      </c>
      <c r="K81">
        <v>4</v>
      </c>
      <c r="L81">
        <v>0</v>
      </c>
      <c r="M81">
        <v>0</v>
      </c>
      <c r="N81">
        <v>4</v>
      </c>
      <c r="O81">
        <v>1</v>
      </c>
      <c r="P81">
        <v>0</v>
      </c>
      <c r="Q81">
        <v>0</v>
      </c>
      <c r="R81">
        <v>1</v>
      </c>
      <c r="S81">
        <v>2</v>
      </c>
      <c r="T81" s="7">
        <v>15</v>
      </c>
      <c r="U81" s="7">
        <v>5</v>
      </c>
      <c r="V81" s="7">
        <v>11</v>
      </c>
      <c r="W81" s="7">
        <v>6</v>
      </c>
      <c r="X81" s="11">
        <v>0.85</v>
      </c>
      <c r="Y81">
        <v>100</v>
      </c>
      <c r="Z81">
        <v>100</v>
      </c>
      <c r="AA81" s="3">
        <v>10.1</v>
      </c>
      <c r="AB81" s="3">
        <v>3.7</v>
      </c>
      <c r="AC81" s="3">
        <v>10</v>
      </c>
      <c r="AD81" s="3">
        <v>3.6</v>
      </c>
      <c r="AE81" s="3">
        <v>10.199999999999999</v>
      </c>
      <c r="AF81" s="3">
        <v>3.8</v>
      </c>
      <c r="AG81" s="3">
        <v>10.199999999999999</v>
      </c>
      <c r="AH81" s="3">
        <v>4</v>
      </c>
      <c r="AI81" s="3">
        <v>10</v>
      </c>
      <c r="AJ81" s="3">
        <v>3.8</v>
      </c>
      <c r="AK81" s="3">
        <v>10.5</v>
      </c>
      <c r="AL81" s="3">
        <v>4.3</v>
      </c>
      <c r="AS81" t="s">
        <v>72</v>
      </c>
      <c r="AT81" t="s">
        <v>71</v>
      </c>
      <c r="AX81" s="1"/>
    </row>
    <row r="82" spans="1:50" x14ac:dyDescent="0.35">
      <c r="A82" s="1" t="s">
        <v>9</v>
      </c>
      <c r="B82" t="s">
        <v>10</v>
      </c>
      <c r="C82">
        <v>1</v>
      </c>
      <c r="D82">
        <v>6</v>
      </c>
      <c r="E82">
        <v>1</v>
      </c>
      <c r="F82">
        <v>124</v>
      </c>
      <c r="G82">
        <v>97</v>
      </c>
      <c r="H82">
        <v>20</v>
      </c>
      <c r="I82" s="11">
        <v>8.875</v>
      </c>
      <c r="J82">
        <v>0</v>
      </c>
      <c r="K82">
        <v>13</v>
      </c>
      <c r="L82">
        <v>0</v>
      </c>
      <c r="M82">
        <v>0</v>
      </c>
      <c r="N82">
        <v>13</v>
      </c>
      <c r="O82">
        <v>6</v>
      </c>
      <c r="P82">
        <v>4</v>
      </c>
      <c r="Q82">
        <v>2</v>
      </c>
      <c r="R82">
        <v>0</v>
      </c>
      <c r="S82">
        <v>1</v>
      </c>
      <c r="T82" s="7">
        <v>61</v>
      </c>
      <c r="U82" s="7">
        <v>9.1999999999999993</v>
      </c>
      <c r="V82" s="7">
        <v>10</v>
      </c>
      <c r="W82" s="7">
        <v>4.7</v>
      </c>
      <c r="X82" s="11">
        <v>8.8000000000000007</v>
      </c>
      <c r="Y82">
        <v>100</v>
      </c>
      <c r="Z82">
        <v>100</v>
      </c>
      <c r="AA82" s="3">
        <v>10.058999999999999</v>
      </c>
      <c r="AB82" s="3">
        <v>3.9998</v>
      </c>
      <c r="AC82" s="3">
        <v>10.021599999999999</v>
      </c>
      <c r="AD82" s="3">
        <v>2.9550999999999998</v>
      </c>
      <c r="AE82" s="3">
        <v>10.0616</v>
      </c>
      <c r="AF82" s="3">
        <v>3.4386000000000001</v>
      </c>
      <c r="AG82" s="3">
        <v>10.0047</v>
      </c>
      <c r="AH82" s="3">
        <v>4.3471000000000002</v>
      </c>
      <c r="AI82" s="3">
        <v>10.046200000000001</v>
      </c>
      <c r="AJ82" s="3">
        <v>4.3356000000000003</v>
      </c>
      <c r="AK82" s="3">
        <v>10.029999999999999</v>
      </c>
      <c r="AL82" s="3">
        <v>4.4745999999999997</v>
      </c>
      <c r="AM82" s="7">
        <v>3000.2</v>
      </c>
      <c r="AN82" s="7">
        <v>261.7</v>
      </c>
      <c r="AO82" s="7">
        <v>3000</v>
      </c>
      <c r="AP82" s="7">
        <v>282.3</v>
      </c>
      <c r="AQ82" s="7">
        <v>3000.2</v>
      </c>
      <c r="AR82" s="7">
        <v>306.5</v>
      </c>
      <c r="AS82" s="3" t="s">
        <v>73</v>
      </c>
      <c r="AT82" s="3" t="s">
        <v>70</v>
      </c>
      <c r="AX82" s="1"/>
    </row>
    <row r="83" spans="1:50" x14ac:dyDescent="0.35">
      <c r="A83" s="1" t="s">
        <v>9</v>
      </c>
      <c r="B83" t="s">
        <v>10</v>
      </c>
      <c r="C83">
        <v>1</v>
      </c>
      <c r="D83">
        <v>6</v>
      </c>
      <c r="E83">
        <v>2</v>
      </c>
      <c r="I83" s="11">
        <v>2.5</v>
      </c>
      <c r="J83">
        <v>0</v>
      </c>
      <c r="L83">
        <v>1</v>
      </c>
      <c r="T83" s="7"/>
      <c r="U83" s="7"/>
      <c r="V83" s="7"/>
      <c r="W83" s="7"/>
      <c r="X83" s="11">
        <v>2.4500000000000002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S83" t="s">
        <v>73</v>
      </c>
      <c r="AT83" t="s">
        <v>70</v>
      </c>
      <c r="AX83" s="1"/>
    </row>
    <row r="84" spans="1:50" x14ac:dyDescent="0.35">
      <c r="A84" s="1" t="s">
        <v>9</v>
      </c>
      <c r="B84" t="s">
        <v>10</v>
      </c>
      <c r="C84">
        <v>1</v>
      </c>
      <c r="D84">
        <v>6</v>
      </c>
      <c r="E84">
        <v>3</v>
      </c>
      <c r="F84">
        <v>75</v>
      </c>
      <c r="G84">
        <v>87</v>
      </c>
      <c r="H84">
        <v>13</v>
      </c>
      <c r="I84" s="11">
        <v>5.875</v>
      </c>
      <c r="J84">
        <v>0</v>
      </c>
      <c r="K84">
        <v>7</v>
      </c>
      <c r="L84">
        <v>2</v>
      </c>
      <c r="M84">
        <v>0</v>
      </c>
      <c r="N84">
        <v>7</v>
      </c>
      <c r="O84">
        <v>5</v>
      </c>
      <c r="P84">
        <v>1</v>
      </c>
      <c r="Q84">
        <v>1</v>
      </c>
      <c r="R84">
        <v>0</v>
      </c>
      <c r="S84">
        <v>0</v>
      </c>
      <c r="T84" s="7">
        <v>50</v>
      </c>
      <c r="U84" s="7">
        <v>10.8</v>
      </c>
      <c r="V84" s="7">
        <v>12</v>
      </c>
      <c r="W84" s="7">
        <v>3.9</v>
      </c>
      <c r="X84" s="11">
        <v>5.55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t="s">
        <v>73</v>
      </c>
      <c r="AT84" t="s">
        <v>70</v>
      </c>
      <c r="AX84" s="1"/>
    </row>
    <row r="85" spans="1:50" x14ac:dyDescent="0.35">
      <c r="A85" s="1" t="s">
        <v>9</v>
      </c>
      <c r="B85" t="s">
        <v>10</v>
      </c>
      <c r="C85">
        <v>1</v>
      </c>
      <c r="D85">
        <v>6</v>
      </c>
      <c r="E85">
        <v>4</v>
      </c>
      <c r="I85" s="11">
        <v>0.1</v>
      </c>
      <c r="J85">
        <v>0</v>
      </c>
      <c r="L85">
        <v>6</v>
      </c>
      <c r="T85" s="7"/>
      <c r="U85" s="7"/>
      <c r="V85" s="7"/>
      <c r="W85" s="7"/>
      <c r="X85" s="11">
        <v>0.1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t="s">
        <v>73</v>
      </c>
      <c r="AT85" t="s">
        <v>70</v>
      </c>
      <c r="AX85" s="1"/>
    </row>
    <row r="86" spans="1:50" x14ac:dyDescent="0.35">
      <c r="A86" s="1" t="s">
        <v>9</v>
      </c>
      <c r="B86" t="s">
        <v>10</v>
      </c>
      <c r="C86">
        <v>1</v>
      </c>
      <c r="D86">
        <v>6</v>
      </c>
      <c r="E86">
        <v>5</v>
      </c>
      <c r="F86">
        <v>60</v>
      </c>
      <c r="G86">
        <v>47</v>
      </c>
      <c r="H86">
        <v>10</v>
      </c>
      <c r="I86" s="11">
        <v>1</v>
      </c>
      <c r="J86">
        <v>0</v>
      </c>
      <c r="K86">
        <v>4</v>
      </c>
      <c r="L86">
        <v>9</v>
      </c>
      <c r="M86">
        <v>0</v>
      </c>
      <c r="N86">
        <v>4</v>
      </c>
      <c r="O86">
        <v>0</v>
      </c>
      <c r="P86">
        <v>0</v>
      </c>
      <c r="Q86">
        <v>0</v>
      </c>
      <c r="R86">
        <v>0</v>
      </c>
      <c r="S86">
        <v>4</v>
      </c>
      <c r="T86" s="7">
        <v>36</v>
      </c>
      <c r="U86" s="7">
        <v>3.4</v>
      </c>
      <c r="V86" s="7">
        <v>8</v>
      </c>
      <c r="W86" s="7">
        <v>4.5999999999999996</v>
      </c>
      <c r="X86" s="11">
        <v>0.85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S86" t="s">
        <v>73</v>
      </c>
      <c r="AT86" t="s">
        <v>70</v>
      </c>
      <c r="AX86" s="1"/>
    </row>
    <row r="87" spans="1:50" x14ac:dyDescent="0.35">
      <c r="A87" s="1" t="s">
        <v>9</v>
      </c>
      <c r="B87" t="s">
        <v>10</v>
      </c>
      <c r="C87">
        <v>1</v>
      </c>
      <c r="D87">
        <v>6</v>
      </c>
      <c r="E87">
        <v>6</v>
      </c>
      <c r="I87" s="11">
        <v>4.2</v>
      </c>
      <c r="J87">
        <v>0</v>
      </c>
      <c r="L87">
        <v>0</v>
      </c>
      <c r="T87" s="7"/>
      <c r="U87" s="7"/>
      <c r="V87" s="7"/>
      <c r="W87" s="7"/>
      <c r="X87" s="11">
        <v>4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t="s">
        <v>73</v>
      </c>
      <c r="AT87" t="s">
        <v>70</v>
      </c>
      <c r="AX87" s="1"/>
    </row>
    <row r="88" spans="1:50" x14ac:dyDescent="0.35">
      <c r="A88" s="1" t="s">
        <v>9</v>
      </c>
      <c r="B88" t="s">
        <v>10</v>
      </c>
      <c r="C88">
        <v>1</v>
      </c>
      <c r="D88">
        <v>6</v>
      </c>
      <c r="E88">
        <v>7</v>
      </c>
      <c r="F88">
        <v>91</v>
      </c>
      <c r="G88">
        <v>87</v>
      </c>
      <c r="H88">
        <v>23</v>
      </c>
      <c r="I88" s="11">
        <v>4.45</v>
      </c>
      <c r="J88">
        <v>0</v>
      </c>
      <c r="K88">
        <v>10</v>
      </c>
      <c r="L88">
        <v>0</v>
      </c>
      <c r="M88">
        <v>0</v>
      </c>
      <c r="N88">
        <v>10</v>
      </c>
      <c r="O88">
        <v>6</v>
      </c>
      <c r="P88">
        <v>1</v>
      </c>
      <c r="Q88">
        <v>3</v>
      </c>
      <c r="R88">
        <v>0</v>
      </c>
      <c r="S88">
        <v>0</v>
      </c>
      <c r="T88" s="7">
        <v>36</v>
      </c>
      <c r="U88" s="7">
        <v>7.6</v>
      </c>
      <c r="V88" s="7">
        <v>7</v>
      </c>
      <c r="W88" s="7">
        <v>4.5</v>
      </c>
      <c r="X88" s="11">
        <v>4.25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t="s">
        <v>73</v>
      </c>
      <c r="AT88" t="s">
        <v>70</v>
      </c>
      <c r="AX88" s="1"/>
    </row>
    <row r="89" spans="1:50" x14ac:dyDescent="0.35">
      <c r="A89" s="1" t="s">
        <v>9</v>
      </c>
      <c r="B89" t="s">
        <v>10</v>
      </c>
      <c r="C89">
        <v>1</v>
      </c>
      <c r="D89">
        <v>6</v>
      </c>
      <c r="E89">
        <v>8</v>
      </c>
      <c r="I89" s="11">
        <v>6.8</v>
      </c>
      <c r="J89">
        <v>0</v>
      </c>
      <c r="L89">
        <v>0</v>
      </c>
      <c r="T89" s="7"/>
      <c r="U89" s="7"/>
      <c r="V89" s="7"/>
      <c r="W89" s="7"/>
      <c r="X89" s="11">
        <v>6.75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S89" t="s">
        <v>73</v>
      </c>
      <c r="AT89" t="s">
        <v>70</v>
      </c>
      <c r="AX89" s="1"/>
    </row>
    <row r="90" spans="1:50" x14ac:dyDescent="0.35">
      <c r="A90" s="1" t="s">
        <v>9</v>
      </c>
      <c r="B90" t="s">
        <v>10</v>
      </c>
      <c r="C90">
        <v>1</v>
      </c>
      <c r="D90">
        <v>6</v>
      </c>
      <c r="E90">
        <v>9</v>
      </c>
      <c r="F90">
        <v>63</v>
      </c>
      <c r="G90">
        <v>73</v>
      </c>
      <c r="H90">
        <v>18</v>
      </c>
      <c r="I90" s="11">
        <v>4.4000000000000004</v>
      </c>
      <c r="J90">
        <v>0</v>
      </c>
      <c r="K90">
        <v>9</v>
      </c>
      <c r="L90">
        <v>3</v>
      </c>
      <c r="M90">
        <v>0</v>
      </c>
      <c r="N90">
        <v>9</v>
      </c>
      <c r="O90">
        <v>9</v>
      </c>
      <c r="P90">
        <v>0</v>
      </c>
      <c r="Q90">
        <v>0</v>
      </c>
      <c r="R90">
        <v>0</v>
      </c>
      <c r="S90">
        <v>0</v>
      </c>
      <c r="T90" s="7">
        <v>31</v>
      </c>
      <c r="U90" s="7">
        <v>8.3000000000000007</v>
      </c>
      <c r="V90" s="7">
        <v>9</v>
      </c>
      <c r="W90" s="7">
        <v>4.7</v>
      </c>
      <c r="X90" s="11">
        <v>4.3</v>
      </c>
      <c r="Y90">
        <v>30</v>
      </c>
      <c r="Z90">
        <v>20</v>
      </c>
      <c r="AA90" s="3">
        <v>10.193300000000001</v>
      </c>
      <c r="AB90" s="3">
        <v>3.8376999999999999</v>
      </c>
      <c r="AC90" s="3">
        <v>10.0274</v>
      </c>
      <c r="AD90" s="3">
        <v>3.7008999999999999</v>
      </c>
      <c r="AE90" s="3">
        <v>10.099</v>
      </c>
      <c r="AF90" s="3">
        <v>3.4882</v>
      </c>
      <c r="AG90" s="3">
        <v>10.053800000000001</v>
      </c>
      <c r="AH90" s="3">
        <v>4.3960999999999997</v>
      </c>
      <c r="AI90" s="3">
        <v>10.07</v>
      </c>
      <c r="AJ90" s="3">
        <v>3.4373999999999998</v>
      </c>
      <c r="AK90" s="3">
        <v>10.003500000000001</v>
      </c>
      <c r="AL90" s="3">
        <v>4.3945999999999996</v>
      </c>
      <c r="AS90" t="s">
        <v>73</v>
      </c>
      <c r="AT90" t="s">
        <v>70</v>
      </c>
      <c r="AX90" s="1"/>
    </row>
    <row r="91" spans="1:50" x14ac:dyDescent="0.35">
      <c r="A91" s="1" t="s">
        <v>9</v>
      </c>
      <c r="B91" t="s">
        <v>10</v>
      </c>
      <c r="C91">
        <v>1</v>
      </c>
      <c r="D91">
        <v>6</v>
      </c>
      <c r="E91">
        <v>10</v>
      </c>
      <c r="F91">
        <v>61</v>
      </c>
      <c r="G91">
        <v>53</v>
      </c>
      <c r="H91">
        <v>21</v>
      </c>
      <c r="I91" s="11">
        <v>4.25</v>
      </c>
      <c r="J91">
        <v>0</v>
      </c>
      <c r="K91">
        <v>8</v>
      </c>
      <c r="L91">
        <v>4</v>
      </c>
      <c r="M91">
        <v>0</v>
      </c>
      <c r="N91">
        <v>8</v>
      </c>
      <c r="O91">
        <v>5</v>
      </c>
      <c r="P91">
        <v>0</v>
      </c>
      <c r="Q91">
        <v>2</v>
      </c>
      <c r="R91">
        <v>0</v>
      </c>
      <c r="S91">
        <v>1</v>
      </c>
      <c r="T91" s="7">
        <v>26</v>
      </c>
      <c r="U91" s="7">
        <v>7.9</v>
      </c>
      <c r="V91" s="7">
        <v>11</v>
      </c>
      <c r="W91" s="7">
        <v>6.5</v>
      </c>
      <c r="X91" s="11">
        <v>4.1500000000000004</v>
      </c>
      <c r="Y91">
        <v>20</v>
      </c>
      <c r="Z91">
        <v>20</v>
      </c>
      <c r="AA91" s="3">
        <v>10.109500000000001</v>
      </c>
      <c r="AB91" s="3">
        <v>3.9276</v>
      </c>
      <c r="AC91" s="3">
        <v>10.048999999999999</v>
      </c>
      <c r="AD91" s="3">
        <v>3.8519999999999999</v>
      </c>
      <c r="AE91" s="3">
        <v>10.0373</v>
      </c>
      <c r="AF91" s="3">
        <v>3.7153</v>
      </c>
      <c r="AG91" s="3">
        <v>10.0092</v>
      </c>
      <c r="AH91" s="3">
        <v>2.0301</v>
      </c>
      <c r="AI91" s="3">
        <v>10.0341</v>
      </c>
      <c r="AJ91" s="3">
        <v>3.0969000000000002</v>
      </c>
      <c r="AK91" s="3">
        <v>10.0863</v>
      </c>
      <c r="AL91" s="3">
        <v>3.6905999999999999</v>
      </c>
      <c r="AS91" t="s">
        <v>73</v>
      </c>
      <c r="AT91" t="s">
        <v>70</v>
      </c>
      <c r="AX91" s="1"/>
    </row>
    <row r="92" spans="1:50" x14ac:dyDescent="0.35">
      <c r="A92" s="1" t="s">
        <v>9</v>
      </c>
      <c r="B92" t="s">
        <v>10</v>
      </c>
      <c r="C92">
        <v>1</v>
      </c>
      <c r="D92">
        <v>6</v>
      </c>
      <c r="E92">
        <v>11</v>
      </c>
      <c r="F92">
        <v>57</v>
      </c>
      <c r="G92">
        <v>87</v>
      </c>
      <c r="H92">
        <v>20</v>
      </c>
      <c r="I92" s="11">
        <v>9.625</v>
      </c>
      <c r="J92">
        <v>0</v>
      </c>
      <c r="K92">
        <v>14</v>
      </c>
      <c r="L92">
        <v>0</v>
      </c>
      <c r="M92">
        <v>0</v>
      </c>
      <c r="N92">
        <v>14</v>
      </c>
      <c r="O92">
        <v>10</v>
      </c>
      <c r="P92">
        <v>1</v>
      </c>
      <c r="Q92">
        <v>2</v>
      </c>
      <c r="R92">
        <v>0</v>
      </c>
      <c r="S92">
        <v>1</v>
      </c>
      <c r="T92" s="7">
        <v>35</v>
      </c>
      <c r="U92" s="7">
        <v>7.8</v>
      </c>
      <c r="V92" s="7">
        <v>13</v>
      </c>
      <c r="W92" s="7">
        <v>8</v>
      </c>
      <c r="X92" s="11">
        <v>9.5500000000000007</v>
      </c>
      <c r="Y92">
        <v>50</v>
      </c>
      <c r="Z92">
        <v>30</v>
      </c>
      <c r="AA92" s="3">
        <v>10.0014</v>
      </c>
      <c r="AB92" s="3">
        <v>4.1295000000000002</v>
      </c>
      <c r="AC92" s="3">
        <v>10.6518</v>
      </c>
      <c r="AD92" s="3">
        <v>3.8965999999999998</v>
      </c>
      <c r="AE92" s="3">
        <v>10.001099999999999</v>
      </c>
      <c r="AF92" s="3">
        <v>3.5306000000000002</v>
      </c>
      <c r="AG92" s="3">
        <v>10.0281</v>
      </c>
      <c r="AH92" s="3">
        <v>4.1741999999999999</v>
      </c>
      <c r="AI92" s="3">
        <v>10.0357</v>
      </c>
      <c r="AJ92" s="3">
        <v>4.0875000000000004</v>
      </c>
      <c r="AK92" s="3">
        <v>10.0374</v>
      </c>
      <c r="AL92" s="3">
        <v>4.1969000000000003</v>
      </c>
      <c r="AS92" t="s">
        <v>73</v>
      </c>
      <c r="AT92" t="s">
        <v>70</v>
      </c>
      <c r="AX92" s="1"/>
    </row>
    <row r="93" spans="1:50" x14ac:dyDescent="0.35">
      <c r="A93" s="1" t="s">
        <v>9</v>
      </c>
      <c r="B93" t="s">
        <v>10</v>
      </c>
      <c r="C93">
        <v>1</v>
      </c>
      <c r="D93">
        <v>6</v>
      </c>
      <c r="E93">
        <v>12</v>
      </c>
      <c r="I93" s="11">
        <v>6.4</v>
      </c>
      <c r="J93">
        <v>0</v>
      </c>
      <c r="L93">
        <v>1</v>
      </c>
      <c r="T93" s="7"/>
      <c r="U93" s="7"/>
      <c r="V93" s="7"/>
      <c r="W93" s="7"/>
      <c r="X93" s="11">
        <v>6.2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t="s">
        <v>73</v>
      </c>
      <c r="AT93" t="s">
        <v>70</v>
      </c>
      <c r="AX93" s="1"/>
    </row>
    <row r="94" spans="1:50" x14ac:dyDescent="0.35">
      <c r="A94" s="1" t="s">
        <v>9</v>
      </c>
      <c r="B94" t="s">
        <v>10</v>
      </c>
      <c r="C94">
        <v>1</v>
      </c>
      <c r="D94">
        <v>6</v>
      </c>
      <c r="E94">
        <v>13</v>
      </c>
      <c r="F94">
        <v>67</v>
      </c>
      <c r="G94">
        <v>60</v>
      </c>
      <c r="H94">
        <v>27</v>
      </c>
      <c r="I94" s="11">
        <v>6.2</v>
      </c>
      <c r="J94">
        <v>0</v>
      </c>
      <c r="K94">
        <v>17</v>
      </c>
      <c r="L94">
        <v>0</v>
      </c>
      <c r="M94">
        <v>0</v>
      </c>
      <c r="N94">
        <v>17</v>
      </c>
      <c r="O94">
        <v>15</v>
      </c>
      <c r="P94">
        <v>0</v>
      </c>
      <c r="Q94">
        <v>2</v>
      </c>
      <c r="R94">
        <v>0</v>
      </c>
      <c r="S94">
        <v>0</v>
      </c>
      <c r="T94" s="7">
        <v>26</v>
      </c>
      <c r="U94" s="7">
        <v>5.4</v>
      </c>
      <c r="V94" s="7">
        <v>8</v>
      </c>
      <c r="W94" s="7">
        <v>4.5999999999999996</v>
      </c>
      <c r="X94" s="11">
        <v>6.15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t="s">
        <v>73</v>
      </c>
      <c r="AT94" t="s">
        <v>70</v>
      </c>
      <c r="AX94" s="1"/>
    </row>
    <row r="95" spans="1:50" x14ac:dyDescent="0.35">
      <c r="A95" s="1" t="s">
        <v>9</v>
      </c>
      <c r="B95" t="s">
        <v>10</v>
      </c>
      <c r="C95">
        <v>1</v>
      </c>
      <c r="D95">
        <v>6</v>
      </c>
      <c r="E95">
        <v>14</v>
      </c>
      <c r="I95" s="11">
        <v>4.3499999999999996</v>
      </c>
      <c r="J95">
        <v>0</v>
      </c>
      <c r="L95">
        <v>3</v>
      </c>
      <c r="T95" s="7"/>
      <c r="U95" s="7"/>
      <c r="V95" s="7"/>
      <c r="W95" s="7"/>
      <c r="X95" s="11">
        <v>4.25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t="s">
        <v>73</v>
      </c>
      <c r="AT95" t="s">
        <v>70</v>
      </c>
      <c r="AX95" s="1"/>
    </row>
    <row r="96" spans="1:50" x14ac:dyDescent="0.35">
      <c r="A96" s="1" t="s">
        <v>9</v>
      </c>
      <c r="B96" t="s">
        <v>10</v>
      </c>
      <c r="C96">
        <v>1</v>
      </c>
      <c r="D96">
        <v>6</v>
      </c>
      <c r="E96">
        <v>15</v>
      </c>
      <c r="F96">
        <v>79</v>
      </c>
      <c r="G96">
        <v>78</v>
      </c>
      <c r="H96">
        <v>20</v>
      </c>
      <c r="I96" s="11">
        <v>7.9</v>
      </c>
      <c r="J96">
        <v>0</v>
      </c>
      <c r="K96">
        <v>17</v>
      </c>
      <c r="L96">
        <v>1</v>
      </c>
      <c r="M96">
        <v>0</v>
      </c>
      <c r="N96">
        <v>15</v>
      </c>
      <c r="O96">
        <v>11</v>
      </c>
      <c r="P96">
        <v>0</v>
      </c>
      <c r="Q96">
        <v>4</v>
      </c>
      <c r="R96">
        <v>0</v>
      </c>
      <c r="S96">
        <v>0</v>
      </c>
      <c r="T96" s="7">
        <v>34</v>
      </c>
      <c r="U96" s="7">
        <v>8.3000000000000007</v>
      </c>
      <c r="V96" s="7">
        <v>7</v>
      </c>
      <c r="W96" s="7">
        <v>3.9</v>
      </c>
      <c r="X96" s="11">
        <v>7.7</v>
      </c>
      <c r="Y96">
        <v>30</v>
      </c>
      <c r="Z96">
        <v>50</v>
      </c>
      <c r="AA96" s="3">
        <v>10.0184</v>
      </c>
      <c r="AB96" s="3">
        <v>3.8904999999999998</v>
      </c>
      <c r="AC96" s="3">
        <v>10.021100000000001</v>
      </c>
      <c r="AD96" s="3">
        <v>3.5756000000000001</v>
      </c>
      <c r="AE96" s="3">
        <v>10.0647</v>
      </c>
      <c r="AF96" s="3">
        <v>3.6526000000000001</v>
      </c>
      <c r="AG96" s="3">
        <v>10.010199999999999</v>
      </c>
      <c r="AH96" s="3">
        <v>4.0457999999999998</v>
      </c>
      <c r="AI96" s="3">
        <v>10.074400000000001</v>
      </c>
      <c r="AJ96" s="3">
        <v>3.7719</v>
      </c>
      <c r="AK96" s="3">
        <v>9.9768000000000008</v>
      </c>
      <c r="AL96" s="3">
        <v>3.7136</v>
      </c>
      <c r="AS96" t="s">
        <v>73</v>
      </c>
      <c r="AT96" t="s">
        <v>70</v>
      </c>
      <c r="AX96" s="1"/>
    </row>
    <row r="97" spans="1:50" x14ac:dyDescent="0.35">
      <c r="A97" s="1" t="s">
        <v>9</v>
      </c>
      <c r="B97" t="s">
        <v>10</v>
      </c>
      <c r="C97">
        <v>1</v>
      </c>
      <c r="D97">
        <v>6</v>
      </c>
      <c r="E97">
        <v>16</v>
      </c>
      <c r="I97" s="11">
        <v>7</v>
      </c>
      <c r="J97">
        <v>0</v>
      </c>
      <c r="L97">
        <v>0</v>
      </c>
      <c r="T97" s="7"/>
      <c r="U97" s="7"/>
      <c r="V97" s="7"/>
      <c r="W97" s="7"/>
      <c r="X97" s="11">
        <v>6.75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t="s">
        <v>73</v>
      </c>
      <c r="AT97" t="s">
        <v>70</v>
      </c>
      <c r="AX97" s="1"/>
    </row>
    <row r="98" spans="1:50" x14ac:dyDescent="0.35">
      <c r="A98" s="1" t="s">
        <v>9</v>
      </c>
      <c r="B98" t="s">
        <v>10</v>
      </c>
      <c r="C98">
        <v>1</v>
      </c>
      <c r="D98">
        <v>6</v>
      </c>
      <c r="E98">
        <v>17</v>
      </c>
      <c r="I98" s="11">
        <v>6.45</v>
      </c>
      <c r="J98">
        <v>0</v>
      </c>
      <c r="L98">
        <v>0</v>
      </c>
      <c r="T98" s="7"/>
      <c r="U98" s="7"/>
      <c r="V98" s="7"/>
      <c r="W98" s="7"/>
      <c r="X98" s="11">
        <v>6.05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t="s">
        <v>73</v>
      </c>
      <c r="AT98" t="s">
        <v>70</v>
      </c>
      <c r="AX98" s="1"/>
    </row>
    <row r="99" spans="1:50" x14ac:dyDescent="0.35">
      <c r="A99" s="1" t="s">
        <v>9</v>
      </c>
      <c r="B99" t="s">
        <v>10</v>
      </c>
      <c r="C99">
        <v>1</v>
      </c>
      <c r="D99">
        <v>6</v>
      </c>
      <c r="E99">
        <v>18</v>
      </c>
      <c r="F99">
        <v>96</v>
      </c>
      <c r="G99">
        <v>90</v>
      </c>
      <c r="H99">
        <v>10</v>
      </c>
      <c r="I99" s="11">
        <v>10.475</v>
      </c>
      <c r="J99">
        <v>0</v>
      </c>
      <c r="K99">
        <v>12</v>
      </c>
      <c r="L99">
        <v>1</v>
      </c>
      <c r="M99">
        <v>0</v>
      </c>
      <c r="N99">
        <v>11</v>
      </c>
      <c r="O99">
        <v>9</v>
      </c>
      <c r="P99">
        <v>0</v>
      </c>
      <c r="Q99">
        <v>2</v>
      </c>
      <c r="R99">
        <v>0</v>
      </c>
      <c r="S99">
        <v>0</v>
      </c>
      <c r="T99" s="7">
        <v>52</v>
      </c>
      <c r="U99" s="7">
        <v>9.6999999999999993</v>
      </c>
      <c r="V99" s="7">
        <v>8</v>
      </c>
      <c r="W99" s="7">
        <v>5.4</v>
      </c>
      <c r="X99" s="11">
        <v>9.8000000000000007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t="s">
        <v>73</v>
      </c>
      <c r="AT99" t="s">
        <v>70</v>
      </c>
      <c r="AX99" s="1"/>
    </row>
    <row r="100" spans="1:50" x14ac:dyDescent="0.35">
      <c r="A100" s="1" t="s">
        <v>9</v>
      </c>
      <c r="B100" t="s">
        <v>10</v>
      </c>
      <c r="C100">
        <v>1</v>
      </c>
      <c r="D100">
        <v>6</v>
      </c>
      <c r="E100">
        <v>19</v>
      </c>
      <c r="I100" s="11">
        <v>4.8499999999999996</v>
      </c>
      <c r="J100">
        <v>0</v>
      </c>
      <c r="L100">
        <v>4</v>
      </c>
      <c r="T100" s="7"/>
      <c r="U100" s="7"/>
      <c r="V100" s="7"/>
      <c r="W100" s="7"/>
      <c r="X100" s="11">
        <v>4.8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t="s">
        <v>73</v>
      </c>
      <c r="AT100" t="s">
        <v>70</v>
      </c>
      <c r="AX100" s="1"/>
    </row>
    <row r="101" spans="1:50" x14ac:dyDescent="0.35">
      <c r="A101" s="1" t="s">
        <v>9</v>
      </c>
      <c r="B101" t="s">
        <v>10</v>
      </c>
      <c r="C101">
        <v>1</v>
      </c>
      <c r="D101">
        <v>6</v>
      </c>
      <c r="E101">
        <v>20</v>
      </c>
      <c r="I101" s="11">
        <v>5.2</v>
      </c>
      <c r="J101">
        <v>0</v>
      </c>
      <c r="L101">
        <v>0</v>
      </c>
      <c r="T101" s="7"/>
      <c r="U101" s="7"/>
      <c r="V101" s="7"/>
      <c r="W101" s="7"/>
      <c r="X101" s="11">
        <v>5.05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t="s">
        <v>73</v>
      </c>
      <c r="AT101" t="s">
        <v>70</v>
      </c>
      <c r="AX101" s="1"/>
    </row>
    <row r="102" spans="1:50" x14ac:dyDescent="0.35">
      <c r="A102" s="1">
        <v>42950</v>
      </c>
      <c r="B102" t="s">
        <v>11</v>
      </c>
      <c r="C102">
        <v>1</v>
      </c>
      <c r="D102">
        <v>6</v>
      </c>
      <c r="E102">
        <v>1</v>
      </c>
      <c r="F102">
        <v>40</v>
      </c>
      <c r="G102">
        <v>110</v>
      </c>
      <c r="H102">
        <v>20</v>
      </c>
      <c r="I102" s="11">
        <v>0.57499999999999996</v>
      </c>
      <c r="J102">
        <v>0</v>
      </c>
      <c r="K102" s="9">
        <v>2</v>
      </c>
      <c r="L102" s="9">
        <v>8</v>
      </c>
      <c r="M102" s="9">
        <v>0</v>
      </c>
      <c r="N102" s="9">
        <v>2</v>
      </c>
      <c r="O102" s="9">
        <v>0</v>
      </c>
      <c r="P102" s="9">
        <v>0</v>
      </c>
      <c r="Q102" s="9">
        <v>2</v>
      </c>
      <c r="R102" s="9">
        <v>0</v>
      </c>
      <c r="S102" s="9">
        <v>0</v>
      </c>
      <c r="T102" s="7">
        <v>6.4</v>
      </c>
      <c r="U102" s="7">
        <v>10</v>
      </c>
      <c r="V102" s="7">
        <v>6.3</v>
      </c>
      <c r="W102" s="7">
        <v>0.5</v>
      </c>
      <c r="X102" s="11"/>
      <c r="Y102">
        <v>0</v>
      </c>
      <c r="Z102">
        <v>10</v>
      </c>
      <c r="AA102" s="3">
        <v>10</v>
      </c>
      <c r="AB102" s="3">
        <v>4.3</v>
      </c>
      <c r="AC102" s="3">
        <v>10</v>
      </c>
      <c r="AD102" s="3">
        <v>4</v>
      </c>
      <c r="AE102" s="3">
        <v>10</v>
      </c>
      <c r="AF102" s="3">
        <v>4.2</v>
      </c>
      <c r="AG102" s="3">
        <v>10</v>
      </c>
      <c r="AH102" s="3">
        <v>4.2</v>
      </c>
      <c r="AI102" s="3">
        <v>10</v>
      </c>
      <c r="AJ102" s="3">
        <v>3.8</v>
      </c>
      <c r="AK102" s="3">
        <v>10</v>
      </c>
      <c r="AL102" s="3">
        <v>3.9</v>
      </c>
      <c r="AM102">
        <v>3000.1</v>
      </c>
      <c r="AN102">
        <v>273.60000000000002</v>
      </c>
      <c r="AO102">
        <v>3000.3</v>
      </c>
      <c r="AP102">
        <v>285.10000000000002</v>
      </c>
      <c r="AS102" t="s">
        <v>73</v>
      </c>
      <c r="AT102" t="s">
        <v>71</v>
      </c>
      <c r="AX102" s="1"/>
    </row>
    <row r="103" spans="1:50" x14ac:dyDescent="0.35">
      <c r="A103" s="1">
        <v>42950</v>
      </c>
      <c r="B103" t="s">
        <v>11</v>
      </c>
      <c r="C103">
        <v>1</v>
      </c>
      <c r="D103">
        <v>6</v>
      </c>
      <c r="E103">
        <v>2</v>
      </c>
      <c r="I103" s="11"/>
      <c r="K103" s="9"/>
      <c r="L103" s="9"/>
      <c r="M103" s="9"/>
      <c r="N103" s="9"/>
      <c r="O103" s="9"/>
      <c r="P103" s="9"/>
      <c r="Q103" s="9"/>
      <c r="R103" s="9"/>
      <c r="S103" s="9"/>
      <c r="T103" s="7"/>
      <c r="U103" s="7"/>
      <c r="V103" s="7"/>
      <c r="W103" s="7"/>
      <c r="X103" s="11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t="s">
        <v>73</v>
      </c>
      <c r="AT103" t="s">
        <v>71</v>
      </c>
      <c r="AX103" s="1"/>
    </row>
    <row r="104" spans="1:50" x14ac:dyDescent="0.35">
      <c r="A104" s="1">
        <v>42950</v>
      </c>
      <c r="B104" t="s">
        <v>11</v>
      </c>
      <c r="C104">
        <v>1</v>
      </c>
      <c r="D104">
        <v>6</v>
      </c>
      <c r="E104">
        <v>3</v>
      </c>
      <c r="F104">
        <v>75</v>
      </c>
      <c r="G104">
        <v>60</v>
      </c>
      <c r="H104">
        <v>30</v>
      </c>
      <c r="I104" s="11">
        <v>1</v>
      </c>
      <c r="J104">
        <v>0</v>
      </c>
      <c r="K104" s="9">
        <v>2</v>
      </c>
      <c r="L104" s="9">
        <v>2</v>
      </c>
      <c r="M104" s="9">
        <v>0</v>
      </c>
      <c r="N104" s="9">
        <v>2</v>
      </c>
      <c r="O104" s="9">
        <v>0</v>
      </c>
      <c r="P104" s="9">
        <v>0</v>
      </c>
      <c r="Q104" s="9">
        <v>0</v>
      </c>
      <c r="R104" s="9">
        <v>1</v>
      </c>
      <c r="S104" s="9">
        <v>1</v>
      </c>
      <c r="T104" s="7">
        <v>37</v>
      </c>
      <c r="U104" s="7">
        <v>5.4</v>
      </c>
      <c r="V104" s="7">
        <v>0</v>
      </c>
      <c r="W104" s="7">
        <v>0</v>
      </c>
      <c r="X104" s="11">
        <v>0.85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t="s">
        <v>73</v>
      </c>
      <c r="AT104" t="s">
        <v>71</v>
      </c>
      <c r="AX104" s="1"/>
    </row>
    <row r="105" spans="1:50" x14ac:dyDescent="0.35">
      <c r="A105" s="1">
        <v>42950</v>
      </c>
      <c r="B105" t="s">
        <v>11</v>
      </c>
      <c r="C105">
        <v>1</v>
      </c>
      <c r="D105">
        <v>6</v>
      </c>
      <c r="E105">
        <v>4</v>
      </c>
      <c r="I105" s="11"/>
      <c r="K105" s="9"/>
      <c r="L105" s="9"/>
      <c r="M105" s="9"/>
      <c r="N105" s="9"/>
      <c r="O105" s="9"/>
      <c r="P105" s="9"/>
      <c r="Q105" s="9"/>
      <c r="R105" s="9"/>
      <c r="S105" s="9"/>
      <c r="T105" s="7"/>
      <c r="U105" s="7"/>
      <c r="V105" s="7"/>
      <c r="W105" s="7"/>
      <c r="X105" s="11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t="s">
        <v>73</v>
      </c>
      <c r="AT105" t="s">
        <v>71</v>
      </c>
      <c r="AX105" s="1"/>
    </row>
    <row r="106" spans="1:50" x14ac:dyDescent="0.35">
      <c r="A106" s="1">
        <v>42950</v>
      </c>
      <c r="B106" t="s">
        <v>11</v>
      </c>
      <c r="C106">
        <v>1</v>
      </c>
      <c r="D106">
        <v>6</v>
      </c>
      <c r="E106">
        <v>5</v>
      </c>
      <c r="F106">
        <v>50</v>
      </c>
      <c r="G106">
        <v>60</v>
      </c>
      <c r="H106">
        <v>30</v>
      </c>
      <c r="I106" s="11">
        <v>0.375</v>
      </c>
      <c r="J106">
        <v>0</v>
      </c>
      <c r="K106" s="9">
        <v>5</v>
      </c>
      <c r="L106" s="9">
        <v>5</v>
      </c>
      <c r="M106" s="9">
        <v>0</v>
      </c>
      <c r="N106" s="9">
        <v>4</v>
      </c>
      <c r="O106" s="9">
        <v>0</v>
      </c>
      <c r="P106" s="9">
        <v>0</v>
      </c>
      <c r="Q106" s="9">
        <v>2</v>
      </c>
      <c r="R106" s="9">
        <v>0</v>
      </c>
      <c r="S106" s="9">
        <v>2</v>
      </c>
      <c r="T106" s="7">
        <v>13</v>
      </c>
      <c r="U106" s="7">
        <v>3.1</v>
      </c>
      <c r="V106" s="7">
        <v>7</v>
      </c>
      <c r="W106" s="7">
        <v>3.9</v>
      </c>
      <c r="X106" s="11">
        <v>0.27500000000000002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S106" t="s">
        <v>73</v>
      </c>
      <c r="AT106" t="s">
        <v>71</v>
      </c>
      <c r="AX106" s="1"/>
    </row>
    <row r="107" spans="1:50" x14ac:dyDescent="0.35">
      <c r="A107" s="1">
        <v>42950</v>
      </c>
      <c r="B107" t="s">
        <v>11</v>
      </c>
      <c r="C107">
        <v>1</v>
      </c>
      <c r="D107">
        <v>6</v>
      </c>
      <c r="E107">
        <v>6</v>
      </c>
      <c r="I107" s="11"/>
      <c r="K107" s="9"/>
      <c r="L107" s="9"/>
      <c r="M107" s="9"/>
      <c r="N107" s="9"/>
      <c r="O107" s="9"/>
      <c r="P107" s="9"/>
      <c r="Q107" s="9"/>
      <c r="R107" s="9"/>
      <c r="S107" s="9"/>
      <c r="T107" s="7"/>
      <c r="U107" s="7"/>
      <c r="V107" s="7"/>
      <c r="W107" s="7"/>
      <c r="X107" s="11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t="s">
        <v>73</v>
      </c>
      <c r="AT107" t="s">
        <v>71</v>
      </c>
      <c r="AX107" s="1"/>
    </row>
    <row r="108" spans="1:50" x14ac:dyDescent="0.35">
      <c r="A108" s="1">
        <v>42950</v>
      </c>
      <c r="B108" t="s">
        <v>11</v>
      </c>
      <c r="C108">
        <v>1</v>
      </c>
      <c r="D108">
        <v>6</v>
      </c>
      <c r="E108">
        <v>7</v>
      </c>
      <c r="F108">
        <v>70</v>
      </c>
      <c r="G108">
        <v>73</v>
      </c>
      <c r="H108">
        <v>20</v>
      </c>
      <c r="I108" s="11">
        <v>1.5249999999999999</v>
      </c>
      <c r="J108">
        <v>0</v>
      </c>
      <c r="K108" s="9">
        <v>5</v>
      </c>
      <c r="L108" s="9">
        <v>2</v>
      </c>
      <c r="M108" s="9">
        <v>0</v>
      </c>
      <c r="N108" s="9">
        <v>5</v>
      </c>
      <c r="O108" s="9">
        <v>1</v>
      </c>
      <c r="P108" s="9">
        <v>0</v>
      </c>
      <c r="Q108" s="9">
        <v>1</v>
      </c>
      <c r="R108" s="9">
        <v>2</v>
      </c>
      <c r="S108" s="9">
        <v>1</v>
      </c>
      <c r="T108" s="7">
        <v>24</v>
      </c>
      <c r="U108" s="7">
        <v>8.1999999999999993</v>
      </c>
      <c r="V108" s="7">
        <v>10</v>
      </c>
      <c r="W108" s="7">
        <v>5.3</v>
      </c>
      <c r="X108" s="11">
        <v>1.35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t="s">
        <v>73</v>
      </c>
      <c r="AT108" t="s">
        <v>71</v>
      </c>
      <c r="AX108" s="1"/>
    </row>
    <row r="109" spans="1:50" x14ac:dyDescent="0.35">
      <c r="A109" s="1">
        <v>42950</v>
      </c>
      <c r="B109" t="s">
        <v>11</v>
      </c>
      <c r="C109">
        <v>1</v>
      </c>
      <c r="D109">
        <v>6</v>
      </c>
      <c r="E109">
        <v>8</v>
      </c>
      <c r="I109" s="11"/>
      <c r="K109" s="9"/>
      <c r="L109" s="9"/>
      <c r="M109" s="9"/>
      <c r="N109" s="9"/>
      <c r="O109" s="9"/>
      <c r="P109" s="9"/>
      <c r="Q109" s="9"/>
      <c r="R109" s="9"/>
      <c r="S109" s="9"/>
      <c r="T109" s="7"/>
      <c r="U109" s="7"/>
      <c r="V109" s="7"/>
      <c r="W109" s="7"/>
      <c r="X109" s="11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t="s">
        <v>73</v>
      </c>
      <c r="AT109" t="s">
        <v>71</v>
      </c>
      <c r="AX109" s="1"/>
    </row>
    <row r="110" spans="1:50" x14ac:dyDescent="0.35">
      <c r="A110" s="1">
        <v>42950</v>
      </c>
      <c r="B110" t="s">
        <v>11</v>
      </c>
      <c r="C110">
        <v>1</v>
      </c>
      <c r="D110">
        <v>6</v>
      </c>
      <c r="E110">
        <v>9</v>
      </c>
      <c r="F110">
        <v>70</v>
      </c>
      <c r="G110">
        <v>60</v>
      </c>
      <c r="H110">
        <v>16</v>
      </c>
      <c r="I110" s="11">
        <v>1.2250000000000001</v>
      </c>
      <c r="J110">
        <v>0</v>
      </c>
      <c r="K110" s="9">
        <v>4</v>
      </c>
      <c r="L110" s="9">
        <v>3</v>
      </c>
      <c r="M110" s="9">
        <v>0</v>
      </c>
      <c r="N110" s="9">
        <v>4</v>
      </c>
      <c r="O110" s="9">
        <v>1</v>
      </c>
      <c r="P110" s="9">
        <v>0</v>
      </c>
      <c r="Q110" s="9">
        <v>2</v>
      </c>
      <c r="R110" s="9">
        <v>1</v>
      </c>
      <c r="S110" s="9">
        <v>0</v>
      </c>
      <c r="T110" s="7">
        <v>17</v>
      </c>
      <c r="U110" s="7">
        <v>8.1999999999999993</v>
      </c>
      <c r="V110" s="7">
        <v>7</v>
      </c>
      <c r="W110" s="7">
        <v>4.7</v>
      </c>
      <c r="X110" s="11">
        <v>1.1000000000000001</v>
      </c>
      <c r="Y110">
        <v>5</v>
      </c>
      <c r="Z110">
        <v>5</v>
      </c>
      <c r="AA110" s="3">
        <v>10</v>
      </c>
      <c r="AB110" s="3">
        <v>4</v>
      </c>
      <c r="AC110" s="3">
        <v>10</v>
      </c>
      <c r="AD110" s="3">
        <v>3.8</v>
      </c>
      <c r="AE110" s="3">
        <v>10</v>
      </c>
      <c r="AF110" s="3">
        <v>3.6</v>
      </c>
      <c r="AG110" s="3">
        <v>10</v>
      </c>
      <c r="AH110" s="3">
        <v>4.0999999999999996</v>
      </c>
      <c r="AI110" s="3">
        <v>10</v>
      </c>
      <c r="AJ110" s="3">
        <v>4.0999999999999996</v>
      </c>
      <c r="AK110" s="3">
        <v>10</v>
      </c>
      <c r="AL110" s="3">
        <v>4.0999999999999996</v>
      </c>
      <c r="AS110" t="s">
        <v>73</v>
      </c>
      <c r="AT110" t="s">
        <v>71</v>
      </c>
      <c r="AX110" s="1"/>
    </row>
    <row r="111" spans="1:50" x14ac:dyDescent="0.35">
      <c r="A111" s="1">
        <v>42950</v>
      </c>
      <c r="B111" t="s">
        <v>11</v>
      </c>
      <c r="C111">
        <v>1</v>
      </c>
      <c r="D111">
        <v>6</v>
      </c>
      <c r="E111">
        <v>10</v>
      </c>
      <c r="F111">
        <v>110</v>
      </c>
      <c r="G111">
        <v>120</v>
      </c>
      <c r="H111">
        <v>20</v>
      </c>
      <c r="I111" s="11">
        <v>1.575</v>
      </c>
      <c r="J111">
        <v>0</v>
      </c>
      <c r="K111" s="9">
        <v>3</v>
      </c>
      <c r="L111" s="9">
        <v>4</v>
      </c>
      <c r="M111" s="9">
        <v>0</v>
      </c>
      <c r="N111" s="9">
        <v>3</v>
      </c>
      <c r="O111" s="9">
        <v>0</v>
      </c>
      <c r="P111" s="9">
        <v>0</v>
      </c>
      <c r="Q111" s="9">
        <v>0</v>
      </c>
      <c r="R111" s="9">
        <v>0</v>
      </c>
      <c r="S111" s="9">
        <v>3</v>
      </c>
      <c r="T111" s="7">
        <v>0</v>
      </c>
      <c r="U111" s="7">
        <v>0</v>
      </c>
      <c r="V111" s="7">
        <v>0</v>
      </c>
      <c r="W111" s="7">
        <v>0</v>
      </c>
      <c r="X111" s="11">
        <v>1.4750000000000001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S111" t="s">
        <v>73</v>
      </c>
      <c r="AT111" t="s">
        <v>71</v>
      </c>
      <c r="AX111" s="1"/>
    </row>
    <row r="112" spans="1:50" x14ac:dyDescent="0.35">
      <c r="A112" s="1">
        <v>42950</v>
      </c>
      <c r="B112" t="s">
        <v>11</v>
      </c>
      <c r="C112">
        <v>1</v>
      </c>
      <c r="D112">
        <v>6</v>
      </c>
      <c r="E112">
        <v>11</v>
      </c>
      <c r="F112">
        <v>80</v>
      </c>
      <c r="G112">
        <v>50</v>
      </c>
      <c r="H112">
        <v>22</v>
      </c>
      <c r="I112" s="11">
        <v>1.625</v>
      </c>
      <c r="J112">
        <v>0</v>
      </c>
      <c r="K112" s="9">
        <v>7</v>
      </c>
      <c r="L112" s="9">
        <v>4</v>
      </c>
      <c r="M112" s="9">
        <v>0</v>
      </c>
      <c r="N112" s="9">
        <v>7</v>
      </c>
      <c r="O112" s="9">
        <v>2</v>
      </c>
      <c r="P112" s="9">
        <v>0</v>
      </c>
      <c r="Q112" s="9">
        <v>0</v>
      </c>
      <c r="R112" s="9">
        <v>0</v>
      </c>
      <c r="S112" s="9">
        <v>5</v>
      </c>
      <c r="T112" s="7">
        <v>20</v>
      </c>
      <c r="U112" s="7">
        <v>6.8</v>
      </c>
      <c r="V112" s="7">
        <v>0</v>
      </c>
      <c r="W112" s="7">
        <v>0</v>
      </c>
      <c r="X112" s="11">
        <v>1.55</v>
      </c>
      <c r="Y112">
        <v>5</v>
      </c>
      <c r="AA112" s="3">
        <v>10</v>
      </c>
      <c r="AB112" s="3">
        <v>3.6</v>
      </c>
      <c r="AC112" s="3">
        <v>10</v>
      </c>
      <c r="AD112" s="3">
        <v>3.6</v>
      </c>
      <c r="AE112" s="3">
        <v>10</v>
      </c>
      <c r="AF112" s="3">
        <v>3.5</v>
      </c>
      <c r="AG112" s="3"/>
      <c r="AH112" s="3"/>
      <c r="AI112" s="3"/>
      <c r="AJ112" s="3"/>
      <c r="AK112" s="3"/>
      <c r="AL112" s="3"/>
      <c r="AS112" t="s">
        <v>73</v>
      </c>
      <c r="AT112" t="s">
        <v>71</v>
      </c>
      <c r="AX112" s="1"/>
    </row>
    <row r="113" spans="1:50" x14ac:dyDescent="0.35">
      <c r="A113" s="1">
        <v>42950</v>
      </c>
      <c r="B113" t="s">
        <v>11</v>
      </c>
      <c r="C113">
        <v>1</v>
      </c>
      <c r="D113">
        <v>6</v>
      </c>
      <c r="E113">
        <v>12</v>
      </c>
      <c r="I113" s="11"/>
      <c r="K113" s="9"/>
      <c r="L113" s="9"/>
      <c r="M113" s="9"/>
      <c r="N113" s="9"/>
      <c r="O113" s="9"/>
      <c r="P113" s="9"/>
      <c r="Q113" s="9"/>
      <c r="R113" s="9"/>
      <c r="S113" s="9"/>
      <c r="T113" s="7"/>
      <c r="U113" s="7"/>
      <c r="V113" s="7"/>
      <c r="W113" s="7"/>
      <c r="X113" s="11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t="s">
        <v>73</v>
      </c>
      <c r="AT113" t="s">
        <v>71</v>
      </c>
      <c r="AX113" s="1"/>
    </row>
    <row r="114" spans="1:50" x14ac:dyDescent="0.35">
      <c r="A114" s="1">
        <v>42950</v>
      </c>
      <c r="B114" t="s">
        <v>11</v>
      </c>
      <c r="C114">
        <v>1</v>
      </c>
      <c r="D114">
        <v>6</v>
      </c>
      <c r="E114">
        <v>13</v>
      </c>
      <c r="F114">
        <v>80</v>
      </c>
      <c r="G114">
        <v>55</v>
      </c>
      <c r="H114">
        <v>20</v>
      </c>
      <c r="I114" s="11">
        <v>1.825</v>
      </c>
      <c r="J114">
        <v>0</v>
      </c>
      <c r="K114">
        <v>6</v>
      </c>
      <c r="L114">
        <v>5</v>
      </c>
      <c r="M114">
        <v>0</v>
      </c>
      <c r="N114">
        <v>5</v>
      </c>
      <c r="O114">
        <v>0</v>
      </c>
      <c r="P114">
        <v>0</v>
      </c>
      <c r="Q114">
        <v>0</v>
      </c>
      <c r="R114">
        <v>1</v>
      </c>
      <c r="S114">
        <v>4</v>
      </c>
      <c r="T114" s="7">
        <v>18</v>
      </c>
      <c r="U114" s="7">
        <v>5.5</v>
      </c>
      <c r="V114" s="7">
        <v>14</v>
      </c>
      <c r="W114" s="7">
        <v>3.8</v>
      </c>
      <c r="X114" s="11">
        <v>1.7749999999999999</v>
      </c>
      <c r="Y114">
        <v>5</v>
      </c>
      <c r="Z114">
        <v>5</v>
      </c>
      <c r="AA114" s="3">
        <v>10</v>
      </c>
      <c r="AB114" s="3">
        <v>4.0999999999999996</v>
      </c>
      <c r="AC114" s="3">
        <v>10</v>
      </c>
      <c r="AD114" s="3">
        <v>4.0999999999999996</v>
      </c>
      <c r="AE114" s="3">
        <v>10</v>
      </c>
      <c r="AF114" s="3">
        <v>4.0999999999999996</v>
      </c>
      <c r="AG114" s="3">
        <v>10</v>
      </c>
      <c r="AH114" s="3">
        <v>3.6</v>
      </c>
      <c r="AI114" s="3">
        <v>10</v>
      </c>
      <c r="AJ114" s="3">
        <v>3.6</v>
      </c>
      <c r="AK114" s="3">
        <v>9.9</v>
      </c>
      <c r="AL114" s="3">
        <v>3.5</v>
      </c>
      <c r="AS114" t="s">
        <v>73</v>
      </c>
      <c r="AT114" t="s">
        <v>71</v>
      </c>
      <c r="AX114" s="1"/>
    </row>
    <row r="115" spans="1:50" x14ac:dyDescent="0.35">
      <c r="A115" s="1">
        <v>42950</v>
      </c>
      <c r="B115" t="s">
        <v>11</v>
      </c>
      <c r="C115">
        <v>1</v>
      </c>
      <c r="D115">
        <v>6</v>
      </c>
      <c r="E115">
        <v>14</v>
      </c>
      <c r="I115" s="11"/>
      <c r="T115" s="7"/>
      <c r="U115" s="7"/>
      <c r="V115" s="7"/>
      <c r="W115" s="7"/>
      <c r="X115" s="11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t="s">
        <v>73</v>
      </c>
      <c r="AT115" t="s">
        <v>71</v>
      </c>
      <c r="AX115" s="1"/>
    </row>
    <row r="116" spans="1:50" x14ac:dyDescent="0.35">
      <c r="A116" s="1">
        <v>42950</v>
      </c>
      <c r="B116" t="s">
        <v>11</v>
      </c>
      <c r="C116">
        <v>1</v>
      </c>
      <c r="D116">
        <v>6</v>
      </c>
      <c r="E116">
        <v>15</v>
      </c>
      <c r="F116">
        <v>70</v>
      </c>
      <c r="G116">
        <v>80</v>
      </c>
      <c r="H116">
        <v>12</v>
      </c>
      <c r="I116" s="11">
        <v>0.47499999999999998</v>
      </c>
      <c r="J116">
        <v>0</v>
      </c>
      <c r="K116">
        <v>2</v>
      </c>
      <c r="L116">
        <v>7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 s="7">
        <v>0</v>
      </c>
      <c r="U116" s="7">
        <v>0</v>
      </c>
      <c r="V116" s="7">
        <v>0</v>
      </c>
      <c r="W116" s="7">
        <v>0</v>
      </c>
      <c r="X116" s="11">
        <v>0.3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t="s">
        <v>73</v>
      </c>
      <c r="AT116" t="s">
        <v>71</v>
      </c>
      <c r="AX116" s="1"/>
    </row>
    <row r="117" spans="1:50" x14ac:dyDescent="0.35">
      <c r="A117" s="1">
        <v>42950</v>
      </c>
      <c r="B117" t="s">
        <v>11</v>
      </c>
      <c r="C117">
        <v>1</v>
      </c>
      <c r="D117">
        <v>6</v>
      </c>
      <c r="E117">
        <v>16</v>
      </c>
      <c r="I117" s="11"/>
      <c r="T117" s="7"/>
      <c r="U117" s="7"/>
      <c r="V117" s="7"/>
      <c r="W117" s="7"/>
      <c r="X117" s="1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t="s">
        <v>73</v>
      </c>
      <c r="AT117" t="s">
        <v>71</v>
      </c>
      <c r="AX117" s="1"/>
    </row>
    <row r="118" spans="1:50" x14ac:dyDescent="0.35">
      <c r="A118" s="1">
        <v>42950</v>
      </c>
      <c r="B118" t="s">
        <v>11</v>
      </c>
      <c r="C118">
        <v>1</v>
      </c>
      <c r="D118">
        <v>6</v>
      </c>
      <c r="E118">
        <v>17</v>
      </c>
      <c r="I118" s="11"/>
      <c r="T118" s="7"/>
      <c r="U118" s="7"/>
      <c r="V118" s="7"/>
      <c r="W118" s="7"/>
      <c r="X118" s="1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t="s">
        <v>73</v>
      </c>
      <c r="AT118" t="s">
        <v>71</v>
      </c>
      <c r="AX118" s="1"/>
    </row>
    <row r="119" spans="1:50" x14ac:dyDescent="0.35">
      <c r="A119" s="1">
        <v>42950</v>
      </c>
      <c r="B119" t="s">
        <v>11</v>
      </c>
      <c r="C119">
        <v>1</v>
      </c>
      <c r="D119">
        <v>6</v>
      </c>
      <c r="E119">
        <v>18</v>
      </c>
      <c r="F119">
        <v>110</v>
      </c>
      <c r="G119">
        <v>50</v>
      </c>
      <c r="H119">
        <v>22</v>
      </c>
      <c r="I119" s="11">
        <v>1.4750000000000001</v>
      </c>
      <c r="J119">
        <v>0</v>
      </c>
      <c r="K119">
        <v>7</v>
      </c>
      <c r="L119">
        <v>4</v>
      </c>
      <c r="M119">
        <v>0</v>
      </c>
      <c r="N119">
        <v>6</v>
      </c>
      <c r="O119">
        <v>1</v>
      </c>
      <c r="P119">
        <v>2</v>
      </c>
      <c r="Q119">
        <v>1</v>
      </c>
      <c r="R119">
        <v>2</v>
      </c>
      <c r="S119">
        <v>0</v>
      </c>
      <c r="T119" s="7">
        <v>23</v>
      </c>
      <c r="U119" s="7">
        <v>5.4</v>
      </c>
      <c r="V119" s="7">
        <v>18</v>
      </c>
      <c r="W119" s="7">
        <v>4.4000000000000004</v>
      </c>
      <c r="X119" s="11">
        <v>1.4750000000000001</v>
      </c>
      <c r="Y119">
        <v>10</v>
      </c>
      <c r="Z119">
        <v>100</v>
      </c>
      <c r="AA119" s="3">
        <v>10.1</v>
      </c>
      <c r="AB119" s="3">
        <v>3.8</v>
      </c>
      <c r="AC119" s="3">
        <v>10.1</v>
      </c>
      <c r="AD119" s="3">
        <v>3.8</v>
      </c>
      <c r="AE119" s="3">
        <v>10.1</v>
      </c>
      <c r="AF119" s="3">
        <v>4</v>
      </c>
      <c r="AG119" s="3">
        <v>10.5</v>
      </c>
      <c r="AH119" s="3">
        <v>4.2</v>
      </c>
      <c r="AI119" s="3">
        <v>10.199999999999999</v>
      </c>
      <c r="AJ119" s="3">
        <v>4.0999999999999996</v>
      </c>
      <c r="AK119" s="3">
        <v>10.199999999999999</v>
      </c>
      <c r="AL119" s="3">
        <v>4</v>
      </c>
      <c r="AS119" t="s">
        <v>73</v>
      </c>
      <c r="AT119" t="s">
        <v>71</v>
      </c>
      <c r="AX119" s="1"/>
    </row>
    <row r="120" spans="1:50" x14ac:dyDescent="0.35">
      <c r="A120" s="1">
        <v>42950</v>
      </c>
      <c r="B120" t="s">
        <v>11</v>
      </c>
      <c r="C120">
        <v>1</v>
      </c>
      <c r="D120">
        <v>6</v>
      </c>
      <c r="E120">
        <v>19</v>
      </c>
      <c r="I120" s="11"/>
      <c r="T120" s="7"/>
      <c r="U120" s="7"/>
      <c r="V120" s="7"/>
      <c r="W120" s="7"/>
      <c r="X120" s="1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t="s">
        <v>73</v>
      </c>
      <c r="AT120" t="s">
        <v>71</v>
      </c>
      <c r="AX120" s="1"/>
    </row>
    <row r="121" spans="1:50" x14ac:dyDescent="0.35">
      <c r="A121" s="1">
        <v>42950</v>
      </c>
      <c r="B121" t="s">
        <v>11</v>
      </c>
      <c r="C121">
        <v>1</v>
      </c>
      <c r="D121">
        <v>6</v>
      </c>
      <c r="E121">
        <v>20</v>
      </c>
      <c r="I121" s="11"/>
      <c r="T121" s="7"/>
      <c r="U121" s="7"/>
      <c r="V121" s="7"/>
      <c r="W121" s="7"/>
      <c r="X121" s="1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t="s">
        <v>73</v>
      </c>
      <c r="AT121" t="s">
        <v>71</v>
      </c>
      <c r="AX121" s="1"/>
    </row>
    <row r="122" spans="1:50" x14ac:dyDescent="0.35">
      <c r="A122" s="1" t="s">
        <v>9</v>
      </c>
      <c r="B122" t="s">
        <v>14</v>
      </c>
      <c r="C122">
        <v>5</v>
      </c>
      <c r="D122">
        <v>4</v>
      </c>
      <c r="E122">
        <v>1</v>
      </c>
      <c r="F122">
        <v>50</v>
      </c>
      <c r="G122">
        <v>50</v>
      </c>
      <c r="H122">
        <v>16</v>
      </c>
      <c r="I122" s="11">
        <v>1.875</v>
      </c>
      <c r="J122">
        <v>0</v>
      </c>
      <c r="K122">
        <v>4</v>
      </c>
      <c r="L122">
        <v>0</v>
      </c>
      <c r="M122">
        <v>0</v>
      </c>
      <c r="N122">
        <v>4</v>
      </c>
      <c r="O122">
        <v>0</v>
      </c>
      <c r="P122">
        <v>4</v>
      </c>
      <c r="Q122">
        <v>0</v>
      </c>
      <c r="R122">
        <v>0</v>
      </c>
      <c r="S122">
        <v>0</v>
      </c>
      <c r="T122" s="7">
        <v>41</v>
      </c>
      <c r="U122" s="7">
        <v>6</v>
      </c>
      <c r="V122" s="7">
        <v>9</v>
      </c>
      <c r="W122" s="7">
        <v>4.5999999999999996</v>
      </c>
      <c r="X122" s="11">
        <v>1.65</v>
      </c>
      <c r="Y122">
        <v>50</v>
      </c>
      <c r="Z122">
        <v>50</v>
      </c>
      <c r="AA122" s="5">
        <v>10.123699999999999</v>
      </c>
      <c r="AB122" s="5">
        <v>3.3588</v>
      </c>
      <c r="AC122" s="5">
        <v>10.0412</v>
      </c>
      <c r="AD122" s="5">
        <v>3.1747999999999998</v>
      </c>
      <c r="AE122" s="5">
        <v>10.6732</v>
      </c>
      <c r="AF122" s="5">
        <v>3.3561000000000001</v>
      </c>
      <c r="AG122" s="5">
        <v>10.017200000000001</v>
      </c>
      <c r="AH122" s="5">
        <v>3.8077000000000001</v>
      </c>
      <c r="AI122" s="5">
        <v>10.0275</v>
      </c>
      <c r="AJ122" s="5">
        <v>3.9641000000000002</v>
      </c>
      <c r="AK122" s="5">
        <v>10.013500000000001</v>
      </c>
      <c r="AL122" s="5">
        <v>3.528</v>
      </c>
      <c r="AM122" s="7">
        <v>3000.3</v>
      </c>
      <c r="AN122" s="7">
        <v>242.3</v>
      </c>
      <c r="AO122" s="7">
        <v>3000.2</v>
      </c>
      <c r="AP122" s="7">
        <v>251.5</v>
      </c>
      <c r="AQ122" s="7">
        <v>3000.1</v>
      </c>
      <c r="AR122" s="7">
        <v>270.8</v>
      </c>
      <c r="AS122" s="3" t="s">
        <v>74</v>
      </c>
      <c r="AT122" s="3" t="s">
        <v>70</v>
      </c>
      <c r="AX122" s="1"/>
    </row>
    <row r="123" spans="1:50" x14ac:dyDescent="0.35">
      <c r="A123" s="1" t="s">
        <v>9</v>
      </c>
      <c r="B123" t="s">
        <v>14</v>
      </c>
      <c r="C123">
        <v>5</v>
      </c>
      <c r="D123">
        <v>4</v>
      </c>
      <c r="E123">
        <v>2</v>
      </c>
      <c r="I123" s="11">
        <v>0</v>
      </c>
      <c r="T123" s="7"/>
      <c r="U123" s="7"/>
      <c r="V123" s="7"/>
      <c r="W123" s="7"/>
      <c r="X123" s="11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t="s">
        <v>74</v>
      </c>
      <c r="AT123" t="s">
        <v>70</v>
      </c>
      <c r="AX123" s="1"/>
    </row>
    <row r="124" spans="1:50" x14ac:dyDescent="0.35">
      <c r="A124" s="1" t="s">
        <v>9</v>
      </c>
      <c r="B124" t="s">
        <v>14</v>
      </c>
      <c r="C124">
        <v>5</v>
      </c>
      <c r="D124">
        <v>4</v>
      </c>
      <c r="E124">
        <v>3</v>
      </c>
      <c r="F124">
        <v>42</v>
      </c>
      <c r="G124">
        <v>67</v>
      </c>
      <c r="H124">
        <v>10</v>
      </c>
      <c r="I124" s="11">
        <v>1</v>
      </c>
      <c r="J124">
        <v>0</v>
      </c>
      <c r="K124">
        <v>2</v>
      </c>
      <c r="L124">
        <v>3</v>
      </c>
      <c r="M124">
        <v>0</v>
      </c>
      <c r="N124">
        <v>2</v>
      </c>
      <c r="O124">
        <v>1</v>
      </c>
      <c r="P124">
        <v>0</v>
      </c>
      <c r="Q124">
        <v>1</v>
      </c>
      <c r="R124">
        <v>0</v>
      </c>
      <c r="S124">
        <v>0</v>
      </c>
      <c r="T124" s="7">
        <v>3.8</v>
      </c>
      <c r="U124" s="7">
        <v>7.5</v>
      </c>
      <c r="V124" s="7">
        <v>7</v>
      </c>
      <c r="W124" s="7">
        <v>4.0999999999999996</v>
      </c>
      <c r="X124" s="11">
        <v>0.7</v>
      </c>
      <c r="Y124">
        <v>30</v>
      </c>
      <c r="Z124">
        <v>30</v>
      </c>
      <c r="AA124" s="5">
        <v>10.9404</v>
      </c>
      <c r="AB124" s="5">
        <v>3.915</v>
      </c>
      <c r="AC124" s="5">
        <v>10.1511</v>
      </c>
      <c r="AD124" s="5">
        <v>3.7555999999999998</v>
      </c>
      <c r="AE124" s="5">
        <v>10.073</v>
      </c>
      <c r="AF124" s="5">
        <v>3.5891999999999999</v>
      </c>
      <c r="AG124" s="5">
        <v>10.042</v>
      </c>
      <c r="AH124" s="5">
        <v>4.3491999999999997</v>
      </c>
      <c r="AI124" s="5">
        <v>10.165699999999999</v>
      </c>
      <c r="AJ124" s="5">
        <v>4.4080000000000004</v>
      </c>
      <c r="AK124" s="5">
        <v>10.1431</v>
      </c>
      <c r="AL124" s="5">
        <v>4.4080000000000004</v>
      </c>
      <c r="AS124" t="s">
        <v>74</v>
      </c>
      <c r="AT124" t="s">
        <v>70</v>
      </c>
      <c r="AX124" s="1"/>
    </row>
    <row r="125" spans="1:50" x14ac:dyDescent="0.35">
      <c r="A125" s="1" t="s">
        <v>9</v>
      </c>
      <c r="B125" t="s">
        <v>14</v>
      </c>
      <c r="C125">
        <v>5</v>
      </c>
      <c r="D125">
        <v>4</v>
      </c>
      <c r="E125">
        <v>4</v>
      </c>
      <c r="I125" s="11">
        <v>1.05</v>
      </c>
      <c r="J125">
        <v>0</v>
      </c>
      <c r="L125">
        <v>6</v>
      </c>
      <c r="T125" s="7"/>
      <c r="U125" s="7"/>
      <c r="V125" s="7"/>
      <c r="W125" s="7"/>
      <c r="X125" s="11">
        <v>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t="s">
        <v>74</v>
      </c>
      <c r="AT125" t="s">
        <v>70</v>
      </c>
      <c r="AX125" s="1"/>
    </row>
    <row r="126" spans="1:50" x14ac:dyDescent="0.35">
      <c r="A126" s="1" t="s">
        <v>9</v>
      </c>
      <c r="B126" t="s">
        <v>14</v>
      </c>
      <c r="C126">
        <v>5</v>
      </c>
      <c r="D126">
        <v>4</v>
      </c>
      <c r="E126">
        <v>5</v>
      </c>
      <c r="I126" s="11">
        <v>1</v>
      </c>
      <c r="J126">
        <v>0</v>
      </c>
      <c r="L126">
        <v>3</v>
      </c>
      <c r="T126" s="7"/>
      <c r="U126" s="7"/>
      <c r="V126" s="7"/>
      <c r="W126" s="7"/>
      <c r="X126" s="11">
        <v>1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t="s">
        <v>74</v>
      </c>
      <c r="AT126" t="s">
        <v>70</v>
      </c>
      <c r="AX126" s="1"/>
    </row>
    <row r="127" spans="1:50" x14ac:dyDescent="0.35">
      <c r="A127" s="1" t="s">
        <v>9</v>
      </c>
      <c r="B127" t="s">
        <v>14</v>
      </c>
      <c r="C127">
        <v>5</v>
      </c>
      <c r="D127">
        <v>4</v>
      </c>
      <c r="E127">
        <v>6</v>
      </c>
      <c r="F127">
        <v>60</v>
      </c>
      <c r="G127">
        <v>60</v>
      </c>
      <c r="H127">
        <v>10</v>
      </c>
      <c r="I127" s="11">
        <v>4.8499999999999996</v>
      </c>
      <c r="J127">
        <v>0</v>
      </c>
      <c r="K127">
        <v>13</v>
      </c>
      <c r="L127">
        <v>0</v>
      </c>
      <c r="M127">
        <v>0</v>
      </c>
      <c r="N127">
        <v>12</v>
      </c>
      <c r="O127">
        <v>1</v>
      </c>
      <c r="P127">
        <v>4</v>
      </c>
      <c r="Q127">
        <v>4</v>
      </c>
      <c r="R127">
        <v>1</v>
      </c>
      <c r="S127">
        <v>2</v>
      </c>
      <c r="T127" s="7">
        <v>29</v>
      </c>
      <c r="U127" s="7">
        <v>5.8</v>
      </c>
      <c r="V127" s="7">
        <v>14</v>
      </c>
      <c r="W127" s="7">
        <v>5.6</v>
      </c>
      <c r="X127" s="11">
        <v>4.6500000000000004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t="s">
        <v>74</v>
      </c>
      <c r="AT127" t="s">
        <v>70</v>
      </c>
      <c r="AX127" s="1"/>
    </row>
    <row r="128" spans="1:50" x14ac:dyDescent="0.35">
      <c r="A128" s="1" t="s">
        <v>9</v>
      </c>
      <c r="B128" t="s">
        <v>14</v>
      </c>
      <c r="C128">
        <v>5</v>
      </c>
      <c r="D128">
        <v>4</v>
      </c>
      <c r="E128">
        <v>7</v>
      </c>
      <c r="I128" s="11">
        <v>0.7</v>
      </c>
      <c r="J128">
        <v>0</v>
      </c>
      <c r="L128">
        <v>0</v>
      </c>
      <c r="T128" s="7"/>
      <c r="U128" s="7"/>
      <c r="V128" s="7"/>
      <c r="W128" s="7"/>
      <c r="X128" s="11">
        <v>0.65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t="s">
        <v>74</v>
      </c>
      <c r="AT128" t="s">
        <v>70</v>
      </c>
      <c r="AX128" s="1"/>
    </row>
    <row r="129" spans="1:50" x14ac:dyDescent="0.35">
      <c r="A129" s="1" t="s">
        <v>9</v>
      </c>
      <c r="B129" t="s">
        <v>14</v>
      </c>
      <c r="C129">
        <v>5</v>
      </c>
      <c r="D129">
        <v>4</v>
      </c>
      <c r="E129">
        <v>8</v>
      </c>
      <c r="I129" s="11">
        <v>2.75</v>
      </c>
      <c r="J129">
        <v>0</v>
      </c>
      <c r="L129">
        <v>2</v>
      </c>
      <c r="T129" s="7"/>
      <c r="U129" s="7"/>
      <c r="V129" s="7"/>
      <c r="W129" s="7"/>
      <c r="X129" s="11">
        <v>2.65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t="s">
        <v>74</v>
      </c>
      <c r="AT129" t="s">
        <v>70</v>
      </c>
      <c r="AX129" s="1"/>
    </row>
    <row r="130" spans="1:50" x14ac:dyDescent="0.35">
      <c r="A130" s="1" t="s">
        <v>9</v>
      </c>
      <c r="B130" t="s">
        <v>14</v>
      </c>
      <c r="C130">
        <v>5</v>
      </c>
      <c r="D130">
        <v>4</v>
      </c>
      <c r="E130">
        <v>9</v>
      </c>
      <c r="F130">
        <v>87</v>
      </c>
      <c r="G130">
        <v>42</v>
      </c>
      <c r="H130">
        <v>14</v>
      </c>
      <c r="I130" s="11">
        <v>2.65</v>
      </c>
      <c r="J130">
        <v>0</v>
      </c>
      <c r="K130">
        <v>6</v>
      </c>
      <c r="L130">
        <v>3</v>
      </c>
      <c r="M130">
        <v>0</v>
      </c>
      <c r="N130">
        <v>6</v>
      </c>
      <c r="O130">
        <v>2</v>
      </c>
      <c r="P130">
        <v>2</v>
      </c>
      <c r="Q130">
        <v>1</v>
      </c>
      <c r="R130">
        <v>1</v>
      </c>
      <c r="S130">
        <v>0</v>
      </c>
      <c r="T130" s="7">
        <v>32</v>
      </c>
      <c r="U130" s="7">
        <v>8.3000000000000007</v>
      </c>
      <c r="V130" s="7">
        <v>7</v>
      </c>
      <c r="W130" s="7">
        <v>4.0999999999999996</v>
      </c>
      <c r="X130" s="11">
        <v>2.4500000000000002</v>
      </c>
      <c r="Y130">
        <v>100</v>
      </c>
      <c r="Z130">
        <v>100</v>
      </c>
      <c r="AA130" s="5">
        <v>10.6225</v>
      </c>
      <c r="AB130" s="5">
        <v>3.7601</v>
      </c>
      <c r="AC130" s="5">
        <v>10.0204</v>
      </c>
      <c r="AD130" s="5">
        <v>3.9070999999999998</v>
      </c>
      <c r="AE130" s="5">
        <v>10.017899999999999</v>
      </c>
      <c r="AF130" s="5">
        <v>4.0156999999999998</v>
      </c>
      <c r="AG130" s="5">
        <v>10.1363</v>
      </c>
      <c r="AH130" s="5">
        <v>4.3159000000000001</v>
      </c>
      <c r="AI130" s="5">
        <v>10.001099999999999</v>
      </c>
      <c r="AJ130" s="5">
        <v>4.1702000000000004</v>
      </c>
      <c r="AK130" s="5">
        <v>10.1211</v>
      </c>
      <c r="AL130" s="5">
        <v>4.4260999999999999</v>
      </c>
      <c r="AS130" t="s">
        <v>74</v>
      </c>
      <c r="AT130" t="s">
        <v>70</v>
      </c>
      <c r="AX130" s="1"/>
    </row>
    <row r="131" spans="1:50" x14ac:dyDescent="0.35">
      <c r="A131" s="1" t="s">
        <v>9</v>
      </c>
      <c r="B131" t="s">
        <v>14</v>
      </c>
      <c r="C131">
        <v>5</v>
      </c>
      <c r="D131">
        <v>4</v>
      </c>
      <c r="E131">
        <v>10</v>
      </c>
      <c r="F131">
        <v>60</v>
      </c>
      <c r="G131">
        <v>73</v>
      </c>
      <c r="H131">
        <v>16</v>
      </c>
      <c r="I131" s="11">
        <v>5</v>
      </c>
      <c r="J131">
        <v>0</v>
      </c>
      <c r="K131">
        <v>9</v>
      </c>
      <c r="L131">
        <v>0</v>
      </c>
      <c r="M131">
        <v>0</v>
      </c>
      <c r="N131">
        <v>9</v>
      </c>
      <c r="O131">
        <v>2</v>
      </c>
      <c r="P131">
        <v>4</v>
      </c>
      <c r="Q131">
        <v>2</v>
      </c>
      <c r="R131">
        <v>0</v>
      </c>
      <c r="S131">
        <v>1</v>
      </c>
      <c r="T131" s="7">
        <v>35</v>
      </c>
      <c r="U131" s="7">
        <v>8.4</v>
      </c>
      <c r="V131" s="7">
        <v>12</v>
      </c>
      <c r="W131" s="7">
        <v>3.3</v>
      </c>
      <c r="X131" s="11">
        <v>4.9000000000000004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t="s">
        <v>74</v>
      </c>
      <c r="AT131" t="s">
        <v>70</v>
      </c>
      <c r="AX131" s="1"/>
    </row>
    <row r="132" spans="1:50" x14ac:dyDescent="0.35">
      <c r="A132" s="1" t="s">
        <v>9</v>
      </c>
      <c r="B132" t="s">
        <v>14</v>
      </c>
      <c r="C132">
        <v>5</v>
      </c>
      <c r="D132">
        <v>4</v>
      </c>
      <c r="E132">
        <v>11</v>
      </c>
      <c r="I132" s="11">
        <v>0</v>
      </c>
      <c r="T132" s="7"/>
      <c r="U132" s="7"/>
      <c r="V132" s="7"/>
      <c r="W132" s="7"/>
      <c r="X132" s="11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S132" t="s">
        <v>74</v>
      </c>
      <c r="AT132" t="s">
        <v>70</v>
      </c>
      <c r="AX132" s="1"/>
    </row>
    <row r="133" spans="1:50" x14ac:dyDescent="0.35">
      <c r="A133" s="1" t="s">
        <v>9</v>
      </c>
      <c r="B133" t="s">
        <v>14</v>
      </c>
      <c r="C133">
        <v>5</v>
      </c>
      <c r="D133">
        <v>4</v>
      </c>
      <c r="E133">
        <v>12</v>
      </c>
      <c r="I133" s="11">
        <v>2.8</v>
      </c>
      <c r="J133">
        <v>0</v>
      </c>
      <c r="L133">
        <v>0</v>
      </c>
      <c r="T133" s="7"/>
      <c r="U133" s="7"/>
      <c r="V133" s="7"/>
      <c r="W133" s="7"/>
      <c r="X133" s="11">
        <v>2.75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t="s">
        <v>74</v>
      </c>
      <c r="AT133" t="s">
        <v>70</v>
      </c>
      <c r="AX133" s="1"/>
    </row>
    <row r="134" spans="1:50" x14ac:dyDescent="0.35">
      <c r="A134" s="1" t="s">
        <v>9</v>
      </c>
      <c r="B134" t="s">
        <v>14</v>
      </c>
      <c r="C134">
        <v>5</v>
      </c>
      <c r="D134">
        <v>4</v>
      </c>
      <c r="E134">
        <v>13</v>
      </c>
      <c r="I134" s="11">
        <v>0</v>
      </c>
      <c r="T134" s="7"/>
      <c r="U134" s="7"/>
      <c r="V134" s="7"/>
      <c r="W134" s="7"/>
      <c r="X134" s="11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S134" t="s">
        <v>74</v>
      </c>
      <c r="AT134" t="s">
        <v>70</v>
      </c>
      <c r="AX134" s="1"/>
    </row>
    <row r="135" spans="1:50" x14ac:dyDescent="0.35">
      <c r="A135" s="1" t="s">
        <v>9</v>
      </c>
      <c r="B135" t="s">
        <v>14</v>
      </c>
      <c r="C135">
        <v>5</v>
      </c>
      <c r="D135">
        <v>4</v>
      </c>
      <c r="E135">
        <v>14</v>
      </c>
      <c r="F135">
        <v>52</v>
      </c>
      <c r="G135">
        <v>84</v>
      </c>
      <c r="H135">
        <v>12</v>
      </c>
      <c r="I135" s="11">
        <v>2.25</v>
      </c>
      <c r="J135">
        <v>0</v>
      </c>
      <c r="K135">
        <v>4</v>
      </c>
      <c r="L135">
        <v>6</v>
      </c>
      <c r="M135">
        <v>0</v>
      </c>
      <c r="N135">
        <v>4</v>
      </c>
      <c r="O135">
        <v>2</v>
      </c>
      <c r="P135">
        <v>1</v>
      </c>
      <c r="Q135">
        <v>0</v>
      </c>
      <c r="R135">
        <v>1</v>
      </c>
      <c r="S135">
        <v>0</v>
      </c>
      <c r="T135" s="7">
        <v>36</v>
      </c>
      <c r="U135" s="7">
        <v>6.5</v>
      </c>
      <c r="V135" s="7">
        <v>14</v>
      </c>
      <c r="W135" s="7">
        <v>5.7</v>
      </c>
      <c r="X135" s="11">
        <v>1.1499999999999999</v>
      </c>
      <c r="Y135">
        <v>50</v>
      </c>
      <c r="Z135">
        <v>50</v>
      </c>
      <c r="AA135" s="5">
        <v>10.0433</v>
      </c>
      <c r="AB135" s="5">
        <v>4.2378</v>
      </c>
      <c r="AC135" s="5">
        <v>10.021699999999999</v>
      </c>
      <c r="AD135" s="5">
        <v>3.7498</v>
      </c>
      <c r="AE135" s="5">
        <v>10.101100000000001</v>
      </c>
      <c r="AF135" s="5">
        <v>3.5499000000000001</v>
      </c>
      <c r="AG135" s="5">
        <v>10.071300000000001</v>
      </c>
      <c r="AH135" s="5">
        <v>4.3810000000000002</v>
      </c>
      <c r="AI135" s="5">
        <v>10.045199999999999</v>
      </c>
      <c r="AJ135" s="5">
        <v>4.3493000000000004</v>
      </c>
      <c r="AK135" s="5">
        <v>10.0816</v>
      </c>
      <c r="AL135" s="5">
        <v>4.2595999999999998</v>
      </c>
      <c r="AS135" t="s">
        <v>74</v>
      </c>
      <c r="AT135" t="s">
        <v>70</v>
      </c>
      <c r="AX135" s="1"/>
    </row>
    <row r="136" spans="1:50" x14ac:dyDescent="0.35">
      <c r="A136" s="1" t="s">
        <v>9</v>
      </c>
      <c r="B136" t="s">
        <v>14</v>
      </c>
      <c r="C136">
        <v>5</v>
      </c>
      <c r="D136">
        <v>4</v>
      </c>
      <c r="E136">
        <v>15</v>
      </c>
      <c r="F136">
        <v>56</v>
      </c>
      <c r="G136">
        <v>70</v>
      </c>
      <c r="H136">
        <v>13</v>
      </c>
      <c r="I136" s="11">
        <v>3.35</v>
      </c>
      <c r="J136">
        <v>1</v>
      </c>
      <c r="K136">
        <v>8</v>
      </c>
      <c r="L136">
        <v>0</v>
      </c>
      <c r="M136">
        <v>0</v>
      </c>
      <c r="N136">
        <v>8</v>
      </c>
      <c r="O136">
        <v>3</v>
      </c>
      <c r="P136">
        <v>5</v>
      </c>
      <c r="Q136">
        <v>0</v>
      </c>
      <c r="R136">
        <v>0</v>
      </c>
      <c r="S136">
        <v>0</v>
      </c>
      <c r="T136" s="7">
        <v>36</v>
      </c>
      <c r="U136" s="7">
        <v>8.6999999999999993</v>
      </c>
      <c r="V136" s="7">
        <v>15</v>
      </c>
      <c r="W136" s="7">
        <v>4.3</v>
      </c>
      <c r="X136" s="11">
        <v>3.15</v>
      </c>
      <c r="Y136">
        <v>30</v>
      </c>
      <c r="Z136">
        <v>20</v>
      </c>
      <c r="AA136" s="5">
        <v>10.056100000000001</v>
      </c>
      <c r="AB136" s="5">
        <v>3.8620000000000001</v>
      </c>
      <c r="AC136" s="5">
        <v>10.0791</v>
      </c>
      <c r="AD136" s="5">
        <v>3.7604000000000002</v>
      </c>
      <c r="AE136" s="5">
        <v>10.007999999999999</v>
      </c>
      <c r="AF136" s="5">
        <v>2.5813999999999999</v>
      </c>
      <c r="AG136" s="5">
        <v>10.1622</v>
      </c>
      <c r="AH136" s="5">
        <v>2.5842000000000001</v>
      </c>
      <c r="AI136" s="5">
        <v>10.0131</v>
      </c>
      <c r="AJ136" s="5">
        <v>3.5825</v>
      </c>
      <c r="AK136" s="5">
        <v>10.0305</v>
      </c>
      <c r="AL136" s="5">
        <v>3.6734</v>
      </c>
      <c r="AS136" t="s">
        <v>74</v>
      </c>
      <c r="AT136" t="s">
        <v>70</v>
      </c>
      <c r="AX136" s="1"/>
    </row>
    <row r="137" spans="1:50" x14ac:dyDescent="0.35">
      <c r="A137" s="1" t="s">
        <v>9</v>
      </c>
      <c r="B137" t="s">
        <v>14</v>
      </c>
      <c r="C137">
        <v>5</v>
      </c>
      <c r="D137">
        <v>4</v>
      </c>
      <c r="E137">
        <v>16</v>
      </c>
      <c r="I137" s="11">
        <v>1.8</v>
      </c>
      <c r="J137">
        <v>0</v>
      </c>
      <c r="L137">
        <v>5</v>
      </c>
      <c r="T137" s="7"/>
      <c r="U137" s="7"/>
      <c r="V137" s="7"/>
      <c r="W137" s="7"/>
      <c r="X137" s="11">
        <v>1.75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t="s">
        <v>74</v>
      </c>
      <c r="AT137" t="s">
        <v>70</v>
      </c>
      <c r="AX137" s="1"/>
    </row>
    <row r="138" spans="1:50" x14ac:dyDescent="0.35">
      <c r="A138" s="1" t="s">
        <v>9</v>
      </c>
      <c r="B138" t="s">
        <v>14</v>
      </c>
      <c r="C138">
        <v>5</v>
      </c>
      <c r="D138">
        <v>4</v>
      </c>
      <c r="E138">
        <v>17</v>
      </c>
      <c r="F138">
        <v>40</v>
      </c>
      <c r="G138">
        <v>33</v>
      </c>
      <c r="H138">
        <v>9</v>
      </c>
      <c r="I138" s="11">
        <v>0.875</v>
      </c>
      <c r="J138">
        <v>0</v>
      </c>
      <c r="K138">
        <v>5</v>
      </c>
      <c r="L138">
        <v>0</v>
      </c>
      <c r="M138">
        <v>0</v>
      </c>
      <c r="N138">
        <v>4</v>
      </c>
      <c r="O138">
        <v>1</v>
      </c>
      <c r="P138">
        <v>0</v>
      </c>
      <c r="Q138">
        <v>1</v>
      </c>
      <c r="R138">
        <v>1</v>
      </c>
      <c r="S138">
        <v>1</v>
      </c>
      <c r="T138" s="7">
        <v>16</v>
      </c>
      <c r="U138" s="7">
        <v>6.8</v>
      </c>
      <c r="V138" s="7">
        <v>9</v>
      </c>
      <c r="W138" s="7">
        <v>4.8</v>
      </c>
      <c r="X138" s="11">
        <v>0.6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t="s">
        <v>74</v>
      </c>
      <c r="AT138" t="s">
        <v>70</v>
      </c>
      <c r="AX138" s="1"/>
    </row>
    <row r="139" spans="1:50" x14ac:dyDescent="0.35">
      <c r="A139" s="1" t="s">
        <v>9</v>
      </c>
      <c r="B139" t="s">
        <v>14</v>
      </c>
      <c r="C139">
        <v>5</v>
      </c>
      <c r="D139">
        <v>4</v>
      </c>
      <c r="E139">
        <v>18</v>
      </c>
      <c r="I139" s="11">
        <v>0.8</v>
      </c>
      <c r="J139">
        <v>0</v>
      </c>
      <c r="L139">
        <v>3</v>
      </c>
      <c r="T139" s="7"/>
      <c r="U139" s="7"/>
      <c r="V139" s="7"/>
      <c r="W139" s="7"/>
      <c r="X139" s="11">
        <v>0.7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t="s">
        <v>74</v>
      </c>
      <c r="AT139" t="s">
        <v>70</v>
      </c>
      <c r="AX139" s="1"/>
    </row>
    <row r="140" spans="1:50" x14ac:dyDescent="0.35">
      <c r="A140" s="1" t="s">
        <v>9</v>
      </c>
      <c r="B140" t="s">
        <v>14</v>
      </c>
      <c r="C140">
        <v>5</v>
      </c>
      <c r="D140">
        <v>4</v>
      </c>
      <c r="E140">
        <v>19</v>
      </c>
      <c r="I140" s="11">
        <v>2</v>
      </c>
      <c r="J140">
        <v>0</v>
      </c>
      <c r="L140">
        <v>3</v>
      </c>
      <c r="T140" s="7"/>
      <c r="U140" s="7"/>
      <c r="V140" s="7"/>
      <c r="W140" s="7"/>
      <c r="X140" s="11">
        <v>1.95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S140" t="s">
        <v>74</v>
      </c>
      <c r="AT140" t="s">
        <v>70</v>
      </c>
      <c r="AX140" s="1"/>
    </row>
    <row r="141" spans="1:50" x14ac:dyDescent="0.35">
      <c r="A141" s="1" t="s">
        <v>9</v>
      </c>
      <c r="B141" t="s">
        <v>14</v>
      </c>
      <c r="C141">
        <v>5</v>
      </c>
      <c r="D141">
        <v>4</v>
      </c>
      <c r="E141">
        <v>20</v>
      </c>
      <c r="I141" s="11">
        <v>1.17</v>
      </c>
      <c r="J141">
        <v>0</v>
      </c>
      <c r="L141">
        <v>2</v>
      </c>
      <c r="T141" s="7"/>
      <c r="U141" s="7"/>
      <c r="V141" s="7"/>
      <c r="W141" s="7"/>
      <c r="X141" s="11">
        <v>1.6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t="s">
        <v>74</v>
      </c>
      <c r="AT141" t="s">
        <v>70</v>
      </c>
      <c r="AX141" s="1"/>
    </row>
    <row r="142" spans="1:50" x14ac:dyDescent="0.35">
      <c r="A142" s="1">
        <v>42950</v>
      </c>
      <c r="B142" t="s">
        <v>17</v>
      </c>
      <c r="C142">
        <v>5</v>
      </c>
      <c r="D142">
        <v>4</v>
      </c>
      <c r="E142">
        <v>1</v>
      </c>
      <c r="I142" s="11"/>
      <c r="T142" s="7"/>
      <c r="U142" s="7"/>
      <c r="V142" s="7"/>
      <c r="W142" s="7"/>
      <c r="X142" s="11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>
        <v>3000.2</v>
      </c>
      <c r="AN142">
        <v>271.7</v>
      </c>
      <c r="AO142">
        <v>3000.3</v>
      </c>
      <c r="AP142">
        <v>238.1</v>
      </c>
      <c r="AQ142">
        <v>3000</v>
      </c>
      <c r="AR142">
        <v>156.19999999999999</v>
      </c>
      <c r="AS142" s="3" t="s">
        <v>74</v>
      </c>
      <c r="AT142" s="3" t="s">
        <v>71</v>
      </c>
      <c r="AX142" s="1"/>
    </row>
    <row r="143" spans="1:50" x14ac:dyDescent="0.35">
      <c r="A143" s="1">
        <v>42950</v>
      </c>
      <c r="B143" t="s">
        <v>17</v>
      </c>
      <c r="C143">
        <v>5</v>
      </c>
      <c r="D143">
        <v>4</v>
      </c>
      <c r="E143">
        <v>2</v>
      </c>
      <c r="I143" s="11"/>
      <c r="T143" s="7"/>
      <c r="U143" s="7"/>
      <c r="V143" s="7"/>
      <c r="W143" s="7"/>
      <c r="X143" s="11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S143" t="s">
        <v>74</v>
      </c>
      <c r="AT143" t="s">
        <v>71</v>
      </c>
      <c r="AX143" s="1"/>
    </row>
    <row r="144" spans="1:50" x14ac:dyDescent="0.35">
      <c r="A144" s="1">
        <v>42950</v>
      </c>
      <c r="B144" t="s">
        <v>17</v>
      </c>
      <c r="C144">
        <v>5</v>
      </c>
      <c r="D144">
        <v>4</v>
      </c>
      <c r="E144">
        <v>3</v>
      </c>
      <c r="F144">
        <v>150</v>
      </c>
      <c r="G144">
        <v>147</v>
      </c>
      <c r="H144">
        <v>17</v>
      </c>
      <c r="I144" s="11">
        <v>6.7</v>
      </c>
      <c r="J144">
        <v>0</v>
      </c>
      <c r="K144">
        <v>12</v>
      </c>
      <c r="L144">
        <v>0</v>
      </c>
      <c r="M144">
        <v>0</v>
      </c>
      <c r="N144">
        <v>12</v>
      </c>
      <c r="O144">
        <v>2</v>
      </c>
      <c r="P144">
        <v>0</v>
      </c>
      <c r="Q144">
        <v>1</v>
      </c>
      <c r="R144">
        <v>2</v>
      </c>
      <c r="S144">
        <v>7</v>
      </c>
      <c r="T144" s="7">
        <v>49</v>
      </c>
      <c r="U144" s="7">
        <v>9.3000000000000007</v>
      </c>
      <c r="V144" s="7">
        <v>14</v>
      </c>
      <c r="W144" s="7">
        <v>4.5999999999999996</v>
      </c>
      <c r="X144" s="11">
        <v>6.375</v>
      </c>
      <c r="Y144">
        <v>50</v>
      </c>
      <c r="Z144">
        <v>100</v>
      </c>
      <c r="AA144" s="3">
        <v>10.199999999999999</v>
      </c>
      <c r="AB144" s="3">
        <v>4.0999999999999996</v>
      </c>
      <c r="AC144" s="3">
        <v>10.7</v>
      </c>
      <c r="AD144" s="3">
        <v>4.4000000000000004</v>
      </c>
      <c r="AE144" s="3">
        <v>10.5</v>
      </c>
      <c r="AF144" s="3">
        <v>4.0999999999999996</v>
      </c>
      <c r="AG144" s="3">
        <v>10.8</v>
      </c>
      <c r="AH144" s="3">
        <v>4.5999999999999996</v>
      </c>
      <c r="AI144" s="3">
        <v>10.4</v>
      </c>
      <c r="AJ144" s="3">
        <v>4.4000000000000004</v>
      </c>
      <c r="AK144" s="3">
        <v>10</v>
      </c>
      <c r="AL144" s="3">
        <v>4.2</v>
      </c>
      <c r="AS144" t="s">
        <v>74</v>
      </c>
      <c r="AT144" t="s">
        <v>71</v>
      </c>
      <c r="AX144" s="1"/>
    </row>
    <row r="145" spans="1:50" x14ac:dyDescent="0.35">
      <c r="A145" s="1">
        <v>42950</v>
      </c>
      <c r="B145" t="s">
        <v>17</v>
      </c>
      <c r="C145">
        <v>5</v>
      </c>
      <c r="D145">
        <v>4</v>
      </c>
      <c r="E145">
        <v>4</v>
      </c>
      <c r="F145">
        <v>710</v>
      </c>
      <c r="G145">
        <v>90</v>
      </c>
      <c r="H145">
        <v>20</v>
      </c>
      <c r="I145" s="11">
        <v>3.2</v>
      </c>
      <c r="J145">
        <v>0</v>
      </c>
      <c r="K145">
        <v>6</v>
      </c>
      <c r="L145">
        <v>0</v>
      </c>
      <c r="M145">
        <v>0</v>
      </c>
      <c r="N145">
        <v>5</v>
      </c>
      <c r="O145">
        <v>0</v>
      </c>
      <c r="P145">
        <v>1</v>
      </c>
      <c r="Q145">
        <v>0</v>
      </c>
      <c r="R145">
        <v>3</v>
      </c>
      <c r="S145">
        <v>1</v>
      </c>
      <c r="T145" s="7">
        <v>34</v>
      </c>
      <c r="U145" s="7">
        <v>7.1</v>
      </c>
      <c r="V145" s="7">
        <v>11</v>
      </c>
      <c r="W145" s="7">
        <v>4.7</v>
      </c>
      <c r="X145" s="11">
        <v>2.9249999999999998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S145" t="s">
        <v>74</v>
      </c>
      <c r="AT145" t="s">
        <v>71</v>
      </c>
      <c r="AX145" s="1"/>
    </row>
    <row r="146" spans="1:50" x14ac:dyDescent="0.35">
      <c r="A146" s="1">
        <v>42950</v>
      </c>
      <c r="B146" t="s">
        <v>17</v>
      </c>
      <c r="C146">
        <v>5</v>
      </c>
      <c r="D146">
        <v>4</v>
      </c>
      <c r="E146">
        <v>5</v>
      </c>
      <c r="F146">
        <v>35</v>
      </c>
      <c r="G146">
        <v>110</v>
      </c>
      <c r="H146">
        <v>16</v>
      </c>
      <c r="I146" s="11">
        <v>1.3</v>
      </c>
      <c r="J146">
        <v>0</v>
      </c>
      <c r="K146">
        <v>4</v>
      </c>
      <c r="L146">
        <v>5</v>
      </c>
      <c r="M146">
        <v>0</v>
      </c>
      <c r="N146">
        <v>3</v>
      </c>
      <c r="O146">
        <v>0</v>
      </c>
      <c r="P146">
        <v>0</v>
      </c>
      <c r="Q146">
        <v>1</v>
      </c>
      <c r="R146">
        <v>1</v>
      </c>
      <c r="S146">
        <v>1</v>
      </c>
      <c r="T146" s="7">
        <v>20</v>
      </c>
      <c r="U146" s="7">
        <v>3.6</v>
      </c>
      <c r="V146" s="7">
        <v>14</v>
      </c>
      <c r="W146" s="7">
        <v>8.9</v>
      </c>
      <c r="X146" s="11">
        <v>0.92500000000000004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S146" t="s">
        <v>74</v>
      </c>
      <c r="AT146" t="s">
        <v>71</v>
      </c>
      <c r="AX146" s="1"/>
    </row>
    <row r="147" spans="1:50" x14ac:dyDescent="0.35">
      <c r="A147" s="1">
        <v>42950</v>
      </c>
      <c r="B147" t="s">
        <v>17</v>
      </c>
      <c r="C147">
        <v>5</v>
      </c>
      <c r="D147">
        <v>4</v>
      </c>
      <c r="E147">
        <v>6</v>
      </c>
      <c r="I147" s="11"/>
      <c r="T147" s="7"/>
      <c r="U147" s="7"/>
      <c r="V147" s="7"/>
      <c r="W147" s="7"/>
      <c r="X147" s="11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t="s">
        <v>74</v>
      </c>
      <c r="AT147" t="s">
        <v>71</v>
      </c>
      <c r="AX147" s="1"/>
    </row>
    <row r="148" spans="1:50" x14ac:dyDescent="0.35">
      <c r="A148" s="1">
        <v>42950</v>
      </c>
      <c r="B148" t="s">
        <v>17</v>
      </c>
      <c r="C148">
        <v>5</v>
      </c>
      <c r="D148">
        <v>4</v>
      </c>
      <c r="E148">
        <v>7</v>
      </c>
      <c r="F148">
        <v>110</v>
      </c>
      <c r="G148">
        <v>60</v>
      </c>
      <c r="H148">
        <v>20</v>
      </c>
      <c r="I148" s="11">
        <v>4.2</v>
      </c>
      <c r="J148">
        <v>0</v>
      </c>
      <c r="K148" s="9">
        <v>11</v>
      </c>
      <c r="L148">
        <v>0</v>
      </c>
      <c r="M148">
        <v>0</v>
      </c>
      <c r="N148">
        <v>8</v>
      </c>
      <c r="O148">
        <v>0</v>
      </c>
      <c r="P148">
        <v>2</v>
      </c>
      <c r="Q148">
        <v>1</v>
      </c>
      <c r="R148">
        <v>1</v>
      </c>
      <c r="S148">
        <v>4</v>
      </c>
      <c r="T148" s="7">
        <v>49</v>
      </c>
      <c r="U148" s="7">
        <v>6.1</v>
      </c>
      <c r="V148" s="7">
        <v>10</v>
      </c>
      <c r="W148" s="7">
        <v>4.7</v>
      </c>
      <c r="X148" s="11">
        <v>13.9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t="s">
        <v>74</v>
      </c>
      <c r="AT148" t="s">
        <v>71</v>
      </c>
      <c r="AX148" s="1"/>
    </row>
    <row r="149" spans="1:50" x14ac:dyDescent="0.35">
      <c r="A149" s="1">
        <v>42950</v>
      </c>
      <c r="B149" t="s">
        <v>17</v>
      </c>
      <c r="C149">
        <v>5</v>
      </c>
      <c r="D149">
        <v>4</v>
      </c>
      <c r="E149">
        <v>8</v>
      </c>
      <c r="F149">
        <v>95</v>
      </c>
      <c r="G149">
        <v>90</v>
      </c>
      <c r="H149">
        <v>20</v>
      </c>
      <c r="I149" s="11">
        <v>5</v>
      </c>
      <c r="J149">
        <v>1</v>
      </c>
      <c r="K149" s="9">
        <v>12</v>
      </c>
      <c r="L149">
        <v>1</v>
      </c>
      <c r="M149">
        <v>0</v>
      </c>
      <c r="N149">
        <v>12</v>
      </c>
      <c r="O149">
        <v>1</v>
      </c>
      <c r="P149">
        <v>7</v>
      </c>
      <c r="Q149">
        <v>0</v>
      </c>
      <c r="R149">
        <v>0</v>
      </c>
      <c r="S149">
        <v>4</v>
      </c>
      <c r="T149" s="7">
        <v>26</v>
      </c>
      <c r="U149" s="7">
        <v>5.5</v>
      </c>
      <c r="V149" s="7">
        <v>18</v>
      </c>
      <c r="W149" s="7">
        <v>4.5</v>
      </c>
      <c r="X149" s="11">
        <v>4.75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t="s">
        <v>74</v>
      </c>
      <c r="AT149" t="s">
        <v>71</v>
      </c>
      <c r="AX149" s="1"/>
    </row>
    <row r="150" spans="1:50" x14ac:dyDescent="0.35">
      <c r="A150" s="1">
        <v>42950</v>
      </c>
      <c r="B150" t="s">
        <v>17</v>
      </c>
      <c r="C150">
        <v>5</v>
      </c>
      <c r="D150">
        <v>4</v>
      </c>
      <c r="E150">
        <v>9</v>
      </c>
      <c r="I150" s="11"/>
      <c r="K150" s="9"/>
      <c r="T150" s="7"/>
      <c r="U150" s="7"/>
      <c r="V150" s="7"/>
      <c r="W150" s="7"/>
      <c r="X150" s="11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S150" t="s">
        <v>74</v>
      </c>
      <c r="AT150" t="s">
        <v>71</v>
      </c>
      <c r="AX150" s="1"/>
    </row>
    <row r="151" spans="1:50" x14ac:dyDescent="0.35">
      <c r="A151" s="1">
        <v>42950</v>
      </c>
      <c r="B151" t="s">
        <v>17</v>
      </c>
      <c r="C151">
        <v>5</v>
      </c>
      <c r="D151">
        <v>4</v>
      </c>
      <c r="E151">
        <v>10</v>
      </c>
      <c r="F151">
        <v>70</v>
      </c>
      <c r="G151">
        <v>120</v>
      </c>
      <c r="H151">
        <v>20</v>
      </c>
      <c r="I151" s="11">
        <v>7.15</v>
      </c>
      <c r="J151">
        <v>0</v>
      </c>
      <c r="K151" s="9">
        <v>11</v>
      </c>
      <c r="L151">
        <v>1</v>
      </c>
      <c r="M151">
        <v>0</v>
      </c>
      <c r="N151">
        <v>11</v>
      </c>
      <c r="O151">
        <v>2</v>
      </c>
      <c r="P151">
        <v>4</v>
      </c>
      <c r="Q151">
        <v>1</v>
      </c>
      <c r="R151">
        <v>1</v>
      </c>
      <c r="S151">
        <v>3</v>
      </c>
      <c r="T151" s="7">
        <v>41</v>
      </c>
      <c r="U151" s="7">
        <v>9.1</v>
      </c>
      <c r="V151" s="7">
        <v>10</v>
      </c>
      <c r="W151" s="7">
        <v>5.3</v>
      </c>
      <c r="X151" s="11">
        <v>7.05</v>
      </c>
      <c r="Y151">
        <v>50</v>
      </c>
      <c r="Z151">
        <v>50</v>
      </c>
      <c r="AA151" s="3">
        <v>10.6</v>
      </c>
      <c r="AB151" s="3">
        <v>4.3</v>
      </c>
      <c r="AC151" s="3">
        <v>10.5</v>
      </c>
      <c r="AD151" s="3">
        <v>3.8</v>
      </c>
      <c r="AE151" s="3">
        <v>10</v>
      </c>
      <c r="AF151" s="3">
        <v>3.3</v>
      </c>
      <c r="AG151" s="3">
        <v>10.3</v>
      </c>
      <c r="AH151" s="3">
        <v>4.5</v>
      </c>
      <c r="AI151" s="3">
        <v>10.9</v>
      </c>
      <c r="AJ151" s="3">
        <v>4.7</v>
      </c>
      <c r="AK151" s="3">
        <v>10.1</v>
      </c>
      <c r="AL151" s="3">
        <v>4.5</v>
      </c>
      <c r="AS151" t="s">
        <v>74</v>
      </c>
      <c r="AT151" t="s">
        <v>71</v>
      </c>
      <c r="AX151" s="1"/>
    </row>
    <row r="152" spans="1:50" x14ac:dyDescent="0.35">
      <c r="A152" s="1">
        <v>42950</v>
      </c>
      <c r="B152" t="s">
        <v>17</v>
      </c>
      <c r="C152">
        <v>5</v>
      </c>
      <c r="D152">
        <v>4</v>
      </c>
      <c r="E152">
        <v>11</v>
      </c>
      <c r="I152" s="11"/>
      <c r="K152" s="9"/>
      <c r="T152" s="7"/>
      <c r="U152" s="7"/>
      <c r="V152" s="7"/>
      <c r="W152" s="7"/>
      <c r="X152" s="11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S152" t="s">
        <v>74</v>
      </c>
      <c r="AT152" t="s">
        <v>71</v>
      </c>
      <c r="AX152" s="1"/>
    </row>
    <row r="153" spans="1:50" x14ac:dyDescent="0.35">
      <c r="A153" s="1">
        <v>42950</v>
      </c>
      <c r="B153" t="s">
        <v>17</v>
      </c>
      <c r="C153">
        <v>5</v>
      </c>
      <c r="D153">
        <v>4</v>
      </c>
      <c r="E153">
        <v>12</v>
      </c>
      <c r="F153">
        <v>90</v>
      </c>
      <c r="G153">
        <v>70</v>
      </c>
      <c r="H153">
        <v>20</v>
      </c>
      <c r="I153" s="11">
        <v>5.35</v>
      </c>
      <c r="J153">
        <v>0</v>
      </c>
      <c r="K153" s="9">
        <v>8</v>
      </c>
      <c r="L153">
        <v>1</v>
      </c>
      <c r="M153">
        <v>0</v>
      </c>
      <c r="N153">
        <v>8</v>
      </c>
      <c r="O153">
        <v>1</v>
      </c>
      <c r="P153">
        <v>1</v>
      </c>
      <c r="Q153">
        <v>2</v>
      </c>
      <c r="R153">
        <v>0</v>
      </c>
      <c r="S153">
        <v>4</v>
      </c>
      <c r="T153" s="7">
        <v>33</v>
      </c>
      <c r="U153" s="7">
        <v>8.1</v>
      </c>
      <c r="V153" s="7">
        <v>13</v>
      </c>
      <c r="W153" s="7">
        <v>4.4000000000000004</v>
      </c>
      <c r="X153" s="11">
        <v>5.0750000000000002</v>
      </c>
      <c r="Y153">
        <v>10</v>
      </c>
      <c r="Z153">
        <v>50</v>
      </c>
      <c r="AA153" s="3">
        <v>10.7</v>
      </c>
      <c r="AB153" s="3">
        <v>4.3</v>
      </c>
      <c r="AC153" s="3">
        <v>10.199999999999999</v>
      </c>
      <c r="AD153" s="3">
        <v>3.8</v>
      </c>
      <c r="AE153" s="3">
        <v>10.8</v>
      </c>
      <c r="AF153" s="3">
        <v>3.9</v>
      </c>
      <c r="AG153" s="3">
        <v>10.4</v>
      </c>
      <c r="AH153" s="3">
        <v>4.0999999999999996</v>
      </c>
      <c r="AI153" s="3">
        <v>10</v>
      </c>
      <c r="AJ153" s="3">
        <v>3.9</v>
      </c>
      <c r="AK153" s="3">
        <v>10.3</v>
      </c>
      <c r="AL153" s="3">
        <v>4.3</v>
      </c>
      <c r="AS153" t="s">
        <v>74</v>
      </c>
      <c r="AT153" t="s">
        <v>71</v>
      </c>
      <c r="AX153" s="1"/>
    </row>
    <row r="154" spans="1:50" x14ac:dyDescent="0.35">
      <c r="A154" s="1">
        <v>42950</v>
      </c>
      <c r="B154" t="s">
        <v>17</v>
      </c>
      <c r="C154">
        <v>5</v>
      </c>
      <c r="D154">
        <v>4</v>
      </c>
      <c r="E154">
        <v>13</v>
      </c>
      <c r="I154" s="11"/>
      <c r="K154" s="9"/>
      <c r="T154" s="7"/>
      <c r="U154" s="7"/>
      <c r="V154" s="7"/>
      <c r="W154" s="7"/>
      <c r="X154" s="11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S154" t="s">
        <v>74</v>
      </c>
      <c r="AT154" t="s">
        <v>71</v>
      </c>
      <c r="AX154" s="1"/>
    </row>
    <row r="155" spans="1:50" x14ac:dyDescent="0.35">
      <c r="A155" s="1">
        <v>42950</v>
      </c>
      <c r="B155" t="s">
        <v>17</v>
      </c>
      <c r="C155">
        <v>5</v>
      </c>
      <c r="D155">
        <v>4</v>
      </c>
      <c r="E155">
        <v>14</v>
      </c>
      <c r="F155">
        <v>90</v>
      </c>
      <c r="G155">
        <v>85</v>
      </c>
      <c r="H155">
        <v>16</v>
      </c>
      <c r="I155" s="11">
        <v>3.5</v>
      </c>
      <c r="J155">
        <v>0</v>
      </c>
      <c r="K155" s="9">
        <v>5</v>
      </c>
      <c r="L155">
        <v>1</v>
      </c>
      <c r="M155">
        <v>0</v>
      </c>
      <c r="N155">
        <v>5</v>
      </c>
      <c r="O155">
        <v>0</v>
      </c>
      <c r="P155">
        <v>1</v>
      </c>
      <c r="Q155">
        <v>1</v>
      </c>
      <c r="R155">
        <v>1</v>
      </c>
      <c r="S155">
        <v>2</v>
      </c>
      <c r="T155" s="7">
        <v>52</v>
      </c>
      <c r="U155" s="7">
        <v>8.9</v>
      </c>
      <c r="V155" s="7">
        <v>8</v>
      </c>
      <c r="W155" s="7">
        <v>5.0999999999999996</v>
      </c>
      <c r="X155" s="11">
        <v>3.2250000000000001</v>
      </c>
      <c r="Y155">
        <v>30</v>
      </c>
      <c r="Z155">
        <v>50</v>
      </c>
      <c r="AA155" s="3">
        <v>10.7</v>
      </c>
      <c r="AB155" s="3">
        <v>4</v>
      </c>
      <c r="AC155" s="3">
        <v>10.6</v>
      </c>
      <c r="AD155" s="3">
        <v>2.9</v>
      </c>
      <c r="AE155" s="3">
        <v>10.4</v>
      </c>
      <c r="AF155" s="3">
        <v>3.3</v>
      </c>
      <c r="AG155" s="3">
        <v>10</v>
      </c>
      <c r="AH155" s="3">
        <v>3.6</v>
      </c>
      <c r="AI155" s="3">
        <v>10.5</v>
      </c>
      <c r="AJ155" s="3">
        <v>3.8</v>
      </c>
      <c r="AK155" s="3">
        <v>10.9</v>
      </c>
      <c r="AL155" s="3">
        <v>4</v>
      </c>
      <c r="AS155" t="s">
        <v>74</v>
      </c>
      <c r="AT155" t="s">
        <v>71</v>
      </c>
      <c r="AX155" s="1"/>
    </row>
    <row r="156" spans="1:50" x14ac:dyDescent="0.35">
      <c r="A156" s="1">
        <v>42950</v>
      </c>
      <c r="B156" t="s">
        <v>17</v>
      </c>
      <c r="C156">
        <v>5</v>
      </c>
      <c r="D156">
        <v>4</v>
      </c>
      <c r="E156">
        <v>15</v>
      </c>
      <c r="F156">
        <v>80</v>
      </c>
      <c r="G156">
        <v>90</v>
      </c>
      <c r="H156">
        <v>20</v>
      </c>
      <c r="I156" s="11">
        <v>7.85</v>
      </c>
      <c r="J156">
        <v>0</v>
      </c>
      <c r="K156" s="9">
        <v>8</v>
      </c>
      <c r="L156">
        <v>3</v>
      </c>
      <c r="M156">
        <v>0</v>
      </c>
      <c r="N156">
        <v>8</v>
      </c>
      <c r="O156">
        <v>2</v>
      </c>
      <c r="P156">
        <v>1</v>
      </c>
      <c r="Q156">
        <v>3</v>
      </c>
      <c r="R156">
        <v>1</v>
      </c>
      <c r="S156">
        <v>1</v>
      </c>
      <c r="T156" s="7">
        <v>31</v>
      </c>
      <c r="U156" s="7">
        <v>9.1</v>
      </c>
      <c r="V156" s="7">
        <v>10</v>
      </c>
      <c r="W156" s="7">
        <v>4.2</v>
      </c>
      <c r="X156" s="11">
        <v>7.65</v>
      </c>
      <c r="Y156">
        <v>30</v>
      </c>
      <c r="Z156">
        <v>0</v>
      </c>
      <c r="AA156" s="3">
        <v>10.5</v>
      </c>
      <c r="AB156" s="3">
        <v>4.4000000000000004</v>
      </c>
      <c r="AC156" s="3">
        <v>10.8</v>
      </c>
      <c r="AD156" s="3">
        <v>3.2</v>
      </c>
      <c r="AE156" s="3">
        <v>10.3</v>
      </c>
      <c r="AF156" s="3">
        <v>2.9</v>
      </c>
      <c r="AG156" s="3">
        <v>10.4</v>
      </c>
      <c r="AH156" s="3">
        <v>2.5</v>
      </c>
      <c r="AI156" s="3">
        <v>10.1</v>
      </c>
      <c r="AJ156" s="3">
        <v>2.7</v>
      </c>
      <c r="AK156" s="3">
        <v>10.3</v>
      </c>
      <c r="AL156" s="3">
        <v>2.8</v>
      </c>
      <c r="AS156" t="s">
        <v>74</v>
      </c>
      <c r="AT156" t="s">
        <v>71</v>
      </c>
      <c r="AX156" s="1"/>
    </row>
    <row r="157" spans="1:50" x14ac:dyDescent="0.35">
      <c r="A157" s="1">
        <v>42950</v>
      </c>
      <c r="B157" t="s">
        <v>17</v>
      </c>
      <c r="C157">
        <v>5</v>
      </c>
      <c r="D157">
        <v>4</v>
      </c>
      <c r="E157">
        <v>16</v>
      </c>
      <c r="I157" s="11"/>
      <c r="K157" s="9"/>
      <c r="T157" s="7"/>
      <c r="U157" s="7"/>
      <c r="V157" s="7"/>
      <c r="W157" s="7"/>
      <c r="X157" s="11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t="s">
        <v>74</v>
      </c>
      <c r="AT157" t="s">
        <v>71</v>
      </c>
      <c r="AX157" s="1"/>
    </row>
    <row r="158" spans="1:50" x14ac:dyDescent="0.35">
      <c r="A158" s="1">
        <v>42950</v>
      </c>
      <c r="B158" t="s">
        <v>17</v>
      </c>
      <c r="C158">
        <v>5</v>
      </c>
      <c r="D158">
        <v>4</v>
      </c>
      <c r="E158">
        <v>17</v>
      </c>
      <c r="F158">
        <v>70</v>
      </c>
      <c r="G158">
        <v>140</v>
      </c>
      <c r="H158">
        <v>25</v>
      </c>
      <c r="I158" s="11">
        <v>1.85</v>
      </c>
      <c r="J158">
        <v>0</v>
      </c>
      <c r="K158" s="9">
        <v>5</v>
      </c>
      <c r="L158">
        <v>1</v>
      </c>
      <c r="M158">
        <v>0</v>
      </c>
      <c r="N158">
        <v>4</v>
      </c>
      <c r="O158">
        <v>0</v>
      </c>
      <c r="P158">
        <v>0</v>
      </c>
      <c r="Q158">
        <v>0</v>
      </c>
      <c r="R158">
        <v>2</v>
      </c>
      <c r="S158">
        <v>2</v>
      </c>
      <c r="T158" s="7">
        <v>23</v>
      </c>
      <c r="U158" s="7">
        <v>5.8</v>
      </c>
      <c r="V158" s="7">
        <v>21</v>
      </c>
      <c r="W158" s="7">
        <v>4.7</v>
      </c>
      <c r="X158" s="11">
        <v>1.6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S158" t="s">
        <v>74</v>
      </c>
      <c r="AT158" t="s">
        <v>71</v>
      </c>
      <c r="AX158" s="1"/>
    </row>
    <row r="159" spans="1:50" x14ac:dyDescent="0.35">
      <c r="A159" s="1">
        <v>42950</v>
      </c>
      <c r="B159" t="s">
        <v>17</v>
      </c>
      <c r="C159">
        <v>5</v>
      </c>
      <c r="D159">
        <v>4</v>
      </c>
      <c r="E159">
        <v>18</v>
      </c>
      <c r="I159" s="11"/>
      <c r="K159" s="9"/>
      <c r="T159" s="7"/>
      <c r="U159" s="7"/>
      <c r="V159" s="7"/>
      <c r="W159" s="7"/>
      <c r="X159" s="11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S159" t="s">
        <v>74</v>
      </c>
      <c r="AT159" t="s">
        <v>71</v>
      </c>
      <c r="AX159" s="1"/>
    </row>
    <row r="160" spans="1:50" x14ac:dyDescent="0.35">
      <c r="A160" s="1">
        <v>42950</v>
      </c>
      <c r="B160" t="s">
        <v>17</v>
      </c>
      <c r="C160">
        <v>5</v>
      </c>
      <c r="D160">
        <v>4</v>
      </c>
      <c r="E160">
        <v>19</v>
      </c>
      <c r="I160" s="11"/>
      <c r="T160" s="7"/>
      <c r="U160" s="7"/>
      <c r="V160" s="7"/>
      <c r="W160" s="7"/>
      <c r="X160" s="11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S160" t="s">
        <v>74</v>
      </c>
      <c r="AT160" t="s">
        <v>71</v>
      </c>
      <c r="AX160" s="1"/>
    </row>
    <row r="161" spans="1:50" x14ac:dyDescent="0.35">
      <c r="A161" s="1">
        <v>42950</v>
      </c>
      <c r="B161" t="s">
        <v>17</v>
      </c>
      <c r="C161">
        <v>5</v>
      </c>
      <c r="D161">
        <v>4</v>
      </c>
      <c r="E161">
        <v>20</v>
      </c>
      <c r="I161" s="11"/>
      <c r="T161" s="7"/>
      <c r="U161" s="7"/>
      <c r="V161" s="7"/>
      <c r="W161" s="7"/>
      <c r="X161" s="11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S161" t="s">
        <v>74</v>
      </c>
      <c r="AT161" t="s">
        <v>71</v>
      </c>
      <c r="AX161" s="1"/>
    </row>
    <row r="162" spans="1:50" x14ac:dyDescent="0.35">
      <c r="A162" s="1" t="s">
        <v>9</v>
      </c>
      <c r="B162" t="s">
        <v>19</v>
      </c>
      <c r="C162">
        <v>2</v>
      </c>
      <c r="D162">
        <v>5</v>
      </c>
      <c r="E162">
        <v>1</v>
      </c>
      <c r="F162">
        <v>50</v>
      </c>
      <c r="G162">
        <v>80</v>
      </c>
      <c r="H162">
        <v>20</v>
      </c>
      <c r="I162" s="11">
        <v>1.675</v>
      </c>
      <c r="J162">
        <v>0</v>
      </c>
      <c r="K162">
        <v>5</v>
      </c>
      <c r="L162">
        <v>2</v>
      </c>
      <c r="M162">
        <v>0</v>
      </c>
      <c r="N162">
        <v>5</v>
      </c>
      <c r="O162">
        <v>3</v>
      </c>
      <c r="P162">
        <v>2</v>
      </c>
      <c r="Q162">
        <v>0</v>
      </c>
      <c r="R162">
        <v>0</v>
      </c>
      <c r="S162">
        <v>0</v>
      </c>
      <c r="T162" s="7">
        <v>31</v>
      </c>
      <c r="U162" s="7">
        <v>5.4</v>
      </c>
      <c r="V162" s="7">
        <v>7</v>
      </c>
      <c r="W162" s="7">
        <v>4.2</v>
      </c>
      <c r="X162" s="11">
        <v>1.5</v>
      </c>
      <c r="Y162">
        <v>10</v>
      </c>
      <c r="Z162">
        <v>20</v>
      </c>
      <c r="AA162" s="4">
        <v>10.029299999999999</v>
      </c>
      <c r="AB162" s="4">
        <v>3.0078999999999998</v>
      </c>
      <c r="AC162" s="4">
        <v>10.065300000000001</v>
      </c>
      <c r="AD162" s="4">
        <v>3.0448</v>
      </c>
      <c r="AE162" s="4">
        <v>10.005599999999999</v>
      </c>
      <c r="AF162" s="4">
        <v>3.2940999999999998</v>
      </c>
      <c r="AG162" s="4">
        <v>10.0281</v>
      </c>
      <c r="AH162" s="4">
        <v>3.8298000000000001</v>
      </c>
      <c r="AI162" s="4">
        <v>10.1073</v>
      </c>
      <c r="AJ162" s="4">
        <v>3.4799000000000002</v>
      </c>
      <c r="AK162" s="4">
        <v>10.0975</v>
      </c>
      <c r="AL162" s="4">
        <v>3.6398999999999999</v>
      </c>
      <c r="AM162" s="7">
        <v>3000</v>
      </c>
      <c r="AN162" s="7">
        <v>244.3</v>
      </c>
      <c r="AO162" s="7">
        <v>3000</v>
      </c>
      <c r="AP162" s="7">
        <v>267.2</v>
      </c>
      <c r="AQ162" s="7">
        <v>3000.3</v>
      </c>
      <c r="AR162" s="7">
        <v>250.3</v>
      </c>
      <c r="AS162" s="3" t="s">
        <v>75</v>
      </c>
      <c r="AT162" s="3" t="s">
        <v>70</v>
      </c>
      <c r="AX162" s="1"/>
    </row>
    <row r="163" spans="1:50" x14ac:dyDescent="0.35">
      <c r="A163" s="1" t="s">
        <v>9</v>
      </c>
      <c r="B163" t="s">
        <v>19</v>
      </c>
      <c r="C163">
        <v>2</v>
      </c>
      <c r="D163">
        <v>5</v>
      </c>
      <c r="E163">
        <v>2</v>
      </c>
      <c r="I163" s="11">
        <v>1.3</v>
      </c>
      <c r="J163">
        <v>0</v>
      </c>
      <c r="L163">
        <v>3</v>
      </c>
      <c r="T163" s="7"/>
      <c r="U163" s="7"/>
      <c r="V163" s="7"/>
      <c r="W163" s="7"/>
      <c r="X163" s="11">
        <v>1.25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t="s">
        <v>75</v>
      </c>
      <c r="AT163" t="s">
        <v>70</v>
      </c>
      <c r="AX163" s="1"/>
    </row>
    <row r="164" spans="1:50" x14ac:dyDescent="0.35">
      <c r="A164" s="1" t="s">
        <v>9</v>
      </c>
      <c r="B164" t="s">
        <v>19</v>
      </c>
      <c r="C164">
        <v>2</v>
      </c>
      <c r="D164">
        <v>5</v>
      </c>
      <c r="E164">
        <v>3</v>
      </c>
      <c r="I164" s="11">
        <v>8</v>
      </c>
      <c r="J164">
        <v>0</v>
      </c>
      <c r="L164">
        <v>5</v>
      </c>
      <c r="T164" s="7"/>
      <c r="U164" s="7"/>
      <c r="V164" s="7"/>
      <c r="W164" s="7"/>
      <c r="X164" s="11">
        <v>7.35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t="s">
        <v>75</v>
      </c>
      <c r="AT164" t="s">
        <v>70</v>
      </c>
      <c r="AX164" s="1"/>
    </row>
    <row r="165" spans="1:50" x14ac:dyDescent="0.35">
      <c r="A165" s="1" t="s">
        <v>9</v>
      </c>
      <c r="B165" t="s">
        <v>19</v>
      </c>
      <c r="C165">
        <v>2</v>
      </c>
      <c r="D165">
        <v>5</v>
      </c>
      <c r="E165">
        <v>4</v>
      </c>
      <c r="F165">
        <v>47</v>
      </c>
      <c r="G165">
        <v>60</v>
      </c>
      <c r="H165">
        <v>10</v>
      </c>
      <c r="I165" s="11">
        <v>2.2999999999999998</v>
      </c>
      <c r="J165">
        <v>0</v>
      </c>
      <c r="K165">
        <v>5</v>
      </c>
      <c r="L165">
        <v>8</v>
      </c>
      <c r="M165">
        <v>0</v>
      </c>
      <c r="N165">
        <v>5</v>
      </c>
      <c r="O165">
        <v>2</v>
      </c>
      <c r="P165">
        <v>2</v>
      </c>
      <c r="Q165">
        <v>0</v>
      </c>
      <c r="R165">
        <v>0</v>
      </c>
      <c r="S165">
        <v>1</v>
      </c>
      <c r="T165" s="7">
        <v>24</v>
      </c>
      <c r="U165" s="7">
        <v>8.1999999999999993</v>
      </c>
      <c r="V165" s="7">
        <v>9</v>
      </c>
      <c r="W165" s="7">
        <v>5.7</v>
      </c>
      <c r="X165" s="11">
        <v>2.15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t="s">
        <v>75</v>
      </c>
      <c r="AT165" t="s">
        <v>70</v>
      </c>
      <c r="AX165" s="1"/>
    </row>
    <row r="166" spans="1:50" x14ac:dyDescent="0.35">
      <c r="A166" s="1" t="s">
        <v>9</v>
      </c>
      <c r="B166" t="s">
        <v>19</v>
      </c>
      <c r="C166">
        <v>2</v>
      </c>
      <c r="D166">
        <v>5</v>
      </c>
      <c r="E166">
        <v>5</v>
      </c>
      <c r="F166">
        <v>50</v>
      </c>
      <c r="G166">
        <v>55</v>
      </c>
      <c r="H166">
        <v>19</v>
      </c>
      <c r="I166" s="11">
        <v>1.2749999999999999</v>
      </c>
      <c r="J166">
        <v>0</v>
      </c>
      <c r="K166">
        <v>6</v>
      </c>
      <c r="L166">
        <v>11</v>
      </c>
      <c r="M166">
        <v>0</v>
      </c>
      <c r="N166">
        <v>6</v>
      </c>
      <c r="O166">
        <v>1</v>
      </c>
      <c r="P166">
        <v>1</v>
      </c>
      <c r="Q166">
        <v>3</v>
      </c>
      <c r="R166">
        <v>0</v>
      </c>
      <c r="S166">
        <v>1</v>
      </c>
      <c r="T166" s="7">
        <v>23</v>
      </c>
      <c r="U166" s="7">
        <v>7.4</v>
      </c>
      <c r="V166" s="7">
        <v>7</v>
      </c>
      <c r="W166" s="7">
        <v>4.5999999999999996</v>
      </c>
      <c r="X166" s="11">
        <v>1.6</v>
      </c>
      <c r="Y166">
        <v>20</v>
      </c>
      <c r="Z166">
        <v>20</v>
      </c>
      <c r="AA166" s="4">
        <v>10.075100000000001</v>
      </c>
      <c r="AB166" s="4">
        <v>3.3942000000000001</v>
      </c>
      <c r="AC166" s="4">
        <v>10.009399999999999</v>
      </c>
      <c r="AD166" s="4">
        <v>3.4752999999999998</v>
      </c>
      <c r="AE166" s="4">
        <v>10.016999999999999</v>
      </c>
      <c r="AF166" s="4">
        <v>3.6549999999999998</v>
      </c>
      <c r="AG166" s="4">
        <v>10.0579</v>
      </c>
      <c r="AH166" s="4">
        <v>3.7122000000000002</v>
      </c>
      <c r="AI166" s="4">
        <v>10.02</v>
      </c>
      <c r="AJ166" s="4">
        <v>3.6705999999999999</v>
      </c>
      <c r="AK166" s="4">
        <v>10.016500000000001</v>
      </c>
      <c r="AL166" s="4">
        <v>3.8895</v>
      </c>
      <c r="AS166" t="s">
        <v>75</v>
      </c>
      <c r="AT166" t="s">
        <v>70</v>
      </c>
      <c r="AX166" s="1"/>
    </row>
    <row r="167" spans="1:50" x14ac:dyDescent="0.35">
      <c r="A167" s="1" t="s">
        <v>9</v>
      </c>
      <c r="B167" t="s">
        <v>19</v>
      </c>
      <c r="C167">
        <v>2</v>
      </c>
      <c r="D167">
        <v>5</v>
      </c>
      <c r="E167">
        <v>6</v>
      </c>
      <c r="I167" s="11">
        <v>7.5</v>
      </c>
      <c r="J167">
        <v>0</v>
      </c>
      <c r="L167">
        <v>0</v>
      </c>
      <c r="T167" s="7"/>
      <c r="U167" s="7"/>
      <c r="V167" s="7"/>
      <c r="W167" s="7"/>
      <c r="X167" s="11">
        <v>7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S167" t="s">
        <v>75</v>
      </c>
      <c r="AT167" t="s">
        <v>70</v>
      </c>
      <c r="AX167" s="1"/>
    </row>
    <row r="168" spans="1:50" x14ac:dyDescent="0.35">
      <c r="A168" s="1" t="s">
        <v>9</v>
      </c>
      <c r="B168" t="s">
        <v>19</v>
      </c>
      <c r="C168">
        <v>2</v>
      </c>
      <c r="D168">
        <v>5</v>
      </c>
      <c r="E168">
        <v>7</v>
      </c>
      <c r="F168">
        <v>105</v>
      </c>
      <c r="G168">
        <v>79</v>
      </c>
      <c r="H168">
        <v>20</v>
      </c>
      <c r="I168" s="11">
        <v>7.4</v>
      </c>
      <c r="J168">
        <v>0</v>
      </c>
      <c r="K168">
        <v>10</v>
      </c>
      <c r="L168">
        <v>0</v>
      </c>
      <c r="M168">
        <v>0</v>
      </c>
      <c r="N168">
        <v>10</v>
      </c>
      <c r="O168">
        <v>1</v>
      </c>
      <c r="P168">
        <v>6</v>
      </c>
      <c r="Q168">
        <v>3</v>
      </c>
      <c r="R168">
        <v>0</v>
      </c>
      <c r="S168">
        <v>0</v>
      </c>
      <c r="T168" s="7">
        <v>34</v>
      </c>
      <c r="U168" s="7">
        <v>7.6</v>
      </c>
      <c r="V168" s="7">
        <v>9</v>
      </c>
      <c r="W168" s="7">
        <v>5.9</v>
      </c>
      <c r="X168" s="11">
        <v>7.3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t="s">
        <v>75</v>
      </c>
      <c r="AT168" t="s">
        <v>70</v>
      </c>
      <c r="AX168" s="1"/>
    </row>
    <row r="169" spans="1:50" x14ac:dyDescent="0.35">
      <c r="A169" s="1" t="s">
        <v>9</v>
      </c>
      <c r="B169" t="s">
        <v>19</v>
      </c>
      <c r="C169">
        <v>2</v>
      </c>
      <c r="D169">
        <v>5</v>
      </c>
      <c r="E169">
        <v>8</v>
      </c>
      <c r="I169" s="11">
        <v>7.2</v>
      </c>
      <c r="J169">
        <v>0</v>
      </c>
      <c r="L169">
        <v>0</v>
      </c>
      <c r="T169" s="7"/>
      <c r="U169" s="7"/>
      <c r="V169" s="7"/>
      <c r="W169" s="7"/>
      <c r="X169" s="11">
        <v>7.15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t="s">
        <v>75</v>
      </c>
      <c r="AT169" t="s">
        <v>70</v>
      </c>
      <c r="AX169" s="1"/>
    </row>
    <row r="170" spans="1:50" x14ac:dyDescent="0.35">
      <c r="A170" s="1" t="s">
        <v>9</v>
      </c>
      <c r="B170" t="s">
        <v>19</v>
      </c>
      <c r="C170">
        <v>2</v>
      </c>
      <c r="D170">
        <v>5</v>
      </c>
      <c r="E170">
        <v>9</v>
      </c>
      <c r="F170">
        <v>67</v>
      </c>
      <c r="G170">
        <v>60</v>
      </c>
      <c r="H170">
        <v>17</v>
      </c>
      <c r="I170" s="11">
        <v>3.15</v>
      </c>
      <c r="J170">
        <v>0</v>
      </c>
      <c r="K170">
        <v>10</v>
      </c>
      <c r="L170">
        <v>0</v>
      </c>
      <c r="M170">
        <v>0</v>
      </c>
      <c r="N170">
        <v>10</v>
      </c>
      <c r="O170">
        <v>2</v>
      </c>
      <c r="P170">
        <v>2</v>
      </c>
      <c r="Q170">
        <v>2</v>
      </c>
      <c r="R170">
        <v>2</v>
      </c>
      <c r="S170">
        <v>2</v>
      </c>
      <c r="T170" s="7">
        <v>24</v>
      </c>
      <c r="U170" s="7">
        <v>7.3</v>
      </c>
      <c r="V170" s="7">
        <v>10</v>
      </c>
      <c r="W170" s="7">
        <v>4.5999999999999996</v>
      </c>
      <c r="X170" s="11">
        <v>3.05</v>
      </c>
      <c r="Y170">
        <v>30</v>
      </c>
      <c r="Z170">
        <v>10</v>
      </c>
      <c r="AA170" s="4">
        <v>10.0154</v>
      </c>
      <c r="AB170" s="4">
        <v>3.6964999999999999</v>
      </c>
      <c r="AC170" s="4">
        <v>10.041600000000001</v>
      </c>
      <c r="AD170" s="4">
        <v>3.4043000000000001</v>
      </c>
      <c r="AE170" s="4">
        <v>10.0474</v>
      </c>
      <c r="AF170" s="4">
        <v>3.4605000000000001</v>
      </c>
      <c r="AG170" s="4">
        <v>10.0351</v>
      </c>
      <c r="AH170" s="4">
        <v>3.5133999999999999</v>
      </c>
      <c r="AI170" s="4">
        <v>10.0641</v>
      </c>
      <c r="AJ170" s="4">
        <v>3.0606</v>
      </c>
      <c r="AK170" s="4">
        <v>10.401999999999999</v>
      </c>
      <c r="AL170" s="4">
        <v>2.7322000000000002</v>
      </c>
      <c r="AS170" t="s">
        <v>75</v>
      </c>
      <c r="AT170" t="s">
        <v>70</v>
      </c>
      <c r="AX170" s="1"/>
    </row>
    <row r="171" spans="1:50" x14ac:dyDescent="0.35">
      <c r="A171" s="1" t="s">
        <v>9</v>
      </c>
      <c r="B171" t="s">
        <v>19</v>
      </c>
      <c r="C171">
        <v>2</v>
      </c>
      <c r="D171">
        <v>5</v>
      </c>
      <c r="E171">
        <v>10</v>
      </c>
      <c r="I171" s="11">
        <v>7.3</v>
      </c>
      <c r="J171">
        <v>0</v>
      </c>
      <c r="L171">
        <v>1</v>
      </c>
      <c r="T171" s="7"/>
      <c r="U171" s="7"/>
      <c r="V171" s="7"/>
      <c r="W171" s="7"/>
      <c r="X171" s="11">
        <v>6.8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S171" t="s">
        <v>75</v>
      </c>
      <c r="AT171" t="s">
        <v>70</v>
      </c>
      <c r="AX171" s="1"/>
    </row>
    <row r="172" spans="1:50" x14ac:dyDescent="0.35">
      <c r="A172" s="1" t="s">
        <v>9</v>
      </c>
      <c r="B172" t="s">
        <v>19</v>
      </c>
      <c r="C172">
        <v>2</v>
      </c>
      <c r="D172">
        <v>5</v>
      </c>
      <c r="E172">
        <v>11</v>
      </c>
      <c r="F172">
        <v>75</v>
      </c>
      <c r="G172">
        <v>86</v>
      </c>
      <c r="H172">
        <v>23</v>
      </c>
      <c r="I172" s="11">
        <v>6.85</v>
      </c>
      <c r="J172">
        <v>2</v>
      </c>
      <c r="K172">
        <v>17</v>
      </c>
      <c r="L172">
        <v>2</v>
      </c>
      <c r="M172">
        <v>0</v>
      </c>
      <c r="N172">
        <v>17</v>
      </c>
      <c r="O172">
        <v>4</v>
      </c>
      <c r="P172">
        <v>7</v>
      </c>
      <c r="Q172">
        <v>3</v>
      </c>
      <c r="R172">
        <v>3</v>
      </c>
      <c r="S172">
        <v>0</v>
      </c>
      <c r="T172" s="7">
        <v>36</v>
      </c>
      <c r="U172" s="7">
        <v>4.5999999999999996</v>
      </c>
      <c r="V172" s="7">
        <v>9</v>
      </c>
      <c r="W172" s="7">
        <v>4.4000000000000004</v>
      </c>
      <c r="X172" s="11">
        <v>6.75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t="s">
        <v>75</v>
      </c>
      <c r="AT172" t="s">
        <v>70</v>
      </c>
      <c r="AX172" s="1"/>
    </row>
    <row r="173" spans="1:50" x14ac:dyDescent="0.35">
      <c r="A173" s="1" t="s">
        <v>9</v>
      </c>
      <c r="B173" t="s">
        <v>19</v>
      </c>
      <c r="C173">
        <v>2</v>
      </c>
      <c r="D173">
        <v>5</v>
      </c>
      <c r="E173">
        <v>12</v>
      </c>
      <c r="I173" s="11">
        <v>3</v>
      </c>
      <c r="J173">
        <v>0</v>
      </c>
      <c r="L173">
        <v>1</v>
      </c>
      <c r="T173" s="7"/>
      <c r="U173" s="7"/>
      <c r="V173" s="7"/>
      <c r="W173" s="7"/>
      <c r="X173" s="11">
        <v>1.85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t="s">
        <v>75</v>
      </c>
      <c r="AT173" t="s">
        <v>70</v>
      </c>
      <c r="AX173" s="1"/>
    </row>
    <row r="174" spans="1:50" x14ac:dyDescent="0.35">
      <c r="A174" s="1" t="s">
        <v>9</v>
      </c>
      <c r="B174" t="s">
        <v>19</v>
      </c>
      <c r="C174">
        <v>2</v>
      </c>
      <c r="D174">
        <v>5</v>
      </c>
      <c r="E174">
        <v>13</v>
      </c>
      <c r="F174">
        <v>63</v>
      </c>
      <c r="G174">
        <v>73</v>
      </c>
      <c r="H174">
        <v>13</v>
      </c>
      <c r="I174" s="11">
        <v>3.2749999999999999</v>
      </c>
      <c r="J174">
        <v>1</v>
      </c>
      <c r="K174">
        <v>9</v>
      </c>
      <c r="L174">
        <v>2</v>
      </c>
      <c r="M174">
        <v>0</v>
      </c>
      <c r="N174">
        <v>9</v>
      </c>
      <c r="O174">
        <v>4</v>
      </c>
      <c r="P174">
        <v>4</v>
      </c>
      <c r="Q174">
        <v>0</v>
      </c>
      <c r="R174">
        <v>0</v>
      </c>
      <c r="S174">
        <v>1</v>
      </c>
      <c r="T174" s="7">
        <v>29</v>
      </c>
      <c r="U174" s="7">
        <v>5.4</v>
      </c>
      <c r="V174" s="7">
        <v>10</v>
      </c>
      <c r="W174" s="7">
        <v>6.9</v>
      </c>
      <c r="X174" s="11">
        <v>3.05</v>
      </c>
      <c r="Y174">
        <v>10</v>
      </c>
      <c r="Z174">
        <v>50</v>
      </c>
      <c r="AA174" s="4">
        <v>10.0764</v>
      </c>
      <c r="AB174" s="4">
        <v>3.2341000000000002</v>
      </c>
      <c r="AC174" s="4">
        <v>10.0671</v>
      </c>
      <c r="AD174" s="4">
        <v>3.2250999999999999</v>
      </c>
      <c r="AE174" s="4">
        <v>10.061999999999999</v>
      </c>
      <c r="AF174" s="4">
        <v>3.3281999999999998</v>
      </c>
      <c r="AG174" s="4">
        <v>10.096399999999999</v>
      </c>
      <c r="AH174" s="4">
        <v>3.9289000000000001</v>
      </c>
      <c r="AI174" s="4">
        <v>10.032400000000001</v>
      </c>
      <c r="AJ174" s="4">
        <v>3.7023000000000001</v>
      </c>
      <c r="AK174" s="4">
        <v>10.063700000000001</v>
      </c>
      <c r="AL174" s="4">
        <v>3.9559000000000002</v>
      </c>
      <c r="AS174" t="s">
        <v>75</v>
      </c>
      <c r="AT174" t="s">
        <v>70</v>
      </c>
      <c r="AX174" s="1"/>
    </row>
    <row r="175" spans="1:50" x14ac:dyDescent="0.35">
      <c r="A175" s="1" t="s">
        <v>9</v>
      </c>
      <c r="B175" t="s">
        <v>19</v>
      </c>
      <c r="C175">
        <v>2</v>
      </c>
      <c r="D175">
        <v>5</v>
      </c>
      <c r="E175">
        <v>14</v>
      </c>
      <c r="I175" s="11">
        <v>3.25</v>
      </c>
      <c r="J175">
        <v>0</v>
      </c>
      <c r="L175">
        <v>2</v>
      </c>
      <c r="T175" s="7"/>
      <c r="U175" s="7"/>
      <c r="V175" s="7"/>
      <c r="W175" s="7"/>
      <c r="X175" s="11">
        <v>3.15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S175" t="s">
        <v>75</v>
      </c>
      <c r="AT175" t="s">
        <v>70</v>
      </c>
      <c r="AX175" s="1"/>
    </row>
    <row r="176" spans="1:50" x14ac:dyDescent="0.35">
      <c r="A176" s="1" t="s">
        <v>9</v>
      </c>
      <c r="B176" t="s">
        <v>19</v>
      </c>
      <c r="C176">
        <v>2</v>
      </c>
      <c r="D176">
        <v>5</v>
      </c>
      <c r="E176">
        <v>15</v>
      </c>
      <c r="F176">
        <v>60</v>
      </c>
      <c r="G176">
        <v>90</v>
      </c>
      <c r="H176">
        <v>18</v>
      </c>
      <c r="I176" s="11">
        <v>2.9750000000000001</v>
      </c>
      <c r="J176">
        <v>0</v>
      </c>
      <c r="K176">
        <v>7</v>
      </c>
      <c r="L176">
        <v>0</v>
      </c>
      <c r="M176">
        <v>0</v>
      </c>
      <c r="N176">
        <v>7</v>
      </c>
      <c r="O176">
        <v>4</v>
      </c>
      <c r="P176">
        <v>1</v>
      </c>
      <c r="Q176">
        <v>2</v>
      </c>
      <c r="R176">
        <v>0</v>
      </c>
      <c r="S176">
        <v>0</v>
      </c>
      <c r="T176" s="7">
        <v>29</v>
      </c>
      <c r="U176" s="7">
        <v>8.1</v>
      </c>
      <c r="V176" s="7">
        <v>6</v>
      </c>
      <c r="W176" s="7">
        <v>4.0999999999999996</v>
      </c>
      <c r="X176" s="11">
        <v>2.7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t="s">
        <v>75</v>
      </c>
      <c r="AT176" t="s">
        <v>70</v>
      </c>
      <c r="AX176" s="1"/>
    </row>
    <row r="177" spans="1:50" x14ac:dyDescent="0.35">
      <c r="A177" s="1" t="s">
        <v>9</v>
      </c>
      <c r="B177" t="s">
        <v>19</v>
      </c>
      <c r="C177">
        <v>2</v>
      </c>
      <c r="D177">
        <v>5</v>
      </c>
      <c r="E177">
        <v>16</v>
      </c>
      <c r="F177">
        <v>95</v>
      </c>
      <c r="G177">
        <v>70</v>
      </c>
      <c r="H177">
        <v>16</v>
      </c>
      <c r="I177" s="11">
        <v>4.0999999999999996</v>
      </c>
      <c r="J177">
        <v>0</v>
      </c>
      <c r="K177">
        <v>10</v>
      </c>
      <c r="L177">
        <v>9</v>
      </c>
      <c r="M177">
        <v>0</v>
      </c>
      <c r="N177">
        <v>10</v>
      </c>
      <c r="O177">
        <v>5</v>
      </c>
      <c r="P177">
        <v>2</v>
      </c>
      <c r="Q177">
        <v>1</v>
      </c>
      <c r="R177">
        <v>2</v>
      </c>
      <c r="S177">
        <v>0</v>
      </c>
      <c r="T177" s="7">
        <v>39</v>
      </c>
      <c r="U177" s="7">
        <v>6.9</v>
      </c>
      <c r="V177" s="7">
        <v>7</v>
      </c>
      <c r="W177" s="7">
        <v>4.3</v>
      </c>
      <c r="X177" s="11">
        <v>3.95</v>
      </c>
      <c r="Y177">
        <v>20</v>
      </c>
      <c r="Z177">
        <v>50</v>
      </c>
      <c r="AA177" s="4">
        <v>10.035399999999999</v>
      </c>
      <c r="AB177" s="4">
        <v>3.2549000000000001</v>
      </c>
      <c r="AC177" s="4">
        <v>10.068</v>
      </c>
      <c r="AD177" s="4">
        <v>3.3649</v>
      </c>
      <c r="AE177" s="4">
        <v>10.099299999999999</v>
      </c>
      <c r="AF177" s="4">
        <v>2.0213999999999999</v>
      </c>
      <c r="AG177" s="4">
        <v>10.0969</v>
      </c>
      <c r="AH177" s="4">
        <v>3.9628000000000001</v>
      </c>
      <c r="AI177" s="4">
        <v>10.0221</v>
      </c>
      <c r="AJ177" s="4">
        <v>3.7618999999999998</v>
      </c>
      <c r="AK177" s="4">
        <v>10.0435</v>
      </c>
      <c r="AL177" s="4">
        <v>3.6476000000000002</v>
      </c>
      <c r="AS177" t="s">
        <v>75</v>
      </c>
      <c r="AT177" t="s">
        <v>70</v>
      </c>
      <c r="AX177" s="1"/>
    </row>
    <row r="178" spans="1:50" x14ac:dyDescent="0.35">
      <c r="A178" s="1" t="s">
        <v>9</v>
      </c>
      <c r="B178" t="s">
        <v>19</v>
      </c>
      <c r="C178">
        <v>2</v>
      </c>
      <c r="D178">
        <v>5</v>
      </c>
      <c r="E178">
        <v>17</v>
      </c>
      <c r="I178" s="11">
        <v>3.3</v>
      </c>
      <c r="J178">
        <v>0</v>
      </c>
      <c r="L178">
        <v>1</v>
      </c>
      <c r="T178" s="7"/>
      <c r="U178" s="7"/>
      <c r="V178" s="7"/>
      <c r="W178" s="7"/>
      <c r="X178" s="11">
        <v>2.9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t="s">
        <v>75</v>
      </c>
      <c r="AT178" t="s">
        <v>70</v>
      </c>
      <c r="AX178" s="1"/>
    </row>
    <row r="179" spans="1:50" x14ac:dyDescent="0.35">
      <c r="A179" s="1" t="s">
        <v>9</v>
      </c>
      <c r="B179" t="s">
        <v>19</v>
      </c>
      <c r="C179">
        <v>2</v>
      </c>
      <c r="D179">
        <v>5</v>
      </c>
      <c r="E179">
        <v>18</v>
      </c>
      <c r="F179">
        <v>60</v>
      </c>
      <c r="G179">
        <v>55</v>
      </c>
      <c r="H179">
        <v>9</v>
      </c>
      <c r="I179" s="11">
        <v>2.7749999999999999</v>
      </c>
      <c r="J179">
        <v>0</v>
      </c>
      <c r="K179">
        <v>7</v>
      </c>
      <c r="L179">
        <v>7</v>
      </c>
      <c r="M179">
        <v>0</v>
      </c>
      <c r="N179">
        <v>6</v>
      </c>
      <c r="O179">
        <v>2</v>
      </c>
      <c r="P179">
        <v>2</v>
      </c>
      <c r="Q179">
        <v>1</v>
      </c>
      <c r="R179">
        <v>0</v>
      </c>
      <c r="S179">
        <v>1</v>
      </c>
      <c r="T179" s="7">
        <v>29</v>
      </c>
      <c r="U179" s="7">
        <v>7.8</v>
      </c>
      <c r="V179" s="7">
        <v>9</v>
      </c>
      <c r="W179" s="7">
        <v>4.7</v>
      </c>
      <c r="X179" s="11">
        <v>2.4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S179" t="s">
        <v>75</v>
      </c>
      <c r="AT179" t="s">
        <v>70</v>
      </c>
      <c r="AX179" s="1"/>
    </row>
    <row r="180" spans="1:50" x14ac:dyDescent="0.35">
      <c r="A180" s="1" t="s">
        <v>9</v>
      </c>
      <c r="B180" t="s">
        <v>19</v>
      </c>
      <c r="C180">
        <v>2</v>
      </c>
      <c r="D180">
        <v>5</v>
      </c>
      <c r="E180">
        <v>19</v>
      </c>
      <c r="I180" s="11">
        <v>0</v>
      </c>
      <c r="T180" s="7"/>
      <c r="U180" s="7"/>
      <c r="V180" s="7"/>
      <c r="W180" s="7"/>
      <c r="X180" s="11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t="s">
        <v>75</v>
      </c>
      <c r="AT180" t="s">
        <v>70</v>
      </c>
      <c r="AX180" s="1"/>
    </row>
    <row r="181" spans="1:50" x14ac:dyDescent="0.35">
      <c r="A181" s="1" t="s">
        <v>9</v>
      </c>
      <c r="B181" t="s">
        <v>19</v>
      </c>
      <c r="C181">
        <v>2</v>
      </c>
      <c r="D181">
        <v>5</v>
      </c>
      <c r="E181">
        <v>20</v>
      </c>
      <c r="I181" s="11">
        <v>4.05</v>
      </c>
      <c r="J181">
        <v>0</v>
      </c>
      <c r="L181">
        <v>2</v>
      </c>
      <c r="T181" s="7"/>
      <c r="U181" s="7"/>
      <c r="V181" s="7"/>
      <c r="W181" s="7"/>
      <c r="X181" s="11">
        <v>3.9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t="s">
        <v>75</v>
      </c>
      <c r="AT181" t="s">
        <v>70</v>
      </c>
      <c r="AX181" s="1"/>
    </row>
    <row r="182" spans="1:50" x14ac:dyDescent="0.35">
      <c r="A182" s="1">
        <v>42950</v>
      </c>
      <c r="B182" t="s">
        <v>16</v>
      </c>
      <c r="C182">
        <v>2</v>
      </c>
      <c r="D182">
        <v>5</v>
      </c>
      <c r="E182">
        <v>1</v>
      </c>
      <c r="F182">
        <v>90</v>
      </c>
      <c r="G182">
        <v>70</v>
      </c>
      <c r="H182">
        <v>13</v>
      </c>
      <c r="I182" s="11">
        <v>1.65</v>
      </c>
      <c r="J182">
        <v>0</v>
      </c>
      <c r="K182">
        <v>3</v>
      </c>
      <c r="L182">
        <v>3</v>
      </c>
      <c r="M182">
        <v>0</v>
      </c>
      <c r="N182">
        <v>3</v>
      </c>
      <c r="O182">
        <v>0</v>
      </c>
      <c r="P182">
        <v>0</v>
      </c>
      <c r="Q182">
        <v>1</v>
      </c>
      <c r="R182">
        <v>1</v>
      </c>
      <c r="S182">
        <v>1</v>
      </c>
      <c r="T182" s="7">
        <v>37</v>
      </c>
      <c r="U182" s="7">
        <v>6.2</v>
      </c>
      <c r="V182" s="7">
        <v>4</v>
      </c>
      <c r="W182" s="7">
        <v>4.5999999999999996</v>
      </c>
      <c r="X182" s="11">
        <v>1.325</v>
      </c>
      <c r="Y182">
        <v>30</v>
      </c>
      <c r="Z182">
        <v>5</v>
      </c>
      <c r="AA182" s="3">
        <v>10</v>
      </c>
      <c r="AB182" s="3">
        <v>3.8</v>
      </c>
      <c r="AC182" s="3">
        <v>10.4</v>
      </c>
      <c r="AD182" s="3">
        <v>3.7</v>
      </c>
      <c r="AE182" s="3">
        <v>10</v>
      </c>
      <c r="AF182" s="3">
        <v>3.9</v>
      </c>
      <c r="AG182" s="3">
        <v>10.1</v>
      </c>
      <c r="AH182" s="3">
        <v>4.7</v>
      </c>
      <c r="AI182" s="3">
        <v>10.5</v>
      </c>
      <c r="AJ182" s="3">
        <v>4.7</v>
      </c>
      <c r="AK182" s="3">
        <v>8.9</v>
      </c>
      <c r="AL182" s="3">
        <v>3.9</v>
      </c>
      <c r="AM182">
        <v>2999.7</v>
      </c>
      <c r="AN182">
        <v>252.32</v>
      </c>
      <c r="AO182">
        <v>3000.1</v>
      </c>
      <c r="AP182">
        <v>253.4</v>
      </c>
      <c r="AQ182">
        <v>3000.1</v>
      </c>
      <c r="AR182">
        <v>258.3</v>
      </c>
      <c r="AS182" s="3" t="s">
        <v>75</v>
      </c>
      <c r="AT182" s="3" t="s">
        <v>71</v>
      </c>
      <c r="AX182" s="1"/>
    </row>
    <row r="183" spans="1:50" x14ac:dyDescent="0.35">
      <c r="A183" s="1">
        <v>42950</v>
      </c>
      <c r="B183" t="s">
        <v>16</v>
      </c>
      <c r="C183">
        <v>2</v>
      </c>
      <c r="D183">
        <v>5</v>
      </c>
      <c r="E183">
        <v>2</v>
      </c>
      <c r="I183" s="11"/>
      <c r="T183" s="7"/>
      <c r="U183" s="7"/>
      <c r="V183" s="7"/>
      <c r="W183" s="7"/>
      <c r="X183" s="11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S183" t="s">
        <v>75</v>
      </c>
      <c r="AT183" t="s">
        <v>71</v>
      </c>
      <c r="AX183" s="1"/>
    </row>
    <row r="184" spans="1:50" x14ac:dyDescent="0.35">
      <c r="A184" s="1">
        <v>42950</v>
      </c>
      <c r="B184" t="s">
        <v>16</v>
      </c>
      <c r="C184">
        <v>2</v>
      </c>
      <c r="D184">
        <v>5</v>
      </c>
      <c r="E184">
        <v>3</v>
      </c>
      <c r="I184" s="11"/>
      <c r="T184" s="7"/>
      <c r="U184" s="7"/>
      <c r="V184" s="7"/>
      <c r="W184" s="7"/>
      <c r="X184" s="11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t="s">
        <v>75</v>
      </c>
      <c r="AT184" t="s">
        <v>71</v>
      </c>
      <c r="AX184" s="1"/>
    </row>
    <row r="185" spans="1:50" x14ac:dyDescent="0.35">
      <c r="A185" s="1">
        <v>42950</v>
      </c>
      <c r="B185" t="s">
        <v>16</v>
      </c>
      <c r="C185">
        <v>2</v>
      </c>
      <c r="D185">
        <v>5</v>
      </c>
      <c r="E185">
        <v>4</v>
      </c>
      <c r="F185">
        <v>100</v>
      </c>
      <c r="G185">
        <v>130</v>
      </c>
      <c r="H185">
        <v>20</v>
      </c>
      <c r="I185" s="11">
        <v>4.1500000000000004</v>
      </c>
      <c r="J185">
        <v>0</v>
      </c>
      <c r="K185">
        <v>7</v>
      </c>
      <c r="L185">
        <v>2</v>
      </c>
      <c r="M185">
        <v>0</v>
      </c>
      <c r="N185">
        <v>7</v>
      </c>
      <c r="O185">
        <v>0</v>
      </c>
      <c r="P185">
        <v>0</v>
      </c>
      <c r="Q185">
        <v>1</v>
      </c>
      <c r="R185">
        <v>1</v>
      </c>
      <c r="S185">
        <v>5</v>
      </c>
      <c r="T185" s="7">
        <v>31</v>
      </c>
      <c r="U185" s="7">
        <v>8.3000000000000007</v>
      </c>
      <c r="V185" s="7">
        <v>14</v>
      </c>
      <c r="W185" s="7">
        <v>6.9</v>
      </c>
      <c r="X185" s="11">
        <v>4.05</v>
      </c>
      <c r="Y185">
        <v>20</v>
      </c>
      <c r="Z185">
        <v>50</v>
      </c>
      <c r="AA185" s="3">
        <v>10.6</v>
      </c>
      <c r="AB185" s="3">
        <v>4</v>
      </c>
      <c r="AC185" s="3">
        <v>10.199999999999999</v>
      </c>
      <c r="AD185" s="3">
        <v>4.0999999999999996</v>
      </c>
      <c r="AE185" s="3">
        <v>10</v>
      </c>
      <c r="AF185" s="3">
        <v>3.8</v>
      </c>
      <c r="AG185" s="3">
        <v>10.3</v>
      </c>
      <c r="AH185" s="3">
        <v>4.3</v>
      </c>
      <c r="AI185" s="3">
        <v>10.4</v>
      </c>
      <c r="AJ185" s="3">
        <v>4.2</v>
      </c>
      <c r="AK185" s="3">
        <v>10.1</v>
      </c>
      <c r="AL185" s="3">
        <v>4</v>
      </c>
      <c r="AS185" t="s">
        <v>75</v>
      </c>
      <c r="AT185" t="s">
        <v>71</v>
      </c>
      <c r="AX185" s="1"/>
    </row>
    <row r="186" spans="1:50" x14ac:dyDescent="0.35">
      <c r="A186" s="1">
        <v>42950</v>
      </c>
      <c r="B186" t="s">
        <v>16</v>
      </c>
      <c r="C186">
        <v>2</v>
      </c>
      <c r="D186">
        <v>5</v>
      </c>
      <c r="E186">
        <v>5</v>
      </c>
      <c r="F186">
        <v>50</v>
      </c>
      <c r="G186">
        <v>100</v>
      </c>
      <c r="H186">
        <v>20</v>
      </c>
      <c r="I186" s="11">
        <v>1.6</v>
      </c>
      <c r="J186">
        <v>0</v>
      </c>
      <c r="K186">
        <v>4</v>
      </c>
      <c r="L186">
        <v>5</v>
      </c>
      <c r="M186">
        <v>0</v>
      </c>
      <c r="N186">
        <v>3</v>
      </c>
      <c r="O186">
        <v>1</v>
      </c>
      <c r="P186">
        <v>0</v>
      </c>
      <c r="Q186">
        <v>1</v>
      </c>
      <c r="R186">
        <v>0</v>
      </c>
      <c r="S186">
        <v>1</v>
      </c>
      <c r="T186" s="7">
        <v>28</v>
      </c>
      <c r="U186" s="7">
        <v>8.9</v>
      </c>
      <c r="V186" s="7">
        <v>12</v>
      </c>
      <c r="W186" s="7">
        <v>4</v>
      </c>
      <c r="X186" s="11">
        <v>1.4750000000000001</v>
      </c>
      <c r="Y186">
        <v>0</v>
      </c>
      <c r="Z186">
        <v>10</v>
      </c>
      <c r="AA186" s="3">
        <v>10</v>
      </c>
      <c r="AB186" s="3">
        <v>3.7</v>
      </c>
      <c r="AC186" s="3">
        <v>10.199999999999999</v>
      </c>
      <c r="AD186" s="3">
        <v>3.4</v>
      </c>
      <c r="AE186" s="3">
        <v>10.1</v>
      </c>
      <c r="AF186" s="3">
        <v>3.5</v>
      </c>
      <c r="AG186" s="3">
        <v>10.6</v>
      </c>
      <c r="AH186" s="3">
        <v>4.5</v>
      </c>
      <c r="AI186" s="3">
        <v>10.199999999999999</v>
      </c>
      <c r="AJ186" s="3">
        <v>4.0999999999999996</v>
      </c>
      <c r="AK186" s="3">
        <v>10.199999999999999</v>
      </c>
      <c r="AL186" s="3">
        <v>4.0999999999999996</v>
      </c>
      <c r="AS186" t="s">
        <v>75</v>
      </c>
      <c r="AT186" t="s">
        <v>71</v>
      </c>
      <c r="AX186" s="1"/>
    </row>
    <row r="187" spans="1:50" x14ac:dyDescent="0.35">
      <c r="A187" s="1">
        <v>42950</v>
      </c>
      <c r="B187" t="s">
        <v>16</v>
      </c>
      <c r="C187">
        <v>2</v>
      </c>
      <c r="D187">
        <v>5</v>
      </c>
      <c r="E187">
        <v>6</v>
      </c>
      <c r="I187" s="11"/>
      <c r="T187" s="7"/>
      <c r="U187" s="7"/>
      <c r="V187" s="7"/>
      <c r="W187" s="7"/>
      <c r="X187" s="11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S187" t="s">
        <v>75</v>
      </c>
      <c r="AT187" t="s">
        <v>71</v>
      </c>
      <c r="AX187" s="1"/>
    </row>
    <row r="188" spans="1:50" x14ac:dyDescent="0.35">
      <c r="A188" s="1">
        <v>42950</v>
      </c>
      <c r="B188" t="s">
        <v>16</v>
      </c>
      <c r="C188">
        <v>2</v>
      </c>
      <c r="D188">
        <v>5</v>
      </c>
      <c r="E188">
        <v>7</v>
      </c>
      <c r="F188">
        <v>75</v>
      </c>
      <c r="G188">
        <v>90</v>
      </c>
      <c r="H188">
        <v>20</v>
      </c>
      <c r="I188" s="11">
        <v>1.85</v>
      </c>
      <c r="J188">
        <v>0</v>
      </c>
      <c r="K188">
        <v>5</v>
      </c>
      <c r="L188">
        <v>6</v>
      </c>
      <c r="M188">
        <v>0</v>
      </c>
      <c r="N188">
        <v>5</v>
      </c>
      <c r="O188">
        <v>1</v>
      </c>
      <c r="P188">
        <v>2</v>
      </c>
      <c r="Q188">
        <v>0</v>
      </c>
      <c r="R188">
        <v>0</v>
      </c>
      <c r="S188">
        <v>2</v>
      </c>
      <c r="T188" s="7">
        <v>23</v>
      </c>
      <c r="U188" s="7">
        <v>6.8</v>
      </c>
      <c r="V188" s="7">
        <v>24</v>
      </c>
      <c r="W188" s="7">
        <v>6.2</v>
      </c>
      <c r="X188" s="11">
        <v>1.85</v>
      </c>
      <c r="Y188">
        <v>5</v>
      </c>
      <c r="Z188">
        <v>5</v>
      </c>
      <c r="AA188" s="3">
        <v>10.199999999999999</v>
      </c>
      <c r="AB188" s="3">
        <v>4</v>
      </c>
      <c r="AC188" s="3">
        <v>10.3</v>
      </c>
      <c r="AD188" s="3">
        <v>4</v>
      </c>
      <c r="AE188" s="3">
        <v>10.3</v>
      </c>
      <c r="AF188" s="3">
        <v>3.9</v>
      </c>
      <c r="AG188" s="3">
        <v>10</v>
      </c>
      <c r="AH188" s="3">
        <v>3.8</v>
      </c>
      <c r="AI188" s="3">
        <v>10.1</v>
      </c>
      <c r="AJ188" s="3">
        <v>3.6</v>
      </c>
      <c r="AK188" s="3">
        <v>10.199999999999999</v>
      </c>
      <c r="AL188" s="3">
        <v>3.7</v>
      </c>
      <c r="AS188" t="s">
        <v>75</v>
      </c>
      <c r="AT188" t="s">
        <v>71</v>
      </c>
      <c r="AX188" s="1"/>
    </row>
    <row r="189" spans="1:50" x14ac:dyDescent="0.35">
      <c r="A189" s="1">
        <v>42950</v>
      </c>
      <c r="B189" t="s">
        <v>16</v>
      </c>
      <c r="C189">
        <v>2</v>
      </c>
      <c r="D189">
        <v>5</v>
      </c>
      <c r="E189">
        <v>8</v>
      </c>
      <c r="I189" s="11"/>
      <c r="T189" s="7"/>
      <c r="U189" s="7"/>
      <c r="V189" s="7"/>
      <c r="W189" s="7"/>
      <c r="X189" s="11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t="s">
        <v>75</v>
      </c>
      <c r="AT189" t="s">
        <v>71</v>
      </c>
      <c r="AX189" s="1"/>
    </row>
    <row r="190" spans="1:50" x14ac:dyDescent="0.35">
      <c r="A190" s="1">
        <v>42950</v>
      </c>
      <c r="B190" t="s">
        <v>16</v>
      </c>
      <c r="C190">
        <v>2</v>
      </c>
      <c r="D190">
        <v>5</v>
      </c>
      <c r="E190">
        <v>9</v>
      </c>
      <c r="F190">
        <v>50</v>
      </c>
      <c r="G190">
        <v>90</v>
      </c>
      <c r="H190">
        <v>14</v>
      </c>
      <c r="I190" s="11">
        <v>3.25</v>
      </c>
      <c r="J190">
        <v>2</v>
      </c>
      <c r="K190">
        <v>3</v>
      </c>
      <c r="L190">
        <v>4</v>
      </c>
      <c r="M190">
        <v>0</v>
      </c>
      <c r="N190">
        <v>3</v>
      </c>
      <c r="O190">
        <v>0</v>
      </c>
      <c r="P190">
        <v>0</v>
      </c>
      <c r="Q190">
        <v>0</v>
      </c>
      <c r="R190">
        <v>2</v>
      </c>
      <c r="S190">
        <v>1</v>
      </c>
      <c r="T190" s="7">
        <v>40</v>
      </c>
      <c r="U190" s="7">
        <v>6.9</v>
      </c>
      <c r="V190" s="7">
        <v>27</v>
      </c>
      <c r="W190" s="7">
        <v>4.5</v>
      </c>
      <c r="X190" s="11">
        <v>3.2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S190" t="s">
        <v>75</v>
      </c>
      <c r="AT190" t="s">
        <v>71</v>
      </c>
      <c r="AX190" s="1"/>
    </row>
    <row r="191" spans="1:50" x14ac:dyDescent="0.35">
      <c r="A191" s="1">
        <v>42950</v>
      </c>
      <c r="B191" t="s">
        <v>16</v>
      </c>
      <c r="C191">
        <v>2</v>
      </c>
      <c r="D191">
        <v>5</v>
      </c>
      <c r="E191">
        <v>10</v>
      </c>
      <c r="I191" s="11"/>
      <c r="T191" s="7"/>
      <c r="U191" s="7"/>
      <c r="V191" s="7"/>
      <c r="W191" s="7"/>
      <c r="X191" s="11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S191" t="s">
        <v>75</v>
      </c>
      <c r="AT191" t="s">
        <v>71</v>
      </c>
      <c r="AX191" s="1"/>
    </row>
    <row r="192" spans="1:50" x14ac:dyDescent="0.35">
      <c r="A192" s="1">
        <v>42950</v>
      </c>
      <c r="B192" t="s">
        <v>16</v>
      </c>
      <c r="C192">
        <v>2</v>
      </c>
      <c r="D192">
        <v>5</v>
      </c>
      <c r="E192">
        <v>11</v>
      </c>
      <c r="F192">
        <v>140</v>
      </c>
      <c r="G192">
        <v>70</v>
      </c>
      <c r="H192">
        <v>20</v>
      </c>
      <c r="I192" s="11">
        <v>4.5</v>
      </c>
      <c r="J192">
        <v>0</v>
      </c>
      <c r="K192">
        <v>18</v>
      </c>
      <c r="L192">
        <v>1</v>
      </c>
      <c r="M192">
        <v>0</v>
      </c>
      <c r="N192">
        <v>13</v>
      </c>
      <c r="O192">
        <v>3</v>
      </c>
      <c r="P192">
        <v>0</v>
      </c>
      <c r="Q192">
        <v>2</v>
      </c>
      <c r="R192">
        <v>3</v>
      </c>
      <c r="S192">
        <v>5</v>
      </c>
      <c r="T192" s="7">
        <v>42</v>
      </c>
      <c r="U192" s="7">
        <v>7.2</v>
      </c>
      <c r="V192" s="7">
        <v>12</v>
      </c>
      <c r="W192" s="7">
        <v>4.0999999999999996</v>
      </c>
      <c r="X192" s="11">
        <v>4.25</v>
      </c>
      <c r="Y192">
        <v>5</v>
      </c>
      <c r="Z192">
        <v>5</v>
      </c>
      <c r="AA192" s="3">
        <v>10.4</v>
      </c>
      <c r="AB192" s="3">
        <v>4</v>
      </c>
      <c r="AC192" s="3">
        <v>10.6</v>
      </c>
      <c r="AD192" s="3">
        <v>4.2</v>
      </c>
      <c r="AE192" s="3">
        <v>10.3</v>
      </c>
      <c r="AF192" s="3">
        <v>4.2</v>
      </c>
      <c r="AG192" s="3">
        <v>10.1</v>
      </c>
      <c r="AH192" s="3">
        <v>4.5</v>
      </c>
      <c r="AI192" s="3">
        <v>10.3</v>
      </c>
      <c r="AJ192" s="3">
        <v>4</v>
      </c>
      <c r="AK192" s="3">
        <v>10.4</v>
      </c>
      <c r="AL192" s="3">
        <v>4.4000000000000004</v>
      </c>
      <c r="AS192" t="s">
        <v>75</v>
      </c>
      <c r="AT192" t="s">
        <v>71</v>
      </c>
      <c r="AX192" s="1"/>
    </row>
    <row r="193" spans="1:50" x14ac:dyDescent="0.35">
      <c r="A193" s="1">
        <v>42950</v>
      </c>
      <c r="B193" t="s">
        <v>16</v>
      </c>
      <c r="C193">
        <v>2</v>
      </c>
      <c r="D193">
        <v>5</v>
      </c>
      <c r="E193">
        <v>12</v>
      </c>
      <c r="I193" s="11"/>
      <c r="T193" s="7"/>
      <c r="U193" s="7"/>
      <c r="V193" s="7"/>
      <c r="W193" s="7"/>
      <c r="X193" s="11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t="s">
        <v>75</v>
      </c>
      <c r="AT193" t="s">
        <v>71</v>
      </c>
      <c r="AX193" s="1"/>
    </row>
    <row r="194" spans="1:50" x14ac:dyDescent="0.35">
      <c r="A194" s="1">
        <v>42950</v>
      </c>
      <c r="B194" t="s">
        <v>16</v>
      </c>
      <c r="C194">
        <v>2</v>
      </c>
      <c r="D194">
        <v>5</v>
      </c>
      <c r="E194">
        <v>13</v>
      </c>
      <c r="F194">
        <v>80</v>
      </c>
      <c r="G194">
        <v>35</v>
      </c>
      <c r="H194">
        <v>15</v>
      </c>
      <c r="I194" s="11">
        <v>0.9</v>
      </c>
      <c r="J194">
        <v>0</v>
      </c>
      <c r="K194">
        <v>1</v>
      </c>
      <c r="L194">
        <v>5</v>
      </c>
      <c r="M194">
        <v>1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2</v>
      </c>
      <c r="T194" s="7">
        <v>26</v>
      </c>
      <c r="U194" s="7">
        <v>6.5</v>
      </c>
      <c r="V194" s="7">
        <v>0</v>
      </c>
      <c r="W194" s="7">
        <v>0</v>
      </c>
      <c r="X194" s="11">
        <v>0.75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t="s">
        <v>75</v>
      </c>
      <c r="AT194" t="s">
        <v>71</v>
      </c>
      <c r="AX194" s="1"/>
    </row>
    <row r="195" spans="1:50" x14ac:dyDescent="0.35">
      <c r="A195" s="1">
        <v>42950</v>
      </c>
      <c r="B195" t="s">
        <v>16</v>
      </c>
      <c r="C195">
        <v>2</v>
      </c>
      <c r="D195">
        <v>5</v>
      </c>
      <c r="E195">
        <v>14</v>
      </c>
      <c r="I195" s="11"/>
      <c r="T195" s="7"/>
      <c r="U195" s="7"/>
      <c r="V195" s="7"/>
      <c r="W195" s="7"/>
      <c r="X195" s="11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S195" t="s">
        <v>75</v>
      </c>
      <c r="AT195" t="s">
        <v>71</v>
      </c>
      <c r="AX195" s="1"/>
    </row>
    <row r="196" spans="1:50" x14ac:dyDescent="0.35">
      <c r="A196" s="1">
        <v>42950</v>
      </c>
      <c r="B196" t="s">
        <v>16</v>
      </c>
      <c r="C196">
        <v>2</v>
      </c>
      <c r="D196">
        <v>5</v>
      </c>
      <c r="E196">
        <v>15</v>
      </c>
      <c r="F196">
        <v>80</v>
      </c>
      <c r="G196">
        <v>50</v>
      </c>
      <c r="H196">
        <v>20</v>
      </c>
      <c r="I196" s="11">
        <v>3.65</v>
      </c>
      <c r="J196">
        <v>0</v>
      </c>
      <c r="K196">
        <v>4</v>
      </c>
      <c r="L196">
        <v>5</v>
      </c>
      <c r="M196">
        <v>0</v>
      </c>
      <c r="N196">
        <v>2</v>
      </c>
      <c r="O196">
        <v>0</v>
      </c>
      <c r="P196">
        <v>0</v>
      </c>
      <c r="Q196">
        <v>0</v>
      </c>
      <c r="R196">
        <v>1</v>
      </c>
      <c r="S196">
        <v>1</v>
      </c>
      <c r="T196" s="7">
        <v>61</v>
      </c>
      <c r="U196" s="7">
        <v>10.1</v>
      </c>
      <c r="V196" s="7">
        <v>0</v>
      </c>
      <c r="W196" s="7">
        <v>0</v>
      </c>
      <c r="X196" s="11">
        <v>3.6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t="s">
        <v>75</v>
      </c>
      <c r="AT196" t="s">
        <v>71</v>
      </c>
      <c r="AX196" s="1"/>
    </row>
    <row r="197" spans="1:50" x14ac:dyDescent="0.35">
      <c r="A197" s="1">
        <v>42950</v>
      </c>
      <c r="B197" t="s">
        <v>16</v>
      </c>
      <c r="C197">
        <v>2</v>
      </c>
      <c r="D197">
        <v>5</v>
      </c>
      <c r="E197">
        <v>16</v>
      </c>
      <c r="I197" s="11"/>
      <c r="T197" s="7"/>
      <c r="U197" s="7"/>
      <c r="V197" s="7"/>
      <c r="W197" s="7"/>
      <c r="X197" s="11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t="s">
        <v>75</v>
      </c>
      <c r="AT197" t="s">
        <v>71</v>
      </c>
      <c r="AX197" s="1"/>
    </row>
    <row r="198" spans="1:50" x14ac:dyDescent="0.35">
      <c r="A198" s="1">
        <v>42950</v>
      </c>
      <c r="B198" t="s">
        <v>16</v>
      </c>
      <c r="C198">
        <v>2</v>
      </c>
      <c r="D198">
        <v>5</v>
      </c>
      <c r="E198">
        <v>17</v>
      </c>
      <c r="F198">
        <v>30</v>
      </c>
      <c r="G198">
        <v>76</v>
      </c>
      <c r="H198">
        <v>15</v>
      </c>
      <c r="I198" s="11">
        <v>0</v>
      </c>
      <c r="J198">
        <v>0</v>
      </c>
      <c r="K198">
        <v>1</v>
      </c>
      <c r="L198">
        <v>2</v>
      </c>
      <c r="M198">
        <v>1</v>
      </c>
      <c r="N198">
        <v>0</v>
      </c>
      <c r="T198" s="7"/>
      <c r="U198" s="7"/>
      <c r="V198" s="7"/>
      <c r="W198" s="7"/>
      <c r="X198" s="11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S198" t="s">
        <v>75</v>
      </c>
      <c r="AT198" t="s">
        <v>71</v>
      </c>
      <c r="AX198" s="1"/>
    </row>
    <row r="199" spans="1:50" x14ac:dyDescent="0.35">
      <c r="A199" s="1">
        <v>42950</v>
      </c>
      <c r="B199" t="s">
        <v>16</v>
      </c>
      <c r="C199">
        <v>2</v>
      </c>
      <c r="D199">
        <v>5</v>
      </c>
      <c r="E199">
        <v>18</v>
      </c>
      <c r="F199">
        <v>45</v>
      </c>
      <c r="G199">
        <v>50</v>
      </c>
      <c r="H199">
        <v>12</v>
      </c>
      <c r="I199" s="11">
        <v>0</v>
      </c>
      <c r="J199">
        <v>0</v>
      </c>
      <c r="K199">
        <v>1</v>
      </c>
      <c r="L199">
        <v>4</v>
      </c>
      <c r="M199">
        <v>0</v>
      </c>
      <c r="N199">
        <v>0</v>
      </c>
      <c r="T199" s="7"/>
      <c r="U199" s="7"/>
      <c r="V199" s="7"/>
      <c r="W199" s="7"/>
      <c r="X199" s="11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t="s">
        <v>75</v>
      </c>
      <c r="AT199" t="s">
        <v>71</v>
      </c>
      <c r="AX199" s="1"/>
    </row>
    <row r="200" spans="1:50" x14ac:dyDescent="0.35">
      <c r="A200" s="1">
        <v>42950</v>
      </c>
      <c r="B200" t="s">
        <v>16</v>
      </c>
      <c r="C200">
        <v>2</v>
      </c>
      <c r="D200">
        <v>5</v>
      </c>
      <c r="E200">
        <v>19</v>
      </c>
      <c r="I200" s="11"/>
      <c r="T200" s="7"/>
      <c r="U200" s="7"/>
      <c r="V200" s="7"/>
      <c r="W200" s="7"/>
      <c r="X200" s="11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t="s">
        <v>75</v>
      </c>
      <c r="AT200" t="s">
        <v>71</v>
      </c>
      <c r="AX200" s="1"/>
    </row>
    <row r="201" spans="1:50" x14ac:dyDescent="0.35">
      <c r="A201" s="1">
        <v>42950</v>
      </c>
      <c r="B201" t="s">
        <v>16</v>
      </c>
      <c r="C201">
        <v>2</v>
      </c>
      <c r="D201">
        <v>5</v>
      </c>
      <c r="E201">
        <v>20</v>
      </c>
      <c r="I201" s="11"/>
      <c r="T201" s="7"/>
      <c r="U201" s="7"/>
      <c r="V201" s="7"/>
      <c r="W201" s="7"/>
      <c r="X201" s="11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S201" t="s">
        <v>75</v>
      </c>
      <c r="AT201" t="s">
        <v>71</v>
      </c>
      <c r="AX201" s="1"/>
    </row>
    <row r="202" spans="1:50" x14ac:dyDescent="0.35">
      <c r="A202" s="1">
        <v>42950</v>
      </c>
      <c r="B202" t="s">
        <v>16</v>
      </c>
      <c r="C202">
        <v>2</v>
      </c>
      <c r="D202">
        <v>5</v>
      </c>
      <c r="O202">
        <v>0</v>
      </c>
      <c r="AS202" t="s">
        <v>75</v>
      </c>
      <c r="AT202" t="s">
        <v>71</v>
      </c>
      <c r="AX202" s="1"/>
    </row>
    <row r="203" spans="1:50" x14ac:dyDescent="0.35">
      <c r="A203" s="1">
        <v>42950</v>
      </c>
      <c r="B203" t="s">
        <v>16</v>
      </c>
      <c r="C203">
        <v>2</v>
      </c>
      <c r="D203">
        <v>5</v>
      </c>
      <c r="AS203" t="s">
        <v>75</v>
      </c>
      <c r="AT203" t="s">
        <v>71</v>
      </c>
      <c r="AX203" s="1"/>
    </row>
    <row r="204" spans="1:50" x14ac:dyDescent="0.35">
      <c r="A204" s="1">
        <v>42950</v>
      </c>
      <c r="B204" t="s">
        <v>16</v>
      </c>
      <c r="C204">
        <v>2</v>
      </c>
      <c r="D204">
        <v>5</v>
      </c>
      <c r="AS204" t="s">
        <v>75</v>
      </c>
      <c r="AT204" t="s">
        <v>71</v>
      </c>
      <c r="AX204" s="1"/>
    </row>
    <row r="205" spans="1:50" x14ac:dyDescent="0.35">
      <c r="A205" s="1">
        <v>42950</v>
      </c>
      <c r="B205" t="s">
        <v>16</v>
      </c>
      <c r="C205">
        <v>2</v>
      </c>
      <c r="D205">
        <v>5</v>
      </c>
      <c r="AS205" t="s">
        <v>75</v>
      </c>
      <c r="AT205" t="s">
        <v>71</v>
      </c>
      <c r="AX205" s="1"/>
    </row>
    <row r="206" spans="1:50" x14ac:dyDescent="0.35">
      <c r="A206" s="1">
        <v>42950</v>
      </c>
      <c r="B206" t="s">
        <v>16</v>
      </c>
      <c r="C206">
        <v>2</v>
      </c>
      <c r="D206">
        <v>5</v>
      </c>
      <c r="AS206" t="s">
        <v>75</v>
      </c>
      <c r="AT206" t="s">
        <v>71</v>
      </c>
      <c r="AX206" s="1"/>
    </row>
    <row r="207" spans="1:50" x14ac:dyDescent="0.35">
      <c r="A207" s="1">
        <v>42950</v>
      </c>
      <c r="B207" t="s">
        <v>16</v>
      </c>
      <c r="C207">
        <v>2</v>
      </c>
      <c r="D207">
        <v>5</v>
      </c>
      <c r="AS207" t="s">
        <v>75</v>
      </c>
      <c r="AT207" t="s">
        <v>71</v>
      </c>
      <c r="AX207" s="1"/>
    </row>
    <row r="208" spans="1:50" x14ac:dyDescent="0.35">
      <c r="A208" s="1">
        <v>42950</v>
      </c>
      <c r="B208" t="s">
        <v>16</v>
      </c>
      <c r="C208">
        <v>2</v>
      </c>
      <c r="D208">
        <v>5</v>
      </c>
      <c r="AS208" t="s">
        <v>75</v>
      </c>
      <c r="AT208" t="s">
        <v>71</v>
      </c>
      <c r="AX208" s="1"/>
    </row>
    <row r="209" spans="1:50" x14ac:dyDescent="0.35">
      <c r="A209" s="1">
        <v>42950</v>
      </c>
      <c r="B209" t="s">
        <v>16</v>
      </c>
      <c r="C209">
        <v>2</v>
      </c>
      <c r="D209">
        <v>5</v>
      </c>
      <c r="AS209" t="s">
        <v>75</v>
      </c>
      <c r="AT209" t="s">
        <v>71</v>
      </c>
      <c r="AX209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209"/>
  <sheetViews>
    <sheetView tabSelected="1" zoomScale="70" zoomScaleNormal="70" workbookViewId="0">
      <pane xSplit="5" ySplit="1" topLeftCell="T86" activePane="bottomRight" state="frozen"/>
      <selection activeCell="AV241" activeCellId="1" sqref="AB19 AV241"/>
      <selection pane="topRight" activeCell="AV241" activeCellId="1" sqref="AB19 AV241"/>
      <selection pane="bottomLeft" activeCell="AV241" activeCellId="1" sqref="AB19 AV241"/>
      <selection pane="bottomRight" activeCell="AM109" sqref="AM109"/>
    </sheetView>
  </sheetViews>
  <sheetFormatPr defaultRowHeight="14.5" x14ac:dyDescent="0.35"/>
  <cols>
    <col min="1" max="1" width="13.1796875" style="1" customWidth="1"/>
    <col min="6" max="6" width="6.453125" customWidth="1"/>
    <col min="7" max="7" width="7.1796875" customWidth="1"/>
    <col min="8" max="8" width="6.81640625" customWidth="1"/>
    <col min="9" max="9" width="6.7265625" customWidth="1"/>
    <col min="10" max="10" width="6" customWidth="1"/>
    <col min="11" max="11" width="5.81640625" customWidth="1"/>
    <col min="12" max="13" width="5.54296875" customWidth="1"/>
    <col min="14" max="14" width="6" customWidth="1"/>
    <col min="15" max="16" width="5.54296875" customWidth="1"/>
    <col min="17" max="17" width="6.7265625" customWidth="1"/>
    <col min="18" max="18" width="6" customWidth="1"/>
    <col min="19" max="19" width="5.54296875" customWidth="1"/>
    <col min="20" max="20" width="6.26953125" customWidth="1"/>
    <col min="21" max="21" width="6.54296875" customWidth="1"/>
    <col min="22" max="22" width="6.26953125" customWidth="1"/>
    <col min="23" max="23" width="6.54296875" customWidth="1"/>
    <col min="24" max="24" width="6.453125" customWidth="1"/>
    <col min="43" max="43" width="11" customWidth="1"/>
    <col min="47" max="47" width="2.81640625" customWidth="1"/>
  </cols>
  <sheetData>
    <row r="1" spans="1:50" x14ac:dyDescent="0.35">
      <c r="A1" s="1" t="s">
        <v>1</v>
      </c>
      <c r="B1" t="s">
        <v>4</v>
      </c>
      <c r="C1" t="s">
        <v>2</v>
      </c>
      <c r="D1" t="s">
        <v>3</v>
      </c>
      <c r="E1" t="s">
        <v>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62</v>
      </c>
      <c r="AN1" t="s">
        <v>61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</row>
    <row r="2" spans="1:50" x14ac:dyDescent="0.35">
      <c r="A2" s="1">
        <v>0</v>
      </c>
      <c r="B2" t="s">
        <v>26</v>
      </c>
      <c r="C2">
        <v>4</v>
      </c>
      <c r="D2">
        <v>7</v>
      </c>
      <c r="E2">
        <v>1</v>
      </c>
      <c r="F2">
        <v>47</v>
      </c>
      <c r="G2">
        <v>60</v>
      </c>
      <c r="H2">
        <v>20</v>
      </c>
      <c r="I2">
        <v>1.825</v>
      </c>
      <c r="J2">
        <v>0</v>
      </c>
      <c r="K2">
        <v>3</v>
      </c>
      <c r="L2">
        <v>7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1.7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7">
        <v>3000</v>
      </c>
      <c r="AN2" s="7">
        <v>275</v>
      </c>
      <c r="AO2" s="7">
        <v>3000.1</v>
      </c>
      <c r="AP2" s="7">
        <v>283</v>
      </c>
      <c r="AQ2" s="8">
        <v>3000.3</v>
      </c>
      <c r="AR2" s="8">
        <v>294.60000000000002</v>
      </c>
      <c r="AS2" s="3" t="str">
        <f>LEFT(B2,3)</f>
        <v>col</v>
      </c>
      <c r="AT2" s="3" t="str">
        <f>RIGHT(B2,1)</f>
        <v>1</v>
      </c>
      <c r="AX2" s="1"/>
    </row>
    <row r="3" spans="1:50" x14ac:dyDescent="0.35">
      <c r="A3" s="1">
        <v>0</v>
      </c>
      <c r="B3" t="s">
        <v>26</v>
      </c>
      <c r="C3">
        <v>4</v>
      </c>
      <c r="D3">
        <v>7</v>
      </c>
      <c r="E3">
        <v>2</v>
      </c>
      <c r="F3">
        <v>20</v>
      </c>
      <c r="G3">
        <v>30</v>
      </c>
      <c r="H3">
        <v>20</v>
      </c>
      <c r="I3">
        <v>0.22500000000000001</v>
      </c>
      <c r="J3">
        <v>0</v>
      </c>
      <c r="K3" s="9">
        <v>4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X3">
        <v>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S3" s="3" t="str">
        <f t="shared" ref="AS3:AS66" si="0">LEFT(B3,3)</f>
        <v>col</v>
      </c>
      <c r="AT3" s="3" t="str">
        <f t="shared" ref="AT3:AT66" si="1">RIGHT(B3,1)</f>
        <v>1</v>
      </c>
      <c r="AX3" s="1"/>
    </row>
    <row r="4" spans="1:50" x14ac:dyDescent="0.35">
      <c r="A4" s="1">
        <v>0</v>
      </c>
      <c r="B4" t="s">
        <v>26</v>
      </c>
      <c r="C4">
        <v>4</v>
      </c>
      <c r="D4">
        <v>7</v>
      </c>
      <c r="E4">
        <v>3</v>
      </c>
      <c r="K4" s="9"/>
      <c r="L4" s="9"/>
      <c r="M4" s="9"/>
      <c r="N4" s="9"/>
      <c r="O4" s="9"/>
      <c r="P4" s="9"/>
      <c r="Q4" s="9"/>
      <c r="R4" s="9"/>
      <c r="S4" s="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S4" s="3" t="str">
        <f t="shared" si="0"/>
        <v>col</v>
      </c>
      <c r="AT4" s="3" t="str">
        <f t="shared" si="1"/>
        <v>1</v>
      </c>
      <c r="AX4" s="1"/>
    </row>
    <row r="5" spans="1:50" x14ac:dyDescent="0.35">
      <c r="A5" s="1">
        <v>0</v>
      </c>
      <c r="B5" t="s">
        <v>26</v>
      </c>
      <c r="C5">
        <v>4</v>
      </c>
      <c r="D5">
        <v>7</v>
      </c>
      <c r="E5">
        <v>4</v>
      </c>
      <c r="I5">
        <v>0.55000000000000004</v>
      </c>
      <c r="J5">
        <v>0</v>
      </c>
      <c r="K5" s="9"/>
      <c r="L5" s="9">
        <v>5</v>
      </c>
      <c r="M5" s="9"/>
      <c r="N5" s="9"/>
      <c r="O5" s="9"/>
      <c r="P5" s="9"/>
      <c r="Q5" s="9"/>
      <c r="R5" s="9"/>
      <c r="S5" s="9"/>
      <c r="X5">
        <v>0.5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S5" s="3" t="str">
        <f t="shared" si="0"/>
        <v>col</v>
      </c>
      <c r="AT5" s="3" t="str">
        <f t="shared" si="1"/>
        <v>1</v>
      </c>
      <c r="AX5" s="1"/>
    </row>
    <row r="6" spans="1:50" x14ac:dyDescent="0.35">
      <c r="A6" s="1">
        <v>0</v>
      </c>
      <c r="B6" t="s">
        <v>26</v>
      </c>
      <c r="C6">
        <v>4</v>
      </c>
      <c r="D6">
        <v>7</v>
      </c>
      <c r="E6">
        <v>5</v>
      </c>
      <c r="F6">
        <v>50</v>
      </c>
      <c r="G6">
        <v>50</v>
      </c>
      <c r="H6">
        <v>17</v>
      </c>
      <c r="I6">
        <v>0.32500000000000001</v>
      </c>
      <c r="J6">
        <v>0</v>
      </c>
      <c r="K6" s="9">
        <v>7</v>
      </c>
      <c r="L6" s="9"/>
      <c r="M6" s="9"/>
      <c r="N6" s="9">
        <v>1</v>
      </c>
      <c r="O6" s="9">
        <v>0</v>
      </c>
      <c r="P6" s="9">
        <v>0</v>
      </c>
      <c r="Q6" s="9">
        <v>0</v>
      </c>
      <c r="R6" s="9">
        <v>0</v>
      </c>
      <c r="S6" s="9">
        <v>1</v>
      </c>
      <c r="X6">
        <v>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S6" s="3" t="str">
        <f t="shared" si="0"/>
        <v>col</v>
      </c>
      <c r="AT6" s="3" t="str">
        <f t="shared" si="1"/>
        <v>1</v>
      </c>
      <c r="AX6" s="1"/>
    </row>
    <row r="7" spans="1:50" x14ac:dyDescent="0.35">
      <c r="A7" s="1">
        <v>0</v>
      </c>
      <c r="B7" t="s">
        <v>26</v>
      </c>
      <c r="C7">
        <v>4</v>
      </c>
      <c r="D7">
        <v>7</v>
      </c>
      <c r="E7">
        <v>6</v>
      </c>
      <c r="I7">
        <v>10.7</v>
      </c>
      <c r="J7">
        <v>0</v>
      </c>
      <c r="K7" s="9"/>
      <c r="L7" s="9">
        <v>0</v>
      </c>
      <c r="M7" s="9"/>
      <c r="N7" s="9"/>
      <c r="O7" s="9"/>
      <c r="P7" s="9"/>
      <c r="Q7" s="9"/>
      <c r="R7" s="9"/>
      <c r="S7" s="9"/>
      <c r="X7">
        <v>10.5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S7" s="3" t="str">
        <f t="shared" si="0"/>
        <v>col</v>
      </c>
      <c r="AT7" s="3" t="str">
        <f t="shared" si="1"/>
        <v>1</v>
      </c>
      <c r="AX7" s="1"/>
    </row>
    <row r="8" spans="1:50" x14ac:dyDescent="0.35">
      <c r="A8" s="1">
        <v>0</v>
      </c>
      <c r="B8" t="s">
        <v>26</v>
      </c>
      <c r="C8">
        <v>4</v>
      </c>
      <c r="D8">
        <v>7</v>
      </c>
      <c r="E8">
        <v>7</v>
      </c>
      <c r="I8">
        <v>5.45</v>
      </c>
      <c r="J8">
        <v>0</v>
      </c>
      <c r="K8" s="9"/>
      <c r="L8" s="9">
        <v>1</v>
      </c>
      <c r="M8" s="9"/>
      <c r="N8" s="9"/>
      <c r="O8" s="9"/>
      <c r="P8" s="9"/>
      <c r="Q8" s="9"/>
      <c r="R8" s="9"/>
      <c r="S8" s="9"/>
      <c r="X8">
        <v>5.15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S8" s="3" t="str">
        <f t="shared" si="0"/>
        <v>col</v>
      </c>
      <c r="AT8" s="3" t="str">
        <f t="shared" si="1"/>
        <v>1</v>
      </c>
      <c r="AX8" s="1"/>
    </row>
    <row r="9" spans="1:50" x14ac:dyDescent="0.35">
      <c r="A9" s="1">
        <v>0</v>
      </c>
      <c r="B9" t="s">
        <v>26</v>
      </c>
      <c r="C9">
        <v>4</v>
      </c>
      <c r="D9">
        <v>7</v>
      </c>
      <c r="E9">
        <v>8</v>
      </c>
      <c r="F9">
        <v>80</v>
      </c>
      <c r="G9">
        <v>80</v>
      </c>
      <c r="H9">
        <v>20</v>
      </c>
      <c r="I9">
        <v>6.125</v>
      </c>
      <c r="J9">
        <v>0</v>
      </c>
      <c r="K9" s="9">
        <v>10</v>
      </c>
      <c r="L9" s="9">
        <v>2</v>
      </c>
      <c r="M9" s="9">
        <v>0</v>
      </c>
      <c r="N9" s="9">
        <v>10</v>
      </c>
      <c r="O9" s="9">
        <v>1</v>
      </c>
      <c r="P9" s="9">
        <v>2</v>
      </c>
      <c r="Q9" s="9">
        <v>2</v>
      </c>
      <c r="R9" s="9">
        <v>5</v>
      </c>
      <c r="S9" s="9">
        <v>0</v>
      </c>
      <c r="T9">
        <v>36</v>
      </c>
      <c r="U9">
        <v>9.3000000000000007</v>
      </c>
      <c r="V9">
        <v>12</v>
      </c>
      <c r="W9">
        <v>4.9000000000000004</v>
      </c>
      <c r="X9">
        <v>6.05</v>
      </c>
      <c r="Y9">
        <v>10</v>
      </c>
      <c r="Z9">
        <v>10</v>
      </c>
      <c r="AA9" s="2">
        <v>10.0631</v>
      </c>
      <c r="AB9" s="2">
        <v>3.5299</v>
      </c>
      <c r="AC9" s="2">
        <v>10.061999999999999</v>
      </c>
      <c r="AD9" s="2">
        <v>2.9336000000000002</v>
      </c>
      <c r="AE9" s="2">
        <v>10.0474</v>
      </c>
      <c r="AF9" s="2">
        <v>3.1652</v>
      </c>
      <c r="AG9" s="2">
        <v>10.1328</v>
      </c>
      <c r="AH9" s="2">
        <v>2.7747000000000002</v>
      </c>
      <c r="AI9" s="2">
        <v>10.039899999999999</v>
      </c>
      <c r="AJ9" s="2">
        <v>2.5078</v>
      </c>
      <c r="AK9" s="2">
        <v>10.0039</v>
      </c>
      <c r="AL9" s="2">
        <v>3.6436999999999999</v>
      </c>
      <c r="AS9" s="3" t="str">
        <f t="shared" si="0"/>
        <v>col</v>
      </c>
      <c r="AT9" s="3" t="str">
        <f t="shared" si="1"/>
        <v>1</v>
      </c>
      <c r="AX9" s="1"/>
    </row>
    <row r="10" spans="1:50" x14ac:dyDescent="0.35">
      <c r="A10" s="1">
        <v>0</v>
      </c>
      <c r="B10" t="s">
        <v>26</v>
      </c>
      <c r="C10">
        <v>4</v>
      </c>
      <c r="D10">
        <v>7</v>
      </c>
      <c r="E10">
        <v>9</v>
      </c>
      <c r="F10">
        <v>95</v>
      </c>
      <c r="G10">
        <v>60</v>
      </c>
      <c r="H10">
        <v>20</v>
      </c>
      <c r="I10">
        <v>8.8249999999999993</v>
      </c>
      <c r="J10">
        <v>0</v>
      </c>
      <c r="K10" s="9">
        <v>11</v>
      </c>
      <c r="L10" s="9">
        <v>5</v>
      </c>
      <c r="M10" s="9">
        <v>1</v>
      </c>
      <c r="N10" s="9">
        <v>11</v>
      </c>
      <c r="O10" s="9">
        <v>2</v>
      </c>
      <c r="P10" s="9">
        <v>2</v>
      </c>
      <c r="Q10" s="9">
        <v>0</v>
      </c>
      <c r="R10" s="9">
        <v>6</v>
      </c>
      <c r="S10" s="9">
        <v>1</v>
      </c>
      <c r="T10">
        <v>44</v>
      </c>
      <c r="U10">
        <v>9.5</v>
      </c>
      <c r="V10">
        <v>8</v>
      </c>
      <c r="W10">
        <v>3.8</v>
      </c>
      <c r="X10">
        <v>8.75</v>
      </c>
      <c r="Y10">
        <v>10</v>
      </c>
      <c r="Z10">
        <v>50</v>
      </c>
      <c r="AA10" s="2">
        <v>10.0883</v>
      </c>
      <c r="AB10" s="2">
        <v>2.8273000000000001</v>
      </c>
      <c r="AC10" s="2">
        <v>10.025399999999999</v>
      </c>
      <c r="AD10" s="2">
        <v>2.7362000000000002</v>
      </c>
      <c r="AE10" s="2">
        <v>10.1013</v>
      </c>
      <c r="AF10" s="2">
        <v>3.2307999999999999</v>
      </c>
      <c r="AG10" s="2">
        <v>10.076000000000001</v>
      </c>
      <c r="AH10" s="2">
        <v>3.8626999999999998</v>
      </c>
      <c r="AI10" s="2">
        <v>10.0716</v>
      </c>
      <c r="AJ10" s="2">
        <v>3.9514999999999998</v>
      </c>
      <c r="AK10" s="2">
        <v>10.015700000000001</v>
      </c>
      <c r="AL10" s="2">
        <v>3.5760000000000001</v>
      </c>
      <c r="AS10" s="3" t="str">
        <f t="shared" si="0"/>
        <v>col</v>
      </c>
      <c r="AT10" s="3" t="str">
        <f t="shared" si="1"/>
        <v>1</v>
      </c>
      <c r="AX10" s="1"/>
    </row>
    <row r="11" spans="1:50" x14ac:dyDescent="0.35">
      <c r="A11" s="1">
        <v>0</v>
      </c>
      <c r="B11" t="s">
        <v>26</v>
      </c>
      <c r="C11">
        <v>4</v>
      </c>
      <c r="D11">
        <v>7</v>
      </c>
      <c r="E11">
        <v>10</v>
      </c>
      <c r="I11">
        <v>8.9499999999999993</v>
      </c>
      <c r="J11">
        <v>0</v>
      </c>
      <c r="K11" s="9"/>
      <c r="L11" s="9">
        <v>0</v>
      </c>
      <c r="M11" s="9"/>
      <c r="N11" s="9"/>
      <c r="O11" s="9"/>
      <c r="P11" s="9"/>
      <c r="Q11" s="9"/>
      <c r="R11" s="9"/>
      <c r="S11" s="9"/>
      <c r="X11">
        <v>8.75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S11" s="3" t="str">
        <f t="shared" si="0"/>
        <v>col</v>
      </c>
      <c r="AT11" s="3" t="str">
        <f t="shared" si="1"/>
        <v>1</v>
      </c>
      <c r="AX11" s="1"/>
    </row>
    <row r="12" spans="1:50" x14ac:dyDescent="0.35">
      <c r="A12" s="1">
        <v>0</v>
      </c>
      <c r="B12" t="s">
        <v>26</v>
      </c>
      <c r="C12">
        <v>4</v>
      </c>
      <c r="D12">
        <v>7</v>
      </c>
      <c r="E12">
        <v>11</v>
      </c>
      <c r="F12">
        <v>70</v>
      </c>
      <c r="G12">
        <v>90</v>
      </c>
      <c r="H12">
        <v>30</v>
      </c>
      <c r="I12">
        <v>8.0250000000000004</v>
      </c>
      <c r="J12">
        <v>2</v>
      </c>
      <c r="K12" s="9">
        <v>13</v>
      </c>
      <c r="L12" s="9">
        <v>7</v>
      </c>
      <c r="M12" s="9">
        <v>0</v>
      </c>
      <c r="N12" s="9">
        <v>11</v>
      </c>
      <c r="O12" s="9">
        <v>0</v>
      </c>
      <c r="P12" s="9">
        <v>4</v>
      </c>
      <c r="Q12" s="9">
        <v>1</v>
      </c>
      <c r="R12" s="9">
        <v>4</v>
      </c>
      <c r="S12" s="9">
        <v>2</v>
      </c>
      <c r="T12">
        <v>33</v>
      </c>
      <c r="U12">
        <v>9.1</v>
      </c>
      <c r="V12">
        <v>13</v>
      </c>
      <c r="W12">
        <v>5.3</v>
      </c>
      <c r="X12">
        <v>8</v>
      </c>
      <c r="Y12">
        <v>10</v>
      </c>
      <c r="Z12">
        <v>10</v>
      </c>
      <c r="AA12" s="2">
        <v>10.0405</v>
      </c>
      <c r="AB12" s="2">
        <v>3.2412000000000001</v>
      </c>
      <c r="AC12" s="2">
        <v>10.0192</v>
      </c>
      <c r="AD12" s="2">
        <v>3.0642999999999998</v>
      </c>
      <c r="AE12" s="2">
        <v>10.625400000000001</v>
      </c>
      <c r="AF12" s="2">
        <v>3.0865</v>
      </c>
      <c r="AG12" s="2">
        <v>10.009600000000001</v>
      </c>
      <c r="AH12" s="2">
        <v>3.7073999999999998</v>
      </c>
      <c r="AI12" s="2">
        <v>10.1638</v>
      </c>
      <c r="AJ12" s="2">
        <v>3.5547</v>
      </c>
      <c r="AK12" s="2">
        <v>10.0649</v>
      </c>
      <c r="AL12" s="2">
        <v>3.2349999999999999</v>
      </c>
      <c r="AS12" s="3" t="str">
        <f t="shared" si="0"/>
        <v>col</v>
      </c>
      <c r="AT12" s="3" t="str">
        <f t="shared" si="1"/>
        <v>1</v>
      </c>
      <c r="AX12" s="1"/>
    </row>
    <row r="13" spans="1:50" x14ac:dyDescent="0.35">
      <c r="A13" s="1">
        <v>0</v>
      </c>
      <c r="B13" t="s">
        <v>26</v>
      </c>
      <c r="C13">
        <v>4</v>
      </c>
      <c r="D13">
        <v>7</v>
      </c>
      <c r="E13">
        <v>12</v>
      </c>
      <c r="F13">
        <v>70</v>
      </c>
      <c r="G13">
        <v>50</v>
      </c>
      <c r="H13">
        <v>12</v>
      </c>
      <c r="I13">
        <v>6.4249999999999998</v>
      </c>
      <c r="J13">
        <v>1</v>
      </c>
      <c r="K13" s="9">
        <v>9</v>
      </c>
      <c r="L13" s="9">
        <v>15</v>
      </c>
      <c r="M13" s="9">
        <v>0</v>
      </c>
      <c r="N13" s="9">
        <v>8</v>
      </c>
      <c r="O13" s="9">
        <v>1</v>
      </c>
      <c r="P13" s="9">
        <v>3</v>
      </c>
      <c r="Q13" s="9">
        <v>0</v>
      </c>
      <c r="R13" s="9">
        <v>2</v>
      </c>
      <c r="S13" s="9">
        <v>2</v>
      </c>
      <c r="T13">
        <v>30</v>
      </c>
      <c r="U13">
        <v>8.1999999999999993</v>
      </c>
      <c r="V13">
        <v>17</v>
      </c>
      <c r="W13">
        <v>5.6</v>
      </c>
      <c r="X13">
        <v>5</v>
      </c>
      <c r="Y13">
        <v>10</v>
      </c>
      <c r="Z13">
        <v>10</v>
      </c>
      <c r="AA13" s="2">
        <v>10.1707</v>
      </c>
      <c r="AB13" s="2">
        <v>2.3751000000000002</v>
      </c>
      <c r="AC13" s="2">
        <v>10.010999999999999</v>
      </c>
      <c r="AD13" s="2">
        <v>2.7084999999999999</v>
      </c>
      <c r="AE13" s="2">
        <v>10.185499999999999</v>
      </c>
      <c r="AF13" s="2">
        <v>3.2797000000000001</v>
      </c>
      <c r="AG13" s="2">
        <v>10.140599999999999</v>
      </c>
      <c r="AH13" s="2">
        <v>3.9961000000000002</v>
      </c>
      <c r="AI13" s="2">
        <v>10.0321</v>
      </c>
      <c r="AJ13" s="2">
        <v>3.5222000000000002</v>
      </c>
      <c r="AK13" s="2">
        <v>10.0839</v>
      </c>
      <c r="AL13" s="2">
        <v>3.7004999999999999</v>
      </c>
      <c r="AS13" s="3" t="str">
        <f t="shared" si="0"/>
        <v>col</v>
      </c>
      <c r="AT13" s="3" t="str">
        <f t="shared" si="1"/>
        <v>1</v>
      </c>
      <c r="AX13" s="1"/>
    </row>
    <row r="14" spans="1:50" x14ac:dyDescent="0.35">
      <c r="A14" s="1">
        <v>0</v>
      </c>
      <c r="B14" t="s">
        <v>26</v>
      </c>
      <c r="C14">
        <v>4</v>
      </c>
      <c r="D14">
        <v>7</v>
      </c>
      <c r="E14">
        <v>13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S14" s="3" t="str">
        <f t="shared" si="0"/>
        <v>col</v>
      </c>
      <c r="AT14" s="3" t="str">
        <f t="shared" si="1"/>
        <v>1</v>
      </c>
      <c r="AX14" s="1"/>
    </row>
    <row r="15" spans="1:50" x14ac:dyDescent="0.35">
      <c r="A15" s="1">
        <v>0</v>
      </c>
      <c r="B15" t="s">
        <v>26</v>
      </c>
      <c r="C15">
        <v>4</v>
      </c>
      <c r="D15">
        <v>7</v>
      </c>
      <c r="E15">
        <v>14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S15" s="3" t="str">
        <f t="shared" si="0"/>
        <v>col</v>
      </c>
      <c r="AT15" s="3" t="str">
        <f t="shared" si="1"/>
        <v>1</v>
      </c>
      <c r="AX15" s="1"/>
    </row>
    <row r="16" spans="1:50" x14ac:dyDescent="0.35">
      <c r="A16" s="1">
        <v>0</v>
      </c>
      <c r="B16" t="s">
        <v>26</v>
      </c>
      <c r="C16">
        <v>4</v>
      </c>
      <c r="D16">
        <v>7</v>
      </c>
      <c r="E16">
        <v>15</v>
      </c>
      <c r="F16">
        <v>80</v>
      </c>
      <c r="G16">
        <v>90</v>
      </c>
      <c r="H16">
        <v>20</v>
      </c>
      <c r="I16">
        <v>10.725</v>
      </c>
      <c r="J16">
        <v>1</v>
      </c>
      <c r="K16">
        <v>11</v>
      </c>
      <c r="L16">
        <v>0</v>
      </c>
      <c r="M16">
        <v>0</v>
      </c>
      <c r="N16">
        <v>11</v>
      </c>
      <c r="O16">
        <v>0</v>
      </c>
      <c r="P16">
        <v>7</v>
      </c>
      <c r="Q16">
        <v>0</v>
      </c>
      <c r="R16">
        <v>4</v>
      </c>
      <c r="S16">
        <v>0</v>
      </c>
      <c r="T16">
        <v>46</v>
      </c>
      <c r="U16">
        <v>9.1999999999999993</v>
      </c>
      <c r="V16">
        <v>20</v>
      </c>
      <c r="W16">
        <v>5.3</v>
      </c>
      <c r="X16">
        <v>10.7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S16" s="3" t="str">
        <f t="shared" si="0"/>
        <v>col</v>
      </c>
      <c r="AT16" s="3" t="str">
        <f t="shared" si="1"/>
        <v>1</v>
      </c>
      <c r="AX16" s="1"/>
    </row>
    <row r="17" spans="1:50" x14ac:dyDescent="0.35">
      <c r="A17" s="1">
        <v>0</v>
      </c>
      <c r="B17" t="s">
        <v>26</v>
      </c>
      <c r="C17">
        <v>4</v>
      </c>
      <c r="D17">
        <v>7</v>
      </c>
      <c r="E17">
        <v>16</v>
      </c>
      <c r="I17">
        <v>3.25</v>
      </c>
      <c r="J17">
        <v>0</v>
      </c>
      <c r="L17">
        <v>0</v>
      </c>
      <c r="X17">
        <v>3.2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S17" s="3" t="str">
        <f t="shared" si="0"/>
        <v>col</v>
      </c>
      <c r="AT17" s="3" t="str">
        <f t="shared" si="1"/>
        <v>1</v>
      </c>
      <c r="AX17" s="1"/>
    </row>
    <row r="18" spans="1:50" x14ac:dyDescent="0.35">
      <c r="A18" s="1">
        <v>0</v>
      </c>
      <c r="B18" t="s">
        <v>26</v>
      </c>
      <c r="C18">
        <v>4</v>
      </c>
      <c r="D18">
        <v>7</v>
      </c>
      <c r="E18">
        <v>17</v>
      </c>
      <c r="F18">
        <v>90</v>
      </c>
      <c r="G18">
        <v>60</v>
      </c>
      <c r="H18">
        <v>17</v>
      </c>
      <c r="I18">
        <v>2.8250000000000002</v>
      </c>
      <c r="J18">
        <v>2</v>
      </c>
      <c r="K18">
        <v>6</v>
      </c>
      <c r="L18">
        <v>4</v>
      </c>
      <c r="M18">
        <v>0</v>
      </c>
      <c r="N18">
        <v>6</v>
      </c>
      <c r="O18">
        <v>1</v>
      </c>
      <c r="P18">
        <v>2</v>
      </c>
      <c r="Q18">
        <v>0</v>
      </c>
      <c r="R18">
        <v>3</v>
      </c>
      <c r="S18">
        <v>0</v>
      </c>
      <c r="T18">
        <v>52</v>
      </c>
      <c r="U18">
        <v>7.1</v>
      </c>
      <c r="V18">
        <v>12</v>
      </c>
      <c r="W18">
        <v>7.2</v>
      </c>
      <c r="X18">
        <v>2.7</v>
      </c>
      <c r="Y18">
        <v>20</v>
      </c>
      <c r="Z18">
        <v>10</v>
      </c>
      <c r="AA18" s="2">
        <v>10.094099999999999</v>
      </c>
      <c r="AB18" s="2">
        <v>3.6004999999999998</v>
      </c>
      <c r="AC18" s="2">
        <v>10.0657</v>
      </c>
      <c r="AD18" s="2">
        <v>2.2206000000000001</v>
      </c>
      <c r="AE18" s="2">
        <v>10.1114</v>
      </c>
      <c r="AF18" s="2">
        <v>1.9807999999999999</v>
      </c>
      <c r="AG18" s="2">
        <v>10.0771</v>
      </c>
      <c r="AH18" s="2">
        <v>3.5541999999999998</v>
      </c>
      <c r="AI18" s="2">
        <v>10.037100000000001</v>
      </c>
      <c r="AJ18" s="2">
        <v>3.2351999999999999</v>
      </c>
      <c r="AK18" s="2">
        <v>10.0128</v>
      </c>
      <c r="AL18" s="2">
        <v>2.8999000000000001</v>
      </c>
      <c r="AS18" s="3" t="str">
        <f t="shared" si="0"/>
        <v>col</v>
      </c>
      <c r="AT18" s="3" t="str">
        <f t="shared" si="1"/>
        <v>1</v>
      </c>
      <c r="AX18" s="1"/>
    </row>
    <row r="19" spans="1:50" x14ac:dyDescent="0.35">
      <c r="A19" s="1">
        <v>0</v>
      </c>
      <c r="B19" t="s">
        <v>26</v>
      </c>
      <c r="C19">
        <v>4</v>
      </c>
      <c r="D19">
        <v>7</v>
      </c>
      <c r="E19">
        <v>18</v>
      </c>
      <c r="I19">
        <v>2.5499999999999998</v>
      </c>
      <c r="J19">
        <v>0</v>
      </c>
      <c r="L19">
        <v>0</v>
      </c>
      <c r="X19">
        <v>2.5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S19" s="3" t="str">
        <f t="shared" si="0"/>
        <v>col</v>
      </c>
      <c r="AT19" s="3" t="str">
        <f t="shared" si="1"/>
        <v>1</v>
      </c>
      <c r="AX19" s="1"/>
    </row>
    <row r="20" spans="1:50" x14ac:dyDescent="0.35">
      <c r="A20" s="1">
        <v>0</v>
      </c>
      <c r="B20" t="s">
        <v>26</v>
      </c>
      <c r="C20">
        <v>4</v>
      </c>
      <c r="D20">
        <v>7</v>
      </c>
      <c r="E20">
        <v>19</v>
      </c>
      <c r="F20">
        <v>40</v>
      </c>
      <c r="G20">
        <v>70</v>
      </c>
      <c r="H20">
        <v>17</v>
      </c>
      <c r="I20">
        <v>1.425</v>
      </c>
      <c r="J20">
        <v>0</v>
      </c>
      <c r="K20">
        <v>6</v>
      </c>
      <c r="L20">
        <v>6</v>
      </c>
      <c r="M20">
        <v>0</v>
      </c>
      <c r="N20">
        <v>5</v>
      </c>
      <c r="O20">
        <v>0</v>
      </c>
      <c r="P20">
        <v>1</v>
      </c>
      <c r="Q20">
        <v>2</v>
      </c>
      <c r="R20">
        <v>0</v>
      </c>
      <c r="S20">
        <v>2</v>
      </c>
      <c r="T20">
        <v>38</v>
      </c>
      <c r="U20">
        <v>6.4</v>
      </c>
      <c r="V20">
        <v>12</v>
      </c>
      <c r="W20">
        <v>3.1</v>
      </c>
      <c r="X20">
        <v>1.3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S20" s="3" t="str">
        <f t="shared" si="0"/>
        <v>col</v>
      </c>
      <c r="AT20" s="3" t="str">
        <f t="shared" si="1"/>
        <v>1</v>
      </c>
      <c r="AX20" s="1"/>
    </row>
    <row r="21" spans="1:50" x14ac:dyDescent="0.35">
      <c r="A21" s="1">
        <v>0</v>
      </c>
      <c r="B21" t="s">
        <v>26</v>
      </c>
      <c r="C21">
        <v>4</v>
      </c>
      <c r="D21">
        <v>7</v>
      </c>
      <c r="E21">
        <v>20</v>
      </c>
      <c r="I21">
        <v>2</v>
      </c>
      <c r="J21">
        <v>0</v>
      </c>
      <c r="L21">
        <v>1</v>
      </c>
      <c r="X21">
        <v>2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S21" s="3" t="str">
        <f t="shared" si="0"/>
        <v>col</v>
      </c>
      <c r="AT21" s="3" t="str">
        <f t="shared" si="1"/>
        <v>1</v>
      </c>
      <c r="AX21" s="1"/>
    </row>
    <row r="22" spans="1:50" x14ac:dyDescent="0.35">
      <c r="A22" s="1" t="s">
        <v>27</v>
      </c>
      <c r="B22" t="s">
        <v>20</v>
      </c>
      <c r="C22">
        <v>4</v>
      </c>
      <c r="D22">
        <v>7</v>
      </c>
      <c r="E22">
        <v>1</v>
      </c>
      <c r="F22">
        <v>50</v>
      </c>
      <c r="G22">
        <v>40</v>
      </c>
      <c r="H22">
        <v>6</v>
      </c>
      <c r="I22">
        <v>1.2</v>
      </c>
      <c r="J22">
        <v>0</v>
      </c>
      <c r="K22" s="9">
        <v>4</v>
      </c>
      <c r="L22">
        <v>7</v>
      </c>
      <c r="M22">
        <v>0</v>
      </c>
      <c r="N22">
        <v>4</v>
      </c>
      <c r="O22">
        <v>0</v>
      </c>
      <c r="P22">
        <v>0</v>
      </c>
      <c r="Q22">
        <v>0</v>
      </c>
      <c r="R22">
        <v>1</v>
      </c>
      <c r="S22">
        <v>3</v>
      </c>
      <c r="T22">
        <v>0</v>
      </c>
      <c r="U22">
        <v>0</v>
      </c>
      <c r="V22">
        <v>0</v>
      </c>
      <c r="W22">
        <v>0</v>
      </c>
      <c r="X22">
        <v>1.2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>
        <v>3000.4</v>
      </c>
      <c r="AN22">
        <v>327.3</v>
      </c>
      <c r="AO22">
        <v>3000.3</v>
      </c>
      <c r="AP22">
        <v>297.3</v>
      </c>
      <c r="AQ22">
        <v>3000.3</v>
      </c>
      <c r="AR22">
        <v>257.60000000000002</v>
      </c>
      <c r="AS22" s="3" t="str">
        <f t="shared" si="0"/>
        <v>col</v>
      </c>
      <c r="AT22" s="3" t="str">
        <f t="shared" si="1"/>
        <v>2</v>
      </c>
      <c r="AX22" s="1"/>
    </row>
    <row r="23" spans="1:50" x14ac:dyDescent="0.35">
      <c r="A23" s="1" t="s">
        <v>27</v>
      </c>
      <c r="B23" t="s">
        <v>20</v>
      </c>
      <c r="C23">
        <v>4</v>
      </c>
      <c r="D23">
        <v>7</v>
      </c>
      <c r="E23">
        <v>2</v>
      </c>
      <c r="F23">
        <v>67</v>
      </c>
      <c r="G23">
        <v>60</v>
      </c>
      <c r="H23">
        <v>12</v>
      </c>
      <c r="I23">
        <v>4.2</v>
      </c>
      <c r="J23">
        <v>1</v>
      </c>
      <c r="K23" s="9">
        <v>8</v>
      </c>
      <c r="L23">
        <v>7</v>
      </c>
      <c r="M23">
        <v>0</v>
      </c>
      <c r="N23">
        <v>8</v>
      </c>
      <c r="O23">
        <v>0</v>
      </c>
      <c r="P23">
        <v>0</v>
      </c>
      <c r="Q23">
        <v>0</v>
      </c>
      <c r="R23">
        <v>0</v>
      </c>
      <c r="S23">
        <v>8</v>
      </c>
      <c r="T23">
        <v>0</v>
      </c>
      <c r="U23">
        <v>0</v>
      </c>
      <c r="V23">
        <v>0</v>
      </c>
      <c r="W23">
        <v>0</v>
      </c>
      <c r="X23">
        <f>0.325+4.4</f>
        <v>4.7250000000000005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S23" s="3" t="str">
        <f t="shared" si="0"/>
        <v>col</v>
      </c>
      <c r="AT23" s="3" t="str">
        <f t="shared" si="1"/>
        <v>2</v>
      </c>
      <c r="AX23" s="1"/>
    </row>
    <row r="24" spans="1:50" x14ac:dyDescent="0.35">
      <c r="A24" s="1" t="s">
        <v>27</v>
      </c>
      <c r="B24" t="s">
        <v>20</v>
      </c>
      <c r="C24">
        <v>4</v>
      </c>
      <c r="D24">
        <v>7</v>
      </c>
      <c r="E24">
        <v>3</v>
      </c>
      <c r="K24" s="9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S24" s="3" t="str">
        <f t="shared" si="0"/>
        <v>col</v>
      </c>
      <c r="AT24" s="3" t="str">
        <f t="shared" si="1"/>
        <v>2</v>
      </c>
      <c r="AX24" s="1"/>
    </row>
    <row r="25" spans="1:50" x14ac:dyDescent="0.35">
      <c r="A25" s="1" t="s">
        <v>27</v>
      </c>
      <c r="B25" t="s">
        <v>20</v>
      </c>
      <c r="C25">
        <v>4</v>
      </c>
      <c r="D25">
        <v>7</v>
      </c>
      <c r="E25">
        <v>4</v>
      </c>
      <c r="K25" s="9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S25" s="3" t="str">
        <f t="shared" si="0"/>
        <v>col</v>
      </c>
      <c r="AT25" s="3" t="str">
        <f t="shared" si="1"/>
        <v>2</v>
      </c>
      <c r="AX25" s="1"/>
    </row>
    <row r="26" spans="1:50" x14ac:dyDescent="0.35">
      <c r="A26" s="1" t="s">
        <v>27</v>
      </c>
      <c r="B26" t="s">
        <v>20</v>
      </c>
      <c r="C26">
        <v>4</v>
      </c>
      <c r="D26">
        <v>7</v>
      </c>
      <c r="E26">
        <v>5</v>
      </c>
      <c r="F26">
        <v>51</v>
      </c>
      <c r="G26">
        <v>80</v>
      </c>
      <c r="H26">
        <v>10</v>
      </c>
      <c r="I26">
        <v>2.2250000000000001</v>
      </c>
      <c r="J26">
        <v>0</v>
      </c>
      <c r="K26" s="9">
        <v>6</v>
      </c>
      <c r="L26">
        <v>10</v>
      </c>
      <c r="M26">
        <v>0</v>
      </c>
      <c r="N26">
        <v>5</v>
      </c>
      <c r="O26">
        <v>1</v>
      </c>
      <c r="P26">
        <v>0</v>
      </c>
      <c r="Q26">
        <v>0</v>
      </c>
      <c r="R26">
        <v>0</v>
      </c>
      <c r="S26">
        <v>4</v>
      </c>
      <c r="T26">
        <v>16</v>
      </c>
      <c r="U26">
        <v>5.4</v>
      </c>
      <c r="V26">
        <v>0</v>
      </c>
      <c r="W26">
        <v>0</v>
      </c>
      <c r="X26">
        <v>2.2250000000000001</v>
      </c>
      <c r="Y26">
        <v>0</v>
      </c>
      <c r="AA26" s="3">
        <v>10.199999999999999</v>
      </c>
      <c r="AB26" s="3">
        <v>2.2000000000000002</v>
      </c>
      <c r="AC26" s="3">
        <v>10.8</v>
      </c>
      <c r="AD26" s="3">
        <v>2.5</v>
      </c>
      <c r="AE26" s="3">
        <v>10.199999999999999</v>
      </c>
      <c r="AF26" s="3">
        <v>1.9</v>
      </c>
      <c r="AG26" s="3"/>
      <c r="AH26" s="3"/>
      <c r="AI26" s="3"/>
      <c r="AJ26" s="3"/>
      <c r="AK26" s="3"/>
      <c r="AL26" s="3"/>
      <c r="AS26" s="3" t="str">
        <f t="shared" si="0"/>
        <v>col</v>
      </c>
      <c r="AT26" s="3" t="str">
        <f t="shared" si="1"/>
        <v>2</v>
      </c>
      <c r="AX26" s="1"/>
    </row>
    <row r="27" spans="1:50" x14ac:dyDescent="0.35">
      <c r="A27" s="1" t="s">
        <v>27</v>
      </c>
      <c r="B27" t="s">
        <v>20</v>
      </c>
      <c r="C27">
        <v>4</v>
      </c>
      <c r="D27">
        <v>7</v>
      </c>
      <c r="E27">
        <v>6</v>
      </c>
      <c r="K27" s="9"/>
      <c r="Y27">
        <v>0</v>
      </c>
      <c r="AA27" s="3">
        <v>10.7</v>
      </c>
      <c r="AB27" s="3">
        <v>3.8</v>
      </c>
      <c r="AC27" s="3">
        <v>10.1</v>
      </c>
      <c r="AD27" s="3">
        <v>3.4</v>
      </c>
      <c r="AE27" s="3">
        <v>10.4</v>
      </c>
      <c r="AF27" s="3">
        <v>3.5</v>
      </c>
      <c r="AG27" s="3"/>
      <c r="AH27" s="3"/>
      <c r="AI27" s="3"/>
      <c r="AJ27" s="3"/>
      <c r="AK27" s="3"/>
      <c r="AL27" s="3"/>
      <c r="AS27" s="3" t="str">
        <f t="shared" si="0"/>
        <v>col</v>
      </c>
      <c r="AT27" s="3" t="str">
        <f t="shared" si="1"/>
        <v>2</v>
      </c>
      <c r="AX27" s="1"/>
    </row>
    <row r="28" spans="1:50" x14ac:dyDescent="0.35">
      <c r="A28" s="1" t="s">
        <v>27</v>
      </c>
      <c r="B28" t="s">
        <v>20</v>
      </c>
      <c r="C28">
        <v>4</v>
      </c>
      <c r="D28">
        <v>7</v>
      </c>
      <c r="E28">
        <v>7</v>
      </c>
      <c r="F28">
        <v>60</v>
      </c>
      <c r="G28">
        <v>90</v>
      </c>
      <c r="H28">
        <v>14</v>
      </c>
      <c r="I28">
        <v>4.2</v>
      </c>
      <c r="J28">
        <v>0</v>
      </c>
      <c r="K28" s="9">
        <v>9</v>
      </c>
      <c r="L28">
        <v>3</v>
      </c>
      <c r="M28">
        <v>0</v>
      </c>
      <c r="N28">
        <v>9</v>
      </c>
      <c r="O28">
        <v>0</v>
      </c>
      <c r="P28">
        <v>0</v>
      </c>
      <c r="Q28">
        <v>0</v>
      </c>
      <c r="R28">
        <v>1</v>
      </c>
      <c r="S28">
        <v>8</v>
      </c>
      <c r="T28">
        <v>21</v>
      </c>
      <c r="U28">
        <v>5.5</v>
      </c>
      <c r="V28">
        <v>0</v>
      </c>
      <c r="W28">
        <v>0</v>
      </c>
      <c r="X28">
        <v>4.2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S28" s="3" t="str">
        <f t="shared" si="0"/>
        <v>col</v>
      </c>
      <c r="AT28" s="3" t="str">
        <f t="shared" si="1"/>
        <v>2</v>
      </c>
      <c r="AX28" s="1"/>
    </row>
    <row r="29" spans="1:50" x14ac:dyDescent="0.35">
      <c r="A29" s="1" t="s">
        <v>27</v>
      </c>
      <c r="B29" t="s">
        <v>20</v>
      </c>
      <c r="C29">
        <v>4</v>
      </c>
      <c r="D29">
        <v>7</v>
      </c>
      <c r="E29">
        <v>8</v>
      </c>
      <c r="F29">
        <v>140</v>
      </c>
      <c r="G29">
        <v>83</v>
      </c>
      <c r="H29">
        <v>10</v>
      </c>
      <c r="I29">
        <f>4.95+4.75+3.75</f>
        <v>13.45</v>
      </c>
      <c r="J29">
        <v>0</v>
      </c>
      <c r="K29" s="9">
        <v>15</v>
      </c>
      <c r="L29">
        <v>0</v>
      </c>
      <c r="M29">
        <v>0</v>
      </c>
      <c r="N29">
        <v>14</v>
      </c>
      <c r="O29">
        <v>0</v>
      </c>
      <c r="P29">
        <v>0</v>
      </c>
      <c r="Q29">
        <v>0</v>
      </c>
      <c r="R29">
        <v>6</v>
      </c>
      <c r="S29">
        <v>8</v>
      </c>
      <c r="T29">
        <v>60</v>
      </c>
      <c r="U29">
        <v>7.2</v>
      </c>
      <c r="V29">
        <v>20</v>
      </c>
      <c r="W29">
        <v>4.3</v>
      </c>
      <c r="X29">
        <f>6.425+4.5+1.875</f>
        <v>12.8</v>
      </c>
      <c r="Y29">
        <v>20</v>
      </c>
      <c r="Z29">
        <v>100</v>
      </c>
      <c r="AA29" s="3">
        <v>10</v>
      </c>
      <c r="AB29" s="3">
        <v>3.2</v>
      </c>
      <c r="AC29" s="3">
        <v>10.1</v>
      </c>
      <c r="AD29" s="3">
        <v>3.1</v>
      </c>
      <c r="AE29" s="3">
        <v>10.199999999999999</v>
      </c>
      <c r="AF29" s="3">
        <v>3.5</v>
      </c>
      <c r="AG29" s="3">
        <v>10.5</v>
      </c>
      <c r="AH29" s="3">
        <v>4.3</v>
      </c>
      <c r="AI29" s="3">
        <v>10.4</v>
      </c>
      <c r="AJ29" s="3">
        <v>4.3</v>
      </c>
      <c r="AK29" s="3">
        <v>10.3</v>
      </c>
      <c r="AL29" s="3">
        <v>4</v>
      </c>
      <c r="AS29" s="3" t="str">
        <f t="shared" si="0"/>
        <v>col</v>
      </c>
      <c r="AT29" s="3" t="str">
        <f t="shared" si="1"/>
        <v>2</v>
      </c>
      <c r="AX29" s="1"/>
    </row>
    <row r="30" spans="1:50" x14ac:dyDescent="0.35">
      <c r="A30" s="1" t="s">
        <v>27</v>
      </c>
      <c r="B30" t="s">
        <v>20</v>
      </c>
      <c r="C30">
        <v>4</v>
      </c>
      <c r="D30">
        <v>7</v>
      </c>
      <c r="E30">
        <v>9</v>
      </c>
      <c r="K30" s="9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S30" s="3" t="str">
        <f t="shared" si="0"/>
        <v>col</v>
      </c>
      <c r="AT30" s="3" t="str">
        <f t="shared" si="1"/>
        <v>2</v>
      </c>
      <c r="AX30" s="1"/>
    </row>
    <row r="31" spans="1:50" x14ac:dyDescent="0.35">
      <c r="A31" s="1" t="s">
        <v>27</v>
      </c>
      <c r="B31" t="s">
        <v>20</v>
      </c>
      <c r="C31">
        <v>4</v>
      </c>
      <c r="D31">
        <v>7</v>
      </c>
      <c r="E31">
        <v>10</v>
      </c>
      <c r="K31" s="9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S31" s="3" t="str">
        <f t="shared" si="0"/>
        <v>col</v>
      </c>
      <c r="AT31" s="3" t="str">
        <f t="shared" si="1"/>
        <v>2</v>
      </c>
      <c r="AX31" s="1"/>
    </row>
    <row r="32" spans="1:50" x14ac:dyDescent="0.35">
      <c r="A32" s="1" t="s">
        <v>27</v>
      </c>
      <c r="B32" t="s">
        <v>20</v>
      </c>
      <c r="C32">
        <v>4</v>
      </c>
      <c r="D32">
        <v>7</v>
      </c>
      <c r="E32">
        <v>11</v>
      </c>
      <c r="F32">
        <v>90</v>
      </c>
      <c r="G32">
        <v>110</v>
      </c>
      <c r="H32">
        <v>14</v>
      </c>
      <c r="I32">
        <f>3.795+2.175</f>
        <v>5.97</v>
      </c>
      <c r="J32">
        <v>1</v>
      </c>
      <c r="K32" s="9">
        <v>14</v>
      </c>
      <c r="L32">
        <v>9</v>
      </c>
      <c r="M32">
        <v>0</v>
      </c>
      <c r="N32">
        <v>14</v>
      </c>
      <c r="O32">
        <v>0</v>
      </c>
      <c r="P32">
        <v>0</v>
      </c>
      <c r="Q32">
        <v>0</v>
      </c>
      <c r="R32">
        <v>7</v>
      </c>
      <c r="S32">
        <v>7</v>
      </c>
      <c r="T32">
        <v>26</v>
      </c>
      <c r="U32">
        <v>8.6999999999999993</v>
      </c>
      <c r="V32">
        <v>13</v>
      </c>
      <c r="W32">
        <v>3.6</v>
      </c>
      <c r="X32">
        <f>5.65+0.475</f>
        <v>6.125</v>
      </c>
      <c r="Y32">
        <v>20</v>
      </c>
      <c r="Z32">
        <v>30</v>
      </c>
      <c r="AA32" s="3">
        <v>10.199999999999999</v>
      </c>
      <c r="AB32" s="3">
        <v>3.7</v>
      </c>
      <c r="AC32" s="3">
        <v>10</v>
      </c>
      <c r="AD32" s="3">
        <v>3.8</v>
      </c>
      <c r="AE32" s="3">
        <v>10.3</v>
      </c>
      <c r="AF32" s="3">
        <v>3.5</v>
      </c>
      <c r="AG32" s="3">
        <v>10.199999999999999</v>
      </c>
      <c r="AH32" s="3">
        <v>4.4000000000000004</v>
      </c>
      <c r="AI32" s="3">
        <v>10.199999999999999</v>
      </c>
      <c r="AJ32" s="3">
        <v>4.3</v>
      </c>
      <c r="AK32" s="3">
        <v>10.199999999999999</v>
      </c>
      <c r="AL32" s="3">
        <v>4.3</v>
      </c>
      <c r="AS32" s="3" t="str">
        <f t="shared" si="0"/>
        <v>col</v>
      </c>
      <c r="AT32" s="3" t="str">
        <f t="shared" si="1"/>
        <v>2</v>
      </c>
      <c r="AX32" s="1"/>
    </row>
    <row r="33" spans="1:50" x14ac:dyDescent="0.35">
      <c r="A33" s="1" t="s">
        <v>27</v>
      </c>
      <c r="B33" t="s">
        <v>20</v>
      </c>
      <c r="C33">
        <v>4</v>
      </c>
      <c r="D33">
        <v>7</v>
      </c>
      <c r="E33">
        <v>12</v>
      </c>
      <c r="F33">
        <v>50</v>
      </c>
      <c r="G33">
        <v>30</v>
      </c>
      <c r="H33">
        <v>7</v>
      </c>
      <c r="I33">
        <v>1.075</v>
      </c>
      <c r="J33">
        <v>0</v>
      </c>
      <c r="K33" s="9">
        <v>3</v>
      </c>
      <c r="L33">
        <v>6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v>3</v>
      </c>
      <c r="T33">
        <v>0</v>
      </c>
      <c r="U33">
        <v>0</v>
      </c>
      <c r="V33">
        <v>0</v>
      </c>
      <c r="W33">
        <v>0</v>
      </c>
      <c r="X33">
        <v>0.95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S33" s="3" t="str">
        <f t="shared" si="0"/>
        <v>col</v>
      </c>
      <c r="AT33" s="3" t="str">
        <f t="shared" si="1"/>
        <v>2</v>
      </c>
      <c r="AX33" s="1"/>
    </row>
    <row r="34" spans="1:50" x14ac:dyDescent="0.35">
      <c r="A34" s="1" t="s">
        <v>27</v>
      </c>
      <c r="B34" t="s">
        <v>20</v>
      </c>
      <c r="C34">
        <v>4</v>
      </c>
      <c r="D34">
        <v>7</v>
      </c>
      <c r="E34">
        <v>13</v>
      </c>
      <c r="F34">
        <v>62</v>
      </c>
      <c r="G34">
        <v>52</v>
      </c>
      <c r="H34">
        <v>8</v>
      </c>
      <c r="I34">
        <v>4.2750000000000004</v>
      </c>
      <c r="J34">
        <v>0</v>
      </c>
      <c r="K34" s="9">
        <v>7</v>
      </c>
      <c r="L34">
        <v>1</v>
      </c>
      <c r="M34">
        <v>1</v>
      </c>
      <c r="N34">
        <v>7</v>
      </c>
      <c r="O34">
        <v>2</v>
      </c>
      <c r="P34">
        <v>0</v>
      </c>
      <c r="Q34">
        <v>0</v>
      </c>
      <c r="R34">
        <v>4</v>
      </c>
      <c r="S34">
        <v>1</v>
      </c>
      <c r="T34">
        <v>12</v>
      </c>
      <c r="U34">
        <v>5.2</v>
      </c>
      <c r="V34">
        <v>12</v>
      </c>
      <c r="W34">
        <v>5.6</v>
      </c>
      <c r="X34">
        <v>3</v>
      </c>
      <c r="Y34">
        <v>0</v>
      </c>
      <c r="Z34">
        <v>5</v>
      </c>
      <c r="AA34" s="3">
        <v>10.1</v>
      </c>
      <c r="AB34" s="3">
        <v>4.2</v>
      </c>
      <c r="AC34" s="3">
        <v>10.5</v>
      </c>
      <c r="AD34" s="3">
        <v>4.3</v>
      </c>
      <c r="AE34" s="3">
        <v>10.6</v>
      </c>
      <c r="AF34" s="3">
        <v>4.0999999999999996</v>
      </c>
      <c r="AG34" s="3">
        <v>10.6</v>
      </c>
      <c r="AH34" s="3">
        <v>4.5</v>
      </c>
      <c r="AI34" s="3">
        <v>10</v>
      </c>
      <c r="AJ34" s="3">
        <v>4.0999999999999996</v>
      </c>
      <c r="AK34" s="3">
        <v>10.3</v>
      </c>
      <c r="AL34" s="3">
        <v>3.4</v>
      </c>
      <c r="AS34" s="3" t="str">
        <f t="shared" si="0"/>
        <v>col</v>
      </c>
      <c r="AT34" s="3" t="str">
        <f t="shared" si="1"/>
        <v>2</v>
      </c>
      <c r="AX34" s="1"/>
    </row>
    <row r="35" spans="1:50" x14ac:dyDescent="0.35">
      <c r="A35" s="1" t="s">
        <v>27</v>
      </c>
      <c r="B35" t="s">
        <v>20</v>
      </c>
      <c r="C35">
        <v>4</v>
      </c>
      <c r="D35">
        <v>7</v>
      </c>
      <c r="E35">
        <v>14</v>
      </c>
      <c r="K35" s="9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S35" s="3" t="str">
        <f t="shared" si="0"/>
        <v>col</v>
      </c>
      <c r="AT35" s="3" t="str">
        <f t="shared" si="1"/>
        <v>2</v>
      </c>
      <c r="AX35" s="1"/>
    </row>
    <row r="36" spans="1:50" x14ac:dyDescent="0.35">
      <c r="A36" s="1" t="s">
        <v>27</v>
      </c>
      <c r="B36" t="s">
        <v>20</v>
      </c>
      <c r="C36">
        <v>4</v>
      </c>
      <c r="D36">
        <v>7</v>
      </c>
      <c r="E36">
        <v>15</v>
      </c>
      <c r="F36">
        <v>65</v>
      </c>
      <c r="G36">
        <v>57</v>
      </c>
      <c r="H36">
        <v>8</v>
      </c>
      <c r="I36">
        <v>2.0499999999999998</v>
      </c>
      <c r="J36">
        <v>0</v>
      </c>
      <c r="K36">
        <v>9</v>
      </c>
      <c r="L36">
        <v>2</v>
      </c>
      <c r="M36">
        <v>0</v>
      </c>
      <c r="N36">
        <v>7</v>
      </c>
      <c r="O36">
        <v>0</v>
      </c>
      <c r="P36">
        <v>1</v>
      </c>
      <c r="Q36">
        <v>0</v>
      </c>
      <c r="R36">
        <v>3</v>
      </c>
      <c r="S36">
        <v>3</v>
      </c>
      <c r="T36">
        <v>16</v>
      </c>
      <c r="U36">
        <v>3.7</v>
      </c>
      <c r="V36">
        <v>12</v>
      </c>
      <c r="W36">
        <v>4</v>
      </c>
      <c r="X36">
        <v>1.925</v>
      </c>
      <c r="Y36">
        <v>0</v>
      </c>
      <c r="Z36">
        <v>5</v>
      </c>
      <c r="AA36" s="3">
        <v>10.199999999999999</v>
      </c>
      <c r="AB36" s="3">
        <v>4.2</v>
      </c>
      <c r="AC36" s="3">
        <v>10.1</v>
      </c>
      <c r="AD36" s="3">
        <v>4</v>
      </c>
      <c r="AE36" s="3">
        <v>10.1</v>
      </c>
      <c r="AF36" s="3">
        <v>3.7</v>
      </c>
      <c r="AG36" s="3">
        <v>10</v>
      </c>
      <c r="AH36" s="3">
        <v>3.9</v>
      </c>
      <c r="AI36" s="3">
        <v>10.3</v>
      </c>
      <c r="AJ36" s="3">
        <v>3.3</v>
      </c>
      <c r="AK36" s="3">
        <v>10.3</v>
      </c>
      <c r="AL36" s="3">
        <v>3</v>
      </c>
      <c r="AS36" s="3" t="str">
        <f t="shared" si="0"/>
        <v>col</v>
      </c>
      <c r="AT36" s="3" t="str">
        <f t="shared" si="1"/>
        <v>2</v>
      </c>
      <c r="AX36" s="1"/>
    </row>
    <row r="37" spans="1:50" x14ac:dyDescent="0.35">
      <c r="A37" s="1" t="s">
        <v>27</v>
      </c>
      <c r="B37" t="s">
        <v>20</v>
      </c>
      <c r="C37">
        <v>4</v>
      </c>
      <c r="D37">
        <v>7</v>
      </c>
      <c r="E37">
        <v>16</v>
      </c>
      <c r="F37">
        <v>96</v>
      </c>
      <c r="G37">
        <v>46</v>
      </c>
      <c r="H37">
        <v>5</v>
      </c>
      <c r="I37">
        <v>1.375</v>
      </c>
      <c r="J37">
        <v>1</v>
      </c>
      <c r="K37">
        <v>2</v>
      </c>
      <c r="L37">
        <v>2</v>
      </c>
      <c r="M37">
        <v>0</v>
      </c>
      <c r="N37">
        <v>3</v>
      </c>
      <c r="O37">
        <v>0</v>
      </c>
      <c r="P37">
        <v>0</v>
      </c>
      <c r="Q37">
        <v>0</v>
      </c>
      <c r="R37">
        <v>2</v>
      </c>
      <c r="S37">
        <v>1</v>
      </c>
      <c r="T37">
        <v>15</v>
      </c>
      <c r="U37">
        <v>6.3</v>
      </c>
      <c r="V37">
        <v>7</v>
      </c>
      <c r="W37">
        <v>5.4</v>
      </c>
      <c r="X37">
        <f>0.825+0.575</f>
        <v>1.4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S37" s="3" t="str">
        <f t="shared" si="0"/>
        <v>col</v>
      </c>
      <c r="AT37" s="3" t="str">
        <f t="shared" si="1"/>
        <v>2</v>
      </c>
      <c r="AX37" s="1"/>
    </row>
    <row r="38" spans="1:50" x14ac:dyDescent="0.35">
      <c r="A38" s="1" t="s">
        <v>27</v>
      </c>
      <c r="B38" t="s">
        <v>20</v>
      </c>
      <c r="C38">
        <v>4</v>
      </c>
      <c r="D38">
        <v>7</v>
      </c>
      <c r="E38">
        <v>17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S38" s="3" t="str">
        <f t="shared" si="0"/>
        <v>col</v>
      </c>
      <c r="AT38" s="3" t="str">
        <f t="shared" si="1"/>
        <v>2</v>
      </c>
      <c r="AX38" s="1"/>
    </row>
    <row r="39" spans="1:50" x14ac:dyDescent="0.35">
      <c r="A39" s="1" t="s">
        <v>27</v>
      </c>
      <c r="B39" t="s">
        <v>20</v>
      </c>
      <c r="C39">
        <v>4</v>
      </c>
      <c r="D39">
        <v>7</v>
      </c>
      <c r="E39">
        <v>18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S39" s="3" t="str">
        <f t="shared" si="0"/>
        <v>col</v>
      </c>
      <c r="AT39" s="3" t="str">
        <f t="shared" si="1"/>
        <v>2</v>
      </c>
      <c r="AX39" s="1"/>
    </row>
    <row r="40" spans="1:50" x14ac:dyDescent="0.35">
      <c r="A40" s="1" t="s">
        <v>27</v>
      </c>
      <c r="B40" t="s">
        <v>20</v>
      </c>
      <c r="C40">
        <v>4</v>
      </c>
      <c r="D40">
        <v>7</v>
      </c>
      <c r="E40">
        <v>19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S40" s="3" t="str">
        <f t="shared" si="0"/>
        <v>col</v>
      </c>
      <c r="AT40" s="3" t="str">
        <f t="shared" si="1"/>
        <v>2</v>
      </c>
      <c r="AX40" s="1"/>
    </row>
    <row r="41" spans="1:50" x14ac:dyDescent="0.35">
      <c r="A41" s="1" t="s">
        <v>27</v>
      </c>
      <c r="B41" t="s">
        <v>20</v>
      </c>
      <c r="C41">
        <v>4</v>
      </c>
      <c r="D41">
        <v>7</v>
      </c>
      <c r="E41">
        <v>20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S41" s="3" t="str">
        <f t="shared" si="0"/>
        <v>col</v>
      </c>
      <c r="AT41" s="3" t="str">
        <f t="shared" si="1"/>
        <v>2</v>
      </c>
      <c r="AX41" s="1"/>
    </row>
    <row r="42" spans="1:50" x14ac:dyDescent="0.35">
      <c r="A42" s="1" t="s">
        <v>27</v>
      </c>
      <c r="B42" t="s">
        <v>13</v>
      </c>
      <c r="C42">
        <v>5</v>
      </c>
      <c r="D42">
        <v>9</v>
      </c>
      <c r="E42">
        <v>1</v>
      </c>
      <c r="F42">
        <v>20</v>
      </c>
      <c r="G42">
        <v>40</v>
      </c>
      <c r="H42">
        <v>10</v>
      </c>
      <c r="I42">
        <v>1.2</v>
      </c>
      <c r="J42">
        <v>0</v>
      </c>
      <c r="K42">
        <v>7</v>
      </c>
      <c r="L42">
        <v>0</v>
      </c>
      <c r="M42">
        <v>0</v>
      </c>
      <c r="N42">
        <v>7</v>
      </c>
      <c r="O42">
        <v>5</v>
      </c>
      <c r="P42">
        <v>1</v>
      </c>
      <c r="Q42">
        <v>0</v>
      </c>
      <c r="R42">
        <v>1</v>
      </c>
      <c r="S42">
        <v>0</v>
      </c>
      <c r="T42">
        <v>15</v>
      </c>
      <c r="U42">
        <v>6.9</v>
      </c>
      <c r="V42">
        <v>9</v>
      </c>
      <c r="W42">
        <v>3.5</v>
      </c>
      <c r="X42">
        <v>1.55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7">
        <v>3000.3</v>
      </c>
      <c r="AN42" s="7">
        <v>274.3</v>
      </c>
      <c r="AO42" s="7">
        <v>3000</v>
      </c>
      <c r="AP42" s="7">
        <v>268.7</v>
      </c>
      <c r="AQ42" s="7">
        <v>3000</v>
      </c>
      <c r="AR42" s="7">
        <v>290.60000000000002</v>
      </c>
      <c r="AS42" s="3" t="str">
        <f t="shared" si="0"/>
        <v xml:space="preserve">28 </v>
      </c>
      <c r="AT42" s="3" t="str">
        <f t="shared" si="1"/>
        <v>1</v>
      </c>
      <c r="AX42" s="1"/>
    </row>
    <row r="43" spans="1:50" x14ac:dyDescent="0.35">
      <c r="A43" s="1" t="s">
        <v>27</v>
      </c>
      <c r="B43" t="s">
        <v>13</v>
      </c>
      <c r="C43">
        <v>5</v>
      </c>
      <c r="D43">
        <v>9</v>
      </c>
      <c r="E43">
        <v>2</v>
      </c>
      <c r="I43">
        <v>0.85</v>
      </c>
      <c r="J43">
        <v>0</v>
      </c>
      <c r="L43">
        <v>0</v>
      </c>
      <c r="X43">
        <v>0.8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S43" s="3" t="str">
        <f t="shared" si="0"/>
        <v xml:space="preserve">28 </v>
      </c>
      <c r="AT43" s="3" t="str">
        <f t="shared" si="1"/>
        <v>1</v>
      </c>
      <c r="AX43" s="1"/>
    </row>
    <row r="44" spans="1:50" x14ac:dyDescent="0.35">
      <c r="A44" s="1" t="s">
        <v>27</v>
      </c>
      <c r="B44" t="s">
        <v>13</v>
      </c>
      <c r="C44">
        <v>5</v>
      </c>
      <c r="D44">
        <v>9</v>
      </c>
      <c r="E44">
        <v>3</v>
      </c>
      <c r="F44">
        <v>60</v>
      </c>
      <c r="G44">
        <v>90</v>
      </c>
      <c r="H44">
        <v>20</v>
      </c>
      <c r="I44">
        <v>4.8</v>
      </c>
      <c r="J44">
        <v>0</v>
      </c>
      <c r="K44">
        <v>11</v>
      </c>
      <c r="L44">
        <v>0</v>
      </c>
      <c r="M44">
        <v>0</v>
      </c>
      <c r="N44">
        <v>10</v>
      </c>
      <c r="O44">
        <v>1</v>
      </c>
      <c r="P44">
        <v>4</v>
      </c>
      <c r="Q44">
        <v>2</v>
      </c>
      <c r="R44">
        <v>2</v>
      </c>
      <c r="S44">
        <v>1</v>
      </c>
      <c r="T44">
        <v>34</v>
      </c>
      <c r="U44">
        <v>7.4</v>
      </c>
      <c r="V44">
        <v>10</v>
      </c>
      <c r="W44">
        <v>5</v>
      </c>
      <c r="X44">
        <v>4.5999999999999996</v>
      </c>
      <c r="Y44">
        <v>20</v>
      </c>
      <c r="Z44">
        <v>30</v>
      </c>
      <c r="AA44" s="3">
        <v>10.1058</v>
      </c>
      <c r="AB44" s="3">
        <v>4.1547999999999998</v>
      </c>
      <c r="AC44" s="3">
        <v>10.017200000000001</v>
      </c>
      <c r="AD44" s="3">
        <v>3.2728000000000002</v>
      </c>
      <c r="AE44" s="3">
        <v>10.3005</v>
      </c>
      <c r="AF44" s="3">
        <v>3.6316000000000002</v>
      </c>
      <c r="AG44" s="3">
        <v>10.120200000000001</v>
      </c>
      <c r="AH44" s="3">
        <v>4.5530999999999997</v>
      </c>
      <c r="AI44" s="3">
        <v>10.0258</v>
      </c>
      <c r="AJ44" s="3">
        <v>4.1402999999999999</v>
      </c>
      <c r="AK44" s="3">
        <v>10.1052</v>
      </c>
      <c r="AL44" s="3">
        <v>4.2945000000000002</v>
      </c>
      <c r="AS44" s="3" t="str">
        <f t="shared" si="0"/>
        <v xml:space="preserve">28 </v>
      </c>
      <c r="AT44" s="3" t="str">
        <f t="shared" si="1"/>
        <v>1</v>
      </c>
      <c r="AX44" s="1"/>
    </row>
    <row r="45" spans="1:50" x14ac:dyDescent="0.35">
      <c r="A45" s="1" t="s">
        <v>27</v>
      </c>
      <c r="B45" t="s">
        <v>13</v>
      </c>
      <c r="C45">
        <v>5</v>
      </c>
      <c r="D45">
        <v>9</v>
      </c>
      <c r="E45">
        <v>4</v>
      </c>
      <c r="I45">
        <v>2.2999999999999998</v>
      </c>
      <c r="J45">
        <v>0</v>
      </c>
      <c r="L45">
        <v>0</v>
      </c>
      <c r="X45">
        <v>2.25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S45" s="3" t="str">
        <f t="shared" si="0"/>
        <v xml:space="preserve">28 </v>
      </c>
      <c r="AT45" s="3" t="str">
        <f t="shared" si="1"/>
        <v>1</v>
      </c>
      <c r="AX45" s="1"/>
    </row>
    <row r="46" spans="1:50" x14ac:dyDescent="0.35">
      <c r="A46" s="1" t="s">
        <v>27</v>
      </c>
      <c r="B46" t="s">
        <v>13</v>
      </c>
      <c r="C46">
        <v>5</v>
      </c>
      <c r="D46">
        <v>9</v>
      </c>
      <c r="E46">
        <v>5</v>
      </c>
      <c r="F46">
        <v>64</v>
      </c>
      <c r="G46">
        <v>63</v>
      </c>
      <c r="H46">
        <v>15</v>
      </c>
      <c r="I46">
        <v>4</v>
      </c>
      <c r="J46">
        <v>0</v>
      </c>
      <c r="K46">
        <v>11</v>
      </c>
      <c r="L46">
        <v>3</v>
      </c>
      <c r="M46">
        <v>0</v>
      </c>
      <c r="N46">
        <v>8</v>
      </c>
      <c r="O46">
        <v>2</v>
      </c>
      <c r="P46">
        <v>3</v>
      </c>
      <c r="Q46">
        <v>0</v>
      </c>
      <c r="R46">
        <v>1</v>
      </c>
      <c r="S46">
        <v>2</v>
      </c>
      <c r="T46">
        <v>3</v>
      </c>
      <c r="U46">
        <v>9.3000000000000007</v>
      </c>
      <c r="V46">
        <v>6</v>
      </c>
      <c r="W46">
        <v>4.7</v>
      </c>
      <c r="X46">
        <v>3.8</v>
      </c>
      <c r="Y46">
        <v>100</v>
      </c>
      <c r="Z46">
        <v>30</v>
      </c>
      <c r="AA46" s="3">
        <v>10.0875</v>
      </c>
      <c r="AB46" s="3">
        <v>3.4769000000000001</v>
      </c>
      <c r="AC46" s="3">
        <v>10.0122</v>
      </c>
      <c r="AD46" s="3">
        <v>3.2250999999999999</v>
      </c>
      <c r="AE46" s="3">
        <v>10.2829</v>
      </c>
      <c r="AF46" s="3">
        <v>3.7768999999999999</v>
      </c>
      <c r="AG46" s="3">
        <v>10.1905</v>
      </c>
      <c r="AH46" s="3">
        <v>4.5073999999999996</v>
      </c>
      <c r="AI46" s="3">
        <v>10.0847</v>
      </c>
      <c r="AJ46" s="3">
        <v>4.2449000000000003</v>
      </c>
      <c r="AK46" s="3">
        <v>10.073399999999999</v>
      </c>
      <c r="AL46" s="3">
        <v>4.3150000000000004</v>
      </c>
      <c r="AS46" s="3" t="str">
        <f t="shared" si="0"/>
        <v xml:space="preserve">28 </v>
      </c>
      <c r="AT46" s="3" t="str">
        <f t="shared" si="1"/>
        <v>1</v>
      </c>
      <c r="AX46" s="1"/>
    </row>
    <row r="47" spans="1:50" x14ac:dyDescent="0.35">
      <c r="A47" s="1" t="s">
        <v>27</v>
      </c>
      <c r="B47" t="s">
        <v>13</v>
      </c>
      <c r="C47">
        <v>5</v>
      </c>
      <c r="D47">
        <v>9</v>
      </c>
      <c r="E47">
        <v>6</v>
      </c>
      <c r="I47">
        <v>0.3</v>
      </c>
      <c r="J47">
        <v>0</v>
      </c>
      <c r="L47">
        <v>0</v>
      </c>
      <c r="X47">
        <v>0.25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S47" s="3" t="str">
        <f t="shared" si="0"/>
        <v xml:space="preserve">28 </v>
      </c>
      <c r="AT47" s="3" t="str">
        <f t="shared" si="1"/>
        <v>1</v>
      </c>
      <c r="AX47" s="1"/>
    </row>
    <row r="48" spans="1:50" x14ac:dyDescent="0.35">
      <c r="A48" s="1" t="s">
        <v>27</v>
      </c>
      <c r="B48" t="s">
        <v>13</v>
      </c>
      <c r="C48">
        <v>5</v>
      </c>
      <c r="D48">
        <v>9</v>
      </c>
      <c r="E48">
        <v>7</v>
      </c>
      <c r="F48">
        <v>96</v>
      </c>
      <c r="G48">
        <v>70</v>
      </c>
      <c r="H48">
        <v>20</v>
      </c>
      <c r="I48">
        <v>3</v>
      </c>
      <c r="J48">
        <v>0</v>
      </c>
      <c r="K48">
        <v>10</v>
      </c>
      <c r="L48">
        <v>1</v>
      </c>
      <c r="M48">
        <v>2</v>
      </c>
      <c r="N48">
        <v>10</v>
      </c>
      <c r="O48">
        <v>3</v>
      </c>
      <c r="P48">
        <v>2</v>
      </c>
      <c r="Q48">
        <v>2</v>
      </c>
      <c r="R48">
        <v>1</v>
      </c>
      <c r="S48">
        <v>1</v>
      </c>
      <c r="T48">
        <v>32</v>
      </c>
      <c r="U48">
        <v>5.7</v>
      </c>
      <c r="V48">
        <v>6</v>
      </c>
      <c r="W48">
        <v>4.3</v>
      </c>
      <c r="X48">
        <v>3.1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S48" s="3" t="str">
        <f t="shared" si="0"/>
        <v xml:space="preserve">28 </v>
      </c>
      <c r="AT48" s="3" t="str">
        <f t="shared" si="1"/>
        <v>1</v>
      </c>
      <c r="AX48" s="1"/>
    </row>
    <row r="49" spans="1:50" x14ac:dyDescent="0.35">
      <c r="A49" s="1" t="s">
        <v>27</v>
      </c>
      <c r="B49" t="s">
        <v>13</v>
      </c>
      <c r="C49">
        <v>5</v>
      </c>
      <c r="D49">
        <v>9</v>
      </c>
      <c r="E49">
        <v>8</v>
      </c>
      <c r="F49">
        <v>84</v>
      </c>
      <c r="G49">
        <v>70</v>
      </c>
      <c r="H49">
        <v>10</v>
      </c>
      <c r="I49">
        <v>1.65</v>
      </c>
      <c r="J49">
        <v>1</v>
      </c>
      <c r="K49">
        <v>5</v>
      </c>
      <c r="L49">
        <v>0</v>
      </c>
      <c r="M49">
        <v>0</v>
      </c>
      <c r="N49">
        <v>4</v>
      </c>
      <c r="O49">
        <v>0</v>
      </c>
      <c r="P49">
        <v>0</v>
      </c>
      <c r="Q49">
        <v>0</v>
      </c>
      <c r="R49">
        <v>3</v>
      </c>
      <c r="S49">
        <v>1</v>
      </c>
      <c r="T49">
        <v>43</v>
      </c>
      <c r="U49">
        <v>5.2</v>
      </c>
      <c r="V49">
        <v>23</v>
      </c>
      <c r="W49">
        <v>4.5999999999999996</v>
      </c>
      <c r="X49">
        <v>1.5</v>
      </c>
      <c r="Y49">
        <v>100</v>
      </c>
      <c r="Z49">
        <v>100</v>
      </c>
      <c r="AA49" s="3">
        <v>10.066700000000001</v>
      </c>
      <c r="AB49" s="3">
        <v>3.4319999999999999</v>
      </c>
      <c r="AC49" s="3">
        <v>10.100199999999999</v>
      </c>
      <c r="AD49" s="3">
        <v>3.7461000000000002</v>
      </c>
      <c r="AE49" s="3">
        <v>10.277799999999999</v>
      </c>
      <c r="AF49" s="3">
        <v>3.8849999999999998</v>
      </c>
      <c r="AG49" s="3">
        <v>10.1015</v>
      </c>
      <c r="AH49" s="3">
        <v>4.5359999999999996</v>
      </c>
      <c r="AI49" s="3">
        <v>10.1083</v>
      </c>
      <c r="AJ49" s="3">
        <v>4.4245000000000001</v>
      </c>
      <c r="AK49" s="3">
        <v>10.1092</v>
      </c>
      <c r="AL49" s="3">
        <v>4.5578000000000003</v>
      </c>
      <c r="AS49" s="3" t="str">
        <f t="shared" si="0"/>
        <v xml:space="preserve">28 </v>
      </c>
      <c r="AT49" s="3" t="str">
        <f t="shared" si="1"/>
        <v>1</v>
      </c>
      <c r="AX49" s="1"/>
    </row>
    <row r="50" spans="1:50" x14ac:dyDescent="0.35">
      <c r="A50" s="1" t="s">
        <v>27</v>
      </c>
      <c r="B50" t="s">
        <v>13</v>
      </c>
      <c r="C50">
        <v>5</v>
      </c>
      <c r="D50">
        <v>9</v>
      </c>
      <c r="E50">
        <v>9</v>
      </c>
      <c r="I50">
        <v>3</v>
      </c>
      <c r="J50">
        <v>0</v>
      </c>
      <c r="L50">
        <v>0</v>
      </c>
      <c r="X50">
        <v>2.95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S50" s="3" t="str">
        <f t="shared" si="0"/>
        <v xml:space="preserve">28 </v>
      </c>
      <c r="AT50" s="3" t="str">
        <f t="shared" si="1"/>
        <v>1</v>
      </c>
      <c r="AX50" s="1"/>
    </row>
    <row r="51" spans="1:50" x14ac:dyDescent="0.35">
      <c r="A51" s="1" t="s">
        <v>27</v>
      </c>
      <c r="B51" t="s">
        <v>13</v>
      </c>
      <c r="C51">
        <v>5</v>
      </c>
      <c r="D51">
        <v>9</v>
      </c>
      <c r="E51">
        <v>10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S51" s="3" t="str">
        <f t="shared" si="0"/>
        <v xml:space="preserve">28 </v>
      </c>
      <c r="AT51" s="3" t="str">
        <f t="shared" si="1"/>
        <v>1</v>
      </c>
      <c r="AX51" s="1"/>
    </row>
    <row r="52" spans="1:50" x14ac:dyDescent="0.35">
      <c r="A52" s="1" t="s">
        <v>27</v>
      </c>
      <c r="B52" t="s">
        <v>13</v>
      </c>
      <c r="C52">
        <v>5</v>
      </c>
      <c r="D52">
        <v>9</v>
      </c>
      <c r="E52">
        <v>11</v>
      </c>
      <c r="F52">
        <v>20</v>
      </c>
      <c r="G52">
        <v>30</v>
      </c>
      <c r="H52">
        <v>10</v>
      </c>
      <c r="I52">
        <v>0.3</v>
      </c>
      <c r="J52">
        <v>0</v>
      </c>
      <c r="K52">
        <v>2</v>
      </c>
      <c r="L52">
        <v>0</v>
      </c>
      <c r="M52">
        <v>0</v>
      </c>
      <c r="N52">
        <v>2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0.25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S52" s="3" t="str">
        <f t="shared" si="0"/>
        <v xml:space="preserve">28 </v>
      </c>
      <c r="AT52" s="3" t="str">
        <f t="shared" si="1"/>
        <v>1</v>
      </c>
      <c r="AX52" s="1"/>
    </row>
    <row r="53" spans="1:50" x14ac:dyDescent="0.35">
      <c r="A53" s="1" t="s">
        <v>27</v>
      </c>
      <c r="B53" t="s">
        <v>13</v>
      </c>
      <c r="C53">
        <v>5</v>
      </c>
      <c r="D53">
        <v>9</v>
      </c>
      <c r="E53">
        <v>12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S53" s="3" t="str">
        <f t="shared" si="0"/>
        <v xml:space="preserve">28 </v>
      </c>
      <c r="AT53" s="3" t="str">
        <f t="shared" si="1"/>
        <v>1</v>
      </c>
      <c r="AX53" s="1"/>
    </row>
    <row r="54" spans="1:50" x14ac:dyDescent="0.35">
      <c r="A54" s="1" t="s">
        <v>27</v>
      </c>
      <c r="B54" t="s">
        <v>13</v>
      </c>
      <c r="C54">
        <v>5</v>
      </c>
      <c r="D54">
        <v>9</v>
      </c>
      <c r="E54">
        <v>13</v>
      </c>
      <c r="F54">
        <v>30</v>
      </c>
      <c r="G54">
        <v>77</v>
      </c>
      <c r="H54">
        <v>15</v>
      </c>
      <c r="I54">
        <v>3.125</v>
      </c>
      <c r="J54">
        <v>2</v>
      </c>
      <c r="K54">
        <v>12</v>
      </c>
      <c r="L54">
        <v>1</v>
      </c>
      <c r="M54">
        <v>0</v>
      </c>
      <c r="N54">
        <v>8</v>
      </c>
      <c r="O54">
        <v>1</v>
      </c>
      <c r="P54">
        <v>2</v>
      </c>
      <c r="Q54">
        <v>2</v>
      </c>
      <c r="R54">
        <v>3</v>
      </c>
      <c r="S54">
        <v>0</v>
      </c>
      <c r="T54">
        <v>29</v>
      </c>
      <c r="U54">
        <v>7.7</v>
      </c>
      <c r="V54">
        <v>8</v>
      </c>
      <c r="W54">
        <v>5.9</v>
      </c>
      <c r="X54">
        <v>3.1</v>
      </c>
      <c r="Y54">
        <v>50</v>
      </c>
      <c r="Z54">
        <v>100</v>
      </c>
      <c r="AA54" s="3">
        <v>10.069100000000001</v>
      </c>
      <c r="AB54" s="3">
        <v>3.7783000000000002</v>
      </c>
      <c r="AC54" s="3">
        <v>10.0722</v>
      </c>
      <c r="AD54" s="3">
        <v>3.2955000000000001</v>
      </c>
      <c r="AE54" s="3">
        <v>10.0036</v>
      </c>
      <c r="AF54" s="3">
        <v>3.4681999999999999</v>
      </c>
      <c r="AG54" s="3">
        <v>10.1372</v>
      </c>
      <c r="AH54" s="3">
        <v>4.1047000000000002</v>
      </c>
      <c r="AI54" s="3">
        <v>10.0852</v>
      </c>
      <c r="AJ54" s="3">
        <v>3.8033999999999999</v>
      </c>
      <c r="AK54" s="3">
        <v>10.0961</v>
      </c>
      <c r="AL54" s="3">
        <v>3.7690999999999999</v>
      </c>
      <c r="AS54" s="3" t="str">
        <f t="shared" si="0"/>
        <v xml:space="preserve">28 </v>
      </c>
      <c r="AT54" s="3" t="str">
        <f t="shared" si="1"/>
        <v>1</v>
      </c>
      <c r="AX54" s="1"/>
    </row>
    <row r="55" spans="1:50" x14ac:dyDescent="0.35">
      <c r="A55" s="1" t="s">
        <v>27</v>
      </c>
      <c r="B55" t="s">
        <v>13</v>
      </c>
      <c r="C55">
        <v>5</v>
      </c>
      <c r="D55">
        <v>9</v>
      </c>
      <c r="E55">
        <v>14</v>
      </c>
      <c r="I55">
        <v>0.35</v>
      </c>
      <c r="J55">
        <v>0</v>
      </c>
      <c r="L55">
        <v>0</v>
      </c>
      <c r="X55">
        <v>0.2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S55" s="3" t="str">
        <f t="shared" si="0"/>
        <v xml:space="preserve">28 </v>
      </c>
      <c r="AT55" s="3" t="str">
        <f t="shared" si="1"/>
        <v>1</v>
      </c>
      <c r="AX55" s="1"/>
    </row>
    <row r="56" spans="1:50" x14ac:dyDescent="0.35">
      <c r="A56" s="1" t="s">
        <v>27</v>
      </c>
      <c r="B56" t="s">
        <v>13</v>
      </c>
      <c r="C56">
        <v>5</v>
      </c>
      <c r="D56">
        <v>9</v>
      </c>
      <c r="E56">
        <v>15</v>
      </c>
      <c r="I56">
        <v>1.1499999999999999</v>
      </c>
      <c r="J56">
        <v>0</v>
      </c>
      <c r="L56">
        <v>4</v>
      </c>
      <c r="X56">
        <v>1.1000000000000001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S56" s="3" t="str">
        <f t="shared" si="0"/>
        <v xml:space="preserve">28 </v>
      </c>
      <c r="AT56" s="3" t="str">
        <f t="shared" si="1"/>
        <v>1</v>
      </c>
      <c r="AX56" s="1"/>
    </row>
    <row r="57" spans="1:50" x14ac:dyDescent="0.35">
      <c r="A57" s="1" t="s">
        <v>27</v>
      </c>
      <c r="B57" t="s">
        <v>13</v>
      </c>
      <c r="C57">
        <v>5</v>
      </c>
      <c r="D57">
        <v>9</v>
      </c>
      <c r="E57">
        <v>16</v>
      </c>
      <c r="F57">
        <v>30</v>
      </c>
      <c r="G57">
        <v>40</v>
      </c>
      <c r="H57">
        <v>15</v>
      </c>
      <c r="I57">
        <v>1.925</v>
      </c>
      <c r="J57">
        <v>0</v>
      </c>
      <c r="K57">
        <v>9</v>
      </c>
      <c r="L57">
        <v>5</v>
      </c>
      <c r="M57">
        <v>0</v>
      </c>
      <c r="N57">
        <v>9</v>
      </c>
      <c r="O57">
        <v>2</v>
      </c>
      <c r="P57">
        <v>0</v>
      </c>
      <c r="Q57">
        <v>0</v>
      </c>
      <c r="R57">
        <v>1</v>
      </c>
      <c r="S57">
        <v>6</v>
      </c>
      <c r="T57">
        <v>29</v>
      </c>
      <c r="U57">
        <v>7.7</v>
      </c>
      <c r="V57">
        <v>6</v>
      </c>
      <c r="W57">
        <v>3.8</v>
      </c>
      <c r="X57">
        <v>1.3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S57" s="3" t="str">
        <f t="shared" si="0"/>
        <v xml:space="preserve">28 </v>
      </c>
      <c r="AT57" s="3" t="str">
        <f t="shared" si="1"/>
        <v>1</v>
      </c>
      <c r="AX57" s="1"/>
    </row>
    <row r="58" spans="1:50" x14ac:dyDescent="0.35">
      <c r="A58" s="1" t="s">
        <v>27</v>
      </c>
      <c r="B58" t="s">
        <v>13</v>
      </c>
      <c r="C58">
        <v>5</v>
      </c>
      <c r="D58">
        <v>9</v>
      </c>
      <c r="E58">
        <v>17</v>
      </c>
      <c r="F58">
        <v>70</v>
      </c>
      <c r="G58">
        <v>30</v>
      </c>
      <c r="H58">
        <v>20</v>
      </c>
      <c r="I58">
        <v>1.125</v>
      </c>
      <c r="J58">
        <v>0</v>
      </c>
      <c r="K58">
        <v>2</v>
      </c>
      <c r="L58">
        <v>2</v>
      </c>
      <c r="M58">
        <v>0</v>
      </c>
      <c r="N58">
        <v>2</v>
      </c>
      <c r="O58">
        <v>0</v>
      </c>
      <c r="P58">
        <v>0</v>
      </c>
      <c r="Q58">
        <v>2</v>
      </c>
      <c r="R58">
        <v>0</v>
      </c>
      <c r="S58">
        <v>0</v>
      </c>
      <c r="T58">
        <v>30</v>
      </c>
      <c r="U58">
        <v>6.1</v>
      </c>
      <c r="V58">
        <v>24</v>
      </c>
      <c r="W58">
        <v>5.4</v>
      </c>
      <c r="X58">
        <v>0.95</v>
      </c>
      <c r="Y58">
        <v>100</v>
      </c>
      <c r="Z58">
        <v>100</v>
      </c>
      <c r="AA58" s="3">
        <v>10.073600000000001</v>
      </c>
      <c r="AB58" s="3">
        <v>3.6619999999999999</v>
      </c>
      <c r="AC58" s="3">
        <v>10.0763</v>
      </c>
      <c r="AD58" s="3">
        <v>3.5863999999999998</v>
      </c>
      <c r="AE58" s="3">
        <v>10.024100000000001</v>
      </c>
      <c r="AF58" s="3">
        <v>3.2517999999999998</v>
      </c>
      <c r="AG58" s="3">
        <v>10.0395</v>
      </c>
      <c r="AH58" s="3">
        <v>4.3383000000000003</v>
      </c>
      <c r="AI58" s="3">
        <v>10.0198</v>
      </c>
      <c r="AJ58" s="3">
        <v>4.3110999999999997</v>
      </c>
      <c r="AK58" s="3">
        <v>10.1043</v>
      </c>
      <c r="AL58" s="3">
        <v>4.1167999999999996</v>
      </c>
      <c r="AS58" s="3" t="str">
        <f t="shared" si="0"/>
        <v xml:space="preserve">28 </v>
      </c>
      <c r="AT58" s="3" t="str">
        <f t="shared" si="1"/>
        <v>1</v>
      </c>
      <c r="AX58" s="1"/>
    </row>
    <row r="59" spans="1:50" x14ac:dyDescent="0.35">
      <c r="A59" s="1" t="s">
        <v>27</v>
      </c>
      <c r="B59" t="s">
        <v>13</v>
      </c>
      <c r="C59">
        <v>5</v>
      </c>
      <c r="D59">
        <v>9</v>
      </c>
      <c r="E59">
        <v>18</v>
      </c>
      <c r="I59">
        <v>0.4</v>
      </c>
      <c r="J59">
        <v>0</v>
      </c>
      <c r="L59">
        <v>0</v>
      </c>
      <c r="X59">
        <v>0.35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S59" s="3" t="str">
        <f t="shared" si="0"/>
        <v xml:space="preserve">28 </v>
      </c>
      <c r="AT59" s="3" t="str">
        <f t="shared" si="1"/>
        <v>1</v>
      </c>
      <c r="AX59" s="1"/>
    </row>
    <row r="60" spans="1:50" x14ac:dyDescent="0.35">
      <c r="A60" s="1" t="s">
        <v>27</v>
      </c>
      <c r="B60" t="s">
        <v>13</v>
      </c>
      <c r="C60">
        <v>5</v>
      </c>
      <c r="D60">
        <v>9</v>
      </c>
      <c r="E60">
        <v>19</v>
      </c>
      <c r="I60">
        <v>4.0999999999999996</v>
      </c>
      <c r="J60">
        <v>0</v>
      </c>
      <c r="L60">
        <v>0</v>
      </c>
      <c r="X60">
        <v>3.95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S60" s="3" t="str">
        <f t="shared" si="0"/>
        <v xml:space="preserve">28 </v>
      </c>
      <c r="AT60" s="3" t="str">
        <f t="shared" si="1"/>
        <v>1</v>
      </c>
      <c r="AX60" s="1"/>
    </row>
    <row r="61" spans="1:50" x14ac:dyDescent="0.35">
      <c r="A61" s="1" t="s">
        <v>27</v>
      </c>
      <c r="B61" t="s">
        <v>13</v>
      </c>
      <c r="C61">
        <v>5</v>
      </c>
      <c r="D61">
        <v>9</v>
      </c>
      <c r="E61">
        <v>20</v>
      </c>
      <c r="F61">
        <v>48</v>
      </c>
      <c r="G61">
        <v>68</v>
      </c>
      <c r="H61">
        <v>20</v>
      </c>
      <c r="I61">
        <v>2.8</v>
      </c>
      <c r="J61">
        <v>0</v>
      </c>
      <c r="K61">
        <v>14</v>
      </c>
      <c r="L61">
        <v>1</v>
      </c>
      <c r="M61">
        <v>0</v>
      </c>
      <c r="N61">
        <v>14</v>
      </c>
      <c r="O61">
        <v>3</v>
      </c>
      <c r="P61">
        <v>1</v>
      </c>
      <c r="Q61">
        <v>2</v>
      </c>
      <c r="R61">
        <v>1</v>
      </c>
      <c r="S61">
        <v>7</v>
      </c>
      <c r="T61">
        <v>23</v>
      </c>
      <c r="U61">
        <v>8</v>
      </c>
      <c r="V61">
        <v>8</v>
      </c>
      <c r="W61">
        <v>3.8</v>
      </c>
      <c r="X61">
        <v>2.65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S61" s="3" t="str">
        <f t="shared" si="0"/>
        <v xml:space="preserve">28 </v>
      </c>
      <c r="AT61" s="3" t="str">
        <f t="shared" si="1"/>
        <v>1</v>
      </c>
      <c r="AX61" s="1"/>
    </row>
    <row r="62" spans="1:50" x14ac:dyDescent="0.35">
      <c r="A62" s="1" t="s">
        <v>27</v>
      </c>
      <c r="B62" t="s">
        <v>18</v>
      </c>
      <c r="C62">
        <v>5</v>
      </c>
      <c r="D62">
        <v>9</v>
      </c>
      <c r="E62">
        <v>1</v>
      </c>
      <c r="F62">
        <v>70</v>
      </c>
      <c r="G62">
        <v>60</v>
      </c>
      <c r="H62">
        <v>4</v>
      </c>
      <c r="I62">
        <v>1.5249999999999999</v>
      </c>
      <c r="J62">
        <v>0</v>
      </c>
      <c r="K62">
        <v>4</v>
      </c>
      <c r="L62">
        <v>0</v>
      </c>
      <c r="M62">
        <v>0</v>
      </c>
      <c r="N62">
        <v>3</v>
      </c>
      <c r="O62">
        <v>0</v>
      </c>
      <c r="P62">
        <v>0</v>
      </c>
      <c r="Q62">
        <v>0</v>
      </c>
      <c r="R62">
        <v>1</v>
      </c>
      <c r="S62">
        <v>2</v>
      </c>
      <c r="T62">
        <v>32</v>
      </c>
      <c r="U62">
        <v>4.9000000000000004</v>
      </c>
      <c r="V62">
        <v>0</v>
      </c>
      <c r="W62">
        <v>0</v>
      </c>
      <c r="X62">
        <v>1.375</v>
      </c>
      <c r="Y62">
        <v>30</v>
      </c>
      <c r="AA62" s="3">
        <v>10.4</v>
      </c>
      <c r="AB62" s="3">
        <v>3.7</v>
      </c>
      <c r="AC62" s="3">
        <v>10.4</v>
      </c>
      <c r="AD62" s="3">
        <v>3.6</v>
      </c>
      <c r="AE62" s="3">
        <v>10.1</v>
      </c>
      <c r="AF62" s="3">
        <v>3.6</v>
      </c>
      <c r="AG62" s="3"/>
      <c r="AH62" s="3"/>
      <c r="AI62" s="3"/>
      <c r="AJ62" s="3"/>
      <c r="AK62" s="3"/>
      <c r="AL62" s="3"/>
      <c r="AM62">
        <v>2999.8</v>
      </c>
      <c r="AN62">
        <v>274.5</v>
      </c>
      <c r="AO62">
        <v>3000.1</v>
      </c>
      <c r="AP62">
        <v>279.89999999999998</v>
      </c>
      <c r="AS62" s="3" t="str">
        <f t="shared" si="0"/>
        <v xml:space="preserve">28 </v>
      </c>
      <c r="AT62" s="3" t="str">
        <f t="shared" si="1"/>
        <v>2</v>
      </c>
      <c r="AX62" s="1"/>
    </row>
    <row r="63" spans="1:50" x14ac:dyDescent="0.35">
      <c r="A63" s="1" t="s">
        <v>27</v>
      </c>
      <c r="B63" t="s">
        <v>18</v>
      </c>
      <c r="C63">
        <v>5</v>
      </c>
      <c r="D63">
        <v>9</v>
      </c>
      <c r="E63">
        <v>2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S63" s="3" t="str">
        <f t="shared" si="0"/>
        <v xml:space="preserve">28 </v>
      </c>
      <c r="AT63" s="3" t="str">
        <f t="shared" si="1"/>
        <v>2</v>
      </c>
      <c r="AX63" s="1"/>
    </row>
    <row r="64" spans="1:50" x14ac:dyDescent="0.35">
      <c r="A64" s="1" t="s">
        <v>27</v>
      </c>
      <c r="B64" t="s">
        <v>18</v>
      </c>
      <c r="C64">
        <v>5</v>
      </c>
      <c r="D64">
        <v>9</v>
      </c>
      <c r="E64">
        <v>3</v>
      </c>
      <c r="F64">
        <v>65</v>
      </c>
      <c r="G64">
        <v>42</v>
      </c>
      <c r="H64">
        <v>9</v>
      </c>
      <c r="I64">
        <v>1.425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1.3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s="3" t="str">
        <f t="shared" si="0"/>
        <v xml:space="preserve">28 </v>
      </c>
      <c r="AT64" s="3" t="str">
        <f t="shared" si="1"/>
        <v>2</v>
      </c>
      <c r="AX64" s="1"/>
    </row>
    <row r="65" spans="1:50" x14ac:dyDescent="0.35">
      <c r="A65" s="1" t="s">
        <v>27</v>
      </c>
      <c r="B65" t="s">
        <v>18</v>
      </c>
      <c r="C65">
        <v>5</v>
      </c>
      <c r="D65">
        <v>9</v>
      </c>
      <c r="E65">
        <v>4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s="3" t="str">
        <f t="shared" si="0"/>
        <v xml:space="preserve">28 </v>
      </c>
      <c r="AT65" s="3" t="str">
        <f t="shared" si="1"/>
        <v>2</v>
      </c>
      <c r="AX65" s="1"/>
    </row>
    <row r="66" spans="1:50" x14ac:dyDescent="0.35">
      <c r="A66" s="1" t="s">
        <v>27</v>
      </c>
      <c r="B66" t="s">
        <v>18</v>
      </c>
      <c r="C66">
        <v>5</v>
      </c>
      <c r="D66">
        <v>9</v>
      </c>
      <c r="E66">
        <v>5</v>
      </c>
      <c r="F66">
        <v>45</v>
      </c>
      <c r="G66">
        <v>20</v>
      </c>
      <c r="H66">
        <v>7</v>
      </c>
      <c r="I66">
        <v>0.1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0.1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s="3" t="str">
        <f t="shared" si="0"/>
        <v xml:space="preserve">28 </v>
      </c>
      <c r="AT66" s="3" t="str">
        <f t="shared" si="1"/>
        <v>2</v>
      </c>
      <c r="AX66" s="1"/>
    </row>
    <row r="67" spans="1:50" x14ac:dyDescent="0.35">
      <c r="A67" s="1" t="s">
        <v>27</v>
      </c>
      <c r="B67" t="s">
        <v>18</v>
      </c>
      <c r="C67">
        <v>5</v>
      </c>
      <c r="D67">
        <v>9</v>
      </c>
      <c r="E67">
        <v>6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s="3" t="str">
        <f t="shared" ref="AS67:AS130" si="2">LEFT(B67,3)</f>
        <v xml:space="preserve">28 </v>
      </c>
      <c r="AT67" s="3" t="str">
        <f t="shared" ref="AT67:AT130" si="3">RIGHT(B67,1)</f>
        <v>2</v>
      </c>
      <c r="AX67" s="1"/>
    </row>
    <row r="68" spans="1:50" x14ac:dyDescent="0.35">
      <c r="A68" s="1" t="s">
        <v>27</v>
      </c>
      <c r="B68" t="s">
        <v>18</v>
      </c>
      <c r="C68">
        <v>5</v>
      </c>
      <c r="D68">
        <v>9</v>
      </c>
      <c r="E68">
        <v>7</v>
      </c>
      <c r="F68">
        <v>40</v>
      </c>
      <c r="G68">
        <v>46</v>
      </c>
      <c r="H68">
        <v>9</v>
      </c>
      <c r="I68">
        <v>0.6</v>
      </c>
      <c r="J68">
        <v>1</v>
      </c>
      <c r="K68">
        <v>1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0.52500000000000002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s="3" t="str">
        <f t="shared" si="2"/>
        <v xml:space="preserve">28 </v>
      </c>
      <c r="AT68" s="3" t="str">
        <f t="shared" si="3"/>
        <v>2</v>
      </c>
      <c r="AX68" s="1"/>
    </row>
    <row r="69" spans="1:50" x14ac:dyDescent="0.35">
      <c r="A69" s="1" t="s">
        <v>27</v>
      </c>
      <c r="B69" t="s">
        <v>18</v>
      </c>
      <c r="C69">
        <v>5</v>
      </c>
      <c r="D69">
        <v>9</v>
      </c>
      <c r="E69">
        <v>8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S69" s="3" t="str">
        <f t="shared" si="2"/>
        <v xml:space="preserve">28 </v>
      </c>
      <c r="AT69" s="3" t="str">
        <f t="shared" si="3"/>
        <v>2</v>
      </c>
      <c r="AX69" s="1"/>
    </row>
    <row r="70" spans="1:50" x14ac:dyDescent="0.35">
      <c r="A70" s="1" t="s">
        <v>27</v>
      </c>
      <c r="B70" t="s">
        <v>18</v>
      </c>
      <c r="C70">
        <v>5</v>
      </c>
      <c r="D70">
        <v>9</v>
      </c>
      <c r="E70">
        <v>9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S70" s="3" t="str">
        <f t="shared" si="2"/>
        <v xml:space="preserve">28 </v>
      </c>
      <c r="AT70" s="3" t="str">
        <f t="shared" si="3"/>
        <v>2</v>
      </c>
      <c r="AX70" s="1"/>
    </row>
    <row r="71" spans="1:50" x14ac:dyDescent="0.35">
      <c r="A71" s="1" t="s">
        <v>27</v>
      </c>
      <c r="B71" t="s">
        <v>18</v>
      </c>
      <c r="C71">
        <v>5</v>
      </c>
      <c r="D71">
        <v>9</v>
      </c>
      <c r="E71">
        <v>10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S71" s="3" t="str">
        <f t="shared" si="2"/>
        <v xml:space="preserve">28 </v>
      </c>
      <c r="AT71" s="3" t="str">
        <f t="shared" si="3"/>
        <v>2</v>
      </c>
      <c r="AX71" s="1"/>
    </row>
    <row r="72" spans="1:50" x14ac:dyDescent="0.35">
      <c r="A72" s="1" t="s">
        <v>27</v>
      </c>
      <c r="B72" t="s">
        <v>18</v>
      </c>
      <c r="C72">
        <v>5</v>
      </c>
      <c r="D72">
        <v>9</v>
      </c>
      <c r="E72">
        <v>11</v>
      </c>
      <c r="F72">
        <v>60</v>
      </c>
      <c r="G72">
        <v>40</v>
      </c>
      <c r="H72">
        <v>12</v>
      </c>
      <c r="I72">
        <v>0.72499999999999998</v>
      </c>
      <c r="J72">
        <v>0</v>
      </c>
      <c r="K72">
        <v>3</v>
      </c>
      <c r="L72">
        <v>5</v>
      </c>
      <c r="M72">
        <v>0</v>
      </c>
      <c r="N72">
        <v>2</v>
      </c>
      <c r="O72">
        <v>0</v>
      </c>
      <c r="P72">
        <v>1</v>
      </c>
      <c r="Q72">
        <v>0</v>
      </c>
      <c r="R72">
        <v>1</v>
      </c>
      <c r="S72">
        <v>0</v>
      </c>
      <c r="T72">
        <v>35</v>
      </c>
      <c r="U72">
        <v>4.3</v>
      </c>
      <c r="V72">
        <v>0</v>
      </c>
      <c r="W72">
        <v>0</v>
      </c>
      <c r="X72">
        <v>0.6</v>
      </c>
      <c r="Y72">
        <v>30</v>
      </c>
      <c r="AA72" s="3">
        <v>10.6</v>
      </c>
      <c r="AB72" s="3">
        <v>3.3</v>
      </c>
      <c r="AC72" s="3">
        <v>10.6</v>
      </c>
      <c r="AD72" s="3">
        <v>3</v>
      </c>
      <c r="AE72" s="3">
        <v>10.1</v>
      </c>
      <c r="AF72" s="3">
        <v>2.9</v>
      </c>
      <c r="AG72" s="3"/>
      <c r="AH72" s="3"/>
      <c r="AI72" s="3"/>
      <c r="AJ72" s="3"/>
      <c r="AK72" s="3"/>
      <c r="AL72" s="3"/>
      <c r="AS72" s="3" t="str">
        <f t="shared" si="2"/>
        <v xml:space="preserve">28 </v>
      </c>
      <c r="AT72" s="3" t="str">
        <f t="shared" si="3"/>
        <v>2</v>
      </c>
      <c r="AX72" s="1"/>
    </row>
    <row r="73" spans="1:50" x14ac:dyDescent="0.35">
      <c r="A73" s="1" t="s">
        <v>27</v>
      </c>
      <c r="B73" t="s">
        <v>18</v>
      </c>
      <c r="C73">
        <v>5</v>
      </c>
      <c r="D73">
        <v>9</v>
      </c>
      <c r="E73">
        <v>12</v>
      </c>
      <c r="F73">
        <v>59</v>
      </c>
      <c r="G73">
        <v>68</v>
      </c>
      <c r="H73">
        <v>8</v>
      </c>
      <c r="I73">
        <v>1.2</v>
      </c>
      <c r="J73">
        <v>0</v>
      </c>
      <c r="K73">
        <v>3</v>
      </c>
      <c r="L73">
        <v>3</v>
      </c>
      <c r="M73">
        <v>0</v>
      </c>
      <c r="N73">
        <v>3</v>
      </c>
      <c r="O73">
        <v>0</v>
      </c>
      <c r="P73">
        <v>1</v>
      </c>
      <c r="Q73">
        <v>0</v>
      </c>
      <c r="R73">
        <v>1</v>
      </c>
      <c r="S73">
        <v>1</v>
      </c>
      <c r="T73">
        <v>16</v>
      </c>
      <c r="U73">
        <v>7</v>
      </c>
      <c r="V73">
        <v>0</v>
      </c>
      <c r="W73">
        <v>0</v>
      </c>
      <c r="X73">
        <v>1.0249999999999999</v>
      </c>
      <c r="Y73">
        <v>50</v>
      </c>
      <c r="AA73" s="3">
        <v>10.5</v>
      </c>
      <c r="AB73" s="3">
        <v>4.0999999999999996</v>
      </c>
      <c r="AC73" s="3">
        <v>10.4</v>
      </c>
      <c r="AD73" s="3">
        <v>3.8</v>
      </c>
      <c r="AE73" s="3">
        <v>10.6</v>
      </c>
      <c r="AF73" s="3">
        <v>4</v>
      </c>
      <c r="AG73" s="3"/>
      <c r="AH73" s="3"/>
      <c r="AI73" s="3"/>
      <c r="AJ73" s="3"/>
      <c r="AK73" s="3"/>
      <c r="AL73" s="3"/>
      <c r="AS73" s="3" t="str">
        <f t="shared" si="2"/>
        <v xml:space="preserve">28 </v>
      </c>
      <c r="AT73" s="3" t="str">
        <f t="shared" si="3"/>
        <v>2</v>
      </c>
      <c r="AX73" s="1"/>
    </row>
    <row r="74" spans="1:50" x14ac:dyDescent="0.35">
      <c r="A74" s="1" t="s">
        <v>27</v>
      </c>
      <c r="B74" t="s">
        <v>18</v>
      </c>
      <c r="C74">
        <v>5</v>
      </c>
      <c r="D74">
        <v>9</v>
      </c>
      <c r="E74">
        <v>13</v>
      </c>
      <c r="F74">
        <v>16</v>
      </c>
      <c r="G74">
        <v>30</v>
      </c>
      <c r="H74">
        <v>8</v>
      </c>
      <c r="I74">
        <v>0.25</v>
      </c>
      <c r="J74">
        <v>0</v>
      </c>
      <c r="K74">
        <v>2</v>
      </c>
      <c r="L74">
        <v>1</v>
      </c>
      <c r="M74">
        <v>0</v>
      </c>
      <c r="N74">
        <v>2</v>
      </c>
      <c r="O74">
        <v>0</v>
      </c>
      <c r="P74">
        <v>0</v>
      </c>
      <c r="Q74">
        <v>0</v>
      </c>
      <c r="R74">
        <v>2</v>
      </c>
      <c r="S74">
        <v>0</v>
      </c>
      <c r="T74">
        <v>6</v>
      </c>
      <c r="U74">
        <v>4.3</v>
      </c>
      <c r="V74">
        <v>0</v>
      </c>
      <c r="W74">
        <v>0</v>
      </c>
      <c r="X74">
        <v>0.125</v>
      </c>
      <c r="Y74">
        <v>15</v>
      </c>
      <c r="AA74" s="3">
        <v>10.199999999999999</v>
      </c>
      <c r="AB74" s="3">
        <v>3.5</v>
      </c>
      <c r="AC74" s="3">
        <v>9.9</v>
      </c>
      <c r="AD74" s="3">
        <v>3.8</v>
      </c>
      <c r="AE74" s="3">
        <v>10.3</v>
      </c>
      <c r="AF74" s="3">
        <v>3.4</v>
      </c>
      <c r="AG74" s="3"/>
      <c r="AH74" s="3"/>
      <c r="AI74" s="3"/>
      <c r="AJ74" s="3"/>
      <c r="AK74" s="3"/>
      <c r="AL74" s="3"/>
      <c r="AS74" s="3" t="str">
        <f t="shared" si="2"/>
        <v xml:space="preserve">28 </v>
      </c>
      <c r="AT74" s="3" t="str">
        <f t="shared" si="3"/>
        <v>2</v>
      </c>
      <c r="AX74" s="1"/>
    </row>
    <row r="75" spans="1:50" x14ac:dyDescent="0.35">
      <c r="A75" s="1" t="s">
        <v>27</v>
      </c>
      <c r="B75" t="s">
        <v>18</v>
      </c>
      <c r="C75">
        <v>5</v>
      </c>
      <c r="D75">
        <v>9</v>
      </c>
      <c r="E75">
        <v>14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S75" s="3" t="str">
        <f t="shared" si="2"/>
        <v xml:space="preserve">28 </v>
      </c>
      <c r="AT75" s="3" t="str">
        <f t="shared" si="3"/>
        <v>2</v>
      </c>
      <c r="AX75" s="1"/>
    </row>
    <row r="76" spans="1:50" x14ac:dyDescent="0.35">
      <c r="A76" s="1" t="s">
        <v>27</v>
      </c>
      <c r="B76" t="s">
        <v>18</v>
      </c>
      <c r="C76">
        <v>5</v>
      </c>
      <c r="D76">
        <v>9</v>
      </c>
      <c r="E76">
        <v>15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S76" s="3" t="str">
        <f t="shared" si="2"/>
        <v xml:space="preserve">28 </v>
      </c>
      <c r="AT76" s="3" t="str">
        <f t="shared" si="3"/>
        <v>2</v>
      </c>
      <c r="AX76" s="1"/>
    </row>
    <row r="77" spans="1:50" x14ac:dyDescent="0.35">
      <c r="A77" s="1" t="s">
        <v>27</v>
      </c>
      <c r="B77" t="s">
        <v>18</v>
      </c>
      <c r="C77">
        <v>5</v>
      </c>
      <c r="D77">
        <v>9</v>
      </c>
      <c r="E77">
        <v>16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S77" s="3" t="str">
        <f t="shared" si="2"/>
        <v xml:space="preserve">28 </v>
      </c>
      <c r="AT77" s="3" t="str">
        <f t="shared" si="3"/>
        <v>2</v>
      </c>
      <c r="AX77" s="1"/>
    </row>
    <row r="78" spans="1:50" x14ac:dyDescent="0.35">
      <c r="A78" s="1" t="s">
        <v>27</v>
      </c>
      <c r="B78" t="s">
        <v>18</v>
      </c>
      <c r="C78">
        <v>5</v>
      </c>
      <c r="D78">
        <v>9</v>
      </c>
      <c r="E78">
        <v>17</v>
      </c>
      <c r="F78">
        <v>50</v>
      </c>
      <c r="G78">
        <v>30</v>
      </c>
      <c r="H78">
        <v>6</v>
      </c>
      <c r="I78">
        <v>1.425</v>
      </c>
      <c r="J78">
        <v>0</v>
      </c>
      <c r="K78">
        <v>2</v>
      </c>
      <c r="L78">
        <v>12</v>
      </c>
      <c r="M78">
        <v>1</v>
      </c>
      <c r="N78">
        <v>2</v>
      </c>
      <c r="O78">
        <v>0</v>
      </c>
      <c r="P78">
        <v>0</v>
      </c>
      <c r="Q78">
        <v>0</v>
      </c>
      <c r="R78">
        <v>0</v>
      </c>
      <c r="S78">
        <v>2</v>
      </c>
      <c r="T78">
        <v>26</v>
      </c>
      <c r="U78">
        <v>6</v>
      </c>
      <c r="V78">
        <v>0</v>
      </c>
      <c r="W78">
        <v>0</v>
      </c>
      <c r="X78">
        <v>1.3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S78" s="3" t="str">
        <f t="shared" si="2"/>
        <v xml:space="preserve">28 </v>
      </c>
      <c r="AT78" s="3" t="str">
        <f t="shared" si="3"/>
        <v>2</v>
      </c>
      <c r="AX78" s="1"/>
    </row>
    <row r="79" spans="1:50" x14ac:dyDescent="0.35">
      <c r="A79" s="1" t="s">
        <v>27</v>
      </c>
      <c r="B79" t="s">
        <v>18</v>
      </c>
      <c r="C79">
        <v>5</v>
      </c>
      <c r="D79">
        <v>9</v>
      </c>
      <c r="E79">
        <v>18</v>
      </c>
      <c r="N79">
        <v>2</v>
      </c>
      <c r="O79">
        <v>0</v>
      </c>
      <c r="P79">
        <v>0</v>
      </c>
      <c r="Q79">
        <v>0</v>
      </c>
      <c r="R79">
        <v>2</v>
      </c>
      <c r="S79">
        <v>0</v>
      </c>
      <c r="T79">
        <v>6</v>
      </c>
      <c r="U79">
        <v>5.6</v>
      </c>
      <c r="V79">
        <v>0</v>
      </c>
      <c r="W79">
        <v>0</v>
      </c>
      <c r="X79">
        <v>0.22500000000000001</v>
      </c>
      <c r="Y79">
        <v>100</v>
      </c>
      <c r="AA79" s="3">
        <v>10.3</v>
      </c>
      <c r="AB79" s="3">
        <v>4.0999999999999996</v>
      </c>
      <c r="AC79" s="3">
        <v>10.3</v>
      </c>
      <c r="AD79" s="3">
        <v>4.2</v>
      </c>
      <c r="AE79" s="3">
        <v>10.5</v>
      </c>
      <c r="AF79" s="3">
        <v>4</v>
      </c>
      <c r="AG79" s="3"/>
      <c r="AH79" s="3"/>
      <c r="AI79" s="3"/>
      <c r="AJ79" s="3"/>
      <c r="AK79" s="3"/>
      <c r="AL79" s="3"/>
      <c r="AS79" s="3" t="str">
        <f t="shared" si="2"/>
        <v xml:space="preserve">28 </v>
      </c>
      <c r="AT79" s="3" t="str">
        <f t="shared" si="3"/>
        <v>2</v>
      </c>
      <c r="AX79" s="1"/>
    </row>
    <row r="80" spans="1:50" x14ac:dyDescent="0.35">
      <c r="A80" s="1" t="s">
        <v>27</v>
      </c>
      <c r="B80" t="s">
        <v>18</v>
      </c>
      <c r="C80">
        <v>5</v>
      </c>
      <c r="D80">
        <v>9</v>
      </c>
      <c r="E80">
        <v>19</v>
      </c>
      <c r="F80">
        <v>46</v>
      </c>
      <c r="G80">
        <v>32</v>
      </c>
      <c r="H80">
        <v>10</v>
      </c>
      <c r="I80">
        <v>1.175</v>
      </c>
      <c r="J80">
        <v>0</v>
      </c>
      <c r="K80" s="9">
        <v>5</v>
      </c>
      <c r="L80">
        <v>0</v>
      </c>
      <c r="M80">
        <v>0</v>
      </c>
      <c r="N80">
        <v>5</v>
      </c>
      <c r="O80">
        <v>0</v>
      </c>
      <c r="P80">
        <v>0</v>
      </c>
      <c r="Q80">
        <v>1</v>
      </c>
      <c r="R80">
        <v>2</v>
      </c>
      <c r="S80">
        <v>2</v>
      </c>
      <c r="T80">
        <v>6</v>
      </c>
      <c r="U80">
        <v>4.5999999999999996</v>
      </c>
      <c r="V80">
        <v>0</v>
      </c>
      <c r="W80">
        <v>0</v>
      </c>
      <c r="X80">
        <v>1</v>
      </c>
      <c r="Y80">
        <v>40</v>
      </c>
      <c r="AA80" s="3">
        <v>10.1</v>
      </c>
      <c r="AB80" s="3">
        <v>3.9</v>
      </c>
      <c r="AC80" s="3">
        <v>10</v>
      </c>
      <c r="AD80" s="3">
        <v>4.3</v>
      </c>
      <c r="AE80" s="3">
        <v>10.3</v>
      </c>
      <c r="AF80" s="3">
        <v>4</v>
      </c>
      <c r="AG80" s="3"/>
      <c r="AH80" s="3"/>
      <c r="AI80" s="3"/>
      <c r="AJ80" s="3"/>
      <c r="AK80" s="3"/>
      <c r="AL80" s="3"/>
      <c r="AS80" s="3" t="str">
        <f t="shared" si="2"/>
        <v xml:space="preserve">28 </v>
      </c>
      <c r="AT80" s="3" t="str">
        <f t="shared" si="3"/>
        <v>2</v>
      </c>
      <c r="AX80" s="1"/>
    </row>
    <row r="81" spans="1:50" x14ac:dyDescent="0.35">
      <c r="A81" s="1" t="s">
        <v>27</v>
      </c>
      <c r="B81" t="s">
        <v>18</v>
      </c>
      <c r="C81">
        <v>5</v>
      </c>
      <c r="D81">
        <v>9</v>
      </c>
      <c r="E81">
        <v>20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S81" s="3" t="str">
        <f t="shared" si="2"/>
        <v xml:space="preserve">28 </v>
      </c>
      <c r="AT81" s="3" t="str">
        <f t="shared" si="3"/>
        <v>2</v>
      </c>
      <c r="AX81" s="1"/>
    </row>
    <row r="82" spans="1:50" x14ac:dyDescent="0.35">
      <c r="A82" s="1" t="s">
        <v>27</v>
      </c>
      <c r="B82" t="s">
        <v>10</v>
      </c>
      <c r="C82">
        <v>5</v>
      </c>
      <c r="D82">
        <v>7</v>
      </c>
      <c r="E82">
        <v>1</v>
      </c>
      <c r="F82">
        <v>80</v>
      </c>
      <c r="G82">
        <v>70</v>
      </c>
      <c r="H82">
        <v>20</v>
      </c>
      <c r="I82">
        <v>5.625</v>
      </c>
      <c r="J82">
        <v>0</v>
      </c>
      <c r="K82">
        <v>20</v>
      </c>
      <c r="L82">
        <v>0</v>
      </c>
      <c r="M82">
        <v>0</v>
      </c>
      <c r="N82">
        <v>20</v>
      </c>
      <c r="O82">
        <v>9</v>
      </c>
      <c r="P82">
        <v>2</v>
      </c>
      <c r="Q82">
        <v>0</v>
      </c>
      <c r="R82">
        <v>3</v>
      </c>
      <c r="S82">
        <v>6</v>
      </c>
      <c r="T82">
        <v>34</v>
      </c>
      <c r="U82">
        <v>7.3</v>
      </c>
      <c r="V82">
        <v>11</v>
      </c>
      <c r="W82">
        <v>5.2</v>
      </c>
      <c r="X82">
        <v>5.55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7">
        <v>3000.3</v>
      </c>
      <c r="AN82" s="7">
        <v>256.7</v>
      </c>
      <c r="AO82" s="7">
        <v>3000</v>
      </c>
      <c r="AP82" s="7">
        <v>272.5</v>
      </c>
      <c r="AQ82" s="7">
        <v>3000.3</v>
      </c>
      <c r="AR82" s="7">
        <v>286.5</v>
      </c>
      <c r="AS82" s="3" t="str">
        <f t="shared" si="2"/>
        <v>145</v>
      </c>
      <c r="AT82" s="3" t="str">
        <f t="shared" si="3"/>
        <v>1</v>
      </c>
      <c r="AX82" s="1"/>
    </row>
    <row r="83" spans="1:50" x14ac:dyDescent="0.35">
      <c r="A83" s="1" t="s">
        <v>27</v>
      </c>
      <c r="B83" t="s">
        <v>10</v>
      </c>
      <c r="C83">
        <v>5</v>
      </c>
      <c r="D83">
        <v>7</v>
      </c>
      <c r="E83">
        <v>2</v>
      </c>
      <c r="F83">
        <v>50</v>
      </c>
      <c r="G83">
        <v>60</v>
      </c>
      <c r="H83">
        <v>15</v>
      </c>
      <c r="I83">
        <v>1.925</v>
      </c>
      <c r="J83">
        <v>0</v>
      </c>
      <c r="K83">
        <v>5</v>
      </c>
      <c r="L83">
        <v>1</v>
      </c>
      <c r="M83">
        <v>0</v>
      </c>
      <c r="N83">
        <v>5</v>
      </c>
      <c r="O83">
        <v>4</v>
      </c>
      <c r="P83">
        <v>1</v>
      </c>
      <c r="Q83">
        <v>0</v>
      </c>
      <c r="R83">
        <v>0</v>
      </c>
      <c r="S83">
        <v>0</v>
      </c>
      <c r="T83">
        <v>39</v>
      </c>
      <c r="U83">
        <v>7.3</v>
      </c>
      <c r="V83">
        <v>7</v>
      </c>
      <c r="W83">
        <v>4.0999999999999996</v>
      </c>
      <c r="X83">
        <v>1.7</v>
      </c>
      <c r="Y83">
        <v>30</v>
      </c>
      <c r="Z83">
        <v>30</v>
      </c>
      <c r="AA83" s="3">
        <v>10.0799</v>
      </c>
      <c r="AB83" s="3">
        <v>3.4767999999999999</v>
      </c>
      <c r="AC83" s="3">
        <v>10.0962</v>
      </c>
      <c r="AD83" s="3">
        <v>3.1682999999999999</v>
      </c>
      <c r="AE83" s="3">
        <v>10.081899999999999</v>
      </c>
      <c r="AF83" s="3">
        <v>2.8121999999999998</v>
      </c>
      <c r="AG83" s="3">
        <v>10.051299999999999</v>
      </c>
      <c r="AH83" s="3">
        <v>3.6951999999999998</v>
      </c>
      <c r="AI83" s="3">
        <v>10.0686</v>
      </c>
      <c r="AJ83" s="3">
        <v>3.6556999999999999</v>
      </c>
      <c r="AK83" s="3">
        <v>10.045999999999999</v>
      </c>
      <c r="AL83" s="3">
        <v>3.9622000000000002</v>
      </c>
      <c r="AS83" s="3" t="str">
        <f t="shared" si="2"/>
        <v>145</v>
      </c>
      <c r="AT83" s="3" t="str">
        <f t="shared" si="3"/>
        <v>1</v>
      </c>
      <c r="AX83" s="1"/>
    </row>
    <row r="84" spans="1:50" x14ac:dyDescent="0.35">
      <c r="A84" s="1" t="s">
        <v>27</v>
      </c>
      <c r="B84" t="s">
        <v>10</v>
      </c>
      <c r="C84">
        <v>5</v>
      </c>
      <c r="D84">
        <v>7</v>
      </c>
      <c r="E84">
        <v>3</v>
      </c>
      <c r="I84">
        <v>1.35</v>
      </c>
      <c r="J84">
        <v>0</v>
      </c>
      <c r="L84">
        <v>1</v>
      </c>
      <c r="X84">
        <v>1.35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S84" s="3" t="str">
        <f t="shared" si="2"/>
        <v>145</v>
      </c>
      <c r="AT84" s="3" t="str">
        <f t="shared" si="3"/>
        <v>1</v>
      </c>
      <c r="AX84" s="1"/>
    </row>
    <row r="85" spans="1:50" x14ac:dyDescent="0.35">
      <c r="A85" s="1" t="s">
        <v>27</v>
      </c>
      <c r="B85" t="s">
        <v>10</v>
      </c>
      <c r="C85">
        <v>5</v>
      </c>
      <c r="D85">
        <v>7</v>
      </c>
      <c r="E85">
        <v>4</v>
      </c>
      <c r="I85">
        <v>2.4</v>
      </c>
      <c r="J85">
        <v>0</v>
      </c>
      <c r="L85">
        <v>1</v>
      </c>
      <c r="X85">
        <v>2.35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S85" s="3" t="str">
        <f t="shared" si="2"/>
        <v>145</v>
      </c>
      <c r="AT85" s="3" t="str">
        <f t="shared" si="3"/>
        <v>1</v>
      </c>
      <c r="AX85" s="1"/>
    </row>
    <row r="86" spans="1:50" x14ac:dyDescent="0.35">
      <c r="A86" s="1" t="s">
        <v>27</v>
      </c>
      <c r="B86" t="s">
        <v>10</v>
      </c>
      <c r="C86">
        <v>5</v>
      </c>
      <c r="D86">
        <v>7</v>
      </c>
      <c r="E86">
        <v>5</v>
      </c>
      <c r="F86">
        <v>80</v>
      </c>
      <c r="G86">
        <v>74</v>
      </c>
      <c r="H86">
        <v>20</v>
      </c>
      <c r="I86">
        <v>4.2</v>
      </c>
      <c r="J86">
        <v>0</v>
      </c>
      <c r="K86">
        <v>8</v>
      </c>
      <c r="L86">
        <v>3</v>
      </c>
      <c r="M86">
        <v>0</v>
      </c>
      <c r="N86">
        <v>8</v>
      </c>
      <c r="O86">
        <v>6</v>
      </c>
      <c r="P86">
        <v>1</v>
      </c>
      <c r="Q86">
        <v>0</v>
      </c>
      <c r="R86">
        <v>1</v>
      </c>
      <c r="S86">
        <v>0</v>
      </c>
      <c r="T86">
        <v>37</v>
      </c>
      <c r="U86">
        <v>7.7</v>
      </c>
      <c r="V86">
        <v>13</v>
      </c>
      <c r="W86">
        <v>6.2</v>
      </c>
      <c r="X86">
        <v>4.2</v>
      </c>
      <c r="Y86">
        <v>10</v>
      </c>
      <c r="Z86">
        <v>30</v>
      </c>
      <c r="AA86" s="3">
        <v>10.1678</v>
      </c>
      <c r="AB86" s="3">
        <v>3.3912</v>
      </c>
      <c r="AC86" s="3">
        <v>10.028</v>
      </c>
      <c r="AD86" s="3">
        <v>3.2953000000000001</v>
      </c>
      <c r="AE86" s="3">
        <v>10.008100000000001</v>
      </c>
      <c r="AF86" s="3">
        <v>3.6444999999999999</v>
      </c>
      <c r="AG86" s="3">
        <v>10.1053</v>
      </c>
      <c r="AH86" s="3">
        <v>3.9514999999999998</v>
      </c>
      <c r="AI86" s="3">
        <v>10.0364</v>
      </c>
      <c r="AJ86" s="3">
        <v>3.8382999999999998</v>
      </c>
      <c r="AK86" s="3">
        <v>10.058199999999999</v>
      </c>
      <c r="AL86" s="3">
        <v>4.1166999999999998</v>
      </c>
      <c r="AS86" s="3" t="str">
        <f t="shared" si="2"/>
        <v>145</v>
      </c>
      <c r="AT86" s="3" t="str">
        <f t="shared" si="3"/>
        <v>1</v>
      </c>
      <c r="AX86" s="1"/>
    </row>
    <row r="87" spans="1:50" x14ac:dyDescent="0.35">
      <c r="A87" s="1" t="s">
        <v>27</v>
      </c>
      <c r="B87" t="s">
        <v>10</v>
      </c>
      <c r="C87">
        <v>5</v>
      </c>
      <c r="D87">
        <v>7</v>
      </c>
      <c r="E87">
        <v>6</v>
      </c>
      <c r="F87">
        <v>50</v>
      </c>
      <c r="G87">
        <v>55</v>
      </c>
      <c r="H87">
        <v>17</v>
      </c>
      <c r="I87">
        <v>2.7250000000000001</v>
      </c>
      <c r="J87">
        <v>0</v>
      </c>
      <c r="K87">
        <v>16</v>
      </c>
      <c r="L87">
        <v>0</v>
      </c>
      <c r="M87">
        <v>0</v>
      </c>
      <c r="N87">
        <v>16</v>
      </c>
      <c r="O87">
        <v>9</v>
      </c>
      <c r="P87">
        <v>1</v>
      </c>
      <c r="Q87">
        <v>2</v>
      </c>
      <c r="R87">
        <v>0</v>
      </c>
      <c r="S87">
        <v>4</v>
      </c>
      <c r="T87">
        <v>17</v>
      </c>
      <c r="U87">
        <v>6.9</v>
      </c>
      <c r="V87">
        <v>8</v>
      </c>
      <c r="W87">
        <v>5.2</v>
      </c>
      <c r="X87">
        <v>3.6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S87" s="3" t="str">
        <f t="shared" si="2"/>
        <v>145</v>
      </c>
      <c r="AT87" s="3" t="str">
        <f t="shared" si="3"/>
        <v>1</v>
      </c>
      <c r="AX87" s="1"/>
    </row>
    <row r="88" spans="1:50" x14ac:dyDescent="0.35">
      <c r="A88" s="1" t="s">
        <v>27</v>
      </c>
      <c r="B88" t="s">
        <v>10</v>
      </c>
      <c r="C88">
        <v>5</v>
      </c>
      <c r="D88">
        <v>7</v>
      </c>
      <c r="E88">
        <v>7</v>
      </c>
      <c r="I88">
        <v>5.75</v>
      </c>
      <c r="J88">
        <v>0</v>
      </c>
      <c r="L88">
        <v>0</v>
      </c>
      <c r="X88">
        <v>5.6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S88" s="3" t="str">
        <f t="shared" si="2"/>
        <v>145</v>
      </c>
      <c r="AT88" s="3" t="str">
        <f t="shared" si="3"/>
        <v>1</v>
      </c>
      <c r="AX88" s="1"/>
    </row>
    <row r="89" spans="1:50" x14ac:dyDescent="0.35">
      <c r="A89" s="1" t="s">
        <v>27</v>
      </c>
      <c r="B89" t="s">
        <v>10</v>
      </c>
      <c r="C89">
        <v>5</v>
      </c>
      <c r="D89">
        <v>7</v>
      </c>
      <c r="E89">
        <v>8</v>
      </c>
      <c r="F89">
        <v>74</v>
      </c>
      <c r="G89">
        <v>70</v>
      </c>
      <c r="H89">
        <v>20</v>
      </c>
      <c r="I89">
        <v>6.9</v>
      </c>
      <c r="J89">
        <v>0</v>
      </c>
      <c r="K89">
        <v>12</v>
      </c>
      <c r="L89">
        <v>1</v>
      </c>
      <c r="M89">
        <v>0</v>
      </c>
      <c r="N89">
        <v>11</v>
      </c>
      <c r="O89">
        <v>6</v>
      </c>
      <c r="P89">
        <v>2</v>
      </c>
      <c r="Q89">
        <v>2</v>
      </c>
      <c r="R89">
        <v>1</v>
      </c>
      <c r="S89">
        <v>0</v>
      </c>
      <c r="T89">
        <v>30</v>
      </c>
      <c r="U89">
        <v>8.9</v>
      </c>
      <c r="V89">
        <v>9</v>
      </c>
      <c r="W89">
        <v>4.3</v>
      </c>
      <c r="X89">
        <v>6.9</v>
      </c>
      <c r="Y89">
        <v>50</v>
      </c>
      <c r="Z89">
        <v>100</v>
      </c>
      <c r="AA89" s="3">
        <v>10.221500000000001</v>
      </c>
      <c r="AB89" s="3">
        <v>3.5411000000000001</v>
      </c>
      <c r="AC89" s="3">
        <v>10.0015</v>
      </c>
      <c r="AD89" s="3">
        <v>3.5630999999999999</v>
      </c>
      <c r="AE89" s="3">
        <v>10.0229</v>
      </c>
      <c r="AF89" s="3">
        <v>3.4525999999999999</v>
      </c>
      <c r="AG89" s="3">
        <v>10.0877</v>
      </c>
      <c r="AH89" s="3">
        <v>4.6623000000000001</v>
      </c>
      <c r="AI89" s="3">
        <v>10.117000000000001</v>
      </c>
      <c r="AJ89" s="3">
        <v>4.0033000000000003</v>
      </c>
      <c r="AK89" s="3">
        <v>10.075100000000001</v>
      </c>
      <c r="AL89" s="3">
        <v>3.7732999999999999</v>
      </c>
      <c r="AS89" s="3" t="str">
        <f t="shared" si="2"/>
        <v>145</v>
      </c>
      <c r="AT89" s="3" t="str">
        <f t="shared" si="3"/>
        <v>1</v>
      </c>
      <c r="AX89" s="1"/>
    </row>
    <row r="90" spans="1:50" x14ac:dyDescent="0.35">
      <c r="A90" s="1" t="s">
        <v>27</v>
      </c>
      <c r="B90" t="s">
        <v>10</v>
      </c>
      <c r="C90">
        <v>5</v>
      </c>
      <c r="D90">
        <v>7</v>
      </c>
      <c r="E90">
        <v>9</v>
      </c>
      <c r="I90">
        <v>5.85</v>
      </c>
      <c r="J90">
        <v>0</v>
      </c>
      <c r="L90">
        <v>0</v>
      </c>
      <c r="X90">
        <v>5.75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S90" s="3" t="str">
        <f t="shared" si="2"/>
        <v>145</v>
      </c>
      <c r="AT90" s="3" t="str">
        <f t="shared" si="3"/>
        <v>1</v>
      </c>
      <c r="AX90" s="1"/>
    </row>
    <row r="91" spans="1:50" x14ac:dyDescent="0.35">
      <c r="A91" s="1" t="s">
        <v>27</v>
      </c>
      <c r="B91" t="s">
        <v>10</v>
      </c>
      <c r="C91">
        <v>5</v>
      </c>
      <c r="D91">
        <v>7</v>
      </c>
      <c r="E91">
        <v>10</v>
      </c>
      <c r="F91">
        <v>70</v>
      </c>
      <c r="G91">
        <v>86</v>
      </c>
      <c r="H91">
        <v>20</v>
      </c>
      <c r="I91">
        <v>5.6</v>
      </c>
      <c r="J91">
        <v>0</v>
      </c>
      <c r="K91">
        <v>13</v>
      </c>
      <c r="L91">
        <v>1</v>
      </c>
      <c r="M91">
        <v>0</v>
      </c>
      <c r="N91">
        <v>13</v>
      </c>
      <c r="O91">
        <v>2</v>
      </c>
      <c r="P91">
        <v>5</v>
      </c>
      <c r="Q91">
        <v>4</v>
      </c>
      <c r="R91">
        <v>0</v>
      </c>
      <c r="S91">
        <v>2</v>
      </c>
      <c r="T91">
        <v>28</v>
      </c>
      <c r="U91">
        <v>6.4</v>
      </c>
      <c r="V91">
        <v>9</v>
      </c>
      <c r="W91">
        <v>5.3</v>
      </c>
      <c r="X91">
        <v>5.4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S91" s="3" t="str">
        <f t="shared" si="2"/>
        <v>145</v>
      </c>
      <c r="AT91" s="3" t="str">
        <f t="shared" si="3"/>
        <v>1</v>
      </c>
      <c r="AX91" s="1"/>
    </row>
    <row r="92" spans="1:50" x14ac:dyDescent="0.35">
      <c r="A92" s="1" t="s">
        <v>27</v>
      </c>
      <c r="B92" t="s">
        <v>10</v>
      </c>
      <c r="C92">
        <v>5</v>
      </c>
      <c r="D92">
        <v>7</v>
      </c>
      <c r="E92">
        <v>11</v>
      </c>
      <c r="F92">
        <v>60</v>
      </c>
      <c r="G92">
        <v>60</v>
      </c>
      <c r="H92">
        <v>20</v>
      </c>
      <c r="I92">
        <v>5.2249999999999996</v>
      </c>
      <c r="J92">
        <v>1</v>
      </c>
      <c r="K92">
        <v>11</v>
      </c>
      <c r="L92">
        <v>1</v>
      </c>
      <c r="M92">
        <v>0</v>
      </c>
      <c r="N92">
        <v>11</v>
      </c>
      <c r="O92">
        <v>6</v>
      </c>
      <c r="P92">
        <v>2</v>
      </c>
      <c r="Q92">
        <v>0</v>
      </c>
      <c r="R92">
        <v>3</v>
      </c>
      <c r="S92">
        <v>0</v>
      </c>
      <c r="T92">
        <v>24</v>
      </c>
      <c r="U92">
        <v>7.6</v>
      </c>
      <c r="V92">
        <v>11</v>
      </c>
      <c r="W92">
        <v>6.5</v>
      </c>
      <c r="X92">
        <v>5.15</v>
      </c>
      <c r="Y92">
        <v>50</v>
      </c>
      <c r="Z92">
        <v>50</v>
      </c>
      <c r="AA92" s="3">
        <v>10.078799999999999</v>
      </c>
      <c r="AB92" s="3">
        <v>3.8782000000000001</v>
      </c>
      <c r="AC92" s="3">
        <v>10.066599999999999</v>
      </c>
      <c r="AD92" s="3">
        <v>3.5141</v>
      </c>
      <c r="AE92" s="3">
        <v>10.073399999999999</v>
      </c>
      <c r="AF92" s="3">
        <v>3.3631000000000002</v>
      </c>
      <c r="AG92" s="3">
        <v>10.019500000000001</v>
      </c>
      <c r="AH92" s="3">
        <v>3.9319999999999999</v>
      </c>
      <c r="AI92" s="3">
        <v>10.087300000000001</v>
      </c>
      <c r="AJ92" s="3">
        <v>3.8338000000000001</v>
      </c>
      <c r="AK92" s="3">
        <v>10.038</v>
      </c>
      <c r="AL92" s="3">
        <v>3.7048000000000001</v>
      </c>
      <c r="AS92" s="3" t="str">
        <f t="shared" si="2"/>
        <v>145</v>
      </c>
      <c r="AT92" s="3" t="str">
        <f t="shared" si="3"/>
        <v>1</v>
      </c>
      <c r="AX92" s="1"/>
    </row>
    <row r="93" spans="1:50" x14ac:dyDescent="0.35">
      <c r="A93" s="1" t="s">
        <v>27</v>
      </c>
      <c r="B93" t="s">
        <v>10</v>
      </c>
      <c r="C93">
        <v>5</v>
      </c>
      <c r="D93">
        <v>7</v>
      </c>
      <c r="E93">
        <v>12</v>
      </c>
      <c r="I93">
        <v>3.85</v>
      </c>
      <c r="J93">
        <v>0</v>
      </c>
      <c r="L93">
        <v>0</v>
      </c>
      <c r="X93">
        <v>3.75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S93" s="3" t="str">
        <f t="shared" si="2"/>
        <v>145</v>
      </c>
      <c r="AT93" s="3" t="str">
        <f t="shared" si="3"/>
        <v>1</v>
      </c>
      <c r="AX93" s="1"/>
    </row>
    <row r="94" spans="1:50" x14ac:dyDescent="0.35">
      <c r="A94" s="1" t="s">
        <v>27</v>
      </c>
      <c r="B94" t="s">
        <v>10</v>
      </c>
      <c r="C94">
        <v>5</v>
      </c>
      <c r="D94">
        <v>7</v>
      </c>
      <c r="E94">
        <v>13</v>
      </c>
      <c r="I94">
        <v>2.95</v>
      </c>
      <c r="J94">
        <v>0</v>
      </c>
      <c r="L94">
        <v>1</v>
      </c>
      <c r="X94">
        <v>2.85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S94" s="3" t="str">
        <f t="shared" si="2"/>
        <v>145</v>
      </c>
      <c r="AT94" s="3" t="str">
        <f t="shared" si="3"/>
        <v>1</v>
      </c>
      <c r="AX94" s="1"/>
    </row>
    <row r="95" spans="1:50" x14ac:dyDescent="0.35">
      <c r="A95" s="1" t="s">
        <v>27</v>
      </c>
      <c r="B95" t="s">
        <v>10</v>
      </c>
      <c r="C95">
        <v>5</v>
      </c>
      <c r="D95">
        <v>7</v>
      </c>
      <c r="E95">
        <v>14</v>
      </c>
      <c r="F95">
        <v>60</v>
      </c>
      <c r="G95">
        <v>80</v>
      </c>
      <c r="H95">
        <v>20</v>
      </c>
      <c r="I95">
        <v>6.8</v>
      </c>
      <c r="J95">
        <v>0</v>
      </c>
      <c r="K95">
        <v>16</v>
      </c>
      <c r="L95">
        <v>1</v>
      </c>
      <c r="M95">
        <v>0</v>
      </c>
      <c r="N95">
        <v>16</v>
      </c>
      <c r="O95">
        <v>5</v>
      </c>
      <c r="P95">
        <v>4</v>
      </c>
      <c r="Q95">
        <v>4</v>
      </c>
      <c r="R95">
        <v>3</v>
      </c>
      <c r="S95">
        <v>0</v>
      </c>
      <c r="T95">
        <v>31</v>
      </c>
      <c r="U95">
        <v>9</v>
      </c>
      <c r="V95">
        <v>7</v>
      </c>
      <c r="W95">
        <v>4.5</v>
      </c>
      <c r="X95">
        <v>6.55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S95" s="3" t="str">
        <f t="shared" si="2"/>
        <v>145</v>
      </c>
      <c r="AT95" s="3" t="str">
        <f t="shared" si="3"/>
        <v>1</v>
      </c>
      <c r="AX95" s="1"/>
    </row>
    <row r="96" spans="1:50" x14ac:dyDescent="0.35">
      <c r="A96" s="1" t="s">
        <v>27</v>
      </c>
      <c r="B96" t="s">
        <v>10</v>
      </c>
      <c r="C96">
        <v>5</v>
      </c>
      <c r="D96">
        <v>7</v>
      </c>
      <c r="E96">
        <v>15</v>
      </c>
      <c r="F96">
        <v>74</v>
      </c>
      <c r="G96">
        <v>80</v>
      </c>
      <c r="H96">
        <v>20</v>
      </c>
      <c r="I96">
        <v>5.4</v>
      </c>
      <c r="J96">
        <v>2</v>
      </c>
      <c r="K96">
        <v>13</v>
      </c>
      <c r="L96">
        <v>3</v>
      </c>
      <c r="M96">
        <v>0</v>
      </c>
      <c r="N96">
        <v>11</v>
      </c>
      <c r="O96">
        <v>7</v>
      </c>
      <c r="P96">
        <v>0</v>
      </c>
      <c r="Q96">
        <v>1</v>
      </c>
      <c r="R96">
        <v>2</v>
      </c>
      <c r="S96">
        <v>1</v>
      </c>
      <c r="T96">
        <v>32</v>
      </c>
      <c r="U96">
        <v>8.3000000000000007</v>
      </c>
      <c r="V96">
        <v>14</v>
      </c>
      <c r="W96">
        <v>4.7</v>
      </c>
      <c r="X96">
        <v>5.15</v>
      </c>
      <c r="Y96">
        <v>30</v>
      </c>
      <c r="Z96">
        <v>30</v>
      </c>
      <c r="AA96" s="3">
        <v>10.209199999999999</v>
      </c>
      <c r="AB96" s="3">
        <v>3.2707000000000002</v>
      </c>
      <c r="AC96" s="3">
        <v>10.0648</v>
      </c>
      <c r="AD96" s="3">
        <v>3.3833000000000002</v>
      </c>
      <c r="AE96" s="3">
        <v>10.2766</v>
      </c>
      <c r="AF96" s="3">
        <v>3.927</v>
      </c>
      <c r="AG96" s="3">
        <v>10.0625</v>
      </c>
      <c r="AH96" s="3">
        <v>3.9319000000000002</v>
      </c>
      <c r="AI96" s="3">
        <v>10.0541</v>
      </c>
      <c r="AJ96" s="3">
        <v>3.9794999999999998</v>
      </c>
      <c r="AK96" s="3">
        <v>10.037800000000001</v>
      </c>
      <c r="AL96" s="3">
        <v>4.1939000000000002</v>
      </c>
      <c r="AS96" s="3" t="str">
        <f t="shared" si="2"/>
        <v>145</v>
      </c>
      <c r="AT96" s="3" t="str">
        <f t="shared" si="3"/>
        <v>1</v>
      </c>
      <c r="AX96" s="1"/>
    </row>
    <row r="97" spans="1:50" x14ac:dyDescent="0.35">
      <c r="A97" s="1" t="s">
        <v>27</v>
      </c>
      <c r="B97" t="s">
        <v>10</v>
      </c>
      <c r="C97">
        <v>5</v>
      </c>
      <c r="D97">
        <v>7</v>
      </c>
      <c r="E97">
        <v>16</v>
      </c>
      <c r="I97">
        <v>6.15</v>
      </c>
      <c r="J97">
        <v>0</v>
      </c>
      <c r="L97">
        <v>0</v>
      </c>
      <c r="X97">
        <v>6.05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S97" s="3" t="str">
        <f t="shared" si="2"/>
        <v>145</v>
      </c>
      <c r="AT97" s="3" t="str">
        <f t="shared" si="3"/>
        <v>1</v>
      </c>
      <c r="AX97" s="1"/>
    </row>
    <row r="98" spans="1:50" x14ac:dyDescent="0.35">
      <c r="A98" s="1" t="s">
        <v>27</v>
      </c>
      <c r="B98" t="s">
        <v>10</v>
      </c>
      <c r="C98">
        <v>5</v>
      </c>
      <c r="D98">
        <v>7</v>
      </c>
      <c r="E98">
        <v>17</v>
      </c>
      <c r="I98">
        <v>1.75</v>
      </c>
      <c r="J98">
        <v>0</v>
      </c>
      <c r="L98">
        <v>2</v>
      </c>
      <c r="X98">
        <v>1.65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S98" s="3" t="str">
        <f t="shared" si="2"/>
        <v>145</v>
      </c>
      <c r="AT98" s="3" t="str">
        <f t="shared" si="3"/>
        <v>1</v>
      </c>
      <c r="AX98" s="1"/>
    </row>
    <row r="99" spans="1:50" x14ac:dyDescent="0.35">
      <c r="A99" s="1" t="s">
        <v>27</v>
      </c>
      <c r="B99" t="s">
        <v>10</v>
      </c>
      <c r="C99">
        <v>5</v>
      </c>
      <c r="D99">
        <v>7</v>
      </c>
      <c r="E99">
        <v>18</v>
      </c>
      <c r="F99">
        <v>70</v>
      </c>
      <c r="G99">
        <v>60</v>
      </c>
      <c r="H99">
        <v>18</v>
      </c>
      <c r="I99">
        <v>4.0999999999999996</v>
      </c>
      <c r="J99">
        <v>0</v>
      </c>
      <c r="K99">
        <v>12</v>
      </c>
      <c r="L99">
        <v>0</v>
      </c>
      <c r="M99">
        <v>0</v>
      </c>
      <c r="N99">
        <v>12</v>
      </c>
      <c r="O99">
        <v>5</v>
      </c>
      <c r="P99">
        <v>2</v>
      </c>
      <c r="Q99">
        <v>1</v>
      </c>
      <c r="R99">
        <v>4</v>
      </c>
      <c r="S99">
        <v>0</v>
      </c>
      <c r="T99">
        <v>25</v>
      </c>
      <c r="U99">
        <v>6.5</v>
      </c>
      <c r="V99">
        <v>11</v>
      </c>
      <c r="W99">
        <v>4</v>
      </c>
      <c r="X99">
        <v>4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S99" s="3" t="str">
        <f t="shared" si="2"/>
        <v>145</v>
      </c>
      <c r="AT99" s="3" t="str">
        <f t="shared" si="3"/>
        <v>1</v>
      </c>
      <c r="AX99" s="1"/>
    </row>
    <row r="100" spans="1:50" x14ac:dyDescent="0.35">
      <c r="A100" s="1" t="s">
        <v>27</v>
      </c>
      <c r="B100" t="s">
        <v>10</v>
      </c>
      <c r="C100">
        <v>5</v>
      </c>
      <c r="D100">
        <v>7</v>
      </c>
      <c r="E100">
        <v>19</v>
      </c>
      <c r="I100">
        <v>5.65</v>
      </c>
      <c r="J100">
        <v>0</v>
      </c>
      <c r="L100">
        <v>1</v>
      </c>
      <c r="X100">
        <v>5.55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S100" s="3" t="str">
        <f t="shared" si="2"/>
        <v>145</v>
      </c>
      <c r="AT100" s="3" t="str">
        <f t="shared" si="3"/>
        <v>1</v>
      </c>
      <c r="AX100" s="1"/>
    </row>
    <row r="101" spans="1:50" x14ac:dyDescent="0.35">
      <c r="A101" s="1" t="s">
        <v>27</v>
      </c>
      <c r="B101" t="s">
        <v>10</v>
      </c>
      <c r="C101">
        <v>5</v>
      </c>
      <c r="D101">
        <v>7</v>
      </c>
      <c r="E101">
        <v>20</v>
      </c>
      <c r="I101">
        <v>2.4</v>
      </c>
      <c r="J101">
        <v>0</v>
      </c>
      <c r="L101">
        <v>2</v>
      </c>
      <c r="X101">
        <v>2.35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S101" s="3" t="str">
        <f t="shared" si="2"/>
        <v>145</v>
      </c>
      <c r="AT101" s="3" t="str">
        <f t="shared" si="3"/>
        <v>1</v>
      </c>
      <c r="AX101" s="1"/>
    </row>
    <row r="102" spans="1:50" x14ac:dyDescent="0.35">
      <c r="A102" s="1" t="s">
        <v>27</v>
      </c>
      <c r="B102" t="s">
        <v>11</v>
      </c>
      <c r="C102">
        <v>5</v>
      </c>
      <c r="D102">
        <v>7</v>
      </c>
      <c r="E102">
        <v>1</v>
      </c>
      <c r="F102">
        <v>70</v>
      </c>
      <c r="G102">
        <v>44</v>
      </c>
      <c r="H102">
        <v>12</v>
      </c>
      <c r="I102">
        <v>1.25</v>
      </c>
      <c r="J102">
        <v>0</v>
      </c>
      <c r="K102">
        <v>3</v>
      </c>
      <c r="L102">
        <v>13</v>
      </c>
      <c r="M102">
        <v>0</v>
      </c>
      <c r="N102">
        <v>3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30</v>
      </c>
      <c r="U102">
        <v>4.9000000000000004</v>
      </c>
      <c r="V102">
        <v>16</v>
      </c>
      <c r="W102">
        <v>4.8</v>
      </c>
      <c r="X102">
        <v>1.1499999999999999</v>
      </c>
      <c r="Y102">
        <v>10</v>
      </c>
      <c r="Z102">
        <v>15</v>
      </c>
      <c r="AA102" s="3">
        <v>10</v>
      </c>
      <c r="AB102" s="3">
        <v>3.6</v>
      </c>
      <c r="AC102" s="3">
        <v>10.199999999999999</v>
      </c>
      <c r="AD102" s="3">
        <v>3.3</v>
      </c>
      <c r="AE102" s="3">
        <v>10.1</v>
      </c>
      <c r="AF102" s="3">
        <v>3.2</v>
      </c>
      <c r="AG102" s="3">
        <v>10.1</v>
      </c>
      <c r="AH102" s="3">
        <v>3.8</v>
      </c>
      <c r="AI102" s="3">
        <v>10.7</v>
      </c>
      <c r="AJ102" s="3">
        <v>4</v>
      </c>
      <c r="AK102" s="3">
        <v>10.3</v>
      </c>
      <c r="AL102" s="3">
        <v>3.5</v>
      </c>
      <c r="AM102">
        <v>3000.2</v>
      </c>
      <c r="AN102">
        <v>262.2</v>
      </c>
      <c r="AS102" s="3" t="str">
        <f t="shared" si="2"/>
        <v>145</v>
      </c>
      <c r="AT102" s="3" t="str">
        <f t="shared" si="3"/>
        <v>2</v>
      </c>
      <c r="AX102" s="1"/>
    </row>
    <row r="103" spans="1:50" x14ac:dyDescent="0.35">
      <c r="A103" s="1" t="s">
        <v>27</v>
      </c>
      <c r="B103" t="s">
        <v>11</v>
      </c>
      <c r="C103">
        <v>5</v>
      </c>
      <c r="D103">
        <v>7</v>
      </c>
      <c r="E103">
        <v>2</v>
      </c>
      <c r="F103">
        <v>46</v>
      </c>
      <c r="G103">
        <v>48</v>
      </c>
      <c r="H103">
        <v>6</v>
      </c>
      <c r="I103">
        <v>0.82499999999999996</v>
      </c>
      <c r="J103">
        <v>0</v>
      </c>
      <c r="K103">
        <v>4</v>
      </c>
      <c r="L103">
        <v>6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0.7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S103" s="3" t="str">
        <f t="shared" si="2"/>
        <v>145</v>
      </c>
      <c r="AT103" s="3" t="str">
        <f t="shared" si="3"/>
        <v>2</v>
      </c>
      <c r="AX103" s="1"/>
    </row>
    <row r="104" spans="1:50" x14ac:dyDescent="0.35">
      <c r="A104" s="1" t="s">
        <v>27</v>
      </c>
      <c r="B104" t="s">
        <v>11</v>
      </c>
      <c r="C104">
        <v>5</v>
      </c>
      <c r="D104">
        <v>7</v>
      </c>
      <c r="E104">
        <v>3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S104" s="3" t="str">
        <f t="shared" si="2"/>
        <v>145</v>
      </c>
      <c r="AT104" s="3" t="str">
        <f t="shared" si="3"/>
        <v>2</v>
      </c>
      <c r="AX104" s="1"/>
    </row>
    <row r="105" spans="1:50" x14ac:dyDescent="0.35">
      <c r="A105" s="1" t="s">
        <v>27</v>
      </c>
      <c r="B105" t="s">
        <v>11</v>
      </c>
      <c r="C105">
        <v>5</v>
      </c>
      <c r="D105">
        <v>7</v>
      </c>
      <c r="E105">
        <v>4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S105" s="3" t="str">
        <f t="shared" si="2"/>
        <v>145</v>
      </c>
      <c r="AT105" s="3" t="str">
        <f t="shared" si="3"/>
        <v>2</v>
      </c>
      <c r="AX105" s="1"/>
    </row>
    <row r="106" spans="1:50" x14ac:dyDescent="0.35">
      <c r="A106" s="1" t="s">
        <v>27</v>
      </c>
      <c r="B106" t="s">
        <v>11</v>
      </c>
      <c r="C106">
        <v>5</v>
      </c>
      <c r="D106">
        <v>7</v>
      </c>
      <c r="E106">
        <v>5</v>
      </c>
      <c r="F106">
        <v>53</v>
      </c>
      <c r="G106">
        <v>70</v>
      </c>
      <c r="H106">
        <v>7</v>
      </c>
      <c r="I106">
        <v>1.3</v>
      </c>
      <c r="J106">
        <v>0</v>
      </c>
      <c r="K106">
        <v>11</v>
      </c>
      <c r="L106">
        <v>7</v>
      </c>
      <c r="M106">
        <v>0</v>
      </c>
      <c r="N106">
        <v>8</v>
      </c>
      <c r="O106">
        <v>0</v>
      </c>
      <c r="P106">
        <v>3</v>
      </c>
      <c r="Q106">
        <v>0</v>
      </c>
      <c r="R106">
        <v>1</v>
      </c>
      <c r="S106">
        <v>4</v>
      </c>
      <c r="T106">
        <v>20</v>
      </c>
      <c r="U106">
        <v>4.5999999999999996</v>
      </c>
      <c r="V106">
        <v>9</v>
      </c>
      <c r="W106">
        <v>3.7</v>
      </c>
      <c r="X106">
        <v>1.125</v>
      </c>
      <c r="Y106">
        <v>20</v>
      </c>
      <c r="Z106">
        <v>50</v>
      </c>
      <c r="AA106" s="3">
        <v>10.4</v>
      </c>
      <c r="AB106" s="3">
        <v>3.7</v>
      </c>
      <c r="AC106" s="3">
        <v>10.5</v>
      </c>
      <c r="AD106" s="3">
        <v>3.5</v>
      </c>
      <c r="AE106" s="3">
        <v>10</v>
      </c>
      <c r="AF106" s="3">
        <v>3.4</v>
      </c>
      <c r="AG106" s="3">
        <v>10.7</v>
      </c>
      <c r="AH106" s="3">
        <v>3.3</v>
      </c>
      <c r="AI106" s="3">
        <v>10</v>
      </c>
      <c r="AJ106" s="3">
        <v>3.3</v>
      </c>
      <c r="AK106" s="3">
        <v>10.3</v>
      </c>
      <c r="AL106" s="3">
        <v>3.5</v>
      </c>
      <c r="AS106" s="3" t="str">
        <f t="shared" si="2"/>
        <v>145</v>
      </c>
      <c r="AT106" s="3" t="str">
        <f t="shared" si="3"/>
        <v>2</v>
      </c>
      <c r="AX106" s="1"/>
    </row>
    <row r="107" spans="1:50" x14ac:dyDescent="0.35">
      <c r="A107" s="1" t="s">
        <v>27</v>
      </c>
      <c r="B107" t="s">
        <v>11</v>
      </c>
      <c r="C107">
        <v>5</v>
      </c>
      <c r="D107">
        <v>7</v>
      </c>
      <c r="E107">
        <v>6</v>
      </c>
      <c r="F107">
        <v>48</v>
      </c>
      <c r="G107">
        <v>60</v>
      </c>
      <c r="H107">
        <v>7</v>
      </c>
      <c r="I107">
        <v>0.85</v>
      </c>
      <c r="J107">
        <v>0</v>
      </c>
      <c r="K107">
        <v>2</v>
      </c>
      <c r="L107">
        <v>7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0.2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S107" s="3" t="str">
        <f t="shared" si="2"/>
        <v>145</v>
      </c>
      <c r="AT107" s="3" t="str">
        <f t="shared" si="3"/>
        <v>2</v>
      </c>
      <c r="AX107" s="1"/>
    </row>
    <row r="108" spans="1:50" x14ac:dyDescent="0.35">
      <c r="A108" s="1" t="s">
        <v>27</v>
      </c>
      <c r="B108" t="s">
        <v>11</v>
      </c>
      <c r="C108">
        <v>5</v>
      </c>
      <c r="D108">
        <v>7</v>
      </c>
      <c r="E108">
        <v>7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S108" s="3" t="str">
        <f t="shared" si="2"/>
        <v>145</v>
      </c>
      <c r="AT108" s="3" t="str">
        <f t="shared" si="3"/>
        <v>2</v>
      </c>
      <c r="AX108" s="1"/>
    </row>
    <row r="109" spans="1:50" x14ac:dyDescent="0.35">
      <c r="A109" s="1" t="s">
        <v>27</v>
      </c>
      <c r="B109" t="s">
        <v>11</v>
      </c>
      <c r="C109">
        <v>5</v>
      </c>
      <c r="D109">
        <v>7</v>
      </c>
      <c r="E109">
        <v>8</v>
      </c>
      <c r="F109">
        <v>52</v>
      </c>
      <c r="G109">
        <v>48</v>
      </c>
      <c r="H109">
        <v>13</v>
      </c>
      <c r="I109">
        <v>0.3</v>
      </c>
      <c r="J109">
        <v>0</v>
      </c>
      <c r="K109">
        <v>4</v>
      </c>
      <c r="L109">
        <v>4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0.2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S109" s="3" t="str">
        <f t="shared" si="2"/>
        <v>145</v>
      </c>
      <c r="AT109" s="3" t="str">
        <f t="shared" si="3"/>
        <v>2</v>
      </c>
      <c r="AX109" s="1"/>
    </row>
    <row r="110" spans="1:50" x14ac:dyDescent="0.35">
      <c r="A110" s="1" t="s">
        <v>27</v>
      </c>
      <c r="B110" t="s">
        <v>11</v>
      </c>
      <c r="C110">
        <v>5</v>
      </c>
      <c r="D110">
        <v>7</v>
      </c>
      <c r="E110">
        <v>9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S110" s="3" t="str">
        <f t="shared" si="2"/>
        <v>145</v>
      </c>
      <c r="AT110" s="3" t="str">
        <f t="shared" si="3"/>
        <v>2</v>
      </c>
      <c r="AX110" s="1"/>
    </row>
    <row r="111" spans="1:50" x14ac:dyDescent="0.35">
      <c r="A111" s="1" t="s">
        <v>27</v>
      </c>
      <c r="B111" t="s">
        <v>11</v>
      </c>
      <c r="C111">
        <v>5</v>
      </c>
      <c r="D111">
        <v>7</v>
      </c>
      <c r="E111">
        <v>10</v>
      </c>
      <c r="F111">
        <v>60</v>
      </c>
      <c r="G111">
        <v>70</v>
      </c>
      <c r="H111">
        <v>12</v>
      </c>
      <c r="I111">
        <v>3.05</v>
      </c>
      <c r="J111">
        <v>0</v>
      </c>
      <c r="K111">
        <v>4</v>
      </c>
      <c r="L111">
        <v>4</v>
      </c>
      <c r="M111">
        <v>1</v>
      </c>
      <c r="N111">
        <v>4</v>
      </c>
      <c r="O111">
        <v>0</v>
      </c>
      <c r="P111">
        <v>2</v>
      </c>
      <c r="Q111">
        <v>0</v>
      </c>
      <c r="R111">
        <v>1</v>
      </c>
      <c r="S111">
        <v>1</v>
      </c>
      <c r="T111">
        <v>28</v>
      </c>
      <c r="U111">
        <v>7.4</v>
      </c>
      <c r="V111">
        <v>14</v>
      </c>
      <c r="W111">
        <v>5.9</v>
      </c>
      <c r="X111">
        <v>2.9</v>
      </c>
      <c r="Y111">
        <v>50</v>
      </c>
      <c r="Z111">
        <v>10</v>
      </c>
      <c r="AA111" s="3">
        <v>10.7</v>
      </c>
      <c r="AB111" s="3">
        <v>4.5</v>
      </c>
      <c r="AC111" s="3">
        <v>10.1</v>
      </c>
      <c r="AD111" s="3">
        <v>4.2</v>
      </c>
      <c r="AE111" s="3">
        <v>10.3</v>
      </c>
      <c r="AF111" s="3">
        <v>4</v>
      </c>
      <c r="AG111" s="3">
        <v>10</v>
      </c>
      <c r="AH111" s="3">
        <v>4.2</v>
      </c>
      <c r="AI111" s="3">
        <v>10.1</v>
      </c>
      <c r="AJ111" s="3">
        <v>4.2</v>
      </c>
      <c r="AK111" s="3">
        <v>10.4</v>
      </c>
      <c r="AL111" s="3">
        <v>4.3</v>
      </c>
      <c r="AS111" s="3" t="str">
        <f t="shared" si="2"/>
        <v>145</v>
      </c>
      <c r="AT111" s="3" t="str">
        <f t="shared" si="3"/>
        <v>2</v>
      </c>
      <c r="AX111" s="1"/>
    </row>
    <row r="112" spans="1:50" x14ac:dyDescent="0.35">
      <c r="A112" s="1" t="s">
        <v>27</v>
      </c>
      <c r="B112" t="s">
        <v>11</v>
      </c>
      <c r="C112">
        <v>5</v>
      </c>
      <c r="D112">
        <v>7</v>
      </c>
      <c r="E112">
        <v>11</v>
      </c>
      <c r="F112">
        <v>50</v>
      </c>
      <c r="G112">
        <v>40</v>
      </c>
      <c r="H112">
        <v>8</v>
      </c>
      <c r="I112">
        <v>0.45</v>
      </c>
      <c r="J112">
        <v>0</v>
      </c>
      <c r="K112">
        <v>2</v>
      </c>
      <c r="L112">
        <v>7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0</v>
      </c>
      <c r="S112">
        <v>4</v>
      </c>
      <c r="T112">
        <v>0</v>
      </c>
      <c r="U112">
        <v>0</v>
      </c>
      <c r="V112">
        <v>0</v>
      </c>
      <c r="W112">
        <v>0</v>
      </c>
      <c r="X112">
        <v>0.4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S112" s="3" t="str">
        <f t="shared" si="2"/>
        <v>145</v>
      </c>
      <c r="AT112" s="3" t="str">
        <f t="shared" si="3"/>
        <v>2</v>
      </c>
      <c r="AX112" s="1"/>
    </row>
    <row r="113" spans="1:50" x14ac:dyDescent="0.35">
      <c r="A113" s="1" t="s">
        <v>27</v>
      </c>
      <c r="B113" t="s">
        <v>11</v>
      </c>
      <c r="C113">
        <v>5</v>
      </c>
      <c r="D113">
        <v>7</v>
      </c>
      <c r="E113">
        <v>12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S113" s="3" t="str">
        <f t="shared" si="2"/>
        <v>145</v>
      </c>
      <c r="AT113" s="3" t="str">
        <f t="shared" si="3"/>
        <v>2</v>
      </c>
      <c r="AX113" s="1"/>
    </row>
    <row r="114" spans="1:50" x14ac:dyDescent="0.35">
      <c r="A114" s="1" t="s">
        <v>27</v>
      </c>
      <c r="B114" t="s">
        <v>11</v>
      </c>
      <c r="C114">
        <v>5</v>
      </c>
      <c r="D114">
        <v>7</v>
      </c>
      <c r="E114">
        <v>13</v>
      </c>
      <c r="F114">
        <v>30</v>
      </c>
      <c r="G114">
        <v>23</v>
      </c>
      <c r="H114">
        <v>6</v>
      </c>
      <c r="I114">
        <v>0.27500000000000002</v>
      </c>
      <c r="J114">
        <v>0</v>
      </c>
      <c r="K114">
        <v>1</v>
      </c>
      <c r="L114">
        <v>6</v>
      </c>
      <c r="M114">
        <v>0</v>
      </c>
      <c r="N114">
        <v>2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16</v>
      </c>
      <c r="U114">
        <v>3.7</v>
      </c>
      <c r="V114">
        <v>0</v>
      </c>
      <c r="W114">
        <v>0</v>
      </c>
      <c r="X114">
        <v>0.27500000000000002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S114" s="3" t="str">
        <f t="shared" si="2"/>
        <v>145</v>
      </c>
      <c r="AT114" s="3" t="str">
        <f t="shared" si="3"/>
        <v>2</v>
      </c>
      <c r="AX114" s="1"/>
    </row>
    <row r="115" spans="1:50" x14ac:dyDescent="0.35">
      <c r="A115" s="1" t="s">
        <v>27</v>
      </c>
      <c r="B115" t="s">
        <v>11</v>
      </c>
      <c r="C115">
        <v>5</v>
      </c>
      <c r="D115">
        <v>7</v>
      </c>
      <c r="E115">
        <v>14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S115" s="3" t="str">
        <f t="shared" si="2"/>
        <v>145</v>
      </c>
      <c r="AT115" s="3" t="str">
        <f t="shared" si="3"/>
        <v>2</v>
      </c>
      <c r="AX115" s="1"/>
    </row>
    <row r="116" spans="1:50" x14ac:dyDescent="0.35">
      <c r="A116" s="1" t="s">
        <v>27</v>
      </c>
      <c r="B116" t="s">
        <v>11</v>
      </c>
      <c r="C116">
        <v>5</v>
      </c>
      <c r="D116">
        <v>7</v>
      </c>
      <c r="E116">
        <v>15</v>
      </c>
      <c r="F116">
        <v>35</v>
      </c>
      <c r="G116">
        <v>50</v>
      </c>
      <c r="H116">
        <v>5</v>
      </c>
      <c r="I116">
        <v>0.77500000000000002</v>
      </c>
      <c r="J116">
        <v>0</v>
      </c>
      <c r="K116">
        <v>2</v>
      </c>
      <c r="L116">
        <v>3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0.77500000000000002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S116" s="3" t="str">
        <f t="shared" si="2"/>
        <v>145</v>
      </c>
      <c r="AT116" s="3" t="str">
        <f t="shared" si="3"/>
        <v>2</v>
      </c>
      <c r="AX116" s="1"/>
    </row>
    <row r="117" spans="1:50" x14ac:dyDescent="0.35">
      <c r="A117" s="1" t="s">
        <v>27</v>
      </c>
      <c r="B117" t="s">
        <v>11</v>
      </c>
      <c r="C117">
        <v>5</v>
      </c>
      <c r="D117">
        <v>7</v>
      </c>
      <c r="E117">
        <v>16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S117" s="3" t="str">
        <f t="shared" si="2"/>
        <v>145</v>
      </c>
      <c r="AT117" s="3" t="str">
        <f t="shared" si="3"/>
        <v>2</v>
      </c>
      <c r="AX117" s="1"/>
    </row>
    <row r="118" spans="1:50" x14ac:dyDescent="0.35">
      <c r="A118" s="1" t="s">
        <v>27</v>
      </c>
      <c r="B118" t="s">
        <v>11</v>
      </c>
      <c r="C118">
        <v>5</v>
      </c>
      <c r="D118">
        <v>7</v>
      </c>
      <c r="E118">
        <v>17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S118" s="3" t="str">
        <f t="shared" si="2"/>
        <v>145</v>
      </c>
      <c r="AT118" s="3" t="str">
        <f t="shared" si="3"/>
        <v>2</v>
      </c>
      <c r="AX118" s="1"/>
    </row>
    <row r="119" spans="1:50" x14ac:dyDescent="0.35">
      <c r="A119" s="1" t="s">
        <v>27</v>
      </c>
      <c r="B119" t="s">
        <v>11</v>
      </c>
      <c r="C119">
        <v>5</v>
      </c>
      <c r="D119">
        <v>7</v>
      </c>
      <c r="E119">
        <v>18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S119" s="3" t="str">
        <f t="shared" si="2"/>
        <v>145</v>
      </c>
      <c r="AT119" s="3" t="str">
        <f t="shared" si="3"/>
        <v>2</v>
      </c>
      <c r="AX119" s="1"/>
    </row>
    <row r="120" spans="1:50" x14ac:dyDescent="0.35">
      <c r="A120" s="1" t="s">
        <v>27</v>
      </c>
      <c r="B120" t="s">
        <v>11</v>
      </c>
      <c r="C120">
        <v>5</v>
      </c>
      <c r="D120">
        <v>7</v>
      </c>
      <c r="E120">
        <v>19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S120" s="3" t="str">
        <f t="shared" si="2"/>
        <v>145</v>
      </c>
      <c r="AT120" s="3" t="str">
        <f t="shared" si="3"/>
        <v>2</v>
      </c>
      <c r="AX120" s="1"/>
    </row>
    <row r="121" spans="1:50" x14ac:dyDescent="0.35">
      <c r="A121" s="1" t="s">
        <v>27</v>
      </c>
      <c r="B121" t="s">
        <v>11</v>
      </c>
      <c r="C121">
        <v>5</v>
      </c>
      <c r="D121">
        <v>7</v>
      </c>
      <c r="E121">
        <v>20</v>
      </c>
      <c r="F121">
        <v>45</v>
      </c>
      <c r="G121">
        <v>40</v>
      </c>
      <c r="H121">
        <v>8</v>
      </c>
      <c r="I121">
        <v>7.4999999999999997E-2</v>
      </c>
      <c r="K121" s="9">
        <v>1</v>
      </c>
      <c r="L121" s="9"/>
      <c r="M121" s="9"/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17</v>
      </c>
      <c r="U121">
        <v>4.3</v>
      </c>
      <c r="V121">
        <v>0</v>
      </c>
      <c r="W121">
        <v>0</v>
      </c>
      <c r="X121">
        <v>0.75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S121" s="3" t="str">
        <f t="shared" si="2"/>
        <v>145</v>
      </c>
      <c r="AT121" s="3" t="str">
        <f t="shared" si="3"/>
        <v>2</v>
      </c>
      <c r="AX121" s="1"/>
    </row>
    <row r="122" spans="1:50" x14ac:dyDescent="0.35">
      <c r="A122" s="1" t="s">
        <v>27</v>
      </c>
      <c r="B122" t="s">
        <v>14</v>
      </c>
      <c r="C122">
        <v>2</v>
      </c>
      <c r="D122">
        <v>8</v>
      </c>
      <c r="E122">
        <v>1</v>
      </c>
      <c r="F122">
        <v>70</v>
      </c>
      <c r="G122">
        <v>80</v>
      </c>
      <c r="H122">
        <v>15</v>
      </c>
      <c r="I122">
        <v>6.125</v>
      </c>
      <c r="J122">
        <v>2</v>
      </c>
      <c r="K122">
        <v>12</v>
      </c>
      <c r="L122">
        <v>0</v>
      </c>
      <c r="M122">
        <v>0</v>
      </c>
      <c r="N122">
        <v>12</v>
      </c>
      <c r="O122">
        <v>5</v>
      </c>
      <c r="P122">
        <v>5</v>
      </c>
      <c r="Q122">
        <v>0</v>
      </c>
      <c r="R122">
        <v>0</v>
      </c>
      <c r="S122">
        <v>2</v>
      </c>
      <c r="T122">
        <v>36</v>
      </c>
      <c r="U122">
        <v>7.2</v>
      </c>
      <c r="V122">
        <v>13</v>
      </c>
      <c r="W122">
        <v>4</v>
      </c>
      <c r="X122">
        <v>5.9</v>
      </c>
      <c r="Y122">
        <v>30</v>
      </c>
      <c r="Z122">
        <v>30</v>
      </c>
      <c r="AA122" s="5">
        <v>10.114000000000001</v>
      </c>
      <c r="AB122" s="5">
        <v>2.2370000000000001</v>
      </c>
      <c r="AC122" s="5">
        <v>10.0905</v>
      </c>
      <c r="AD122" s="5">
        <v>2.7448000000000001</v>
      </c>
      <c r="AE122" s="5">
        <v>10.016999999999999</v>
      </c>
      <c r="AF122" s="5">
        <v>3.1936</v>
      </c>
      <c r="AG122" s="5">
        <v>10.000999999999999</v>
      </c>
      <c r="AH122" s="5">
        <v>3.9897</v>
      </c>
      <c r="AI122" s="5">
        <v>10.108000000000001</v>
      </c>
      <c r="AJ122" s="5">
        <v>3.8431000000000002</v>
      </c>
      <c r="AK122" s="5">
        <v>10.020300000000001</v>
      </c>
      <c r="AL122" s="5">
        <v>4.0970000000000004</v>
      </c>
      <c r="AM122" s="7">
        <v>3000.3</v>
      </c>
      <c r="AN122" s="7">
        <v>199.4</v>
      </c>
      <c r="AO122" s="7">
        <v>3000.2</v>
      </c>
      <c r="AP122" s="7">
        <v>241.1</v>
      </c>
      <c r="AQ122" s="7">
        <v>3000</v>
      </c>
      <c r="AR122" s="7">
        <v>239.3</v>
      </c>
      <c r="AS122" s="3" t="str">
        <f t="shared" si="2"/>
        <v xml:space="preserve">15 </v>
      </c>
      <c r="AT122" s="3" t="str">
        <f t="shared" si="3"/>
        <v>1</v>
      </c>
      <c r="AX122" s="1"/>
    </row>
    <row r="123" spans="1:50" x14ac:dyDescent="0.35">
      <c r="A123" s="1" t="s">
        <v>27</v>
      </c>
      <c r="B123" t="s">
        <v>14</v>
      </c>
      <c r="C123">
        <v>2</v>
      </c>
      <c r="D123">
        <v>8</v>
      </c>
      <c r="E123">
        <v>2</v>
      </c>
      <c r="F123">
        <v>84</v>
      </c>
      <c r="G123">
        <v>68</v>
      </c>
      <c r="H123">
        <v>20</v>
      </c>
      <c r="I123">
        <v>7.7249999999999996</v>
      </c>
      <c r="J123">
        <v>3</v>
      </c>
      <c r="K123">
        <v>13</v>
      </c>
      <c r="L123">
        <v>2</v>
      </c>
      <c r="M123">
        <v>0</v>
      </c>
      <c r="N123">
        <v>13</v>
      </c>
      <c r="O123">
        <v>4</v>
      </c>
      <c r="P123">
        <v>4</v>
      </c>
      <c r="Q123">
        <v>4</v>
      </c>
      <c r="R123">
        <v>1</v>
      </c>
      <c r="S123">
        <v>0</v>
      </c>
      <c r="T123">
        <v>34</v>
      </c>
      <c r="U123">
        <v>8.5</v>
      </c>
      <c r="V123">
        <v>7</v>
      </c>
      <c r="W123">
        <v>3.4</v>
      </c>
      <c r="X123">
        <v>7.55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S123" s="3" t="str">
        <f t="shared" si="2"/>
        <v xml:space="preserve">15 </v>
      </c>
      <c r="AT123" s="3" t="str">
        <f t="shared" si="3"/>
        <v>1</v>
      </c>
      <c r="AX123" s="1"/>
    </row>
    <row r="124" spans="1:50" x14ac:dyDescent="0.35">
      <c r="A124" s="1" t="s">
        <v>27</v>
      </c>
      <c r="B124" t="s">
        <v>14</v>
      </c>
      <c r="C124">
        <v>2</v>
      </c>
      <c r="D124">
        <v>8</v>
      </c>
      <c r="E124">
        <v>3</v>
      </c>
      <c r="F124">
        <v>70</v>
      </c>
      <c r="G124">
        <v>70</v>
      </c>
      <c r="H124">
        <v>19</v>
      </c>
      <c r="I124">
        <v>4.8</v>
      </c>
      <c r="J124">
        <v>0</v>
      </c>
      <c r="K124">
        <v>11</v>
      </c>
      <c r="L124">
        <v>3</v>
      </c>
      <c r="M124">
        <v>0</v>
      </c>
      <c r="N124">
        <v>11</v>
      </c>
      <c r="O124">
        <v>2</v>
      </c>
      <c r="P124">
        <v>4</v>
      </c>
      <c r="Q124">
        <v>2</v>
      </c>
      <c r="R124">
        <v>1</v>
      </c>
      <c r="S124">
        <v>2</v>
      </c>
      <c r="T124">
        <v>37</v>
      </c>
      <c r="U124">
        <v>7.3</v>
      </c>
      <c r="V124">
        <v>7</v>
      </c>
      <c r="W124">
        <v>4.9000000000000004</v>
      </c>
      <c r="X124">
        <v>4.3</v>
      </c>
      <c r="Y124">
        <v>20</v>
      </c>
      <c r="Z124">
        <v>10</v>
      </c>
      <c r="AA124" s="5">
        <v>10.042199999999999</v>
      </c>
      <c r="AB124" s="5">
        <v>3.5990000000000002</v>
      </c>
      <c r="AC124" s="5">
        <v>10.063700000000001</v>
      </c>
      <c r="AD124" s="5">
        <v>3.3666999999999998</v>
      </c>
      <c r="AE124" s="5">
        <v>10.07</v>
      </c>
      <c r="AF124" s="5">
        <v>3.2465999999999999</v>
      </c>
      <c r="AG124" s="5">
        <v>10.0769</v>
      </c>
      <c r="AH124" s="5">
        <v>3.5055000000000001</v>
      </c>
      <c r="AI124" s="5">
        <v>10.151400000000001</v>
      </c>
      <c r="AJ124" s="5">
        <v>3.2997000000000001</v>
      </c>
      <c r="AK124" s="5">
        <v>10.026199999999999</v>
      </c>
      <c r="AL124" s="5">
        <v>3.4323000000000001</v>
      </c>
      <c r="AS124" s="3" t="str">
        <f t="shared" si="2"/>
        <v xml:space="preserve">15 </v>
      </c>
      <c r="AT124" s="3" t="str">
        <f t="shared" si="3"/>
        <v>1</v>
      </c>
      <c r="AX124" s="1"/>
    </row>
    <row r="125" spans="1:50" x14ac:dyDescent="0.35">
      <c r="A125" s="1" t="s">
        <v>27</v>
      </c>
      <c r="B125" t="s">
        <v>14</v>
      </c>
      <c r="C125">
        <v>2</v>
      </c>
      <c r="D125">
        <v>8</v>
      </c>
      <c r="E125">
        <v>4</v>
      </c>
      <c r="I125">
        <v>6.65</v>
      </c>
      <c r="J125">
        <v>5</v>
      </c>
      <c r="L125">
        <v>0</v>
      </c>
      <c r="X125">
        <v>9.1999999999999993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S125" s="3" t="str">
        <f t="shared" si="2"/>
        <v xml:space="preserve">15 </v>
      </c>
      <c r="AT125" s="3" t="str">
        <f t="shared" si="3"/>
        <v>1</v>
      </c>
      <c r="AX125" s="1"/>
    </row>
    <row r="126" spans="1:50" x14ac:dyDescent="0.35">
      <c r="A126" s="1" t="s">
        <v>27</v>
      </c>
      <c r="B126" t="s">
        <v>14</v>
      </c>
      <c r="C126">
        <v>2</v>
      </c>
      <c r="D126">
        <v>8</v>
      </c>
      <c r="E126">
        <v>5</v>
      </c>
      <c r="F126">
        <v>90</v>
      </c>
      <c r="G126">
        <v>65</v>
      </c>
      <c r="H126">
        <v>20</v>
      </c>
      <c r="I126">
        <v>9.9</v>
      </c>
      <c r="J126">
        <v>1</v>
      </c>
      <c r="K126">
        <v>15</v>
      </c>
      <c r="L126">
        <v>0</v>
      </c>
      <c r="M126">
        <v>0</v>
      </c>
      <c r="N126">
        <v>15</v>
      </c>
      <c r="O126">
        <v>5</v>
      </c>
      <c r="P126">
        <v>7</v>
      </c>
      <c r="Q126">
        <v>2</v>
      </c>
      <c r="R126">
        <v>0</v>
      </c>
      <c r="S126">
        <v>1</v>
      </c>
      <c r="T126">
        <v>42</v>
      </c>
      <c r="U126">
        <v>9.4</v>
      </c>
      <c r="V126">
        <v>9</v>
      </c>
      <c r="W126">
        <v>4.5999999999999996</v>
      </c>
      <c r="X126">
        <v>9.4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S126" s="3" t="str">
        <f t="shared" si="2"/>
        <v xml:space="preserve">15 </v>
      </c>
      <c r="AT126" s="3" t="str">
        <f t="shared" si="3"/>
        <v>1</v>
      </c>
      <c r="AX126" s="1"/>
    </row>
    <row r="127" spans="1:50" x14ac:dyDescent="0.35">
      <c r="A127" s="1" t="s">
        <v>27</v>
      </c>
      <c r="B127" t="s">
        <v>14</v>
      </c>
      <c r="C127">
        <v>2</v>
      </c>
      <c r="D127">
        <v>8</v>
      </c>
      <c r="E127">
        <v>6</v>
      </c>
      <c r="I127">
        <v>7.8</v>
      </c>
      <c r="J127">
        <v>4</v>
      </c>
      <c r="L127">
        <v>0</v>
      </c>
      <c r="X127">
        <v>7.75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S127" s="3" t="str">
        <f t="shared" si="2"/>
        <v xml:space="preserve">15 </v>
      </c>
      <c r="AT127" s="3" t="str">
        <f t="shared" si="3"/>
        <v>1</v>
      </c>
      <c r="AX127" s="1"/>
    </row>
    <row r="128" spans="1:50" x14ac:dyDescent="0.35">
      <c r="A128" s="1" t="s">
        <v>27</v>
      </c>
      <c r="B128" t="s">
        <v>14</v>
      </c>
      <c r="C128">
        <v>2</v>
      </c>
      <c r="D128">
        <v>8</v>
      </c>
      <c r="E128">
        <v>7</v>
      </c>
      <c r="I128">
        <v>1.3</v>
      </c>
      <c r="J128">
        <v>2</v>
      </c>
      <c r="L128">
        <v>3</v>
      </c>
      <c r="X128">
        <v>1.25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S128" s="3" t="str">
        <f t="shared" si="2"/>
        <v xml:space="preserve">15 </v>
      </c>
      <c r="AT128" s="3" t="str">
        <f t="shared" si="3"/>
        <v>1</v>
      </c>
      <c r="AX128" s="1"/>
    </row>
    <row r="129" spans="1:50" x14ac:dyDescent="0.35">
      <c r="A129" s="1" t="s">
        <v>27</v>
      </c>
      <c r="B129" t="s">
        <v>14</v>
      </c>
      <c r="C129">
        <v>2</v>
      </c>
      <c r="D129">
        <v>8</v>
      </c>
      <c r="E129">
        <v>8</v>
      </c>
      <c r="I129">
        <v>6.15</v>
      </c>
      <c r="J129">
        <v>1</v>
      </c>
      <c r="L129">
        <v>2</v>
      </c>
      <c r="X129">
        <v>6.05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S129" s="3" t="str">
        <f t="shared" si="2"/>
        <v xml:space="preserve">15 </v>
      </c>
      <c r="AT129" s="3" t="str">
        <f t="shared" si="3"/>
        <v>1</v>
      </c>
      <c r="AX129" s="1"/>
    </row>
    <row r="130" spans="1:50" x14ac:dyDescent="0.35">
      <c r="A130" s="1" t="s">
        <v>27</v>
      </c>
      <c r="B130" t="s">
        <v>14</v>
      </c>
      <c r="C130">
        <v>2</v>
      </c>
      <c r="D130">
        <v>8</v>
      </c>
      <c r="E130">
        <v>9</v>
      </c>
      <c r="F130">
        <v>67</v>
      </c>
      <c r="G130">
        <v>90</v>
      </c>
      <c r="H130">
        <v>30</v>
      </c>
      <c r="I130">
        <v>8.4</v>
      </c>
      <c r="J130">
        <v>3</v>
      </c>
      <c r="K130">
        <v>12</v>
      </c>
      <c r="L130">
        <v>0</v>
      </c>
      <c r="M130">
        <v>0</v>
      </c>
      <c r="N130">
        <v>12</v>
      </c>
      <c r="O130">
        <v>3</v>
      </c>
      <c r="P130">
        <v>7</v>
      </c>
      <c r="Q130">
        <v>1</v>
      </c>
      <c r="R130">
        <v>1</v>
      </c>
      <c r="S130">
        <v>0</v>
      </c>
      <c r="T130">
        <v>46</v>
      </c>
      <c r="U130">
        <v>7.9</v>
      </c>
      <c r="V130">
        <v>12</v>
      </c>
      <c r="W130">
        <v>4.8</v>
      </c>
      <c r="X130">
        <v>8.1999999999999993</v>
      </c>
      <c r="Y130">
        <v>10</v>
      </c>
      <c r="Z130">
        <v>10</v>
      </c>
      <c r="AA130" s="5">
        <v>10.2189</v>
      </c>
      <c r="AB130" s="5">
        <v>4.0998999999999999</v>
      </c>
      <c r="AC130" s="5">
        <v>10.999599999999999</v>
      </c>
      <c r="AD130" s="5">
        <v>3.3136999999999999</v>
      </c>
      <c r="AE130" s="5">
        <v>10.015000000000001</v>
      </c>
      <c r="AF130" s="5">
        <v>3.1055999999999999</v>
      </c>
      <c r="AG130" s="5">
        <v>10.0175</v>
      </c>
      <c r="AH130" s="5">
        <v>4.0030000000000001</v>
      </c>
      <c r="AI130" s="5">
        <v>10.0693</v>
      </c>
      <c r="AJ130" s="5">
        <v>3.6667999999999998</v>
      </c>
      <c r="AK130" s="5">
        <v>10.083</v>
      </c>
      <c r="AL130" s="5">
        <v>3.8014999999999999</v>
      </c>
      <c r="AS130" s="3" t="str">
        <f t="shared" si="2"/>
        <v xml:space="preserve">15 </v>
      </c>
      <c r="AT130" s="3" t="str">
        <f t="shared" si="3"/>
        <v>1</v>
      </c>
      <c r="AX130" s="1"/>
    </row>
    <row r="131" spans="1:50" x14ac:dyDescent="0.35">
      <c r="A131" s="1" t="s">
        <v>27</v>
      </c>
      <c r="B131" t="s">
        <v>14</v>
      </c>
      <c r="C131">
        <v>2</v>
      </c>
      <c r="D131">
        <v>8</v>
      </c>
      <c r="E131">
        <v>10</v>
      </c>
      <c r="I131">
        <v>1.1499999999999999</v>
      </c>
      <c r="J131">
        <v>0</v>
      </c>
      <c r="L131">
        <v>0</v>
      </c>
      <c r="X131">
        <v>1.1000000000000001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S131" s="3" t="str">
        <f t="shared" ref="AS131:AS194" si="4">LEFT(B131,3)</f>
        <v xml:space="preserve">15 </v>
      </c>
      <c r="AT131" s="3" t="str">
        <f t="shared" ref="AT131:AT194" si="5">RIGHT(B131,1)</f>
        <v>1</v>
      </c>
      <c r="AX131" s="1"/>
    </row>
    <row r="132" spans="1:50" x14ac:dyDescent="0.35">
      <c r="A132" s="1" t="s">
        <v>27</v>
      </c>
      <c r="B132" t="s">
        <v>14</v>
      </c>
      <c r="C132">
        <v>2</v>
      </c>
      <c r="D132">
        <v>8</v>
      </c>
      <c r="E132">
        <v>11</v>
      </c>
      <c r="F132">
        <v>65</v>
      </c>
      <c r="G132">
        <v>90</v>
      </c>
      <c r="H132">
        <v>25</v>
      </c>
      <c r="I132">
        <v>8.9</v>
      </c>
      <c r="J132">
        <v>3</v>
      </c>
      <c r="K132">
        <v>19</v>
      </c>
      <c r="L132">
        <v>0</v>
      </c>
      <c r="M132">
        <v>0</v>
      </c>
      <c r="N132">
        <v>17</v>
      </c>
      <c r="O132">
        <v>10</v>
      </c>
      <c r="P132">
        <v>5</v>
      </c>
      <c r="Q132">
        <v>1</v>
      </c>
      <c r="R132">
        <v>0</v>
      </c>
      <c r="S132">
        <v>1</v>
      </c>
      <c r="T132">
        <v>41</v>
      </c>
      <c r="U132">
        <v>6.2</v>
      </c>
      <c r="V132">
        <v>9</v>
      </c>
      <c r="W132">
        <v>6.1</v>
      </c>
      <c r="X132">
        <v>8.75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S132" s="3" t="str">
        <f t="shared" si="4"/>
        <v xml:space="preserve">15 </v>
      </c>
      <c r="AT132" s="3" t="str">
        <f t="shared" si="5"/>
        <v>1</v>
      </c>
      <c r="AX132" s="1"/>
    </row>
    <row r="133" spans="1:50" x14ac:dyDescent="0.35">
      <c r="A133" s="1" t="s">
        <v>27</v>
      </c>
      <c r="B133" t="s">
        <v>14</v>
      </c>
      <c r="C133">
        <v>2</v>
      </c>
      <c r="D133">
        <v>8</v>
      </c>
      <c r="E133">
        <v>12</v>
      </c>
      <c r="I133">
        <v>3.65</v>
      </c>
      <c r="J133">
        <v>5</v>
      </c>
      <c r="L133">
        <v>0</v>
      </c>
      <c r="X133">
        <v>3.6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S133" s="3" t="str">
        <f t="shared" si="4"/>
        <v xml:space="preserve">15 </v>
      </c>
      <c r="AT133" s="3" t="str">
        <f t="shared" si="5"/>
        <v>1</v>
      </c>
      <c r="AX133" s="1"/>
    </row>
    <row r="134" spans="1:50" x14ac:dyDescent="0.35">
      <c r="A134" s="1" t="s">
        <v>27</v>
      </c>
      <c r="B134" t="s">
        <v>14</v>
      </c>
      <c r="C134">
        <v>2</v>
      </c>
      <c r="D134">
        <v>8</v>
      </c>
      <c r="E134">
        <v>13</v>
      </c>
      <c r="F134">
        <v>65</v>
      </c>
      <c r="G134">
        <v>60</v>
      </c>
      <c r="H134">
        <v>15</v>
      </c>
      <c r="I134">
        <v>5.4</v>
      </c>
      <c r="J134">
        <v>1</v>
      </c>
      <c r="K134">
        <v>12</v>
      </c>
      <c r="L134">
        <v>0</v>
      </c>
      <c r="M134">
        <v>0</v>
      </c>
      <c r="N134">
        <v>12</v>
      </c>
      <c r="O134">
        <v>6</v>
      </c>
      <c r="P134">
        <v>5</v>
      </c>
      <c r="Q134">
        <v>1</v>
      </c>
      <c r="R134">
        <v>0</v>
      </c>
      <c r="S134">
        <v>0</v>
      </c>
      <c r="T134">
        <v>35</v>
      </c>
      <c r="U134">
        <v>9.1</v>
      </c>
      <c r="V134">
        <v>13</v>
      </c>
      <c r="W134">
        <v>5.6</v>
      </c>
      <c r="X134">
        <v>5.7</v>
      </c>
      <c r="Y134">
        <v>20</v>
      </c>
      <c r="Z134">
        <v>50</v>
      </c>
      <c r="AA134" s="5">
        <v>10.0128</v>
      </c>
      <c r="AB134" s="5">
        <v>2.972</v>
      </c>
      <c r="AC134" s="5">
        <v>10.077400000000001</v>
      </c>
      <c r="AD134" s="5">
        <v>3.4708000000000001</v>
      </c>
      <c r="AE134" s="5">
        <v>10.1716</v>
      </c>
      <c r="AF134" s="5">
        <v>3.4422000000000001</v>
      </c>
      <c r="AG134" s="5">
        <v>10.291399999999999</v>
      </c>
      <c r="AH134" s="5">
        <v>4.0293000000000001</v>
      </c>
      <c r="AI134" s="5">
        <v>10.066000000000001</v>
      </c>
      <c r="AJ134" s="5">
        <v>4.0069999999999997</v>
      </c>
      <c r="AK134" s="5">
        <v>10.0816</v>
      </c>
      <c r="AL134" s="5">
        <v>3.6966000000000001</v>
      </c>
      <c r="AS134" s="3" t="str">
        <f t="shared" si="4"/>
        <v xml:space="preserve">15 </v>
      </c>
      <c r="AT134" s="3" t="str">
        <f t="shared" si="5"/>
        <v>1</v>
      </c>
      <c r="AX134" s="1"/>
    </row>
    <row r="135" spans="1:50" x14ac:dyDescent="0.35">
      <c r="A135" s="1" t="s">
        <v>27</v>
      </c>
      <c r="B135" t="s">
        <v>14</v>
      </c>
      <c r="C135">
        <v>2</v>
      </c>
      <c r="D135">
        <v>8</v>
      </c>
      <c r="E135">
        <v>14</v>
      </c>
      <c r="I135">
        <v>6.4</v>
      </c>
      <c r="L135">
        <v>0</v>
      </c>
      <c r="X135">
        <v>6.15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S135" s="3" t="str">
        <f t="shared" si="4"/>
        <v xml:space="preserve">15 </v>
      </c>
      <c r="AT135" s="3" t="str">
        <f t="shared" si="5"/>
        <v>1</v>
      </c>
      <c r="AX135" s="1"/>
    </row>
    <row r="136" spans="1:50" x14ac:dyDescent="0.35">
      <c r="A136" s="1" t="s">
        <v>27</v>
      </c>
      <c r="B136" t="s">
        <v>14</v>
      </c>
      <c r="C136">
        <v>2</v>
      </c>
      <c r="D136">
        <v>8</v>
      </c>
      <c r="E136">
        <v>15</v>
      </c>
      <c r="I136">
        <v>5.4</v>
      </c>
      <c r="J136">
        <v>3</v>
      </c>
      <c r="L136">
        <v>0</v>
      </c>
      <c r="X136">
        <v>5.25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S136" s="3" t="str">
        <f t="shared" si="4"/>
        <v xml:space="preserve">15 </v>
      </c>
      <c r="AT136" s="3" t="str">
        <f t="shared" si="5"/>
        <v>1</v>
      </c>
      <c r="AX136" s="1"/>
    </row>
    <row r="137" spans="1:50" x14ac:dyDescent="0.35">
      <c r="A137" s="1" t="s">
        <v>27</v>
      </c>
      <c r="B137" t="s">
        <v>14</v>
      </c>
      <c r="C137">
        <v>2</v>
      </c>
      <c r="D137">
        <v>8</v>
      </c>
      <c r="E137">
        <v>16</v>
      </c>
      <c r="I137">
        <v>6.95</v>
      </c>
      <c r="J137">
        <v>6</v>
      </c>
      <c r="L137">
        <v>0</v>
      </c>
      <c r="X137">
        <v>6.65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S137" s="3" t="str">
        <f t="shared" si="4"/>
        <v xml:space="preserve">15 </v>
      </c>
      <c r="AT137" s="3" t="str">
        <f t="shared" si="5"/>
        <v>1</v>
      </c>
      <c r="AX137" s="1"/>
    </row>
    <row r="138" spans="1:50" x14ac:dyDescent="0.35">
      <c r="A138" s="1" t="s">
        <v>27</v>
      </c>
      <c r="B138" t="s">
        <v>14</v>
      </c>
      <c r="C138">
        <v>2</v>
      </c>
      <c r="D138">
        <v>8</v>
      </c>
      <c r="E138">
        <v>17</v>
      </c>
      <c r="I138">
        <v>3.45</v>
      </c>
      <c r="J138">
        <v>0</v>
      </c>
      <c r="L138">
        <v>0</v>
      </c>
      <c r="X138">
        <v>3.35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S138" s="3" t="str">
        <f t="shared" si="4"/>
        <v xml:space="preserve">15 </v>
      </c>
      <c r="AT138" s="3" t="str">
        <f t="shared" si="5"/>
        <v>1</v>
      </c>
      <c r="AX138" s="1"/>
    </row>
    <row r="139" spans="1:50" x14ac:dyDescent="0.35">
      <c r="A139" s="1" t="s">
        <v>27</v>
      </c>
      <c r="B139" t="s">
        <v>14</v>
      </c>
      <c r="C139">
        <v>2</v>
      </c>
      <c r="D139">
        <v>8</v>
      </c>
      <c r="E139">
        <v>18</v>
      </c>
      <c r="F139">
        <v>90</v>
      </c>
      <c r="G139">
        <v>80</v>
      </c>
      <c r="H139">
        <v>20</v>
      </c>
      <c r="I139">
        <v>13.125</v>
      </c>
      <c r="J139">
        <v>3</v>
      </c>
      <c r="K139">
        <v>16</v>
      </c>
      <c r="L139">
        <v>0</v>
      </c>
      <c r="M139">
        <v>0</v>
      </c>
      <c r="N139">
        <v>16</v>
      </c>
      <c r="O139">
        <v>5</v>
      </c>
      <c r="P139">
        <v>4</v>
      </c>
      <c r="Q139">
        <v>7</v>
      </c>
      <c r="R139">
        <v>0</v>
      </c>
      <c r="S139">
        <v>0</v>
      </c>
      <c r="T139">
        <v>45</v>
      </c>
      <c r="U139">
        <v>8.9</v>
      </c>
      <c r="V139">
        <v>8</v>
      </c>
      <c r="W139">
        <v>5.4</v>
      </c>
      <c r="X139">
        <v>12.75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S139" s="3" t="str">
        <f t="shared" si="4"/>
        <v xml:space="preserve">15 </v>
      </c>
      <c r="AT139" s="3" t="str">
        <f t="shared" si="5"/>
        <v>1</v>
      </c>
      <c r="AX139" s="1"/>
    </row>
    <row r="140" spans="1:50" x14ac:dyDescent="0.35">
      <c r="A140" s="1" t="s">
        <v>27</v>
      </c>
      <c r="B140" t="s">
        <v>14</v>
      </c>
      <c r="C140">
        <v>2</v>
      </c>
      <c r="D140">
        <v>8</v>
      </c>
      <c r="E140">
        <v>19</v>
      </c>
      <c r="F140">
        <v>100</v>
      </c>
      <c r="G140">
        <v>120</v>
      </c>
      <c r="H140">
        <v>20</v>
      </c>
      <c r="I140">
        <v>5.8</v>
      </c>
      <c r="J140">
        <v>2</v>
      </c>
      <c r="K140">
        <v>10</v>
      </c>
      <c r="L140">
        <v>0</v>
      </c>
      <c r="M140">
        <v>0</v>
      </c>
      <c r="N140">
        <v>10</v>
      </c>
      <c r="O140">
        <v>1</v>
      </c>
      <c r="P140">
        <v>5</v>
      </c>
      <c r="Q140">
        <v>0</v>
      </c>
      <c r="R140">
        <v>2</v>
      </c>
      <c r="S140">
        <v>2</v>
      </c>
      <c r="T140">
        <v>59</v>
      </c>
      <c r="U140">
        <v>8.1</v>
      </c>
      <c r="V140">
        <v>9</v>
      </c>
      <c r="W140">
        <v>5.6</v>
      </c>
      <c r="X140">
        <v>5.75</v>
      </c>
      <c r="Y140">
        <v>10</v>
      </c>
      <c r="Z140">
        <v>20</v>
      </c>
      <c r="AA140" s="5">
        <v>10.1012</v>
      </c>
      <c r="AB140" s="5">
        <v>3.1747000000000001</v>
      </c>
      <c r="AC140" s="5">
        <v>10.0662</v>
      </c>
      <c r="AD140" s="5">
        <v>3.0186000000000002</v>
      </c>
      <c r="AE140" s="5">
        <v>10.2524</v>
      </c>
      <c r="AF140" s="5">
        <v>3.4039000000000001</v>
      </c>
      <c r="AG140" s="5">
        <v>10.0783</v>
      </c>
      <c r="AH140" s="5">
        <v>4.5042999999999997</v>
      </c>
      <c r="AI140" s="5">
        <v>10.107100000000001</v>
      </c>
      <c r="AJ140" s="5">
        <v>4.3982999999999999</v>
      </c>
      <c r="AK140" s="5">
        <v>10.1974</v>
      </c>
      <c r="AL140" s="5">
        <v>4.4767999999999999</v>
      </c>
      <c r="AS140" s="3" t="str">
        <f t="shared" si="4"/>
        <v xml:space="preserve">15 </v>
      </c>
      <c r="AT140" s="3" t="str">
        <f t="shared" si="5"/>
        <v>1</v>
      </c>
      <c r="AX140" s="1"/>
    </row>
    <row r="141" spans="1:50" x14ac:dyDescent="0.35">
      <c r="A141" s="1" t="s">
        <v>27</v>
      </c>
      <c r="B141" t="s">
        <v>14</v>
      </c>
      <c r="C141">
        <v>2</v>
      </c>
      <c r="D141">
        <v>8</v>
      </c>
      <c r="E141">
        <v>20</v>
      </c>
      <c r="F141">
        <v>80</v>
      </c>
      <c r="G141">
        <v>80</v>
      </c>
      <c r="H141">
        <v>20</v>
      </c>
      <c r="I141">
        <v>4.7</v>
      </c>
      <c r="J141">
        <v>1</v>
      </c>
      <c r="K141">
        <v>13</v>
      </c>
      <c r="L141">
        <v>3</v>
      </c>
      <c r="M141">
        <v>0</v>
      </c>
      <c r="N141">
        <v>12</v>
      </c>
      <c r="O141">
        <v>4</v>
      </c>
      <c r="P141">
        <v>4</v>
      </c>
      <c r="Q141">
        <v>2</v>
      </c>
      <c r="R141">
        <v>1</v>
      </c>
      <c r="S141">
        <v>1</v>
      </c>
      <c r="T141">
        <v>41</v>
      </c>
      <c r="U141">
        <v>6.7</v>
      </c>
      <c r="V141">
        <v>10</v>
      </c>
      <c r="W141">
        <v>2.9</v>
      </c>
      <c r="X141">
        <v>4.6500000000000004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S141" s="3" t="str">
        <f t="shared" si="4"/>
        <v xml:space="preserve">15 </v>
      </c>
      <c r="AT141" s="3" t="str">
        <f t="shared" si="5"/>
        <v>1</v>
      </c>
      <c r="AX141" s="1"/>
    </row>
    <row r="142" spans="1:50" x14ac:dyDescent="0.35">
      <c r="A142" s="1" t="s">
        <v>27</v>
      </c>
      <c r="B142" t="s">
        <v>17</v>
      </c>
      <c r="C142">
        <v>2</v>
      </c>
      <c r="D142">
        <v>8</v>
      </c>
      <c r="E142">
        <v>1</v>
      </c>
      <c r="F142">
        <v>90</v>
      </c>
      <c r="G142">
        <v>70</v>
      </c>
      <c r="H142">
        <v>16</v>
      </c>
      <c r="I142">
        <v>3.65</v>
      </c>
      <c r="J142" s="9">
        <v>0</v>
      </c>
      <c r="K142" s="9">
        <v>4</v>
      </c>
      <c r="L142" s="9">
        <v>8</v>
      </c>
      <c r="M142" s="9">
        <v>0</v>
      </c>
      <c r="N142" s="9">
        <v>4</v>
      </c>
      <c r="O142" s="9">
        <v>0</v>
      </c>
      <c r="P142" s="9">
        <v>1</v>
      </c>
      <c r="Q142" s="9">
        <v>1</v>
      </c>
      <c r="R142" s="9">
        <v>2</v>
      </c>
      <c r="S142" s="9">
        <v>0</v>
      </c>
      <c r="T142" s="9">
        <v>15</v>
      </c>
      <c r="U142" s="9">
        <v>7</v>
      </c>
      <c r="V142" s="9">
        <v>20</v>
      </c>
      <c r="W142" s="9">
        <v>4.8</v>
      </c>
      <c r="X142" s="9">
        <f>2.9+0.775</f>
        <v>3.6749999999999998</v>
      </c>
      <c r="Y142">
        <v>2.5</v>
      </c>
      <c r="Z142">
        <v>2.5</v>
      </c>
      <c r="AA142" s="3">
        <v>10.199999999999999</v>
      </c>
      <c r="AB142" s="3">
        <v>3.9</v>
      </c>
      <c r="AC142" s="3">
        <v>10.4</v>
      </c>
      <c r="AD142" s="3">
        <v>4.2</v>
      </c>
      <c r="AE142" s="3">
        <v>10.3</v>
      </c>
      <c r="AF142" s="3">
        <v>4</v>
      </c>
      <c r="AG142" s="3">
        <v>10.199999999999999</v>
      </c>
      <c r="AH142" s="3">
        <v>4.2</v>
      </c>
      <c r="AI142" s="3">
        <v>10</v>
      </c>
      <c r="AJ142" s="3">
        <v>3.8</v>
      </c>
      <c r="AK142" s="3">
        <v>10.1</v>
      </c>
      <c r="AL142" s="3">
        <v>3.9</v>
      </c>
      <c r="AM142">
        <v>3000.1</v>
      </c>
      <c r="AN142">
        <v>263.8</v>
      </c>
      <c r="AO142">
        <v>2999.9</v>
      </c>
      <c r="AP142">
        <v>257.7</v>
      </c>
      <c r="AQ142">
        <v>3000.3</v>
      </c>
      <c r="AR142">
        <v>274.10000000000002</v>
      </c>
      <c r="AS142" s="3" t="str">
        <f t="shared" si="4"/>
        <v xml:space="preserve">15 </v>
      </c>
      <c r="AT142" s="3" t="str">
        <f t="shared" si="5"/>
        <v>2</v>
      </c>
      <c r="AX142" s="1"/>
    </row>
    <row r="143" spans="1:50" x14ac:dyDescent="0.35">
      <c r="A143" s="1" t="s">
        <v>27</v>
      </c>
      <c r="B143" t="s">
        <v>17</v>
      </c>
      <c r="C143">
        <v>2</v>
      </c>
      <c r="D143">
        <v>8</v>
      </c>
      <c r="E143">
        <v>2</v>
      </c>
      <c r="F143">
        <v>47</v>
      </c>
      <c r="G143">
        <v>39</v>
      </c>
      <c r="H143">
        <v>10</v>
      </c>
      <c r="I143" s="9"/>
      <c r="J143" s="9">
        <v>0</v>
      </c>
      <c r="K143" s="9">
        <v>3</v>
      </c>
      <c r="L143" s="9">
        <v>3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/>
      <c r="U143" s="9"/>
      <c r="V143" s="9"/>
      <c r="W143" s="9"/>
      <c r="X143" s="9"/>
      <c r="Y143" s="9"/>
      <c r="Z143" s="9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S143" s="3" t="str">
        <f t="shared" si="4"/>
        <v xml:space="preserve">15 </v>
      </c>
      <c r="AT143" s="3" t="str">
        <f t="shared" si="5"/>
        <v>2</v>
      </c>
      <c r="AX143" s="1"/>
    </row>
    <row r="144" spans="1:50" x14ac:dyDescent="0.35">
      <c r="A144" s="1" t="s">
        <v>27</v>
      </c>
      <c r="B144" t="s">
        <v>17</v>
      </c>
      <c r="C144">
        <v>2</v>
      </c>
      <c r="D144">
        <v>8</v>
      </c>
      <c r="E144">
        <v>3</v>
      </c>
      <c r="F144">
        <v>116</v>
      </c>
      <c r="G144">
        <v>50</v>
      </c>
      <c r="H144">
        <v>9</v>
      </c>
      <c r="I144">
        <v>1.075</v>
      </c>
      <c r="J144">
        <v>0</v>
      </c>
      <c r="K144">
        <v>6</v>
      </c>
      <c r="L144">
        <v>10</v>
      </c>
      <c r="M144">
        <v>0</v>
      </c>
      <c r="N144">
        <v>3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0</v>
      </c>
      <c r="V144">
        <v>0</v>
      </c>
      <c r="W144">
        <v>0</v>
      </c>
      <c r="X144">
        <v>0.67500000000000004</v>
      </c>
      <c r="Y144" s="9"/>
      <c r="Z144" s="9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S144" s="3" t="str">
        <f t="shared" si="4"/>
        <v xml:space="preserve">15 </v>
      </c>
      <c r="AT144" s="3" t="str">
        <f t="shared" si="5"/>
        <v>2</v>
      </c>
      <c r="AX144" s="1"/>
    </row>
    <row r="145" spans="1:50" x14ac:dyDescent="0.35">
      <c r="A145" s="1" t="s">
        <v>27</v>
      </c>
      <c r="B145" t="s">
        <v>17</v>
      </c>
      <c r="C145">
        <v>2</v>
      </c>
      <c r="D145">
        <v>8</v>
      </c>
      <c r="E145">
        <v>4</v>
      </c>
      <c r="Y145" s="9"/>
      <c r="Z145" s="9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S145" s="3" t="str">
        <f t="shared" si="4"/>
        <v xml:space="preserve">15 </v>
      </c>
      <c r="AT145" s="3" t="str">
        <f t="shared" si="5"/>
        <v>2</v>
      </c>
      <c r="AX145" s="1"/>
    </row>
    <row r="146" spans="1:50" x14ac:dyDescent="0.35">
      <c r="A146" s="1" t="s">
        <v>27</v>
      </c>
      <c r="B146" t="s">
        <v>17</v>
      </c>
      <c r="C146">
        <v>2</v>
      </c>
      <c r="D146">
        <v>8</v>
      </c>
      <c r="E146">
        <v>5</v>
      </c>
      <c r="F146">
        <v>75</v>
      </c>
      <c r="G146">
        <v>52</v>
      </c>
      <c r="H146">
        <v>10</v>
      </c>
      <c r="I146">
        <v>0.7</v>
      </c>
      <c r="J146">
        <v>0</v>
      </c>
      <c r="K146">
        <v>6</v>
      </c>
      <c r="L146">
        <v>6</v>
      </c>
      <c r="M146">
        <v>0</v>
      </c>
      <c r="N146">
        <v>3</v>
      </c>
      <c r="O146">
        <v>0</v>
      </c>
      <c r="P146">
        <v>0</v>
      </c>
      <c r="Q146">
        <v>0</v>
      </c>
      <c r="R146">
        <v>0</v>
      </c>
      <c r="S146">
        <v>3</v>
      </c>
      <c r="T146">
        <v>0</v>
      </c>
      <c r="U146">
        <v>0</v>
      </c>
      <c r="V146">
        <v>0</v>
      </c>
      <c r="W146">
        <v>0</v>
      </c>
      <c r="X146">
        <v>0.65</v>
      </c>
      <c r="Y146" s="9"/>
      <c r="Z146" s="9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S146" s="3" t="str">
        <f t="shared" si="4"/>
        <v xml:space="preserve">15 </v>
      </c>
      <c r="AT146" s="3" t="str">
        <f t="shared" si="5"/>
        <v>2</v>
      </c>
      <c r="AX146" s="1"/>
    </row>
    <row r="147" spans="1:50" x14ac:dyDescent="0.35">
      <c r="A147" s="1" t="s">
        <v>27</v>
      </c>
      <c r="B147" t="s">
        <v>17</v>
      </c>
      <c r="C147">
        <v>2</v>
      </c>
      <c r="D147">
        <v>8</v>
      </c>
      <c r="E147">
        <v>6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S147" s="3" t="str">
        <f t="shared" si="4"/>
        <v xml:space="preserve">15 </v>
      </c>
      <c r="AT147" s="3" t="str">
        <f t="shared" si="5"/>
        <v>2</v>
      </c>
      <c r="AX147" s="1"/>
    </row>
    <row r="148" spans="1:50" x14ac:dyDescent="0.35">
      <c r="A148" s="1" t="s">
        <v>27</v>
      </c>
      <c r="B148" t="s">
        <v>17</v>
      </c>
      <c r="C148">
        <v>2</v>
      </c>
      <c r="D148">
        <v>8</v>
      </c>
      <c r="E148">
        <v>7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S148" s="3" t="str">
        <f t="shared" si="4"/>
        <v xml:space="preserve">15 </v>
      </c>
      <c r="AT148" s="3" t="str">
        <f t="shared" si="5"/>
        <v>2</v>
      </c>
      <c r="AX148" s="1"/>
    </row>
    <row r="149" spans="1:50" x14ac:dyDescent="0.35">
      <c r="A149" s="1" t="s">
        <v>27</v>
      </c>
      <c r="B149" t="s">
        <v>17</v>
      </c>
      <c r="C149">
        <v>2</v>
      </c>
      <c r="D149">
        <v>8</v>
      </c>
      <c r="E149">
        <v>8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S149" s="3" t="str">
        <f t="shared" si="4"/>
        <v xml:space="preserve">15 </v>
      </c>
      <c r="AT149" s="3" t="str">
        <f t="shared" si="5"/>
        <v>2</v>
      </c>
      <c r="AX149" s="1"/>
    </row>
    <row r="150" spans="1:50" x14ac:dyDescent="0.35">
      <c r="A150" s="1" t="s">
        <v>27</v>
      </c>
      <c r="B150" t="s">
        <v>17</v>
      </c>
      <c r="C150">
        <v>2</v>
      </c>
      <c r="D150">
        <v>8</v>
      </c>
      <c r="E150">
        <v>9</v>
      </c>
      <c r="F150">
        <v>30</v>
      </c>
      <c r="G150">
        <v>102</v>
      </c>
      <c r="H150">
        <v>13</v>
      </c>
      <c r="I150">
        <v>5.25</v>
      </c>
      <c r="J150">
        <v>0</v>
      </c>
      <c r="K150">
        <v>5</v>
      </c>
      <c r="L150">
        <v>4</v>
      </c>
      <c r="M150">
        <v>0</v>
      </c>
      <c r="N150">
        <v>5</v>
      </c>
      <c r="O150">
        <v>3</v>
      </c>
      <c r="P150">
        <v>0</v>
      </c>
      <c r="Q150">
        <v>1</v>
      </c>
      <c r="R150">
        <v>1</v>
      </c>
      <c r="S150">
        <v>0</v>
      </c>
      <c r="T150">
        <v>34</v>
      </c>
      <c r="U150">
        <v>10.6</v>
      </c>
      <c r="V150">
        <v>7</v>
      </c>
      <c r="W150">
        <v>4.5999999999999996</v>
      </c>
      <c r="X150">
        <f>3.375+1.925</f>
        <v>5.3</v>
      </c>
      <c r="Y150">
        <v>75</v>
      </c>
      <c r="Z150">
        <v>30</v>
      </c>
      <c r="AA150" s="3">
        <v>10</v>
      </c>
      <c r="AB150" s="3">
        <v>4</v>
      </c>
      <c r="AC150" s="3">
        <v>10.6</v>
      </c>
      <c r="AD150" s="3">
        <v>3.2</v>
      </c>
      <c r="AE150" s="3">
        <v>10.4</v>
      </c>
      <c r="AF150" s="3">
        <v>4.2</v>
      </c>
      <c r="AG150" s="3">
        <v>10.4</v>
      </c>
      <c r="AH150" s="3">
        <v>4.3</v>
      </c>
      <c r="AI150" s="3">
        <v>10.199999999999999</v>
      </c>
      <c r="AJ150" s="3">
        <v>4.3</v>
      </c>
      <c r="AK150" s="3">
        <v>10.3</v>
      </c>
      <c r="AL150" s="3">
        <v>4.4000000000000004</v>
      </c>
      <c r="AS150" s="3" t="str">
        <f t="shared" si="4"/>
        <v xml:space="preserve">15 </v>
      </c>
      <c r="AT150" s="3" t="str">
        <f t="shared" si="5"/>
        <v>2</v>
      </c>
      <c r="AX150" s="1"/>
    </row>
    <row r="151" spans="1:50" x14ac:dyDescent="0.35">
      <c r="A151" s="1" t="s">
        <v>27</v>
      </c>
      <c r="B151" t="s">
        <v>17</v>
      </c>
      <c r="C151">
        <v>2</v>
      </c>
      <c r="D151">
        <v>8</v>
      </c>
      <c r="E151">
        <v>10</v>
      </c>
      <c r="F151">
        <v>54</v>
      </c>
      <c r="G151">
        <v>73</v>
      </c>
      <c r="H151">
        <v>10</v>
      </c>
      <c r="I151">
        <v>0.47499999999999998</v>
      </c>
      <c r="J151">
        <v>0</v>
      </c>
      <c r="K151">
        <v>3</v>
      </c>
      <c r="L151">
        <v>7</v>
      </c>
      <c r="M151">
        <v>0</v>
      </c>
      <c r="N151">
        <v>4</v>
      </c>
      <c r="O151">
        <v>0</v>
      </c>
      <c r="P151">
        <v>0</v>
      </c>
      <c r="Q151">
        <v>0</v>
      </c>
      <c r="R151">
        <v>2</v>
      </c>
      <c r="S151">
        <v>2</v>
      </c>
      <c r="T151">
        <v>6</v>
      </c>
      <c r="U151">
        <v>5.8</v>
      </c>
      <c r="V151">
        <v>0</v>
      </c>
      <c r="W151">
        <v>0</v>
      </c>
      <c r="X151">
        <v>0.47499999999999998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S151" s="3" t="str">
        <f t="shared" si="4"/>
        <v xml:space="preserve">15 </v>
      </c>
      <c r="AT151" s="3" t="str">
        <f t="shared" si="5"/>
        <v>2</v>
      </c>
      <c r="AX151" s="1"/>
    </row>
    <row r="152" spans="1:50" x14ac:dyDescent="0.35">
      <c r="A152" s="1" t="s">
        <v>27</v>
      </c>
      <c r="B152" t="s">
        <v>17</v>
      </c>
      <c r="C152">
        <v>2</v>
      </c>
      <c r="D152">
        <v>8</v>
      </c>
      <c r="E152">
        <v>11</v>
      </c>
      <c r="F152">
        <v>140</v>
      </c>
      <c r="G152">
        <v>106</v>
      </c>
      <c r="H152">
        <v>17</v>
      </c>
      <c r="I152">
        <f>5.775+4.375+4.275</f>
        <v>14.425000000000001</v>
      </c>
      <c r="J152">
        <v>1</v>
      </c>
      <c r="K152">
        <v>11</v>
      </c>
      <c r="L152">
        <v>2</v>
      </c>
      <c r="M152">
        <v>0</v>
      </c>
      <c r="N152">
        <v>14</v>
      </c>
      <c r="O152">
        <v>2</v>
      </c>
      <c r="P152">
        <v>1</v>
      </c>
      <c r="Q152">
        <v>1</v>
      </c>
      <c r="R152">
        <v>5</v>
      </c>
      <c r="S152">
        <v>5</v>
      </c>
      <c r="T152">
        <v>40</v>
      </c>
      <c r="U152">
        <v>10.7</v>
      </c>
      <c r="V152">
        <v>9</v>
      </c>
      <c r="W152">
        <v>6.6</v>
      </c>
      <c r="X152">
        <f>5.475+4.375+4</f>
        <v>13.85</v>
      </c>
      <c r="Y152">
        <v>7.5</v>
      </c>
      <c r="Z152">
        <v>15</v>
      </c>
      <c r="AA152" s="3">
        <v>10</v>
      </c>
      <c r="AB152" s="3">
        <v>3.9</v>
      </c>
      <c r="AC152" s="3">
        <v>10.199999999999999</v>
      </c>
      <c r="AD152" s="3">
        <v>4.3</v>
      </c>
      <c r="AE152" s="3">
        <v>10.6</v>
      </c>
      <c r="AF152" s="3">
        <v>4.0999999999999996</v>
      </c>
      <c r="AG152" s="3">
        <v>10.7</v>
      </c>
      <c r="AH152" s="3">
        <v>4.3</v>
      </c>
      <c r="AI152" s="3">
        <v>10.1</v>
      </c>
      <c r="AJ152" s="3">
        <v>4</v>
      </c>
      <c r="AK152" s="3">
        <v>10.7</v>
      </c>
      <c r="AL152" s="3">
        <v>4.3</v>
      </c>
      <c r="AS152" s="3" t="str">
        <f t="shared" si="4"/>
        <v xml:space="preserve">15 </v>
      </c>
      <c r="AT152" s="3" t="str">
        <f t="shared" si="5"/>
        <v>2</v>
      </c>
      <c r="AX152" s="1"/>
    </row>
    <row r="153" spans="1:50" x14ac:dyDescent="0.35">
      <c r="A153" s="1" t="s">
        <v>27</v>
      </c>
      <c r="B153" t="s">
        <v>17</v>
      </c>
      <c r="C153">
        <v>2</v>
      </c>
      <c r="D153">
        <v>8</v>
      </c>
      <c r="E153">
        <v>12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S153" s="3" t="str">
        <f t="shared" si="4"/>
        <v xml:space="preserve">15 </v>
      </c>
      <c r="AT153" s="3" t="str">
        <f t="shared" si="5"/>
        <v>2</v>
      </c>
      <c r="AX153" s="1"/>
    </row>
    <row r="154" spans="1:50" x14ac:dyDescent="0.35">
      <c r="A154" s="1" t="s">
        <v>27</v>
      </c>
      <c r="B154" t="s">
        <v>17</v>
      </c>
      <c r="C154">
        <v>2</v>
      </c>
      <c r="D154">
        <v>8</v>
      </c>
      <c r="E154">
        <v>13</v>
      </c>
      <c r="F154">
        <v>62</v>
      </c>
      <c r="G154">
        <v>61</v>
      </c>
      <c r="H154">
        <v>18</v>
      </c>
      <c r="I154">
        <f>3.125+2.45</f>
        <v>5.5750000000000002</v>
      </c>
      <c r="J154">
        <v>0</v>
      </c>
      <c r="K154">
        <v>8</v>
      </c>
      <c r="L154">
        <v>2</v>
      </c>
      <c r="M154">
        <v>0</v>
      </c>
      <c r="N154">
        <v>8</v>
      </c>
      <c r="O154">
        <v>0</v>
      </c>
      <c r="P154">
        <v>2</v>
      </c>
      <c r="Q154">
        <v>12</v>
      </c>
      <c r="R154">
        <v>2</v>
      </c>
      <c r="S154">
        <v>2</v>
      </c>
      <c r="T154">
        <v>31</v>
      </c>
      <c r="U154">
        <v>8.3000000000000007</v>
      </c>
      <c r="V154">
        <v>16</v>
      </c>
      <c r="W154">
        <v>7.2</v>
      </c>
      <c r="X154">
        <f>4.175+1.75</f>
        <v>5.9249999999999998</v>
      </c>
      <c r="Y154">
        <v>2.5</v>
      </c>
      <c r="Z154">
        <v>7.5</v>
      </c>
      <c r="AA154" s="3">
        <v>10.5</v>
      </c>
      <c r="AB154" s="3">
        <v>4.4000000000000004</v>
      </c>
      <c r="AC154" s="3">
        <v>10</v>
      </c>
      <c r="AD154" s="3">
        <v>4.0999999999999996</v>
      </c>
      <c r="AE154" s="3">
        <v>10.7</v>
      </c>
      <c r="AF154" s="3">
        <v>4.4000000000000004</v>
      </c>
      <c r="AG154" s="3">
        <v>10.1</v>
      </c>
      <c r="AH154" s="3">
        <v>4.3</v>
      </c>
      <c r="AI154" s="3">
        <v>10.3</v>
      </c>
      <c r="AJ154" s="3">
        <v>4.2</v>
      </c>
      <c r="AK154" s="3">
        <v>10.1</v>
      </c>
      <c r="AL154" s="3">
        <v>4.3</v>
      </c>
      <c r="AS154" s="3" t="str">
        <f t="shared" si="4"/>
        <v xml:space="preserve">15 </v>
      </c>
      <c r="AT154" s="3" t="str">
        <f t="shared" si="5"/>
        <v>2</v>
      </c>
      <c r="AX154" s="1"/>
    </row>
    <row r="155" spans="1:50" x14ac:dyDescent="0.35">
      <c r="A155" s="1" t="s">
        <v>27</v>
      </c>
      <c r="B155" t="s">
        <v>17</v>
      </c>
      <c r="C155">
        <v>2</v>
      </c>
      <c r="D155">
        <v>8</v>
      </c>
      <c r="E155">
        <v>14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S155" s="3" t="str">
        <f t="shared" si="4"/>
        <v xml:space="preserve">15 </v>
      </c>
      <c r="AT155" s="3" t="str">
        <f t="shared" si="5"/>
        <v>2</v>
      </c>
      <c r="AX155" s="1"/>
    </row>
    <row r="156" spans="1:50" x14ac:dyDescent="0.35">
      <c r="A156" s="1" t="s">
        <v>27</v>
      </c>
      <c r="B156" t="s">
        <v>17</v>
      </c>
      <c r="C156">
        <v>2</v>
      </c>
      <c r="D156">
        <v>8</v>
      </c>
      <c r="E156">
        <v>15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S156" s="3" t="str">
        <f t="shared" si="4"/>
        <v xml:space="preserve">15 </v>
      </c>
      <c r="AT156" s="3" t="str">
        <f t="shared" si="5"/>
        <v>2</v>
      </c>
      <c r="AX156" s="1"/>
    </row>
    <row r="157" spans="1:50" x14ac:dyDescent="0.35">
      <c r="A157" s="1" t="s">
        <v>27</v>
      </c>
      <c r="B157" t="s">
        <v>17</v>
      </c>
      <c r="C157">
        <v>2</v>
      </c>
      <c r="D157">
        <v>8</v>
      </c>
      <c r="E157">
        <v>16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S157" s="3" t="str">
        <f t="shared" si="4"/>
        <v xml:space="preserve">15 </v>
      </c>
      <c r="AT157" s="3" t="str">
        <f t="shared" si="5"/>
        <v>2</v>
      </c>
      <c r="AX157" s="1"/>
    </row>
    <row r="158" spans="1:50" x14ac:dyDescent="0.35">
      <c r="A158" s="1" t="s">
        <v>27</v>
      </c>
      <c r="B158" t="s">
        <v>17</v>
      </c>
      <c r="C158">
        <v>2</v>
      </c>
      <c r="D158">
        <v>8</v>
      </c>
      <c r="E158">
        <v>17</v>
      </c>
      <c r="Y158" s="9"/>
      <c r="Z158" s="9"/>
      <c r="AA158" s="14"/>
      <c r="AB158" s="14"/>
      <c r="AC158" s="14"/>
      <c r="AD158" s="14"/>
      <c r="AE158" s="14"/>
      <c r="AF158" s="14"/>
      <c r="AG158" s="3"/>
      <c r="AH158" s="3"/>
      <c r="AI158" s="3"/>
      <c r="AJ158" s="3"/>
      <c r="AK158" s="3"/>
      <c r="AL158" s="3"/>
      <c r="AS158" s="3" t="str">
        <f t="shared" si="4"/>
        <v xml:space="preserve">15 </v>
      </c>
      <c r="AT158" s="3" t="str">
        <f t="shared" si="5"/>
        <v>2</v>
      </c>
      <c r="AX158" s="1"/>
    </row>
    <row r="159" spans="1:50" x14ac:dyDescent="0.35">
      <c r="A159" s="1" t="s">
        <v>27</v>
      </c>
      <c r="B159" t="s">
        <v>17</v>
      </c>
      <c r="C159">
        <v>2</v>
      </c>
      <c r="D159">
        <v>8</v>
      </c>
      <c r="E159">
        <v>18</v>
      </c>
      <c r="F159">
        <v>25</v>
      </c>
      <c r="G159">
        <v>60</v>
      </c>
      <c r="H159">
        <v>10</v>
      </c>
      <c r="I159">
        <v>1.4</v>
      </c>
      <c r="J159">
        <v>0</v>
      </c>
      <c r="K159">
        <v>3</v>
      </c>
      <c r="L159">
        <v>2</v>
      </c>
      <c r="M159">
        <v>0</v>
      </c>
      <c r="N159">
        <v>2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7</v>
      </c>
      <c r="U159">
        <v>6.3</v>
      </c>
      <c r="V159">
        <v>0</v>
      </c>
      <c r="W159">
        <v>0</v>
      </c>
      <c r="X159">
        <v>1.3</v>
      </c>
      <c r="Y159" s="9"/>
      <c r="Z159" s="9"/>
      <c r="AA159" s="14"/>
      <c r="AB159" s="14"/>
      <c r="AC159" s="14"/>
      <c r="AD159" s="14"/>
      <c r="AE159" s="14"/>
      <c r="AF159" s="14"/>
      <c r="AG159" s="3"/>
      <c r="AH159" s="3"/>
      <c r="AI159" s="3"/>
      <c r="AJ159" s="3"/>
      <c r="AK159" s="3"/>
      <c r="AL159" s="3"/>
      <c r="AS159" s="3" t="str">
        <f t="shared" si="4"/>
        <v xml:space="preserve">15 </v>
      </c>
      <c r="AT159" s="3" t="str">
        <f t="shared" si="5"/>
        <v>2</v>
      </c>
      <c r="AX159" s="1"/>
    </row>
    <row r="160" spans="1:50" x14ac:dyDescent="0.35">
      <c r="A160" s="1" t="s">
        <v>27</v>
      </c>
      <c r="B160" t="s">
        <v>17</v>
      </c>
      <c r="C160">
        <v>2</v>
      </c>
      <c r="D160">
        <v>8</v>
      </c>
      <c r="E160">
        <v>19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S160" s="3" t="str">
        <f t="shared" si="4"/>
        <v xml:space="preserve">15 </v>
      </c>
      <c r="AT160" s="3" t="str">
        <f t="shared" si="5"/>
        <v>2</v>
      </c>
      <c r="AX160" s="1"/>
    </row>
    <row r="161" spans="1:50" x14ac:dyDescent="0.35">
      <c r="A161" s="1" t="s">
        <v>27</v>
      </c>
      <c r="B161" t="s">
        <v>17</v>
      </c>
      <c r="C161">
        <v>2</v>
      </c>
      <c r="D161">
        <v>8</v>
      </c>
      <c r="E161">
        <v>20</v>
      </c>
      <c r="F161">
        <v>70</v>
      </c>
      <c r="G161">
        <v>83</v>
      </c>
      <c r="H161">
        <v>10</v>
      </c>
      <c r="I161">
        <v>1.7250000000000001</v>
      </c>
      <c r="J161">
        <v>0</v>
      </c>
      <c r="K161" s="9">
        <v>4</v>
      </c>
      <c r="L161">
        <v>7</v>
      </c>
      <c r="M161">
        <v>0</v>
      </c>
      <c r="N161">
        <v>4</v>
      </c>
      <c r="O161">
        <v>1</v>
      </c>
      <c r="P161">
        <v>0</v>
      </c>
      <c r="Q161">
        <v>0</v>
      </c>
      <c r="R161">
        <v>0</v>
      </c>
      <c r="S161">
        <v>3</v>
      </c>
      <c r="T161">
        <v>13</v>
      </c>
      <c r="U161">
        <v>6.6</v>
      </c>
      <c r="V161">
        <v>0</v>
      </c>
      <c r="W161">
        <v>0</v>
      </c>
      <c r="X161">
        <v>1.675</v>
      </c>
      <c r="Y161">
        <v>5</v>
      </c>
      <c r="AA161" s="3">
        <v>10.1</v>
      </c>
      <c r="AB161" s="3">
        <v>3.9</v>
      </c>
      <c r="AC161" s="3">
        <v>10.1</v>
      </c>
      <c r="AD161" s="3">
        <v>3.5</v>
      </c>
      <c r="AE161" s="3">
        <v>10</v>
      </c>
      <c r="AF161" s="3">
        <v>3.3</v>
      </c>
      <c r="AG161" s="3"/>
      <c r="AH161" s="3"/>
      <c r="AI161" s="3"/>
      <c r="AJ161" s="3"/>
      <c r="AK161" s="3"/>
      <c r="AL161" s="3"/>
      <c r="AS161" s="3" t="str">
        <f t="shared" si="4"/>
        <v xml:space="preserve">15 </v>
      </c>
      <c r="AT161" s="3" t="str">
        <f t="shared" si="5"/>
        <v>2</v>
      </c>
      <c r="AX161" s="1"/>
    </row>
    <row r="162" spans="1:50" x14ac:dyDescent="0.35">
      <c r="A162" s="1" t="s">
        <v>27</v>
      </c>
      <c r="B162" t="s">
        <v>19</v>
      </c>
      <c r="C162">
        <v>2</v>
      </c>
      <c r="D162">
        <v>7</v>
      </c>
      <c r="E162">
        <v>1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7">
        <v>3000</v>
      </c>
      <c r="AN162" s="7">
        <v>241.6</v>
      </c>
      <c r="AO162" s="7">
        <v>3000.1</v>
      </c>
      <c r="AP162" s="7">
        <v>257.7</v>
      </c>
      <c r="AQ162" s="7">
        <v>3000</v>
      </c>
      <c r="AR162" s="7">
        <v>241</v>
      </c>
      <c r="AS162" s="3" t="str">
        <f t="shared" si="4"/>
        <v xml:space="preserve">18 </v>
      </c>
      <c r="AT162" s="3" t="str">
        <f t="shared" si="5"/>
        <v>1</v>
      </c>
      <c r="AX162" s="1"/>
    </row>
    <row r="163" spans="1:50" x14ac:dyDescent="0.35">
      <c r="A163" s="1" t="s">
        <v>27</v>
      </c>
      <c r="B163" t="s">
        <v>19</v>
      </c>
      <c r="C163">
        <v>2</v>
      </c>
      <c r="D163">
        <v>7</v>
      </c>
      <c r="E163">
        <v>2</v>
      </c>
      <c r="H163">
        <v>0.22500000000000001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S163" s="3" t="str">
        <f t="shared" si="4"/>
        <v xml:space="preserve">18 </v>
      </c>
      <c r="AT163" s="3" t="str">
        <f t="shared" si="5"/>
        <v>1</v>
      </c>
      <c r="AX163" s="1"/>
    </row>
    <row r="164" spans="1:50" x14ac:dyDescent="0.35">
      <c r="A164" s="1" t="s">
        <v>27</v>
      </c>
      <c r="B164" t="s">
        <v>19</v>
      </c>
      <c r="C164">
        <v>2</v>
      </c>
      <c r="D164">
        <v>7</v>
      </c>
      <c r="E164">
        <v>3</v>
      </c>
      <c r="I164">
        <v>1.7</v>
      </c>
      <c r="J164">
        <v>0</v>
      </c>
      <c r="L164">
        <v>10</v>
      </c>
      <c r="X164">
        <v>1.65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S164" s="3" t="str">
        <f t="shared" si="4"/>
        <v xml:space="preserve">18 </v>
      </c>
      <c r="AT164" s="3" t="str">
        <f t="shared" si="5"/>
        <v>1</v>
      </c>
      <c r="AX164" s="1"/>
    </row>
    <row r="165" spans="1:50" x14ac:dyDescent="0.35">
      <c r="A165" s="1" t="s">
        <v>27</v>
      </c>
      <c r="B165" t="s">
        <v>19</v>
      </c>
      <c r="C165">
        <v>2</v>
      </c>
      <c r="D165">
        <v>7</v>
      </c>
      <c r="E165">
        <v>4</v>
      </c>
      <c r="F165">
        <v>60</v>
      </c>
      <c r="G165">
        <v>50</v>
      </c>
      <c r="H165">
        <v>20</v>
      </c>
      <c r="I165">
        <v>1.925</v>
      </c>
      <c r="J165">
        <v>0</v>
      </c>
      <c r="K165">
        <v>8</v>
      </c>
      <c r="L165">
        <v>7</v>
      </c>
      <c r="M165">
        <v>0</v>
      </c>
      <c r="N165">
        <v>7</v>
      </c>
      <c r="O165">
        <v>2</v>
      </c>
      <c r="P165">
        <v>3</v>
      </c>
      <c r="Q165">
        <v>1</v>
      </c>
      <c r="R165">
        <v>0</v>
      </c>
      <c r="S165">
        <v>1</v>
      </c>
      <c r="T165">
        <v>28</v>
      </c>
      <c r="U165">
        <v>6.2</v>
      </c>
      <c r="V165">
        <v>7</v>
      </c>
      <c r="W165">
        <v>3.7</v>
      </c>
      <c r="X165">
        <v>1.8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S165" s="3" t="str">
        <f t="shared" si="4"/>
        <v xml:space="preserve">18 </v>
      </c>
      <c r="AT165" s="3" t="str">
        <f t="shared" si="5"/>
        <v>1</v>
      </c>
      <c r="AX165" s="1"/>
    </row>
    <row r="166" spans="1:50" x14ac:dyDescent="0.35">
      <c r="A166" s="1" t="s">
        <v>27</v>
      </c>
      <c r="B166" t="s">
        <v>19</v>
      </c>
      <c r="C166">
        <v>2</v>
      </c>
      <c r="D166">
        <v>7</v>
      </c>
      <c r="E166">
        <v>5</v>
      </c>
      <c r="I166">
        <v>2.1</v>
      </c>
      <c r="J166">
        <v>0</v>
      </c>
      <c r="L166">
        <v>5</v>
      </c>
      <c r="X166">
        <v>2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S166" s="3" t="str">
        <f t="shared" si="4"/>
        <v xml:space="preserve">18 </v>
      </c>
      <c r="AT166" s="3" t="str">
        <f t="shared" si="5"/>
        <v>1</v>
      </c>
      <c r="AX166" s="1"/>
    </row>
    <row r="167" spans="1:50" x14ac:dyDescent="0.35">
      <c r="A167" s="1" t="s">
        <v>27</v>
      </c>
      <c r="B167" t="s">
        <v>19</v>
      </c>
      <c r="C167">
        <v>2</v>
      </c>
      <c r="D167">
        <v>7</v>
      </c>
      <c r="E167">
        <v>6</v>
      </c>
      <c r="F167">
        <v>80</v>
      </c>
      <c r="G167">
        <v>80</v>
      </c>
      <c r="H167">
        <v>17</v>
      </c>
      <c r="I167">
        <v>6.4249999999999998</v>
      </c>
      <c r="J167">
        <v>0</v>
      </c>
      <c r="K167">
        <v>15</v>
      </c>
      <c r="L167">
        <v>1</v>
      </c>
      <c r="M167">
        <v>1</v>
      </c>
      <c r="N167">
        <v>15</v>
      </c>
      <c r="O167">
        <v>8</v>
      </c>
      <c r="P167">
        <v>4</v>
      </c>
      <c r="Q167">
        <v>2</v>
      </c>
      <c r="R167">
        <v>1</v>
      </c>
      <c r="S167">
        <v>0</v>
      </c>
      <c r="T167">
        <v>33</v>
      </c>
      <c r="U167">
        <v>6.4</v>
      </c>
      <c r="V167">
        <v>13</v>
      </c>
      <c r="W167">
        <v>3.8</v>
      </c>
      <c r="X167">
        <v>6.1</v>
      </c>
      <c r="Y167">
        <v>10</v>
      </c>
      <c r="Z167">
        <v>30</v>
      </c>
      <c r="AA167" s="4">
        <v>10.0205</v>
      </c>
      <c r="AB167" s="4">
        <v>2.871</v>
      </c>
      <c r="AC167" s="4">
        <v>10.0535</v>
      </c>
      <c r="AD167" s="4">
        <v>3.0043000000000002</v>
      </c>
      <c r="AE167" s="4">
        <v>10.025600000000001</v>
      </c>
      <c r="AF167" s="4">
        <v>3.4283000000000001</v>
      </c>
      <c r="AG167" s="4">
        <v>10.0891</v>
      </c>
      <c r="AH167" s="4">
        <v>3.7892999999999999</v>
      </c>
      <c r="AI167" s="4">
        <v>10.0306</v>
      </c>
      <c r="AJ167" s="4">
        <v>4.1957000000000004</v>
      </c>
      <c r="AK167" s="4">
        <v>10.039199999999999</v>
      </c>
      <c r="AL167" s="4">
        <v>4.4771999999999998</v>
      </c>
      <c r="AS167" s="3" t="str">
        <f t="shared" si="4"/>
        <v xml:space="preserve">18 </v>
      </c>
      <c r="AT167" s="3" t="str">
        <f t="shared" si="5"/>
        <v>1</v>
      </c>
      <c r="AX167" s="1"/>
    </row>
    <row r="168" spans="1:50" x14ac:dyDescent="0.35">
      <c r="A168" s="1" t="s">
        <v>27</v>
      </c>
      <c r="B168" t="s">
        <v>19</v>
      </c>
      <c r="C168">
        <v>2</v>
      </c>
      <c r="D168">
        <v>7</v>
      </c>
      <c r="E168">
        <v>7</v>
      </c>
      <c r="I168">
        <v>5</v>
      </c>
      <c r="J168">
        <v>0</v>
      </c>
      <c r="L168">
        <v>0</v>
      </c>
      <c r="X168">
        <v>4.8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S168" s="3" t="str">
        <f t="shared" si="4"/>
        <v xml:space="preserve">18 </v>
      </c>
      <c r="AT168" s="3" t="str">
        <f t="shared" si="5"/>
        <v>1</v>
      </c>
      <c r="AX168" s="1"/>
    </row>
    <row r="169" spans="1:50" x14ac:dyDescent="0.35">
      <c r="A169" s="1" t="s">
        <v>27</v>
      </c>
      <c r="B169" t="s">
        <v>19</v>
      </c>
      <c r="C169">
        <v>2</v>
      </c>
      <c r="D169">
        <v>7</v>
      </c>
      <c r="E169">
        <v>8</v>
      </c>
      <c r="F169">
        <v>64</v>
      </c>
      <c r="G169">
        <v>66</v>
      </c>
      <c r="H169">
        <v>17</v>
      </c>
      <c r="I169">
        <v>3.2250000000000001</v>
      </c>
      <c r="J169">
        <v>1</v>
      </c>
      <c r="K169">
        <v>5</v>
      </c>
      <c r="L169">
        <v>3</v>
      </c>
      <c r="M169">
        <v>0</v>
      </c>
      <c r="N169">
        <v>5</v>
      </c>
      <c r="O169">
        <v>2</v>
      </c>
      <c r="P169">
        <v>2</v>
      </c>
      <c r="Q169">
        <v>0</v>
      </c>
      <c r="R169">
        <v>1</v>
      </c>
      <c r="S169">
        <v>0</v>
      </c>
      <c r="T169">
        <v>26</v>
      </c>
      <c r="U169">
        <v>7.3</v>
      </c>
      <c r="V169">
        <v>20</v>
      </c>
      <c r="W169">
        <v>6.2</v>
      </c>
      <c r="X169">
        <v>3.25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S169" s="3" t="str">
        <f t="shared" si="4"/>
        <v xml:space="preserve">18 </v>
      </c>
      <c r="AT169" s="3" t="str">
        <f t="shared" si="5"/>
        <v>1</v>
      </c>
      <c r="AX169" s="1"/>
    </row>
    <row r="170" spans="1:50" x14ac:dyDescent="0.35">
      <c r="A170" s="1" t="s">
        <v>27</v>
      </c>
      <c r="B170" t="s">
        <v>19</v>
      </c>
      <c r="C170">
        <v>2</v>
      </c>
      <c r="D170">
        <v>7</v>
      </c>
      <c r="E170">
        <v>9</v>
      </c>
      <c r="I170">
        <v>4.55</v>
      </c>
      <c r="J170">
        <v>2</v>
      </c>
      <c r="L170">
        <v>0</v>
      </c>
      <c r="X170">
        <v>4.45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S170" s="3" t="str">
        <f t="shared" si="4"/>
        <v xml:space="preserve">18 </v>
      </c>
      <c r="AT170" s="3" t="str">
        <f t="shared" si="5"/>
        <v>1</v>
      </c>
      <c r="AX170" s="1"/>
    </row>
    <row r="171" spans="1:50" x14ac:dyDescent="0.35">
      <c r="A171" s="1" t="s">
        <v>27</v>
      </c>
      <c r="B171" t="s">
        <v>19</v>
      </c>
      <c r="C171">
        <v>2</v>
      </c>
      <c r="D171">
        <v>7</v>
      </c>
      <c r="E171">
        <v>10</v>
      </c>
      <c r="F171">
        <v>80</v>
      </c>
      <c r="G171">
        <v>60</v>
      </c>
      <c r="H171">
        <v>20</v>
      </c>
      <c r="I171">
        <v>5.8250000000000002</v>
      </c>
      <c r="J171">
        <v>0</v>
      </c>
      <c r="K171">
        <v>13</v>
      </c>
      <c r="L171">
        <v>1</v>
      </c>
      <c r="M171">
        <v>0</v>
      </c>
      <c r="N171">
        <v>13</v>
      </c>
      <c r="O171">
        <v>5</v>
      </c>
      <c r="P171">
        <v>1</v>
      </c>
      <c r="Q171">
        <v>3</v>
      </c>
      <c r="R171">
        <v>2</v>
      </c>
      <c r="S171">
        <v>2</v>
      </c>
      <c r="T171">
        <v>30</v>
      </c>
      <c r="U171">
        <v>7.7</v>
      </c>
      <c r="V171">
        <v>12</v>
      </c>
      <c r="W171">
        <v>5.3</v>
      </c>
      <c r="X171">
        <v>5.6</v>
      </c>
      <c r="Y171">
        <v>10</v>
      </c>
      <c r="Z171">
        <v>10</v>
      </c>
      <c r="AA171" s="4">
        <v>10.0974</v>
      </c>
      <c r="AB171" s="4">
        <v>3.2098</v>
      </c>
      <c r="AC171" s="4">
        <v>10.062099999999999</v>
      </c>
      <c r="AD171" s="4">
        <v>3.4933999999999998</v>
      </c>
      <c r="AE171" s="4">
        <v>10.0328</v>
      </c>
      <c r="AF171" s="4">
        <v>3.3580999999999999</v>
      </c>
      <c r="AG171" s="4">
        <v>10.0624</v>
      </c>
      <c r="AH171" s="4">
        <v>3.8361000000000001</v>
      </c>
      <c r="AI171" s="4">
        <v>10.061</v>
      </c>
      <c r="AJ171" s="4">
        <v>3.8458999999999999</v>
      </c>
      <c r="AK171" s="4">
        <v>10.0503</v>
      </c>
      <c r="AL171" s="4">
        <v>4.181</v>
      </c>
      <c r="AS171" s="3" t="str">
        <f t="shared" si="4"/>
        <v xml:space="preserve">18 </v>
      </c>
      <c r="AT171" s="3" t="str">
        <f t="shared" si="5"/>
        <v>1</v>
      </c>
      <c r="AX171" s="1"/>
    </row>
    <row r="172" spans="1:50" x14ac:dyDescent="0.35">
      <c r="A172" s="1" t="s">
        <v>27</v>
      </c>
      <c r="B172" t="s">
        <v>19</v>
      </c>
      <c r="C172">
        <v>2</v>
      </c>
      <c r="D172">
        <v>7</v>
      </c>
      <c r="E172">
        <v>11</v>
      </c>
      <c r="I172">
        <v>1.65</v>
      </c>
      <c r="J172">
        <v>0</v>
      </c>
      <c r="L172">
        <v>4</v>
      </c>
      <c r="X172">
        <v>1.6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S172" s="3" t="str">
        <f t="shared" si="4"/>
        <v xml:space="preserve">18 </v>
      </c>
      <c r="AT172" s="3" t="str">
        <f t="shared" si="5"/>
        <v>1</v>
      </c>
      <c r="AX172" s="1"/>
    </row>
    <row r="173" spans="1:50" x14ac:dyDescent="0.35">
      <c r="A173" s="1" t="s">
        <v>27</v>
      </c>
      <c r="B173" t="s">
        <v>19</v>
      </c>
      <c r="C173">
        <v>2</v>
      </c>
      <c r="D173">
        <v>7</v>
      </c>
      <c r="E173">
        <v>12</v>
      </c>
      <c r="I173">
        <v>3.6</v>
      </c>
      <c r="J173">
        <v>0</v>
      </c>
      <c r="L173">
        <v>2</v>
      </c>
      <c r="X173">
        <v>3.5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S173" s="3" t="str">
        <f t="shared" si="4"/>
        <v xml:space="preserve">18 </v>
      </c>
      <c r="AT173" s="3" t="str">
        <f t="shared" si="5"/>
        <v>1</v>
      </c>
      <c r="AX173" s="1"/>
    </row>
    <row r="174" spans="1:50" x14ac:dyDescent="0.35">
      <c r="A174" s="1" t="s">
        <v>27</v>
      </c>
      <c r="B174" t="s">
        <v>19</v>
      </c>
      <c r="C174">
        <v>2</v>
      </c>
      <c r="D174">
        <v>7</v>
      </c>
      <c r="E174">
        <v>13</v>
      </c>
      <c r="F174">
        <v>67</v>
      </c>
      <c r="G174">
        <v>70</v>
      </c>
      <c r="H174">
        <v>15</v>
      </c>
      <c r="I174">
        <v>4.2</v>
      </c>
      <c r="J174">
        <v>0</v>
      </c>
      <c r="K174">
        <v>13</v>
      </c>
      <c r="L174">
        <v>1</v>
      </c>
      <c r="M174">
        <v>0</v>
      </c>
      <c r="N174">
        <v>12</v>
      </c>
      <c r="O174">
        <v>3</v>
      </c>
      <c r="P174">
        <v>5</v>
      </c>
      <c r="Q174">
        <v>1</v>
      </c>
      <c r="R174">
        <v>3</v>
      </c>
      <c r="S174">
        <v>0</v>
      </c>
      <c r="T174">
        <v>31</v>
      </c>
      <c r="U174">
        <v>6</v>
      </c>
      <c r="V174">
        <v>12</v>
      </c>
      <c r="W174">
        <v>4.8</v>
      </c>
      <c r="X174">
        <v>3.5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S174" s="3" t="str">
        <f t="shared" si="4"/>
        <v xml:space="preserve">18 </v>
      </c>
      <c r="AT174" s="3" t="str">
        <f t="shared" si="5"/>
        <v>1</v>
      </c>
      <c r="AX174" s="1"/>
    </row>
    <row r="175" spans="1:50" x14ac:dyDescent="0.35">
      <c r="A175" s="1" t="s">
        <v>27</v>
      </c>
      <c r="B175" t="s">
        <v>19</v>
      </c>
      <c r="C175">
        <v>2</v>
      </c>
      <c r="D175">
        <v>7</v>
      </c>
      <c r="E175">
        <v>14</v>
      </c>
      <c r="F175">
        <v>68</v>
      </c>
      <c r="G175">
        <v>80</v>
      </c>
      <c r="H175">
        <v>20</v>
      </c>
      <c r="I175">
        <v>4.5</v>
      </c>
      <c r="J175">
        <v>0</v>
      </c>
      <c r="K175">
        <v>11</v>
      </c>
      <c r="L175">
        <v>1</v>
      </c>
      <c r="M175">
        <v>0</v>
      </c>
      <c r="N175">
        <v>11</v>
      </c>
      <c r="O175">
        <v>4</v>
      </c>
      <c r="P175">
        <v>4</v>
      </c>
      <c r="Q175">
        <v>1</v>
      </c>
      <c r="R175">
        <v>2</v>
      </c>
      <c r="S175">
        <v>0</v>
      </c>
      <c r="T175">
        <v>31</v>
      </c>
      <c r="U175">
        <v>6.5</v>
      </c>
      <c r="V175">
        <v>10</v>
      </c>
      <c r="W175">
        <v>3.8</v>
      </c>
      <c r="X175">
        <v>4.05</v>
      </c>
      <c r="Y175">
        <v>10</v>
      </c>
      <c r="Z175">
        <v>50</v>
      </c>
      <c r="AA175" s="4">
        <v>10.054399999999999</v>
      </c>
      <c r="AB175" s="4">
        <v>3.4860000000000002</v>
      </c>
      <c r="AC175" s="4">
        <v>10.0373</v>
      </c>
      <c r="AD175" s="4">
        <v>3.3551000000000002</v>
      </c>
      <c r="AE175" s="4">
        <v>10.0977</v>
      </c>
      <c r="AF175" s="4">
        <v>3.5024000000000002</v>
      </c>
      <c r="AG175" s="4">
        <v>10.0839</v>
      </c>
      <c r="AH175" s="4">
        <v>3.6347</v>
      </c>
      <c r="AI175" s="4">
        <v>10.084199999999999</v>
      </c>
      <c r="AJ175" s="4">
        <v>3.6021000000000001</v>
      </c>
      <c r="AK175" s="4">
        <v>9.5304000000000002</v>
      </c>
      <c r="AL175" s="4">
        <v>3.6638999999999999</v>
      </c>
      <c r="AS175" s="3" t="str">
        <f t="shared" si="4"/>
        <v xml:space="preserve">18 </v>
      </c>
      <c r="AT175" s="3" t="str">
        <f t="shared" si="5"/>
        <v>1</v>
      </c>
      <c r="AX175" s="1"/>
    </row>
    <row r="176" spans="1:50" x14ac:dyDescent="0.35">
      <c r="A176" s="1" t="s">
        <v>27</v>
      </c>
      <c r="B176" t="s">
        <v>19</v>
      </c>
      <c r="C176">
        <v>2</v>
      </c>
      <c r="D176">
        <v>7</v>
      </c>
      <c r="E176">
        <v>15</v>
      </c>
      <c r="I176">
        <v>4.2</v>
      </c>
      <c r="J176">
        <v>0</v>
      </c>
      <c r="L176">
        <v>1</v>
      </c>
      <c r="X176">
        <v>3.8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S176" s="3" t="str">
        <f t="shared" si="4"/>
        <v xml:space="preserve">18 </v>
      </c>
      <c r="AT176" s="3" t="str">
        <f t="shared" si="5"/>
        <v>1</v>
      </c>
      <c r="AX176" s="1"/>
    </row>
    <row r="177" spans="1:50" x14ac:dyDescent="0.35">
      <c r="A177" s="1" t="s">
        <v>27</v>
      </c>
      <c r="B177" t="s">
        <v>19</v>
      </c>
      <c r="C177">
        <v>2</v>
      </c>
      <c r="D177">
        <v>7</v>
      </c>
      <c r="E177">
        <v>16</v>
      </c>
      <c r="F177">
        <v>90</v>
      </c>
      <c r="G177">
        <v>97</v>
      </c>
      <c r="H177">
        <v>15</v>
      </c>
      <c r="I177">
        <v>5.2</v>
      </c>
      <c r="J177">
        <v>0</v>
      </c>
      <c r="K177">
        <v>9</v>
      </c>
      <c r="L177">
        <v>5</v>
      </c>
      <c r="M177">
        <v>0</v>
      </c>
      <c r="N177">
        <v>9</v>
      </c>
      <c r="O177">
        <v>2</v>
      </c>
      <c r="P177">
        <v>3</v>
      </c>
      <c r="Q177">
        <v>1</v>
      </c>
      <c r="R177">
        <v>3</v>
      </c>
      <c r="S177">
        <v>0</v>
      </c>
      <c r="T177">
        <v>43</v>
      </c>
      <c r="U177">
        <v>8.3000000000000007</v>
      </c>
      <c r="V177">
        <v>9</v>
      </c>
      <c r="W177">
        <v>7.1</v>
      </c>
      <c r="X177">
        <v>4.8499999999999996</v>
      </c>
      <c r="Y177">
        <v>10</v>
      </c>
      <c r="Z177">
        <v>30</v>
      </c>
      <c r="AA177" s="4">
        <v>10.035</v>
      </c>
      <c r="AB177" s="4">
        <v>3.2858000000000001</v>
      </c>
      <c r="AC177" s="4">
        <v>10.066700000000001</v>
      </c>
      <c r="AD177" s="4">
        <v>2.8902999999999999</v>
      </c>
      <c r="AE177" s="4">
        <v>10.041399999999999</v>
      </c>
      <c r="AF177" s="4">
        <v>3.4417</v>
      </c>
      <c r="AG177" s="4">
        <v>10.0589</v>
      </c>
      <c r="AH177" s="4">
        <v>3.9661</v>
      </c>
      <c r="AI177" s="4">
        <v>10.001200000000001</v>
      </c>
      <c r="AJ177" s="4">
        <v>3.8450000000000002</v>
      </c>
      <c r="AK177" s="4">
        <v>10.0313</v>
      </c>
      <c r="AL177" s="4">
        <v>3.9741</v>
      </c>
      <c r="AS177" s="3" t="str">
        <f t="shared" si="4"/>
        <v xml:space="preserve">18 </v>
      </c>
      <c r="AT177" s="3" t="str">
        <f t="shared" si="5"/>
        <v>1</v>
      </c>
      <c r="AX177" s="1"/>
    </row>
    <row r="178" spans="1:50" x14ac:dyDescent="0.35">
      <c r="A178" s="1" t="s">
        <v>27</v>
      </c>
      <c r="B178" t="s">
        <v>19</v>
      </c>
      <c r="C178">
        <v>2</v>
      </c>
      <c r="D178">
        <v>7</v>
      </c>
      <c r="E178">
        <v>17</v>
      </c>
      <c r="I178">
        <v>5.15</v>
      </c>
      <c r="J178">
        <v>0</v>
      </c>
      <c r="L178">
        <v>0</v>
      </c>
      <c r="X178">
        <v>5.05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S178" s="3" t="str">
        <f t="shared" si="4"/>
        <v xml:space="preserve">18 </v>
      </c>
      <c r="AT178" s="3" t="str">
        <f t="shared" si="5"/>
        <v>1</v>
      </c>
      <c r="AX178" s="1"/>
    </row>
    <row r="179" spans="1:50" x14ac:dyDescent="0.35">
      <c r="A179" s="1" t="s">
        <v>27</v>
      </c>
      <c r="B179" t="s">
        <v>19</v>
      </c>
      <c r="C179">
        <v>2</v>
      </c>
      <c r="D179">
        <v>7</v>
      </c>
      <c r="E179">
        <v>18</v>
      </c>
      <c r="F179">
        <v>70</v>
      </c>
      <c r="G179">
        <v>90</v>
      </c>
      <c r="H179">
        <v>15</v>
      </c>
      <c r="I179">
        <v>8.0250000000000004</v>
      </c>
      <c r="J179">
        <v>1</v>
      </c>
      <c r="K179">
        <v>15</v>
      </c>
      <c r="L179">
        <v>0</v>
      </c>
      <c r="M179">
        <v>0</v>
      </c>
      <c r="N179">
        <v>15</v>
      </c>
      <c r="O179">
        <v>8</v>
      </c>
      <c r="P179">
        <v>4</v>
      </c>
      <c r="Q179">
        <v>1</v>
      </c>
      <c r="R179">
        <v>2</v>
      </c>
      <c r="S179">
        <v>0</v>
      </c>
      <c r="T179">
        <v>36</v>
      </c>
      <c r="U179">
        <v>6.7</v>
      </c>
      <c r="V179">
        <v>11</v>
      </c>
      <c r="W179">
        <v>5.3</v>
      </c>
      <c r="X179">
        <v>7.8</v>
      </c>
      <c r="Y179">
        <v>20</v>
      </c>
      <c r="Z179">
        <v>50</v>
      </c>
      <c r="AA179" s="4">
        <v>10.077400000000001</v>
      </c>
      <c r="AB179" s="4">
        <v>3.2664</v>
      </c>
      <c r="AC179" s="4">
        <v>10.008699999999999</v>
      </c>
      <c r="AD179" s="4">
        <v>3.1177999999999999</v>
      </c>
      <c r="AE179" s="4">
        <v>10.2423</v>
      </c>
      <c r="AF179" s="4">
        <v>3.6173000000000002</v>
      </c>
      <c r="AG179" s="4">
        <v>10.044</v>
      </c>
      <c r="AH179" s="4">
        <v>4.0827</v>
      </c>
      <c r="AI179" s="4">
        <v>10.203200000000001</v>
      </c>
      <c r="AJ179" s="4">
        <v>3.7389999999999999</v>
      </c>
      <c r="AK179" s="4">
        <v>10.0642</v>
      </c>
      <c r="AL179" s="4">
        <v>3.7126999999999999</v>
      </c>
      <c r="AS179" s="3" t="str">
        <f t="shared" si="4"/>
        <v xml:space="preserve">18 </v>
      </c>
      <c r="AT179" s="3" t="str">
        <f t="shared" si="5"/>
        <v>1</v>
      </c>
      <c r="AX179" s="1"/>
    </row>
    <row r="180" spans="1:50" x14ac:dyDescent="0.35">
      <c r="A180" s="1" t="s">
        <v>27</v>
      </c>
      <c r="B180" t="s">
        <v>19</v>
      </c>
      <c r="C180">
        <v>2</v>
      </c>
      <c r="D180">
        <v>7</v>
      </c>
      <c r="E180">
        <v>19</v>
      </c>
      <c r="I180">
        <v>4.5</v>
      </c>
      <c r="J180">
        <v>0</v>
      </c>
      <c r="L180">
        <v>0</v>
      </c>
      <c r="X180">
        <v>4.45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S180" s="3" t="str">
        <f t="shared" si="4"/>
        <v xml:space="preserve">18 </v>
      </c>
      <c r="AT180" s="3" t="str">
        <f t="shared" si="5"/>
        <v>1</v>
      </c>
      <c r="AX180" s="1"/>
    </row>
    <row r="181" spans="1:50" x14ac:dyDescent="0.35">
      <c r="A181" s="1" t="s">
        <v>27</v>
      </c>
      <c r="B181" t="s">
        <v>19</v>
      </c>
      <c r="C181">
        <v>2</v>
      </c>
      <c r="D181">
        <v>7</v>
      </c>
      <c r="E181">
        <v>20</v>
      </c>
      <c r="F181">
        <v>70</v>
      </c>
      <c r="G181">
        <v>80</v>
      </c>
      <c r="H181">
        <v>17</v>
      </c>
      <c r="I181">
        <v>4.2249999999999996</v>
      </c>
      <c r="J181">
        <v>0</v>
      </c>
      <c r="K181">
        <v>14</v>
      </c>
      <c r="L181">
        <v>0</v>
      </c>
      <c r="M181">
        <v>0</v>
      </c>
      <c r="N181">
        <v>12</v>
      </c>
      <c r="O181">
        <v>6</v>
      </c>
      <c r="P181">
        <v>3</v>
      </c>
      <c r="Q181">
        <v>0</v>
      </c>
      <c r="R181">
        <v>1</v>
      </c>
      <c r="S181">
        <v>2</v>
      </c>
      <c r="T181">
        <v>45</v>
      </c>
      <c r="U181">
        <v>7.4</v>
      </c>
      <c r="V181">
        <v>12</v>
      </c>
      <c r="W181">
        <v>4.2</v>
      </c>
      <c r="X181">
        <v>4.05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S181" s="3" t="str">
        <f t="shared" si="4"/>
        <v xml:space="preserve">18 </v>
      </c>
      <c r="AT181" s="3" t="str">
        <f t="shared" si="5"/>
        <v>1</v>
      </c>
      <c r="AX181" s="1"/>
    </row>
    <row r="182" spans="1:50" x14ac:dyDescent="0.35">
      <c r="A182" s="1" t="s">
        <v>27</v>
      </c>
      <c r="B182" t="s">
        <v>16</v>
      </c>
      <c r="C182">
        <v>2</v>
      </c>
      <c r="D182">
        <v>7</v>
      </c>
      <c r="E182">
        <v>1</v>
      </c>
      <c r="F182">
        <v>70</v>
      </c>
      <c r="G182">
        <v>52</v>
      </c>
      <c r="H182">
        <v>14</v>
      </c>
      <c r="I182">
        <v>0.22500000000000001</v>
      </c>
      <c r="J182">
        <v>0</v>
      </c>
      <c r="K182" s="9">
        <v>2</v>
      </c>
      <c r="L182">
        <v>7</v>
      </c>
      <c r="M182">
        <v>0</v>
      </c>
      <c r="N182">
        <v>2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9</v>
      </c>
      <c r="U182">
        <v>3.6</v>
      </c>
      <c r="V182">
        <v>8</v>
      </c>
      <c r="W182">
        <v>5.7</v>
      </c>
      <c r="X182">
        <v>0.22500000000000001</v>
      </c>
      <c r="Y182">
        <v>10</v>
      </c>
      <c r="Z182">
        <v>5</v>
      </c>
      <c r="AA182" s="3">
        <v>10.199999999999999</v>
      </c>
      <c r="AB182" s="3">
        <v>4</v>
      </c>
      <c r="AC182" s="3">
        <v>10.4</v>
      </c>
      <c r="AD182" s="3">
        <v>3.8</v>
      </c>
      <c r="AE182" s="3">
        <v>10.3</v>
      </c>
      <c r="AF182" s="3">
        <v>3.9</v>
      </c>
      <c r="AG182" s="3">
        <v>10</v>
      </c>
      <c r="AH182" s="3">
        <v>2.8</v>
      </c>
      <c r="AI182" s="3">
        <v>10.3</v>
      </c>
      <c r="AJ182" s="3">
        <v>2.5</v>
      </c>
      <c r="AK182" s="3">
        <v>10.199999999999999</v>
      </c>
      <c r="AL182" s="3">
        <v>2.4</v>
      </c>
      <c r="AM182">
        <v>3000.4</v>
      </c>
      <c r="AN182">
        <v>264.7</v>
      </c>
      <c r="AS182" s="3" t="str">
        <f t="shared" si="4"/>
        <v xml:space="preserve">18 </v>
      </c>
      <c r="AT182" s="3" t="str">
        <f t="shared" si="5"/>
        <v>2</v>
      </c>
      <c r="AX182" s="1"/>
    </row>
    <row r="183" spans="1:50" x14ac:dyDescent="0.35">
      <c r="A183" s="1" t="s">
        <v>27</v>
      </c>
      <c r="B183" t="s">
        <v>16</v>
      </c>
      <c r="C183">
        <v>2</v>
      </c>
      <c r="D183">
        <v>7</v>
      </c>
      <c r="E183">
        <v>2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S183" s="3" t="str">
        <f t="shared" si="4"/>
        <v xml:space="preserve">18 </v>
      </c>
      <c r="AT183" s="3" t="str">
        <f t="shared" si="5"/>
        <v>2</v>
      </c>
      <c r="AX183" s="1"/>
    </row>
    <row r="184" spans="1:50" x14ac:dyDescent="0.35">
      <c r="A184" s="1" t="s">
        <v>27</v>
      </c>
      <c r="B184" t="s">
        <v>16</v>
      </c>
      <c r="C184">
        <v>2</v>
      </c>
      <c r="D184">
        <v>7</v>
      </c>
      <c r="E184">
        <v>3</v>
      </c>
      <c r="L184" s="9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S184" s="3" t="str">
        <f t="shared" si="4"/>
        <v xml:space="preserve">18 </v>
      </c>
      <c r="AT184" s="3" t="str">
        <f t="shared" si="5"/>
        <v>2</v>
      </c>
      <c r="AX184" s="1"/>
    </row>
    <row r="185" spans="1:50" x14ac:dyDescent="0.35">
      <c r="A185" s="1" t="s">
        <v>27</v>
      </c>
      <c r="B185" t="s">
        <v>16</v>
      </c>
      <c r="C185">
        <v>2</v>
      </c>
      <c r="D185">
        <v>7</v>
      </c>
      <c r="E185">
        <v>4</v>
      </c>
      <c r="F185">
        <v>135</v>
      </c>
      <c r="G185">
        <v>20</v>
      </c>
      <c r="H185">
        <v>8</v>
      </c>
      <c r="I185">
        <v>2.9249999999999998</v>
      </c>
      <c r="J185">
        <v>0</v>
      </c>
      <c r="K185">
        <v>4</v>
      </c>
      <c r="L185">
        <v>0</v>
      </c>
      <c r="M185">
        <v>0</v>
      </c>
      <c r="N185">
        <v>4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7.3</v>
      </c>
      <c r="V185">
        <v>7</v>
      </c>
      <c r="W185">
        <v>4.5999999999999996</v>
      </c>
      <c r="X185">
        <v>2.85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S185" s="3" t="str">
        <f t="shared" si="4"/>
        <v xml:space="preserve">18 </v>
      </c>
      <c r="AT185" s="3" t="str">
        <f t="shared" si="5"/>
        <v>2</v>
      </c>
      <c r="AX185" s="1"/>
    </row>
    <row r="186" spans="1:50" x14ac:dyDescent="0.35">
      <c r="A186" s="1" t="s">
        <v>27</v>
      </c>
      <c r="B186" t="s">
        <v>16</v>
      </c>
      <c r="C186">
        <v>2</v>
      </c>
      <c r="D186">
        <v>7</v>
      </c>
      <c r="E186">
        <v>5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S186" s="3" t="str">
        <f t="shared" si="4"/>
        <v xml:space="preserve">18 </v>
      </c>
      <c r="AT186" s="3" t="str">
        <f t="shared" si="5"/>
        <v>2</v>
      </c>
      <c r="AX186" s="1"/>
    </row>
    <row r="187" spans="1:50" x14ac:dyDescent="0.35">
      <c r="A187" s="1" t="s">
        <v>27</v>
      </c>
      <c r="B187" t="s">
        <v>16</v>
      </c>
      <c r="C187">
        <v>2</v>
      </c>
      <c r="D187">
        <v>7</v>
      </c>
      <c r="E187">
        <v>6</v>
      </c>
      <c r="F187">
        <v>60</v>
      </c>
      <c r="G187">
        <v>36</v>
      </c>
      <c r="H187">
        <v>10</v>
      </c>
      <c r="I187">
        <v>1.2749999999999999</v>
      </c>
      <c r="J187">
        <v>0</v>
      </c>
      <c r="K187">
        <v>3</v>
      </c>
      <c r="L187">
        <v>4</v>
      </c>
      <c r="M187">
        <v>0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2</v>
      </c>
      <c r="T187">
        <v>25</v>
      </c>
      <c r="U187">
        <v>4.3</v>
      </c>
      <c r="V187">
        <v>0</v>
      </c>
      <c r="W187">
        <v>0</v>
      </c>
      <c r="X187">
        <v>0.875</v>
      </c>
      <c r="Y187">
        <v>30</v>
      </c>
      <c r="AA187" s="3">
        <v>10.4</v>
      </c>
      <c r="AB187" s="3">
        <v>3.4</v>
      </c>
      <c r="AC187" s="3">
        <v>10.4</v>
      </c>
      <c r="AD187" s="3">
        <v>3.4</v>
      </c>
      <c r="AE187" s="3">
        <v>10</v>
      </c>
      <c r="AF187" s="3">
        <v>3.1</v>
      </c>
      <c r="AG187" s="3"/>
      <c r="AH187" s="3"/>
      <c r="AI187" s="3"/>
      <c r="AJ187" s="3"/>
      <c r="AK187" s="3"/>
      <c r="AL187" s="3"/>
      <c r="AS187" s="3" t="str">
        <f t="shared" si="4"/>
        <v xml:space="preserve">18 </v>
      </c>
      <c r="AT187" s="3" t="str">
        <f t="shared" si="5"/>
        <v>2</v>
      </c>
      <c r="AX187" s="1"/>
    </row>
    <row r="188" spans="1:50" x14ac:dyDescent="0.35">
      <c r="A188" s="1" t="s">
        <v>27</v>
      </c>
      <c r="B188" t="s">
        <v>16</v>
      </c>
      <c r="C188">
        <v>2</v>
      </c>
      <c r="D188">
        <v>7</v>
      </c>
      <c r="E188">
        <v>7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S188" s="3" t="str">
        <f t="shared" si="4"/>
        <v xml:space="preserve">18 </v>
      </c>
      <c r="AT188" s="3" t="str">
        <f t="shared" si="5"/>
        <v>2</v>
      </c>
      <c r="AX188" s="1"/>
    </row>
    <row r="189" spans="1:50" x14ac:dyDescent="0.35">
      <c r="A189" s="1" t="s">
        <v>27</v>
      </c>
      <c r="B189" t="s">
        <v>16</v>
      </c>
      <c r="C189">
        <v>2</v>
      </c>
      <c r="D189">
        <v>7</v>
      </c>
      <c r="E189">
        <v>8</v>
      </c>
      <c r="F189">
        <v>70</v>
      </c>
      <c r="G189">
        <v>60</v>
      </c>
      <c r="H189">
        <v>9</v>
      </c>
      <c r="I189">
        <v>1.05</v>
      </c>
      <c r="J189">
        <v>0</v>
      </c>
      <c r="K189">
        <v>2</v>
      </c>
      <c r="L189">
        <v>4</v>
      </c>
      <c r="M189">
        <v>0</v>
      </c>
      <c r="N189">
        <v>2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5</v>
      </c>
      <c r="U189">
        <v>6.7</v>
      </c>
      <c r="V189">
        <v>0</v>
      </c>
      <c r="W189">
        <v>0</v>
      </c>
      <c r="X189">
        <v>0.7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S189" s="3" t="str">
        <f t="shared" si="4"/>
        <v xml:space="preserve">18 </v>
      </c>
      <c r="AT189" s="3" t="str">
        <f t="shared" si="5"/>
        <v>2</v>
      </c>
      <c r="AX189" s="1"/>
    </row>
    <row r="190" spans="1:50" x14ac:dyDescent="0.35">
      <c r="A190" s="1" t="s">
        <v>27</v>
      </c>
      <c r="B190" t="s">
        <v>16</v>
      </c>
      <c r="C190">
        <v>2</v>
      </c>
      <c r="D190">
        <v>7</v>
      </c>
      <c r="E190">
        <v>9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S190" s="3" t="str">
        <f t="shared" si="4"/>
        <v xml:space="preserve">18 </v>
      </c>
      <c r="AT190" s="3" t="str">
        <f t="shared" si="5"/>
        <v>2</v>
      </c>
      <c r="AX190" s="1"/>
    </row>
    <row r="191" spans="1:50" x14ac:dyDescent="0.35">
      <c r="A191" s="1" t="s">
        <v>27</v>
      </c>
      <c r="B191" t="s">
        <v>16</v>
      </c>
      <c r="C191">
        <v>2</v>
      </c>
      <c r="D191">
        <v>7</v>
      </c>
      <c r="E191">
        <v>10</v>
      </c>
      <c r="F191">
        <v>61</v>
      </c>
      <c r="G191">
        <v>39</v>
      </c>
      <c r="H191">
        <v>6</v>
      </c>
      <c r="I191">
        <v>0.52500000000000002</v>
      </c>
      <c r="J191">
        <v>0</v>
      </c>
      <c r="K191">
        <v>4</v>
      </c>
      <c r="L191">
        <v>6</v>
      </c>
      <c r="M191">
        <v>0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1</v>
      </c>
      <c r="T191">
        <v>9</v>
      </c>
      <c r="U191">
        <v>5.7</v>
      </c>
      <c r="V191">
        <v>8</v>
      </c>
      <c r="W191">
        <v>3.9</v>
      </c>
      <c r="X191">
        <v>0.5</v>
      </c>
      <c r="Y191">
        <v>2.5</v>
      </c>
      <c r="Z191">
        <v>0</v>
      </c>
      <c r="AA191" s="3">
        <v>10.3</v>
      </c>
      <c r="AB191" s="3">
        <v>4.3</v>
      </c>
      <c r="AC191" s="3">
        <v>10.1</v>
      </c>
      <c r="AD191" s="3">
        <v>4.0999999999999996</v>
      </c>
      <c r="AE191" s="3">
        <v>10.1</v>
      </c>
      <c r="AF191" s="3">
        <v>3.5</v>
      </c>
      <c r="AG191" s="3">
        <v>10.199999999999999</v>
      </c>
      <c r="AH191" s="3">
        <v>4.0999999999999996</v>
      </c>
      <c r="AI191" s="3">
        <v>10</v>
      </c>
      <c r="AJ191" s="3">
        <v>4.0999999999999996</v>
      </c>
      <c r="AK191" s="3">
        <v>10.7</v>
      </c>
      <c r="AL191" s="3">
        <v>4.5999999999999996</v>
      </c>
      <c r="AS191" s="3" t="str">
        <f t="shared" si="4"/>
        <v xml:space="preserve">18 </v>
      </c>
      <c r="AT191" s="3" t="str">
        <f t="shared" si="5"/>
        <v>2</v>
      </c>
      <c r="AX191" s="1"/>
    </row>
    <row r="192" spans="1:50" x14ac:dyDescent="0.35">
      <c r="A192" s="1" t="s">
        <v>27</v>
      </c>
      <c r="B192" t="s">
        <v>16</v>
      </c>
      <c r="C192">
        <v>2</v>
      </c>
      <c r="D192">
        <v>7</v>
      </c>
      <c r="E192">
        <v>11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S192" s="3" t="str">
        <f t="shared" si="4"/>
        <v xml:space="preserve">18 </v>
      </c>
      <c r="AT192" s="3" t="str">
        <f t="shared" si="5"/>
        <v>2</v>
      </c>
      <c r="AX192" s="1"/>
    </row>
    <row r="193" spans="1:50" x14ac:dyDescent="0.35">
      <c r="A193" s="1" t="s">
        <v>27</v>
      </c>
      <c r="B193" t="s">
        <v>16</v>
      </c>
      <c r="C193">
        <v>2</v>
      </c>
      <c r="D193">
        <v>7</v>
      </c>
      <c r="E193">
        <v>12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S193" s="3" t="str">
        <f t="shared" si="4"/>
        <v xml:space="preserve">18 </v>
      </c>
      <c r="AT193" s="3" t="str">
        <f t="shared" si="5"/>
        <v>2</v>
      </c>
      <c r="AX193" s="1"/>
    </row>
    <row r="194" spans="1:50" x14ac:dyDescent="0.35">
      <c r="A194" s="1" t="s">
        <v>27</v>
      </c>
      <c r="B194" t="s">
        <v>16</v>
      </c>
      <c r="C194">
        <v>2</v>
      </c>
      <c r="D194">
        <v>7</v>
      </c>
      <c r="E194">
        <v>13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S194" s="3" t="str">
        <f t="shared" si="4"/>
        <v xml:space="preserve">18 </v>
      </c>
      <c r="AT194" s="3" t="str">
        <f t="shared" si="5"/>
        <v>2</v>
      </c>
      <c r="AX194" s="1"/>
    </row>
    <row r="195" spans="1:50" x14ac:dyDescent="0.35">
      <c r="A195" s="1" t="s">
        <v>27</v>
      </c>
      <c r="B195" t="s">
        <v>16</v>
      </c>
      <c r="C195">
        <v>2</v>
      </c>
      <c r="D195">
        <v>7</v>
      </c>
      <c r="E195">
        <v>14</v>
      </c>
      <c r="F195">
        <v>50</v>
      </c>
      <c r="G195">
        <v>40</v>
      </c>
      <c r="H195">
        <v>10</v>
      </c>
      <c r="I195">
        <v>2.0499999999999998</v>
      </c>
      <c r="J195">
        <v>0</v>
      </c>
      <c r="K195">
        <v>1</v>
      </c>
      <c r="L195">
        <v>4</v>
      </c>
      <c r="M195">
        <v>1</v>
      </c>
      <c r="N195">
        <v>2</v>
      </c>
      <c r="O195">
        <v>0</v>
      </c>
      <c r="P195">
        <v>1</v>
      </c>
      <c r="Q195">
        <v>0</v>
      </c>
      <c r="R195">
        <v>0</v>
      </c>
      <c r="S195">
        <v>1</v>
      </c>
      <c r="T195">
        <v>30</v>
      </c>
      <c r="U195">
        <v>8.9</v>
      </c>
      <c r="V195">
        <v>0</v>
      </c>
      <c r="W195">
        <v>0</v>
      </c>
      <c r="X195">
        <v>1.875</v>
      </c>
      <c r="Y195">
        <v>0</v>
      </c>
      <c r="AA195" s="3">
        <v>10.199999999999999</v>
      </c>
      <c r="AB195" s="3">
        <v>4.2</v>
      </c>
      <c r="AC195" s="3">
        <v>10.3</v>
      </c>
      <c r="AD195" s="3">
        <v>3.8</v>
      </c>
      <c r="AE195" s="3">
        <v>10.3</v>
      </c>
      <c r="AF195" s="3">
        <v>3.8</v>
      </c>
      <c r="AG195" s="3"/>
      <c r="AH195" s="3"/>
      <c r="AI195" s="3"/>
      <c r="AJ195" s="3"/>
      <c r="AK195" s="3"/>
      <c r="AL195" s="3"/>
      <c r="AS195" s="3" t="str">
        <f t="shared" ref="AS195:AS209" si="6">LEFT(B195,3)</f>
        <v xml:space="preserve">18 </v>
      </c>
      <c r="AT195" s="3" t="str">
        <f t="shared" ref="AT195:AT209" si="7">RIGHT(B195,1)</f>
        <v>2</v>
      </c>
      <c r="AX195" s="1"/>
    </row>
    <row r="196" spans="1:50" x14ac:dyDescent="0.35">
      <c r="A196" s="1" t="s">
        <v>27</v>
      </c>
      <c r="B196" t="s">
        <v>16</v>
      </c>
      <c r="C196">
        <v>2</v>
      </c>
      <c r="D196">
        <v>7</v>
      </c>
      <c r="E196">
        <v>15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S196" s="3" t="str">
        <f t="shared" si="6"/>
        <v xml:space="preserve">18 </v>
      </c>
      <c r="AT196" s="3" t="str">
        <f t="shared" si="7"/>
        <v>2</v>
      </c>
      <c r="AX196" s="1"/>
    </row>
    <row r="197" spans="1:50" x14ac:dyDescent="0.35">
      <c r="A197" s="1" t="s">
        <v>27</v>
      </c>
      <c r="B197" t="s">
        <v>16</v>
      </c>
      <c r="C197">
        <v>2</v>
      </c>
      <c r="D197">
        <v>7</v>
      </c>
      <c r="E197">
        <v>16</v>
      </c>
      <c r="F197">
        <v>37</v>
      </c>
      <c r="G197">
        <v>34</v>
      </c>
      <c r="H197">
        <v>7</v>
      </c>
      <c r="I197">
        <v>0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S197" s="3" t="str">
        <f t="shared" si="6"/>
        <v xml:space="preserve">18 </v>
      </c>
      <c r="AT197" s="3" t="str">
        <f t="shared" si="7"/>
        <v>2</v>
      </c>
      <c r="AX197" s="1"/>
    </row>
    <row r="198" spans="1:50" x14ac:dyDescent="0.35">
      <c r="A198" s="1" t="s">
        <v>27</v>
      </c>
      <c r="B198" t="s">
        <v>16</v>
      </c>
      <c r="C198">
        <v>2</v>
      </c>
      <c r="D198">
        <v>7</v>
      </c>
      <c r="E198">
        <v>17</v>
      </c>
      <c r="F198">
        <v>60</v>
      </c>
      <c r="G198">
        <v>40</v>
      </c>
      <c r="H198">
        <v>9</v>
      </c>
      <c r="I198">
        <v>0.17499999999999999</v>
      </c>
      <c r="J198">
        <v>0</v>
      </c>
      <c r="K198">
        <v>1</v>
      </c>
      <c r="L198">
        <v>5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16</v>
      </c>
      <c r="U198">
        <v>4.2</v>
      </c>
      <c r="V198">
        <v>0</v>
      </c>
      <c r="W198">
        <v>0</v>
      </c>
      <c r="X198">
        <v>0.17499999999999999</v>
      </c>
      <c r="Y198">
        <v>15</v>
      </c>
      <c r="AA198" s="3">
        <v>10.4</v>
      </c>
      <c r="AB198" s="3">
        <v>3</v>
      </c>
      <c r="AC198" s="3">
        <v>10.3</v>
      </c>
      <c r="AD198" s="3">
        <v>2.8</v>
      </c>
      <c r="AE198" s="3">
        <v>10.1</v>
      </c>
      <c r="AF198" s="3">
        <v>2.2000000000000002</v>
      </c>
      <c r="AG198" s="3"/>
      <c r="AH198" s="3"/>
      <c r="AI198" s="3"/>
      <c r="AJ198" s="3"/>
      <c r="AK198" s="3"/>
      <c r="AL198" s="3"/>
      <c r="AS198" s="3" t="str">
        <f t="shared" si="6"/>
        <v xml:space="preserve">18 </v>
      </c>
      <c r="AT198" s="3" t="str">
        <f t="shared" si="7"/>
        <v>2</v>
      </c>
      <c r="AX198" s="1"/>
    </row>
    <row r="199" spans="1:50" x14ac:dyDescent="0.35">
      <c r="A199" s="1" t="s">
        <v>27</v>
      </c>
      <c r="B199" t="s">
        <v>16</v>
      </c>
      <c r="C199">
        <v>2</v>
      </c>
      <c r="D199">
        <v>7</v>
      </c>
      <c r="E199">
        <v>18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S199" s="3" t="str">
        <f t="shared" si="6"/>
        <v xml:space="preserve">18 </v>
      </c>
      <c r="AT199" s="3" t="str">
        <f t="shared" si="7"/>
        <v>2</v>
      </c>
      <c r="AX199" s="1"/>
    </row>
    <row r="200" spans="1:50" x14ac:dyDescent="0.35">
      <c r="A200" s="1" t="s">
        <v>27</v>
      </c>
      <c r="B200" t="s">
        <v>16</v>
      </c>
      <c r="C200">
        <v>2</v>
      </c>
      <c r="D200">
        <v>7</v>
      </c>
      <c r="E200">
        <v>19</v>
      </c>
      <c r="F200">
        <v>86</v>
      </c>
      <c r="G200">
        <v>60</v>
      </c>
      <c r="H200">
        <v>7</v>
      </c>
      <c r="I200">
        <v>1.35</v>
      </c>
      <c r="J200">
        <v>0</v>
      </c>
      <c r="K200">
        <v>4</v>
      </c>
      <c r="L200">
        <v>3</v>
      </c>
      <c r="M200">
        <v>0</v>
      </c>
      <c r="N200">
        <v>4</v>
      </c>
      <c r="O200">
        <v>0</v>
      </c>
      <c r="P200">
        <v>0</v>
      </c>
      <c r="Q200">
        <v>0</v>
      </c>
      <c r="R200">
        <v>3</v>
      </c>
      <c r="S200">
        <v>1</v>
      </c>
      <c r="T200">
        <v>11</v>
      </c>
      <c r="U200">
        <v>6.2</v>
      </c>
      <c r="V200">
        <v>6</v>
      </c>
      <c r="W200">
        <v>3.9</v>
      </c>
      <c r="X200">
        <v>0.97499999999999998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S200" s="3" t="str">
        <f t="shared" si="6"/>
        <v xml:space="preserve">18 </v>
      </c>
      <c r="AT200" s="3" t="str">
        <f t="shared" si="7"/>
        <v>2</v>
      </c>
      <c r="AX200" s="1"/>
    </row>
    <row r="201" spans="1:50" x14ac:dyDescent="0.35">
      <c r="A201" s="1" t="s">
        <v>27</v>
      </c>
      <c r="B201" t="s">
        <v>16</v>
      </c>
      <c r="C201">
        <v>2</v>
      </c>
      <c r="D201">
        <v>7</v>
      </c>
      <c r="E201">
        <v>20</v>
      </c>
      <c r="AS201" s="3" t="str">
        <f t="shared" si="6"/>
        <v xml:space="preserve">18 </v>
      </c>
      <c r="AT201" s="3" t="str">
        <f t="shared" si="7"/>
        <v>2</v>
      </c>
      <c r="AX201" s="1"/>
    </row>
    <row r="202" spans="1:50" x14ac:dyDescent="0.35">
      <c r="A202" s="1" t="s">
        <v>27</v>
      </c>
      <c r="B202" t="s">
        <v>16</v>
      </c>
      <c r="C202">
        <v>2</v>
      </c>
      <c r="D202">
        <v>7</v>
      </c>
      <c r="AS202" s="3" t="str">
        <f t="shared" si="6"/>
        <v xml:space="preserve">18 </v>
      </c>
      <c r="AT202" s="3" t="str">
        <f t="shared" si="7"/>
        <v>2</v>
      </c>
      <c r="AX202" s="1"/>
    </row>
    <row r="203" spans="1:50" x14ac:dyDescent="0.35">
      <c r="A203" s="1" t="s">
        <v>27</v>
      </c>
      <c r="B203" t="s">
        <v>16</v>
      </c>
      <c r="C203">
        <v>2</v>
      </c>
      <c r="D203">
        <v>7</v>
      </c>
      <c r="AS203" s="3" t="str">
        <f t="shared" si="6"/>
        <v xml:space="preserve">18 </v>
      </c>
      <c r="AT203" s="3" t="str">
        <f t="shared" si="7"/>
        <v>2</v>
      </c>
      <c r="AX203" s="1"/>
    </row>
    <row r="204" spans="1:50" x14ac:dyDescent="0.35">
      <c r="A204" s="1" t="s">
        <v>27</v>
      </c>
      <c r="B204" t="s">
        <v>16</v>
      </c>
      <c r="C204">
        <v>2</v>
      </c>
      <c r="D204">
        <v>7</v>
      </c>
      <c r="AS204" s="3" t="str">
        <f t="shared" si="6"/>
        <v xml:space="preserve">18 </v>
      </c>
      <c r="AT204" s="3" t="str">
        <f t="shared" si="7"/>
        <v>2</v>
      </c>
      <c r="AX204" s="1"/>
    </row>
    <row r="205" spans="1:50" x14ac:dyDescent="0.35">
      <c r="A205" s="1" t="s">
        <v>27</v>
      </c>
      <c r="B205" t="s">
        <v>16</v>
      </c>
      <c r="C205">
        <v>2</v>
      </c>
      <c r="D205">
        <v>7</v>
      </c>
      <c r="AS205" s="3" t="str">
        <f t="shared" si="6"/>
        <v xml:space="preserve">18 </v>
      </c>
      <c r="AT205" s="3" t="str">
        <f t="shared" si="7"/>
        <v>2</v>
      </c>
      <c r="AX205" s="1"/>
    </row>
    <row r="206" spans="1:50" x14ac:dyDescent="0.35">
      <c r="A206" s="1" t="s">
        <v>27</v>
      </c>
      <c r="B206" t="s">
        <v>16</v>
      </c>
      <c r="C206">
        <v>2</v>
      </c>
      <c r="D206">
        <v>7</v>
      </c>
      <c r="AS206" s="3" t="str">
        <f t="shared" si="6"/>
        <v xml:space="preserve">18 </v>
      </c>
      <c r="AT206" s="3" t="str">
        <f t="shared" si="7"/>
        <v>2</v>
      </c>
      <c r="AX206" s="1"/>
    </row>
    <row r="207" spans="1:50" x14ac:dyDescent="0.35">
      <c r="A207" s="1" t="s">
        <v>27</v>
      </c>
      <c r="B207" t="s">
        <v>16</v>
      </c>
      <c r="C207">
        <v>2</v>
      </c>
      <c r="D207">
        <v>7</v>
      </c>
      <c r="AS207" s="3" t="str">
        <f t="shared" si="6"/>
        <v xml:space="preserve">18 </v>
      </c>
      <c r="AT207" s="3" t="str">
        <f t="shared" si="7"/>
        <v>2</v>
      </c>
      <c r="AX207" s="1"/>
    </row>
    <row r="208" spans="1:50" x14ac:dyDescent="0.35">
      <c r="A208" s="1" t="s">
        <v>27</v>
      </c>
      <c r="B208" t="s">
        <v>16</v>
      </c>
      <c r="C208">
        <v>2</v>
      </c>
      <c r="D208">
        <v>7</v>
      </c>
      <c r="AS208" s="3" t="str">
        <f t="shared" si="6"/>
        <v xml:space="preserve">18 </v>
      </c>
      <c r="AT208" s="3" t="str">
        <f t="shared" si="7"/>
        <v>2</v>
      </c>
      <c r="AX208" s="1"/>
    </row>
    <row r="209" spans="1:50" x14ac:dyDescent="0.35">
      <c r="A209" s="1" t="s">
        <v>27</v>
      </c>
      <c r="B209" t="s">
        <v>16</v>
      </c>
      <c r="C209">
        <v>2</v>
      </c>
      <c r="D209">
        <v>7</v>
      </c>
      <c r="AS209" s="3" t="str">
        <f t="shared" si="6"/>
        <v xml:space="preserve">18 </v>
      </c>
      <c r="AT209" s="3" t="str">
        <f t="shared" si="7"/>
        <v>2</v>
      </c>
      <c r="AX209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O1 H1</vt:lpstr>
      <vt:lpstr>O1 H2</vt:lpstr>
      <vt:lpstr>O1 H3</vt:lpstr>
      <vt:lpstr>O2 H1</vt:lpstr>
      <vt:lpstr>O2 H2</vt:lpstr>
      <vt:lpstr>O2 H3</vt:lpstr>
      <vt:lpstr>O3 H1</vt:lpstr>
      <vt:lpstr>O3 H2</vt:lpstr>
      <vt:lpstr>O3 H3</vt:lpstr>
    </vt:vector>
  </TitlesOfParts>
  <Company>AdeKUS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Callebaut</dc:creator>
  <cp:lastModifiedBy>Didier Quintius</cp:lastModifiedBy>
  <dcterms:created xsi:type="dcterms:W3CDTF">2019-08-07T13:21:09Z</dcterms:created>
  <dcterms:modified xsi:type="dcterms:W3CDTF">2020-10-27T19:31:44Z</dcterms:modified>
</cp:coreProperties>
</file>