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 CELOS lockdown files voor mezelf oktober 2020\20201012 werk\Didier\"/>
    </mc:Choice>
  </mc:AlternateContent>
  <bookViews>
    <workbookView xWindow="0" yWindow="0" windowWidth="20490" windowHeight="7755"/>
  </bookViews>
  <sheets>
    <sheet name="Toelichtingen" sheetId="10" r:id="rId1"/>
    <sheet name="O1 H1" sheetId="1" r:id="rId2"/>
    <sheet name="O1 H2" sheetId="2" r:id="rId3"/>
    <sheet name="O1 H3" sheetId="3" r:id="rId4"/>
    <sheet name="O2 H1 " sheetId="4" r:id="rId5"/>
    <sheet name="O2 H2" sheetId="5" r:id="rId6"/>
    <sheet name="O2 H3" sheetId="6" r:id="rId7"/>
    <sheet name="O3 H1" sheetId="7" r:id="rId8"/>
    <sheet name="O3 H2" sheetId="9" r:id="rId9"/>
    <sheet name="O3 H3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7" i="1" l="1"/>
  <c r="AV183" i="8" l="1"/>
  <c r="BC183" i="8" s="1"/>
  <c r="BB143" i="8"/>
  <c r="AY143" i="8"/>
  <c r="AV143" i="8"/>
  <c r="AV103" i="8"/>
  <c r="BC103" i="8" s="1"/>
  <c r="AY63" i="8"/>
  <c r="AV63" i="8"/>
  <c r="BC63" i="8" s="1"/>
  <c r="BB23" i="8"/>
  <c r="AY23" i="8"/>
  <c r="AV23" i="8"/>
  <c r="BB183" i="9"/>
  <c r="AY183" i="9"/>
  <c r="AV183" i="9"/>
  <c r="BB143" i="9"/>
  <c r="AY143" i="9"/>
  <c r="AV143" i="9"/>
  <c r="AY103" i="9"/>
  <c r="AV103" i="9"/>
  <c r="BC103" i="9" s="1"/>
  <c r="AY63" i="9"/>
  <c r="AV63" i="9"/>
  <c r="BB23" i="9"/>
  <c r="AY23" i="9"/>
  <c r="AV23" i="9"/>
  <c r="BB183" i="7"/>
  <c r="BC183" i="7" s="1"/>
  <c r="AY183" i="7"/>
  <c r="AV183" i="7"/>
  <c r="BB142" i="7"/>
  <c r="AY142" i="7"/>
  <c r="AV142" i="7"/>
  <c r="BB102" i="7"/>
  <c r="AY102" i="7"/>
  <c r="AV102" i="7"/>
  <c r="BB62" i="7"/>
  <c r="AY62" i="7"/>
  <c r="AV62" i="7"/>
  <c r="BC62" i="7" s="1"/>
  <c r="BB23" i="7"/>
  <c r="AY23" i="7"/>
  <c r="AV23" i="7"/>
  <c r="BB184" i="6"/>
  <c r="AY184" i="6"/>
  <c r="AV184" i="6"/>
  <c r="AY143" i="6"/>
  <c r="AV143" i="6"/>
  <c r="BB105" i="6"/>
  <c r="AY105" i="6"/>
  <c r="AV105" i="6"/>
  <c r="BC105" i="6" s="1"/>
  <c r="AY63" i="6"/>
  <c r="AV63" i="6"/>
  <c r="BB23" i="6"/>
  <c r="AY23" i="6"/>
  <c r="AV23" i="6"/>
  <c r="BC23" i="6" s="1"/>
  <c r="BB183" i="5"/>
  <c r="AY183" i="5"/>
  <c r="AV183" i="5"/>
  <c r="BB143" i="5"/>
  <c r="AY143" i="5"/>
  <c r="AV143" i="5"/>
  <c r="AV103" i="5"/>
  <c r="BC103" i="5" s="1"/>
  <c r="AY64" i="5"/>
  <c r="AV64" i="5"/>
  <c r="BB25" i="5"/>
  <c r="AY25" i="5"/>
  <c r="AV25" i="5"/>
  <c r="BB183" i="4"/>
  <c r="AY183" i="4"/>
  <c r="AV183" i="4"/>
  <c r="BB143" i="4"/>
  <c r="AY143" i="4"/>
  <c r="AV143" i="4"/>
  <c r="BB103" i="4"/>
  <c r="AY103" i="4"/>
  <c r="AV103" i="4"/>
  <c r="BB63" i="4"/>
  <c r="AY63" i="4"/>
  <c r="AV63" i="4"/>
  <c r="BB23" i="4"/>
  <c r="AY23" i="4"/>
  <c r="AV23" i="4"/>
  <c r="AY184" i="3"/>
  <c r="AV184" i="3"/>
  <c r="BC184" i="3" s="1"/>
  <c r="AY143" i="3"/>
  <c r="AV143" i="3"/>
  <c r="AV64" i="3"/>
  <c r="BC64" i="3" s="1"/>
  <c r="BB23" i="3"/>
  <c r="BC23" i="3" s="1"/>
  <c r="AY23" i="3"/>
  <c r="AV23" i="3"/>
  <c r="BB183" i="2"/>
  <c r="AY183" i="2"/>
  <c r="AV183" i="2"/>
  <c r="BB143" i="2"/>
  <c r="AY143" i="2"/>
  <c r="AV143" i="2"/>
  <c r="BB103" i="2"/>
  <c r="AY103" i="2"/>
  <c r="AV103" i="2"/>
  <c r="BB64" i="2"/>
  <c r="AY64" i="2"/>
  <c r="AV64" i="2"/>
  <c r="BB23" i="2"/>
  <c r="AY23" i="2"/>
  <c r="AV23" i="2"/>
  <c r="BB191" i="1"/>
  <c r="AY191" i="1"/>
  <c r="AV191" i="1"/>
  <c r="BC191" i="1" s="1"/>
  <c r="BB149" i="1"/>
  <c r="AY149" i="1"/>
  <c r="AV149" i="1"/>
  <c r="BC149" i="1" s="1"/>
  <c r="BB107" i="1"/>
  <c r="AY107" i="1"/>
  <c r="AV107" i="1"/>
  <c r="BC107" i="1" s="1"/>
  <c r="BB65" i="1"/>
  <c r="AY65" i="1"/>
  <c r="AV65" i="1"/>
  <c r="BC65" i="1" s="1"/>
  <c r="BB24" i="1"/>
  <c r="AV24" i="1"/>
  <c r="AY24" i="1"/>
  <c r="BC24" i="1" s="1"/>
  <c r="AJ73" i="6"/>
  <c r="AS193" i="9"/>
  <c r="AS189" i="9"/>
  <c r="AS187" i="9"/>
  <c r="AS186" i="9"/>
  <c r="AS183" i="9"/>
  <c r="AS178" i="9"/>
  <c r="AS175" i="9"/>
  <c r="AS171" i="9"/>
  <c r="AS167" i="9"/>
  <c r="AS163" i="9"/>
  <c r="AS157" i="9"/>
  <c r="AS156" i="9"/>
  <c r="AS154" i="9"/>
  <c r="AS152" i="9"/>
  <c r="AS145" i="9"/>
  <c r="AS137" i="9"/>
  <c r="AS136" i="9"/>
  <c r="AS131" i="9"/>
  <c r="AS125" i="9"/>
  <c r="AS123" i="9"/>
  <c r="AS120" i="9"/>
  <c r="AS115" i="9"/>
  <c r="AS111" i="9"/>
  <c r="AS103" i="9"/>
  <c r="AS97" i="9"/>
  <c r="AS93" i="9"/>
  <c r="AS92" i="9"/>
  <c r="AS91" i="9"/>
  <c r="AS83" i="9"/>
  <c r="AS82" i="9"/>
  <c r="AS71" i="9"/>
  <c r="AS66" i="9"/>
  <c r="AS63" i="9"/>
  <c r="AS59" i="9"/>
  <c r="AS56" i="9"/>
  <c r="AS49" i="9"/>
  <c r="AS47" i="9"/>
  <c r="AS44" i="9"/>
  <c r="AS34" i="9"/>
  <c r="AS33" i="9"/>
  <c r="AS32" i="9"/>
  <c r="AS30" i="9"/>
  <c r="AS28" i="9"/>
  <c r="AS18" i="9"/>
  <c r="AS14" i="9"/>
  <c r="AS12" i="9"/>
  <c r="AS9" i="9"/>
  <c r="AS6" i="9"/>
  <c r="AP193" i="9"/>
  <c r="AP189" i="9"/>
  <c r="AP187" i="9"/>
  <c r="AP186" i="9"/>
  <c r="AP183" i="9"/>
  <c r="AP178" i="9"/>
  <c r="AP175" i="9"/>
  <c r="AP171" i="9"/>
  <c r="AP167" i="9"/>
  <c r="AP163" i="9"/>
  <c r="AP157" i="9"/>
  <c r="AP156" i="9"/>
  <c r="AP154" i="9"/>
  <c r="AP152" i="9"/>
  <c r="AP145" i="9"/>
  <c r="AP137" i="9"/>
  <c r="AP136" i="9"/>
  <c r="AP131" i="9"/>
  <c r="AP125" i="9"/>
  <c r="AP123" i="9"/>
  <c r="AP120" i="9"/>
  <c r="AP115" i="9"/>
  <c r="AP111" i="9"/>
  <c r="AP103" i="9"/>
  <c r="AP97" i="9"/>
  <c r="AP93" i="9"/>
  <c r="AP92" i="9"/>
  <c r="AP91" i="9"/>
  <c r="AP83" i="9"/>
  <c r="AP82" i="9"/>
  <c r="AP71" i="9"/>
  <c r="AP66" i="9"/>
  <c r="AP63" i="9"/>
  <c r="AP59" i="9"/>
  <c r="AP56" i="9"/>
  <c r="AP49" i="9"/>
  <c r="AP47" i="9"/>
  <c r="AP44" i="9"/>
  <c r="AP34" i="9"/>
  <c r="AP33" i="9"/>
  <c r="AP32" i="9"/>
  <c r="AP30" i="9"/>
  <c r="AP28" i="9"/>
  <c r="AP18" i="9"/>
  <c r="AP14" i="9"/>
  <c r="AP12" i="9"/>
  <c r="AP9" i="9"/>
  <c r="AP6" i="9"/>
  <c r="AM193" i="9"/>
  <c r="AM189" i="9"/>
  <c r="AM187" i="9"/>
  <c r="AM186" i="9"/>
  <c r="AM183" i="9"/>
  <c r="AM178" i="9"/>
  <c r="AM175" i="9"/>
  <c r="AM171" i="9"/>
  <c r="AM167" i="9"/>
  <c r="AM163" i="9"/>
  <c r="AM157" i="9"/>
  <c r="AM156" i="9"/>
  <c r="AM154" i="9"/>
  <c r="AM152" i="9"/>
  <c r="AM145" i="9"/>
  <c r="AM137" i="9"/>
  <c r="AM136" i="9"/>
  <c r="AM131" i="9"/>
  <c r="AM125" i="9"/>
  <c r="AM123" i="9"/>
  <c r="AM120" i="9"/>
  <c r="AM115" i="9"/>
  <c r="AM111" i="9"/>
  <c r="AM103" i="9"/>
  <c r="AM97" i="9"/>
  <c r="AM93" i="9"/>
  <c r="AM92" i="9"/>
  <c r="AM91" i="9"/>
  <c r="AM83" i="9"/>
  <c r="AM82" i="9"/>
  <c r="AM71" i="9"/>
  <c r="AM66" i="9"/>
  <c r="AM63" i="9"/>
  <c r="AM59" i="9"/>
  <c r="AM56" i="9"/>
  <c r="AM49" i="9"/>
  <c r="AM47" i="9"/>
  <c r="AM44" i="9"/>
  <c r="AM34" i="9"/>
  <c r="AM33" i="9"/>
  <c r="AM32" i="9"/>
  <c r="AM30" i="9"/>
  <c r="AM28" i="9"/>
  <c r="AM18" i="9"/>
  <c r="AM14" i="9"/>
  <c r="AM12" i="9"/>
  <c r="AM9" i="9"/>
  <c r="AM6" i="9"/>
  <c r="AJ193" i="9"/>
  <c r="AJ189" i="9"/>
  <c r="AJ187" i="9"/>
  <c r="AJ186" i="9"/>
  <c r="AJ183" i="9"/>
  <c r="AJ178" i="9"/>
  <c r="AJ175" i="9"/>
  <c r="AJ171" i="9"/>
  <c r="AJ167" i="9"/>
  <c r="AJ163" i="9"/>
  <c r="AJ157" i="9"/>
  <c r="AJ156" i="9"/>
  <c r="AJ154" i="9"/>
  <c r="AJ152" i="9"/>
  <c r="AJ145" i="9"/>
  <c r="AJ137" i="9"/>
  <c r="AJ136" i="9"/>
  <c r="AJ131" i="9"/>
  <c r="AJ125" i="9"/>
  <c r="AJ123" i="9"/>
  <c r="AJ120" i="9"/>
  <c r="AJ115" i="9"/>
  <c r="AJ113" i="9"/>
  <c r="AJ111" i="9"/>
  <c r="AJ103" i="9"/>
  <c r="AJ97" i="9"/>
  <c r="AJ93" i="9"/>
  <c r="AJ92" i="9"/>
  <c r="AJ91" i="9"/>
  <c r="AJ83" i="9"/>
  <c r="AJ82" i="9"/>
  <c r="AJ75" i="9"/>
  <c r="AJ71" i="9"/>
  <c r="AJ66" i="9"/>
  <c r="AJ63" i="9"/>
  <c r="AJ59" i="9"/>
  <c r="AJ56" i="9"/>
  <c r="AJ49" i="9"/>
  <c r="AJ47" i="9"/>
  <c r="AJ44" i="9"/>
  <c r="AJ34" i="9"/>
  <c r="AJ33" i="9"/>
  <c r="AJ32" i="9"/>
  <c r="AJ30" i="9"/>
  <c r="AJ28" i="9"/>
  <c r="AJ18" i="9"/>
  <c r="AJ14" i="9"/>
  <c r="AJ12" i="9"/>
  <c r="AJ9" i="9"/>
  <c r="AJ6" i="9"/>
  <c r="AG193" i="9"/>
  <c r="AG189" i="9"/>
  <c r="AG187" i="9"/>
  <c r="AG186" i="9"/>
  <c r="AG183" i="9"/>
  <c r="AG178" i="9"/>
  <c r="AG175" i="9"/>
  <c r="AG171" i="9"/>
  <c r="AG167" i="9"/>
  <c r="AG163" i="9"/>
  <c r="AG157" i="9"/>
  <c r="AG156" i="9"/>
  <c r="AG154" i="9"/>
  <c r="AG152" i="9"/>
  <c r="AG145" i="9"/>
  <c r="AG137" i="9"/>
  <c r="AG136" i="9"/>
  <c r="AG131" i="9"/>
  <c r="AG125" i="9"/>
  <c r="AG123" i="9"/>
  <c r="AG120" i="9"/>
  <c r="AG115" i="9"/>
  <c r="AG113" i="9"/>
  <c r="AG111" i="9"/>
  <c r="AG103" i="9"/>
  <c r="AG97" i="9"/>
  <c r="AG93" i="9"/>
  <c r="AG92" i="9"/>
  <c r="AG91" i="9"/>
  <c r="AG83" i="9"/>
  <c r="AG82" i="9"/>
  <c r="AG75" i="9"/>
  <c r="AG71" i="9"/>
  <c r="AG66" i="9"/>
  <c r="AG63" i="9"/>
  <c r="AG59" i="9"/>
  <c r="AG56" i="9"/>
  <c r="AG49" i="9"/>
  <c r="AG47" i="9"/>
  <c r="AG44" i="9"/>
  <c r="AG34" i="9"/>
  <c r="AG33" i="9"/>
  <c r="AG32" i="9"/>
  <c r="AG30" i="9"/>
  <c r="AG28" i="9"/>
  <c r="AG18" i="9"/>
  <c r="AG14" i="9"/>
  <c r="AG12" i="9"/>
  <c r="AG9" i="9"/>
  <c r="AG6" i="9"/>
  <c r="AD75" i="9"/>
  <c r="AD193" i="9"/>
  <c r="AD189" i="9"/>
  <c r="AD187" i="9"/>
  <c r="AD186" i="9"/>
  <c r="AD183" i="9"/>
  <c r="AD178" i="9"/>
  <c r="AD175" i="9"/>
  <c r="AD171" i="9"/>
  <c r="AD167" i="9"/>
  <c r="AD163" i="9"/>
  <c r="AD157" i="9"/>
  <c r="AD156" i="9"/>
  <c r="AD154" i="9"/>
  <c r="AD152" i="9"/>
  <c r="AD145" i="9"/>
  <c r="AD137" i="9"/>
  <c r="AD136" i="9"/>
  <c r="AD131" i="9"/>
  <c r="AD125" i="9"/>
  <c r="AD123" i="9"/>
  <c r="AD120" i="9"/>
  <c r="AD115" i="9"/>
  <c r="AD113" i="9"/>
  <c r="AD111" i="9"/>
  <c r="AD103" i="9"/>
  <c r="AD97" i="9"/>
  <c r="AD93" i="9"/>
  <c r="AD92" i="9"/>
  <c r="AD91" i="9"/>
  <c r="AD83" i="9"/>
  <c r="AD82" i="9"/>
  <c r="AD71" i="9"/>
  <c r="AD66" i="9"/>
  <c r="AD63" i="9"/>
  <c r="AD59" i="9"/>
  <c r="AD56" i="9"/>
  <c r="AD49" i="9"/>
  <c r="AD47" i="9"/>
  <c r="AD44" i="9"/>
  <c r="AD34" i="9"/>
  <c r="AD33" i="9"/>
  <c r="AD32" i="9"/>
  <c r="AD30" i="9"/>
  <c r="AD28" i="9"/>
  <c r="AD18" i="9"/>
  <c r="AD14" i="9"/>
  <c r="AD12" i="9"/>
  <c r="AD9" i="9"/>
  <c r="AD6" i="9"/>
  <c r="AS199" i="7"/>
  <c r="AS193" i="7"/>
  <c r="AS190" i="7"/>
  <c r="AS188" i="7"/>
  <c r="AS183" i="7"/>
  <c r="AS180" i="7"/>
  <c r="AS176" i="7"/>
  <c r="AS175" i="7"/>
  <c r="AS170" i="7"/>
  <c r="AS168" i="7"/>
  <c r="AS157" i="7"/>
  <c r="AS153" i="7"/>
  <c r="AS152" i="7"/>
  <c r="AS148" i="7"/>
  <c r="AS147" i="7"/>
  <c r="AS140" i="7"/>
  <c r="AS138" i="7"/>
  <c r="AS131" i="7"/>
  <c r="AS130" i="7"/>
  <c r="AS129" i="7"/>
  <c r="AS117" i="7"/>
  <c r="AS114" i="7"/>
  <c r="AS105" i="7"/>
  <c r="AS104" i="7"/>
  <c r="AS102" i="7"/>
  <c r="AS98" i="7"/>
  <c r="AS95" i="7"/>
  <c r="AS93" i="7"/>
  <c r="AS88" i="7"/>
  <c r="AS82" i="7"/>
  <c r="AS74" i="7"/>
  <c r="AS71" i="7"/>
  <c r="AS64" i="7"/>
  <c r="AS63" i="7"/>
  <c r="AS62" i="7"/>
  <c r="AS53" i="7"/>
  <c r="AS51" i="7"/>
  <c r="AS49" i="7"/>
  <c r="AS44" i="7"/>
  <c r="AS43" i="7"/>
  <c r="AS38" i="7"/>
  <c r="AS36" i="7"/>
  <c r="AS34" i="7"/>
  <c r="AS29" i="7"/>
  <c r="AS25" i="7"/>
  <c r="AS22" i="7"/>
  <c r="AS21" i="7"/>
  <c r="AS15" i="7"/>
  <c r="AS12" i="7"/>
  <c r="AS5" i="7"/>
  <c r="AP199" i="7"/>
  <c r="AP193" i="7"/>
  <c r="AP190" i="7"/>
  <c r="AP188" i="7"/>
  <c r="AP183" i="7"/>
  <c r="AP180" i="7"/>
  <c r="AP176" i="7"/>
  <c r="AP175" i="7"/>
  <c r="AP170" i="7"/>
  <c r="AP168" i="7"/>
  <c r="AP157" i="7"/>
  <c r="AP153" i="7"/>
  <c r="AP152" i="7"/>
  <c r="AP148" i="7"/>
  <c r="AP147" i="7"/>
  <c r="AP140" i="7"/>
  <c r="AP138" i="7"/>
  <c r="AP131" i="7"/>
  <c r="AP130" i="7"/>
  <c r="AP129" i="7"/>
  <c r="AP117" i="7"/>
  <c r="AP114" i="7"/>
  <c r="AP105" i="7"/>
  <c r="AP104" i="7"/>
  <c r="AP102" i="7"/>
  <c r="AP98" i="7"/>
  <c r="AP95" i="7"/>
  <c r="AP93" i="7"/>
  <c r="AP88" i="7"/>
  <c r="AP82" i="7"/>
  <c r="AP74" i="7"/>
  <c r="AP71" i="7"/>
  <c r="AP64" i="7"/>
  <c r="AP63" i="7"/>
  <c r="AP62" i="7"/>
  <c r="AP53" i="7"/>
  <c r="AP51" i="7"/>
  <c r="AP49" i="7"/>
  <c r="AP44" i="7"/>
  <c r="AP43" i="7"/>
  <c r="AP38" i="7"/>
  <c r="AP36" i="7"/>
  <c r="AP34" i="7"/>
  <c r="AP29" i="7"/>
  <c r="AP25" i="7"/>
  <c r="AP22" i="7"/>
  <c r="AP21" i="7"/>
  <c r="AP15" i="7"/>
  <c r="AP12" i="7"/>
  <c r="AP5" i="7"/>
  <c r="AM199" i="7"/>
  <c r="AM193" i="7"/>
  <c r="AM190" i="7"/>
  <c r="AM188" i="7"/>
  <c r="AM183" i="7"/>
  <c r="AM180" i="7"/>
  <c r="AM176" i="7"/>
  <c r="AM175" i="7"/>
  <c r="AM170" i="7"/>
  <c r="AM168" i="7"/>
  <c r="AM157" i="7"/>
  <c r="AM153" i="7"/>
  <c r="AM152" i="7"/>
  <c r="AM148" i="7"/>
  <c r="AM147" i="7"/>
  <c r="AM140" i="7"/>
  <c r="AM138" i="7"/>
  <c r="AM131" i="7"/>
  <c r="AM130" i="7"/>
  <c r="AM129" i="7"/>
  <c r="AM117" i="7"/>
  <c r="AM114" i="7"/>
  <c r="AM105" i="7"/>
  <c r="AM104" i="7"/>
  <c r="AM102" i="7"/>
  <c r="AM98" i="7"/>
  <c r="AM95" i="7"/>
  <c r="AM93" i="7"/>
  <c r="AM88" i="7"/>
  <c r="AM82" i="7"/>
  <c r="AM74" i="7"/>
  <c r="AM71" i="7"/>
  <c r="AM64" i="7"/>
  <c r="AM63" i="7"/>
  <c r="AM62" i="7"/>
  <c r="AM53" i="7"/>
  <c r="AM51" i="7"/>
  <c r="AM49" i="7"/>
  <c r="AM44" i="7"/>
  <c r="AM43" i="7"/>
  <c r="AM38" i="7"/>
  <c r="AM36" i="7"/>
  <c r="AM34" i="7"/>
  <c r="AM29" i="7"/>
  <c r="AM25" i="7"/>
  <c r="AM22" i="7"/>
  <c r="AM21" i="7"/>
  <c r="AM15" i="7"/>
  <c r="AM12" i="7"/>
  <c r="AM5" i="7"/>
  <c r="AJ199" i="7"/>
  <c r="AJ193" i="7"/>
  <c r="AJ190" i="7"/>
  <c r="AJ188" i="7"/>
  <c r="AJ183" i="7"/>
  <c r="AJ180" i="7"/>
  <c r="AJ176" i="7"/>
  <c r="AJ175" i="7"/>
  <c r="AJ170" i="7"/>
  <c r="AJ168" i="7"/>
  <c r="AJ157" i="7"/>
  <c r="AJ153" i="7"/>
  <c r="AJ152" i="7"/>
  <c r="AJ148" i="7"/>
  <c r="AJ147" i="7"/>
  <c r="AJ140" i="7"/>
  <c r="AJ138" i="7"/>
  <c r="AJ131" i="7"/>
  <c r="AJ130" i="7"/>
  <c r="AJ129" i="7"/>
  <c r="AJ117" i="7"/>
  <c r="AJ114" i="7"/>
  <c r="AJ105" i="7"/>
  <c r="AJ104" i="7"/>
  <c r="AJ102" i="7"/>
  <c r="AJ98" i="7"/>
  <c r="AJ95" i="7"/>
  <c r="AJ93" i="7"/>
  <c r="AJ88" i="7"/>
  <c r="AJ82" i="7"/>
  <c r="AJ74" i="7"/>
  <c r="AJ71" i="7"/>
  <c r="AJ64" i="7"/>
  <c r="AJ63" i="7"/>
  <c r="AJ62" i="7"/>
  <c r="AJ53" i="7"/>
  <c r="AJ51" i="7"/>
  <c r="AJ49" i="7"/>
  <c r="AJ44" i="7"/>
  <c r="AJ43" i="7"/>
  <c r="AJ38" i="7"/>
  <c r="AJ36" i="7"/>
  <c r="AJ34" i="7"/>
  <c r="AJ29" i="7"/>
  <c r="AJ25" i="7"/>
  <c r="AJ22" i="7"/>
  <c r="AJ21" i="7"/>
  <c r="AJ15" i="7"/>
  <c r="AJ12" i="7"/>
  <c r="AJ5" i="7"/>
  <c r="AG199" i="7"/>
  <c r="AG193" i="7"/>
  <c r="AG190" i="7"/>
  <c r="AG188" i="7"/>
  <c r="AG183" i="7"/>
  <c r="AG180" i="7"/>
  <c r="AG176" i="7"/>
  <c r="AG175" i="7"/>
  <c r="AG170" i="7"/>
  <c r="AG168" i="7"/>
  <c r="AG157" i="7"/>
  <c r="AG153" i="7"/>
  <c r="AG152" i="7"/>
  <c r="AG148" i="7"/>
  <c r="AG147" i="7"/>
  <c r="AG140" i="7"/>
  <c r="AG138" i="7"/>
  <c r="AG131" i="7"/>
  <c r="AG130" i="7"/>
  <c r="AG129" i="7"/>
  <c r="AG117" i="7"/>
  <c r="AG114" i="7"/>
  <c r="AG105" i="7"/>
  <c r="AG104" i="7"/>
  <c r="AG102" i="7"/>
  <c r="AG98" i="7"/>
  <c r="AG95" i="7"/>
  <c r="AG93" i="7"/>
  <c r="AG88" i="7"/>
  <c r="AG82" i="7"/>
  <c r="AG74" i="7"/>
  <c r="AG71" i="7"/>
  <c r="AG64" i="7"/>
  <c r="AG63" i="7"/>
  <c r="AG62" i="7"/>
  <c r="AG53" i="7"/>
  <c r="AG51" i="7"/>
  <c r="AG49" i="7"/>
  <c r="AG44" i="7"/>
  <c r="AG43" i="7"/>
  <c r="AG38" i="7"/>
  <c r="AG36" i="7"/>
  <c r="AG34" i="7"/>
  <c r="AG29" i="7"/>
  <c r="AG25" i="7"/>
  <c r="AG22" i="7"/>
  <c r="AG21" i="7"/>
  <c r="AG15" i="7"/>
  <c r="AG12" i="7"/>
  <c r="AG5" i="7"/>
  <c r="AD199" i="7"/>
  <c r="AD193" i="7"/>
  <c r="AD190" i="7"/>
  <c r="AD188" i="7"/>
  <c r="AD183" i="7"/>
  <c r="AD180" i="7"/>
  <c r="AD176" i="7"/>
  <c r="AD175" i="7"/>
  <c r="AD170" i="7"/>
  <c r="AD168" i="7"/>
  <c r="AD157" i="7"/>
  <c r="AD153" i="7"/>
  <c r="AD152" i="7"/>
  <c r="AD148" i="7"/>
  <c r="AD147" i="7"/>
  <c r="AD140" i="7"/>
  <c r="AD138" i="7"/>
  <c r="AD131" i="7"/>
  <c r="AD130" i="7"/>
  <c r="AD129" i="7"/>
  <c r="AD117" i="7"/>
  <c r="AD114" i="7"/>
  <c r="AD105" i="7"/>
  <c r="AD104" i="7"/>
  <c r="AD102" i="7"/>
  <c r="AD98" i="7"/>
  <c r="AD95" i="7"/>
  <c r="AD93" i="7"/>
  <c r="AD88" i="7"/>
  <c r="AD82" i="7"/>
  <c r="AD74" i="7"/>
  <c r="AD71" i="7"/>
  <c r="AD64" i="7"/>
  <c r="AD63" i="7"/>
  <c r="AD62" i="7"/>
  <c r="AD53" i="7"/>
  <c r="AD51" i="7"/>
  <c r="AD49" i="7"/>
  <c r="AD44" i="7"/>
  <c r="AD43" i="7"/>
  <c r="AD38" i="7"/>
  <c r="AD36" i="7"/>
  <c r="AD34" i="7"/>
  <c r="AD29" i="7"/>
  <c r="AD25" i="7"/>
  <c r="AD22" i="7"/>
  <c r="AD21" i="7"/>
  <c r="AD15" i="7"/>
  <c r="AD12" i="7"/>
  <c r="AD5" i="7"/>
  <c r="AM196" i="6"/>
  <c r="AS201" i="6"/>
  <c r="AS200" i="6"/>
  <c r="AS196" i="6"/>
  <c r="AS195" i="6"/>
  <c r="AS184" i="6"/>
  <c r="AS180" i="6"/>
  <c r="AS176" i="6"/>
  <c r="AS172" i="6"/>
  <c r="AS168" i="6"/>
  <c r="AS166" i="6"/>
  <c r="AS161" i="6"/>
  <c r="AS147" i="6"/>
  <c r="AS143" i="6"/>
  <c r="AS141" i="6"/>
  <c r="AS133" i="6"/>
  <c r="AS131" i="6"/>
  <c r="AS125" i="6"/>
  <c r="AS123" i="6"/>
  <c r="AS116" i="6"/>
  <c r="AS113" i="6"/>
  <c r="AS111" i="6"/>
  <c r="AS108" i="6"/>
  <c r="AS97" i="6"/>
  <c r="AS93" i="6"/>
  <c r="AS90" i="6"/>
  <c r="AS87" i="6"/>
  <c r="AS83" i="6"/>
  <c r="AS78" i="6"/>
  <c r="AS74" i="6"/>
  <c r="AS73" i="6"/>
  <c r="AS71" i="6"/>
  <c r="AS63" i="6"/>
  <c r="AS58" i="6"/>
  <c r="AS54" i="6"/>
  <c r="AS50" i="6"/>
  <c r="AS47" i="6"/>
  <c r="AS43" i="6"/>
  <c r="AS38" i="6"/>
  <c r="AS34" i="6"/>
  <c r="AS28" i="6"/>
  <c r="AS25" i="6"/>
  <c r="AS23" i="6"/>
  <c r="AS19" i="6"/>
  <c r="AS14" i="6"/>
  <c r="AS11" i="6"/>
  <c r="AS10" i="6"/>
  <c r="AS3" i="6"/>
  <c r="AP201" i="6"/>
  <c r="AP200" i="6"/>
  <c r="AP196" i="6"/>
  <c r="AP195" i="6"/>
  <c r="AP184" i="6"/>
  <c r="AP180" i="6"/>
  <c r="AP176" i="6"/>
  <c r="AP172" i="6"/>
  <c r="AP168" i="6"/>
  <c r="AP166" i="6"/>
  <c r="AP161" i="6"/>
  <c r="AP147" i="6"/>
  <c r="AP143" i="6"/>
  <c r="AP141" i="6"/>
  <c r="AP133" i="6"/>
  <c r="AP131" i="6"/>
  <c r="AP125" i="6"/>
  <c r="AP123" i="6"/>
  <c r="AP116" i="6"/>
  <c r="AP113" i="6"/>
  <c r="AP111" i="6"/>
  <c r="AP108" i="6"/>
  <c r="AP97" i="6"/>
  <c r="AP93" i="6"/>
  <c r="AP90" i="6"/>
  <c r="AP87" i="6"/>
  <c r="AP83" i="6"/>
  <c r="AP78" i="6"/>
  <c r="AP74" i="6"/>
  <c r="AP73" i="6"/>
  <c r="AP71" i="6"/>
  <c r="AP63" i="6"/>
  <c r="AP58" i="6"/>
  <c r="AP54" i="6"/>
  <c r="AP50" i="6"/>
  <c r="AP47" i="6"/>
  <c r="AP43" i="6"/>
  <c r="AP38" i="6"/>
  <c r="AP34" i="6"/>
  <c r="AP28" i="6"/>
  <c r="AP25" i="6"/>
  <c r="AP23" i="6"/>
  <c r="AP19" i="6"/>
  <c r="AP14" i="6"/>
  <c r="AP11" i="6"/>
  <c r="AP10" i="6"/>
  <c r="AP3" i="6"/>
  <c r="AM201" i="6"/>
  <c r="AM200" i="6"/>
  <c r="AM195" i="6"/>
  <c r="AM184" i="6"/>
  <c r="AM180" i="6"/>
  <c r="AM176" i="6"/>
  <c r="AM172" i="6"/>
  <c r="AM168" i="6"/>
  <c r="AM166" i="6"/>
  <c r="AM161" i="6"/>
  <c r="AM147" i="6"/>
  <c r="AM143" i="6"/>
  <c r="AM141" i="6"/>
  <c r="AM133" i="6"/>
  <c r="AM131" i="6"/>
  <c r="AM125" i="6"/>
  <c r="AM123" i="6"/>
  <c r="AM116" i="6"/>
  <c r="AM113" i="6"/>
  <c r="AM111" i="6"/>
  <c r="AM108" i="6"/>
  <c r="AM97" i="6"/>
  <c r="AM93" i="6"/>
  <c r="AM90" i="6"/>
  <c r="AM87" i="6"/>
  <c r="AM83" i="6"/>
  <c r="AM78" i="6"/>
  <c r="AM74" i="6"/>
  <c r="AM73" i="6"/>
  <c r="AM71" i="6"/>
  <c r="AM63" i="6"/>
  <c r="AM58" i="6"/>
  <c r="AM54" i="6"/>
  <c r="AM50" i="6"/>
  <c r="AM47" i="6"/>
  <c r="AM43" i="6"/>
  <c r="AM38" i="6"/>
  <c r="AM34" i="6"/>
  <c r="AM28" i="6"/>
  <c r="AM25" i="6"/>
  <c r="AM23" i="6"/>
  <c r="AM19" i="6"/>
  <c r="AM14" i="6"/>
  <c r="AM11" i="6"/>
  <c r="AM10" i="6"/>
  <c r="AM3" i="6"/>
  <c r="AJ201" i="6"/>
  <c r="AJ200" i="6"/>
  <c r="AJ196" i="6"/>
  <c r="AJ195" i="6"/>
  <c r="AJ184" i="6"/>
  <c r="AJ180" i="6"/>
  <c r="AJ176" i="6"/>
  <c r="AJ172" i="6"/>
  <c r="AJ168" i="6"/>
  <c r="AJ166" i="6"/>
  <c r="AJ161" i="6"/>
  <c r="AJ153" i="6"/>
  <c r="AJ147" i="6"/>
  <c r="AJ145" i="6"/>
  <c r="AJ143" i="6"/>
  <c r="AJ141" i="6"/>
  <c r="AJ133" i="6"/>
  <c r="AJ131" i="6"/>
  <c r="AJ125" i="6"/>
  <c r="AJ123" i="6"/>
  <c r="AJ116" i="6"/>
  <c r="AJ113" i="6"/>
  <c r="AJ111" i="6"/>
  <c r="AJ108" i="6"/>
  <c r="AJ105" i="6"/>
  <c r="AJ97" i="6"/>
  <c r="AJ93" i="6"/>
  <c r="AJ90" i="6"/>
  <c r="AJ87" i="6"/>
  <c r="AJ83" i="6"/>
  <c r="AJ78" i="6"/>
  <c r="AJ74" i="6"/>
  <c r="AJ71" i="6"/>
  <c r="AJ63" i="6"/>
  <c r="AJ58" i="6"/>
  <c r="AJ54" i="6"/>
  <c r="AJ50" i="6"/>
  <c r="AJ47" i="6"/>
  <c r="AJ43" i="6"/>
  <c r="AJ38" i="6"/>
  <c r="AJ34" i="6"/>
  <c r="AJ28" i="6"/>
  <c r="AJ25" i="6"/>
  <c r="AJ23" i="6"/>
  <c r="AJ19" i="6"/>
  <c r="AJ14" i="6"/>
  <c r="AJ11" i="6"/>
  <c r="AJ10" i="6"/>
  <c r="AJ3" i="6"/>
  <c r="AG201" i="6"/>
  <c r="AG200" i="6"/>
  <c r="AG196" i="6"/>
  <c r="AG195" i="6"/>
  <c r="AG184" i="6"/>
  <c r="AG180" i="6"/>
  <c r="AG176" i="6"/>
  <c r="AG172" i="6"/>
  <c r="AG168" i="6"/>
  <c r="AG166" i="6"/>
  <c r="AG161" i="6"/>
  <c r="AG153" i="6"/>
  <c r="AG147" i="6"/>
  <c r="AG145" i="6"/>
  <c r="AG143" i="6"/>
  <c r="AG141" i="6"/>
  <c r="AG133" i="6"/>
  <c r="AG131" i="6"/>
  <c r="AG125" i="6"/>
  <c r="AG123" i="6"/>
  <c r="AG116" i="6"/>
  <c r="AG113" i="6"/>
  <c r="AG111" i="6"/>
  <c r="AG108" i="6"/>
  <c r="AG105" i="6"/>
  <c r="AG97" i="6"/>
  <c r="AG93" i="6"/>
  <c r="AG90" i="6"/>
  <c r="AG87" i="6"/>
  <c r="AG83" i="6"/>
  <c r="AG78" i="6"/>
  <c r="AG74" i="6"/>
  <c r="AG73" i="6"/>
  <c r="AG71" i="6"/>
  <c r="AG63" i="6"/>
  <c r="AG58" i="6"/>
  <c r="AG54" i="6"/>
  <c r="AG50" i="6"/>
  <c r="AG47" i="6"/>
  <c r="AG43" i="6"/>
  <c r="AG38" i="6"/>
  <c r="AG34" i="6"/>
  <c r="AG28" i="6"/>
  <c r="AG25" i="6"/>
  <c r="AG23" i="6"/>
  <c r="AG19" i="6"/>
  <c r="AG14" i="6"/>
  <c r="AG11" i="6"/>
  <c r="AG10" i="6"/>
  <c r="AG3" i="6"/>
  <c r="AD201" i="6"/>
  <c r="AD200" i="6"/>
  <c r="AD196" i="6"/>
  <c r="AD195" i="6"/>
  <c r="AD184" i="6"/>
  <c r="AD180" i="6"/>
  <c r="AD176" i="6"/>
  <c r="AD172" i="6"/>
  <c r="AD168" i="6"/>
  <c r="AD166" i="6"/>
  <c r="AD161" i="6"/>
  <c r="AD153" i="6"/>
  <c r="AD147" i="6"/>
  <c r="AD145" i="6"/>
  <c r="AD143" i="6"/>
  <c r="AD141" i="6"/>
  <c r="AD133" i="6"/>
  <c r="AD131" i="6"/>
  <c r="AD125" i="6"/>
  <c r="AD123" i="6"/>
  <c r="AD116" i="6"/>
  <c r="AD113" i="6"/>
  <c r="AD111" i="6"/>
  <c r="AD108" i="6"/>
  <c r="AD105" i="6"/>
  <c r="AD97" i="6"/>
  <c r="AD93" i="6"/>
  <c r="AD90" i="6"/>
  <c r="AD87" i="6"/>
  <c r="AD83" i="6"/>
  <c r="AD78" i="6"/>
  <c r="AD74" i="6"/>
  <c r="AD73" i="6"/>
  <c r="AD71" i="6"/>
  <c r="AD63" i="6"/>
  <c r="AD58" i="6"/>
  <c r="AD54" i="6"/>
  <c r="AD50" i="6"/>
  <c r="AD47" i="6"/>
  <c r="AD43" i="6"/>
  <c r="AD38" i="6"/>
  <c r="AD34" i="6"/>
  <c r="AD28" i="6"/>
  <c r="AD25" i="6"/>
  <c r="AD23" i="6"/>
  <c r="AD19" i="6"/>
  <c r="AD14" i="6"/>
  <c r="AD11" i="6"/>
  <c r="AD10" i="6"/>
  <c r="AD3" i="6"/>
  <c r="BC143" i="8" l="1"/>
  <c r="BC23" i="9"/>
  <c r="BC63" i="9"/>
  <c r="BC143" i="9"/>
  <c r="BC183" i="9"/>
  <c r="BC23" i="7"/>
  <c r="BC142" i="7"/>
  <c r="BC102" i="7"/>
  <c r="BC184" i="6"/>
  <c r="BC25" i="5"/>
  <c r="BC64" i="5"/>
  <c r="BC143" i="5"/>
  <c r="BC183" i="5"/>
  <c r="BC23" i="4"/>
  <c r="BC183" i="4"/>
  <c r="BC103" i="4"/>
  <c r="BC143" i="4"/>
  <c r="BC63" i="4"/>
  <c r="BC143" i="3"/>
  <c r="BC23" i="2"/>
  <c r="BC183" i="2"/>
  <c r="BC64" i="2"/>
  <c r="BC103" i="2"/>
  <c r="BC143" i="2"/>
  <c r="AS197" i="5"/>
  <c r="AS196" i="5"/>
  <c r="AS193" i="5"/>
  <c r="AS191" i="5"/>
  <c r="AS183" i="5"/>
  <c r="AS178" i="5"/>
  <c r="AS175" i="5"/>
  <c r="AS171" i="5"/>
  <c r="AS167" i="5"/>
  <c r="AS163" i="5"/>
  <c r="AS156" i="5"/>
  <c r="AS155" i="5"/>
  <c r="AS153" i="5"/>
  <c r="AS151" i="5"/>
  <c r="AS148" i="5"/>
  <c r="AS137" i="5"/>
  <c r="AS133" i="5"/>
  <c r="AS131" i="5"/>
  <c r="AS125" i="5"/>
  <c r="AS123" i="5"/>
  <c r="AS116" i="5"/>
  <c r="AS113" i="5"/>
  <c r="AS111" i="5"/>
  <c r="AS107" i="5"/>
  <c r="AS105" i="5"/>
  <c r="AS97" i="5"/>
  <c r="AS93" i="5"/>
  <c r="AS91" i="5"/>
  <c r="AS87" i="5"/>
  <c r="AS83" i="5"/>
  <c r="AS77" i="5"/>
  <c r="AS74" i="5"/>
  <c r="AS66" i="5"/>
  <c r="AS59" i="5"/>
  <c r="AS56" i="5"/>
  <c r="AS49" i="5"/>
  <c r="AS44" i="5"/>
  <c r="AS36" i="5"/>
  <c r="AS35" i="5"/>
  <c r="AS31" i="5"/>
  <c r="AS30" i="5"/>
  <c r="AS29" i="5"/>
  <c r="AS18" i="5"/>
  <c r="AS14" i="5"/>
  <c r="AS12" i="5"/>
  <c r="AS9" i="5"/>
  <c r="AS6" i="5"/>
  <c r="AP197" i="5"/>
  <c r="AP196" i="5"/>
  <c r="AP193" i="5"/>
  <c r="AP191" i="5"/>
  <c r="AP183" i="5"/>
  <c r="AP178" i="5"/>
  <c r="AP175" i="5"/>
  <c r="AP171" i="5"/>
  <c r="AP167" i="5"/>
  <c r="AP163" i="5"/>
  <c r="AP156" i="5"/>
  <c r="AP155" i="5"/>
  <c r="AP153" i="5"/>
  <c r="AP151" i="5"/>
  <c r="AP148" i="5"/>
  <c r="AP137" i="5"/>
  <c r="AP133" i="5"/>
  <c r="AP131" i="5"/>
  <c r="AP125" i="5"/>
  <c r="AP123" i="5"/>
  <c r="AP116" i="5"/>
  <c r="AP113" i="5"/>
  <c r="AP111" i="5"/>
  <c r="AP107" i="5"/>
  <c r="AP105" i="5"/>
  <c r="AP97" i="5"/>
  <c r="AP93" i="5"/>
  <c r="AP91" i="5"/>
  <c r="AP87" i="5"/>
  <c r="AP83" i="5"/>
  <c r="AP77" i="5"/>
  <c r="AP74" i="5"/>
  <c r="AP66" i="5"/>
  <c r="AP59" i="5"/>
  <c r="AP56" i="5"/>
  <c r="AP49" i="5"/>
  <c r="AP44" i="5"/>
  <c r="AP36" i="5"/>
  <c r="AP35" i="5"/>
  <c r="AP31" i="5"/>
  <c r="AP30" i="5"/>
  <c r="AP29" i="5"/>
  <c r="AP18" i="5"/>
  <c r="AP14" i="5"/>
  <c r="AP12" i="5"/>
  <c r="AP9" i="5"/>
  <c r="AP6" i="5"/>
  <c r="AM197" i="5"/>
  <c r="AM196" i="5"/>
  <c r="AM193" i="5"/>
  <c r="AM191" i="5"/>
  <c r="AM183" i="5"/>
  <c r="AM178" i="5"/>
  <c r="AM175" i="5"/>
  <c r="AM171" i="5"/>
  <c r="AM167" i="5"/>
  <c r="AM163" i="5"/>
  <c r="AM156" i="5"/>
  <c r="AM155" i="5"/>
  <c r="AM153" i="5"/>
  <c r="AM151" i="5"/>
  <c r="AM148" i="5"/>
  <c r="AM137" i="5"/>
  <c r="AM133" i="5"/>
  <c r="AM131" i="5"/>
  <c r="AM125" i="5"/>
  <c r="AM123" i="5"/>
  <c r="AM116" i="5"/>
  <c r="AM113" i="5"/>
  <c r="AM111" i="5"/>
  <c r="AM107" i="5"/>
  <c r="AM105" i="5"/>
  <c r="AM97" i="5"/>
  <c r="AM93" i="5"/>
  <c r="AM91" i="5"/>
  <c r="AM87" i="5"/>
  <c r="AM83" i="5"/>
  <c r="AM77" i="5"/>
  <c r="AM74" i="5"/>
  <c r="AM66" i="5"/>
  <c r="AM59" i="5"/>
  <c r="AM56" i="5"/>
  <c r="AM49" i="5"/>
  <c r="AM44" i="5"/>
  <c r="AM36" i="5"/>
  <c r="AM35" i="5"/>
  <c r="AM31" i="5"/>
  <c r="AM30" i="5"/>
  <c r="AM29" i="5"/>
  <c r="AM18" i="5"/>
  <c r="AM14" i="5"/>
  <c r="AM12" i="5"/>
  <c r="AM9" i="5"/>
  <c r="AM6" i="5"/>
  <c r="AJ197" i="5"/>
  <c r="AJ196" i="5"/>
  <c r="AJ193" i="5"/>
  <c r="AJ191" i="5"/>
  <c r="AJ183" i="5"/>
  <c r="AJ178" i="5"/>
  <c r="AJ175" i="5"/>
  <c r="AJ171" i="5"/>
  <c r="AJ167" i="5"/>
  <c r="AJ163" i="5"/>
  <c r="AJ156" i="5"/>
  <c r="AJ155" i="5"/>
  <c r="AJ153" i="5"/>
  <c r="AJ151" i="5"/>
  <c r="AJ148" i="5"/>
  <c r="AJ137" i="5"/>
  <c r="AJ133" i="5"/>
  <c r="AJ131" i="5"/>
  <c r="AJ125" i="5"/>
  <c r="AJ123" i="5"/>
  <c r="AJ116" i="5"/>
  <c r="AJ113" i="5"/>
  <c r="AJ111" i="5"/>
  <c r="AJ107" i="5"/>
  <c r="AJ105" i="5"/>
  <c r="AJ97" i="5"/>
  <c r="AJ93" i="5"/>
  <c r="AJ91" i="5"/>
  <c r="AJ87" i="5"/>
  <c r="AJ83" i="5"/>
  <c r="AJ77" i="5"/>
  <c r="AJ76" i="5"/>
  <c r="AJ74" i="5"/>
  <c r="AJ68" i="5"/>
  <c r="AJ66" i="5"/>
  <c r="AJ59" i="5"/>
  <c r="AJ56" i="5"/>
  <c r="AJ49" i="5"/>
  <c r="AJ47" i="5"/>
  <c r="AJ44" i="5"/>
  <c r="AJ36" i="5"/>
  <c r="AJ35" i="5"/>
  <c r="AJ31" i="5"/>
  <c r="AJ30" i="5"/>
  <c r="AJ29" i="5"/>
  <c r="AJ18" i="5"/>
  <c r="AJ14" i="5"/>
  <c r="AJ12" i="5"/>
  <c r="AJ9" i="5"/>
  <c r="AJ6" i="5"/>
  <c r="AG197" i="5"/>
  <c r="AG196" i="5"/>
  <c r="AG193" i="5"/>
  <c r="AG191" i="5"/>
  <c r="AG183" i="5"/>
  <c r="AG178" i="5"/>
  <c r="AG175" i="5"/>
  <c r="AG171" i="5"/>
  <c r="AG167" i="5"/>
  <c r="AG163" i="5"/>
  <c r="AG156" i="5"/>
  <c r="AG155" i="5"/>
  <c r="AG153" i="5"/>
  <c r="AG151" i="5"/>
  <c r="AG148" i="5"/>
  <c r="AG137" i="5"/>
  <c r="AG133" i="5"/>
  <c r="AG131" i="5"/>
  <c r="AG125" i="5"/>
  <c r="AG123" i="5"/>
  <c r="AG116" i="5"/>
  <c r="AG113" i="5"/>
  <c r="AG111" i="5"/>
  <c r="AG107" i="5"/>
  <c r="AG105" i="5"/>
  <c r="AG97" i="5"/>
  <c r="AG93" i="5"/>
  <c r="AG91" i="5"/>
  <c r="AG87" i="5"/>
  <c r="AG83" i="5"/>
  <c r="AG77" i="5"/>
  <c r="AG76" i="5"/>
  <c r="AG74" i="5"/>
  <c r="AG68" i="5"/>
  <c r="AG66" i="5"/>
  <c r="AG59" i="5"/>
  <c r="AG56" i="5"/>
  <c r="AG49" i="5"/>
  <c r="AG47" i="5"/>
  <c r="AG44" i="5"/>
  <c r="AG36" i="5"/>
  <c r="AG35" i="5"/>
  <c r="AG31" i="5"/>
  <c r="AG30" i="5"/>
  <c r="AG29" i="5"/>
  <c r="AG18" i="5"/>
  <c r="AG14" i="5"/>
  <c r="AG12" i="5"/>
  <c r="AG9" i="5"/>
  <c r="AG6" i="5"/>
  <c r="AD197" i="5"/>
  <c r="AD196" i="5"/>
  <c r="AD193" i="5"/>
  <c r="AD191" i="5"/>
  <c r="AD183" i="5"/>
  <c r="AD178" i="5"/>
  <c r="AD175" i="5"/>
  <c r="AD171" i="5"/>
  <c r="AD167" i="5"/>
  <c r="AD163" i="5"/>
  <c r="AD156" i="5"/>
  <c r="AD155" i="5"/>
  <c r="AD153" i="5"/>
  <c r="AD151" i="5"/>
  <c r="AD148" i="5"/>
  <c r="AD137" i="5"/>
  <c r="AD133" i="5"/>
  <c r="AD131" i="5"/>
  <c r="AD125" i="5"/>
  <c r="AD123" i="5"/>
  <c r="AD116" i="5"/>
  <c r="AD113" i="5"/>
  <c r="AD111" i="5"/>
  <c r="AD107" i="5"/>
  <c r="AD105" i="5"/>
  <c r="AD97" i="5"/>
  <c r="AD93" i="5"/>
  <c r="AD91" i="5"/>
  <c r="AD87" i="5"/>
  <c r="AD83" i="5"/>
  <c r="AD77" i="5"/>
  <c r="AD76" i="5"/>
  <c r="AD74" i="5"/>
  <c r="AD68" i="5"/>
  <c r="AD66" i="5"/>
  <c r="AD59" i="5"/>
  <c r="AD56" i="5"/>
  <c r="AD49" i="5"/>
  <c r="AD47" i="5"/>
  <c r="AD44" i="5"/>
  <c r="AD36" i="5"/>
  <c r="AD35" i="5"/>
  <c r="AD31" i="5"/>
  <c r="AD30" i="5"/>
  <c r="AD29" i="5"/>
  <c r="AD18" i="5"/>
  <c r="AD14" i="5"/>
  <c r="AD12" i="5"/>
  <c r="AD9" i="5"/>
  <c r="AD6" i="5"/>
  <c r="AS192" i="4"/>
  <c r="AS191" i="4"/>
  <c r="AS187" i="4"/>
  <c r="AS186" i="4"/>
  <c r="AS184" i="4"/>
  <c r="AS180" i="4"/>
  <c r="AS177" i="4"/>
  <c r="AS172" i="4"/>
  <c r="AS171" i="4"/>
  <c r="AS169" i="4"/>
  <c r="AS161" i="4"/>
  <c r="AS156" i="4"/>
  <c r="AS155" i="4"/>
  <c r="AS153" i="4"/>
  <c r="AS152" i="4"/>
  <c r="AS139" i="4"/>
  <c r="AS134" i="4"/>
  <c r="AS132" i="4"/>
  <c r="AS130" i="4"/>
  <c r="AS123" i="4"/>
  <c r="AS119" i="4"/>
  <c r="AS116" i="4"/>
  <c r="AS114" i="4"/>
  <c r="AS109" i="4"/>
  <c r="AS103" i="4"/>
  <c r="AS99" i="4"/>
  <c r="AS96" i="4"/>
  <c r="AS94" i="4"/>
  <c r="AS89" i="4"/>
  <c r="AS83" i="4"/>
  <c r="AS79" i="4"/>
  <c r="AS75" i="4"/>
  <c r="AS71" i="4"/>
  <c r="AS70" i="4"/>
  <c r="AS63" i="4"/>
  <c r="AS54" i="4"/>
  <c r="AS52" i="4"/>
  <c r="AS50" i="4"/>
  <c r="AS48" i="4"/>
  <c r="AS44" i="4"/>
  <c r="AS41" i="4"/>
  <c r="AS36" i="4"/>
  <c r="AS33" i="4"/>
  <c r="AS26" i="4"/>
  <c r="AS23" i="4"/>
  <c r="AS22" i="4"/>
  <c r="AS21" i="4"/>
  <c r="AS15" i="4"/>
  <c r="AS12" i="4"/>
  <c r="AS9" i="4"/>
  <c r="AP192" i="4"/>
  <c r="AP191" i="4"/>
  <c r="AP187" i="4"/>
  <c r="AP186" i="4"/>
  <c r="AP184" i="4"/>
  <c r="AP180" i="4"/>
  <c r="AP177" i="4"/>
  <c r="AP172" i="4"/>
  <c r="AP171" i="4"/>
  <c r="AP169" i="4"/>
  <c r="AP161" i="4"/>
  <c r="AP156" i="4"/>
  <c r="AP155" i="4"/>
  <c r="AP153" i="4"/>
  <c r="AP152" i="4"/>
  <c r="AP139" i="4"/>
  <c r="AP134" i="4"/>
  <c r="AP132" i="4"/>
  <c r="AP130" i="4"/>
  <c r="AP123" i="4"/>
  <c r="AP119" i="4"/>
  <c r="AP116" i="4"/>
  <c r="AP114" i="4"/>
  <c r="AP109" i="4"/>
  <c r="AP103" i="4"/>
  <c r="AP99" i="4"/>
  <c r="AP96" i="4"/>
  <c r="AP94" i="4"/>
  <c r="AP89" i="4"/>
  <c r="AP83" i="4"/>
  <c r="AP79" i="4"/>
  <c r="AP75" i="4"/>
  <c r="AP71" i="4"/>
  <c r="AP70" i="4"/>
  <c r="AP63" i="4"/>
  <c r="AP54" i="4"/>
  <c r="AP52" i="4"/>
  <c r="AP50" i="4"/>
  <c r="AP48" i="4"/>
  <c r="AP44" i="4"/>
  <c r="AP41" i="4"/>
  <c r="AP36" i="4"/>
  <c r="AP33" i="4"/>
  <c r="AP26" i="4"/>
  <c r="AP23" i="4"/>
  <c r="AP22" i="4"/>
  <c r="AP21" i="4"/>
  <c r="AP15" i="4"/>
  <c r="AP12" i="4"/>
  <c r="AP9" i="4"/>
  <c r="AM192" i="4"/>
  <c r="AM191" i="4"/>
  <c r="AM187" i="4"/>
  <c r="AM186" i="4"/>
  <c r="AM184" i="4"/>
  <c r="AM180" i="4"/>
  <c r="AM177" i="4"/>
  <c r="AM172" i="4"/>
  <c r="AM171" i="4"/>
  <c r="AM169" i="4"/>
  <c r="AM161" i="4"/>
  <c r="AM156" i="4"/>
  <c r="AM155" i="4"/>
  <c r="AM153" i="4"/>
  <c r="AM152" i="4"/>
  <c r="AM139" i="4"/>
  <c r="AM134" i="4"/>
  <c r="AM132" i="4"/>
  <c r="AM130" i="4"/>
  <c r="AM123" i="4"/>
  <c r="AM119" i="4"/>
  <c r="AM116" i="4"/>
  <c r="AM114" i="4"/>
  <c r="AM109" i="4"/>
  <c r="AM103" i="4"/>
  <c r="AM99" i="4"/>
  <c r="AM96" i="4"/>
  <c r="AM94" i="4"/>
  <c r="AM89" i="4"/>
  <c r="AM83" i="4"/>
  <c r="AM79" i="4"/>
  <c r="AM75" i="4"/>
  <c r="AM71" i="4"/>
  <c r="AM70" i="4"/>
  <c r="AM63" i="4"/>
  <c r="AM54" i="4"/>
  <c r="AM52" i="4"/>
  <c r="AM50" i="4"/>
  <c r="AM48" i="4"/>
  <c r="AM44" i="4"/>
  <c r="AM41" i="4"/>
  <c r="AM36" i="4"/>
  <c r="AM33" i="4"/>
  <c r="AM26" i="4"/>
  <c r="AM23" i="4"/>
  <c r="AM22" i="4"/>
  <c r="AM21" i="4"/>
  <c r="AM15" i="4"/>
  <c r="AM12" i="4"/>
  <c r="AM9" i="4"/>
  <c r="AJ192" i="4"/>
  <c r="AJ191" i="4"/>
  <c r="AJ187" i="4"/>
  <c r="AJ186" i="4"/>
  <c r="AJ184" i="4"/>
  <c r="AJ180" i="4"/>
  <c r="AJ177" i="4"/>
  <c r="AJ172" i="4"/>
  <c r="AJ171" i="4"/>
  <c r="AJ169" i="4"/>
  <c r="AJ161" i="4"/>
  <c r="AJ156" i="4"/>
  <c r="AJ155" i="4"/>
  <c r="AJ153" i="4"/>
  <c r="AJ152" i="4"/>
  <c r="AJ139" i="4"/>
  <c r="AJ134" i="4"/>
  <c r="AJ132" i="4"/>
  <c r="AJ130" i="4"/>
  <c r="AJ123" i="4"/>
  <c r="AJ119" i="4"/>
  <c r="AJ116" i="4"/>
  <c r="AJ114" i="4"/>
  <c r="AJ109" i="4"/>
  <c r="AJ103" i="4"/>
  <c r="AJ99" i="4"/>
  <c r="AJ96" i="4"/>
  <c r="AJ94" i="4"/>
  <c r="AJ89" i="4"/>
  <c r="AJ83" i="4"/>
  <c r="AJ79" i="4"/>
  <c r="AJ75" i="4"/>
  <c r="AJ71" i="4"/>
  <c r="AJ70" i="4"/>
  <c r="AJ63" i="4"/>
  <c r="AJ54" i="4"/>
  <c r="AJ52" i="4"/>
  <c r="AJ50" i="4"/>
  <c r="AJ48" i="4"/>
  <c r="AJ44" i="4"/>
  <c r="AJ41" i="4"/>
  <c r="AJ36" i="4"/>
  <c r="AJ33" i="4"/>
  <c r="AJ26" i="4"/>
  <c r="AJ23" i="4"/>
  <c r="AJ22" i="4"/>
  <c r="AJ21" i="4"/>
  <c r="AJ15" i="4"/>
  <c r="AJ12" i="4"/>
  <c r="AJ9" i="4"/>
  <c r="AG192" i="4"/>
  <c r="AG191" i="4"/>
  <c r="AG187" i="4"/>
  <c r="AG186" i="4"/>
  <c r="AG184" i="4"/>
  <c r="AG180" i="4"/>
  <c r="AG177" i="4"/>
  <c r="AG172" i="4"/>
  <c r="AG171" i="4"/>
  <c r="AG169" i="4"/>
  <c r="AG161" i="4"/>
  <c r="AG156" i="4"/>
  <c r="AG155" i="4"/>
  <c r="AG153" i="4"/>
  <c r="AG152" i="4"/>
  <c r="AG139" i="4"/>
  <c r="AG134" i="4"/>
  <c r="AG132" i="4"/>
  <c r="AG130" i="4"/>
  <c r="AG123" i="4"/>
  <c r="AG119" i="4"/>
  <c r="AG116" i="4"/>
  <c r="AG114" i="4"/>
  <c r="AG109" i="4"/>
  <c r="AG103" i="4"/>
  <c r="AG99" i="4"/>
  <c r="AG96" i="4"/>
  <c r="AG94" i="4"/>
  <c r="AG89" i="4"/>
  <c r="AG83" i="4"/>
  <c r="AG79" i="4"/>
  <c r="AG75" i="4"/>
  <c r="AG71" i="4"/>
  <c r="AG70" i="4"/>
  <c r="AG63" i="4"/>
  <c r="AG54" i="4"/>
  <c r="AG52" i="4"/>
  <c r="AG50" i="4"/>
  <c r="AG48" i="4"/>
  <c r="AG44" i="4"/>
  <c r="AG41" i="4"/>
  <c r="AG36" i="4"/>
  <c r="AG33" i="4"/>
  <c r="AG26" i="4"/>
  <c r="AG23" i="4"/>
  <c r="AG22" i="4"/>
  <c r="AG21" i="4"/>
  <c r="AG15" i="4"/>
  <c r="AG12" i="4"/>
  <c r="AG9" i="4"/>
  <c r="AD192" i="4"/>
  <c r="AD191" i="4"/>
  <c r="AD187" i="4"/>
  <c r="AD186" i="4"/>
  <c r="AD184" i="4"/>
  <c r="AD180" i="4"/>
  <c r="AD177" i="4"/>
  <c r="AD172" i="4"/>
  <c r="AD171" i="4"/>
  <c r="AD169" i="4"/>
  <c r="AD161" i="4"/>
  <c r="AD156" i="4"/>
  <c r="AD155" i="4"/>
  <c r="AD153" i="4"/>
  <c r="AD152" i="4"/>
  <c r="AD139" i="4"/>
  <c r="AD134" i="4"/>
  <c r="AD132" i="4"/>
  <c r="AD130" i="4"/>
  <c r="AD123" i="4"/>
  <c r="AD119" i="4"/>
  <c r="AD116" i="4"/>
  <c r="AD114" i="4"/>
  <c r="AD109" i="4"/>
  <c r="AD103" i="4"/>
  <c r="AD99" i="4"/>
  <c r="AD96" i="4"/>
  <c r="AD94" i="4"/>
  <c r="AD89" i="4"/>
  <c r="AD83" i="4"/>
  <c r="AD79" i="4"/>
  <c r="AD75" i="4"/>
  <c r="AD71" i="4"/>
  <c r="AD70" i="4"/>
  <c r="AD63" i="4"/>
  <c r="AD54" i="4"/>
  <c r="AD52" i="4"/>
  <c r="AD50" i="4"/>
  <c r="AD48" i="4"/>
  <c r="AD44" i="4"/>
  <c r="AD41" i="4"/>
  <c r="AD36" i="4"/>
  <c r="AD33" i="4"/>
  <c r="AD26" i="4"/>
  <c r="AD23" i="4"/>
  <c r="AD22" i="4"/>
  <c r="AD21" i="4"/>
  <c r="AD15" i="4"/>
  <c r="AD12" i="4"/>
  <c r="AD9" i="4"/>
  <c r="AS201" i="3"/>
  <c r="AS193" i="3"/>
  <c r="AS191" i="3"/>
  <c r="AS187" i="3"/>
  <c r="AS184" i="3"/>
  <c r="AS179" i="3"/>
  <c r="AS176" i="3"/>
  <c r="AS170" i="3"/>
  <c r="AS169" i="3"/>
  <c r="AS168" i="3"/>
  <c r="AS161" i="3"/>
  <c r="AS160" i="3"/>
  <c r="AS151" i="3"/>
  <c r="AS145" i="3"/>
  <c r="AS143" i="3"/>
  <c r="AS141" i="3"/>
  <c r="AS135" i="3"/>
  <c r="AS133" i="3"/>
  <c r="AS131" i="3"/>
  <c r="AS125" i="3"/>
  <c r="AS113" i="3"/>
  <c r="AS104" i="3"/>
  <c r="AS97" i="3"/>
  <c r="AS93" i="3"/>
  <c r="AS90" i="3"/>
  <c r="AS87" i="3"/>
  <c r="AS83" i="3"/>
  <c r="AS75" i="3"/>
  <c r="AS73" i="3"/>
  <c r="AS71" i="3"/>
  <c r="AS65" i="3"/>
  <c r="AS64" i="3"/>
  <c r="AS54" i="3"/>
  <c r="AS53" i="3"/>
  <c r="AS50" i="3"/>
  <c r="AS47" i="3"/>
  <c r="AS45" i="3"/>
  <c r="AS40" i="3"/>
  <c r="AS37" i="3"/>
  <c r="AS33" i="3"/>
  <c r="AS31" i="3"/>
  <c r="AS25" i="3"/>
  <c r="AS19" i="3"/>
  <c r="AS14" i="3"/>
  <c r="AS7" i="3"/>
  <c r="AS5" i="3"/>
  <c r="AS3" i="3"/>
  <c r="AP201" i="3"/>
  <c r="AP193" i="3"/>
  <c r="AP191" i="3"/>
  <c r="AP187" i="3"/>
  <c r="AP184" i="3"/>
  <c r="AP179" i="3"/>
  <c r="AP176" i="3"/>
  <c r="AP170" i="3"/>
  <c r="AP169" i="3"/>
  <c r="AP168" i="3"/>
  <c r="AP161" i="3"/>
  <c r="AP160" i="3"/>
  <c r="AP151" i="3"/>
  <c r="AP145" i="3"/>
  <c r="AP143" i="3"/>
  <c r="AP141" i="3"/>
  <c r="AP135" i="3"/>
  <c r="AP133" i="3"/>
  <c r="AP131" i="3"/>
  <c r="AP125" i="3"/>
  <c r="AP113" i="3"/>
  <c r="AP104" i="3"/>
  <c r="AP97" i="3"/>
  <c r="AP93" i="3"/>
  <c r="AP90" i="3"/>
  <c r="AP87" i="3"/>
  <c r="AP83" i="3"/>
  <c r="AP75" i="3"/>
  <c r="AP73" i="3"/>
  <c r="AP71" i="3"/>
  <c r="AP65" i="3"/>
  <c r="AP64" i="3"/>
  <c r="AP54" i="3"/>
  <c r="AP53" i="3"/>
  <c r="AP50" i="3"/>
  <c r="AP47" i="3"/>
  <c r="AP45" i="3"/>
  <c r="AP40" i="3"/>
  <c r="AP37" i="3"/>
  <c r="AP33" i="3"/>
  <c r="AP31" i="3"/>
  <c r="AP25" i="3"/>
  <c r="AP19" i="3"/>
  <c r="AP14" i="3"/>
  <c r="AP7" i="3"/>
  <c r="AP5" i="3"/>
  <c r="AP3" i="3"/>
  <c r="AM201" i="3"/>
  <c r="AM193" i="3"/>
  <c r="AM191" i="3"/>
  <c r="AM187" i="3"/>
  <c r="AM184" i="3"/>
  <c r="AM179" i="3"/>
  <c r="AM176" i="3"/>
  <c r="AM170" i="3"/>
  <c r="AM169" i="3"/>
  <c r="AM168" i="3"/>
  <c r="AM161" i="3"/>
  <c r="AM160" i="3"/>
  <c r="AM151" i="3"/>
  <c r="AM145" i="3"/>
  <c r="AM143" i="3"/>
  <c r="AM141" i="3"/>
  <c r="AM135" i="3"/>
  <c r="AM133" i="3"/>
  <c r="AM131" i="3"/>
  <c r="AM125" i="3"/>
  <c r="AM113" i="3"/>
  <c r="AM104" i="3"/>
  <c r="AM97" i="3"/>
  <c r="AM93" i="3"/>
  <c r="AM90" i="3"/>
  <c r="AM87" i="3"/>
  <c r="AM83" i="3"/>
  <c r="AM75" i="3"/>
  <c r="AM73" i="3"/>
  <c r="AM71" i="3"/>
  <c r="AM65" i="3"/>
  <c r="AM64" i="3"/>
  <c r="AM54" i="3"/>
  <c r="AM53" i="3"/>
  <c r="AM50" i="3"/>
  <c r="AM47" i="3"/>
  <c r="AM45" i="3"/>
  <c r="AM40" i="3"/>
  <c r="AM37" i="3"/>
  <c r="AM33" i="3"/>
  <c r="AM31" i="3"/>
  <c r="AM25" i="3"/>
  <c r="AM19" i="3"/>
  <c r="AM14" i="3"/>
  <c r="AM7" i="3"/>
  <c r="AM5" i="3"/>
  <c r="AM3" i="3"/>
  <c r="AJ201" i="3"/>
  <c r="AJ193" i="3"/>
  <c r="AJ191" i="3"/>
  <c r="AJ187" i="3"/>
  <c r="AJ184" i="3"/>
  <c r="AJ179" i="3"/>
  <c r="AJ176" i="3"/>
  <c r="AJ170" i="3"/>
  <c r="AJ169" i="3"/>
  <c r="AJ168" i="3"/>
  <c r="AJ161" i="3"/>
  <c r="AJ160" i="3"/>
  <c r="AJ151" i="3"/>
  <c r="AJ145" i="3"/>
  <c r="AJ143" i="3"/>
  <c r="AJ141" i="3"/>
  <c r="AJ135" i="3"/>
  <c r="AJ133" i="3"/>
  <c r="AJ131" i="3"/>
  <c r="AJ125" i="3"/>
  <c r="AJ113" i="3"/>
  <c r="AJ104" i="3"/>
  <c r="AJ97" i="3"/>
  <c r="AJ93" i="3"/>
  <c r="AJ90" i="3"/>
  <c r="AJ87" i="3"/>
  <c r="AJ83" i="3"/>
  <c r="AJ75" i="3"/>
  <c r="AJ73" i="3"/>
  <c r="AJ71" i="3"/>
  <c r="AJ65" i="3"/>
  <c r="AJ64" i="3"/>
  <c r="AJ54" i="3"/>
  <c r="AJ53" i="3"/>
  <c r="AJ50" i="3"/>
  <c r="AJ47" i="3"/>
  <c r="AJ45" i="3"/>
  <c r="AJ40" i="3"/>
  <c r="AJ37" i="3"/>
  <c r="AJ33" i="3"/>
  <c r="AJ31" i="3"/>
  <c r="AJ25" i="3"/>
  <c r="AJ19" i="3"/>
  <c r="AJ14" i="3"/>
  <c r="AJ7" i="3"/>
  <c r="AJ5" i="3"/>
  <c r="AJ3" i="3"/>
  <c r="AG201" i="3"/>
  <c r="AG193" i="3"/>
  <c r="AG191" i="3"/>
  <c r="AG187" i="3"/>
  <c r="AG184" i="3"/>
  <c r="AG179" i="3"/>
  <c r="AG176" i="3"/>
  <c r="AG170" i="3"/>
  <c r="AG169" i="3"/>
  <c r="AG168" i="3"/>
  <c r="AG161" i="3"/>
  <c r="AG160" i="3"/>
  <c r="AG151" i="3"/>
  <c r="AG145" i="3"/>
  <c r="AG143" i="3"/>
  <c r="AG141" i="3"/>
  <c r="AG135" i="3"/>
  <c r="AG133" i="3"/>
  <c r="AG131" i="3"/>
  <c r="AG125" i="3"/>
  <c r="AG113" i="3"/>
  <c r="AG104" i="3"/>
  <c r="AG97" i="3"/>
  <c r="AG93" i="3"/>
  <c r="AG90" i="3"/>
  <c r="AG87" i="3"/>
  <c r="AG83" i="3"/>
  <c r="AG75" i="3"/>
  <c r="AG73" i="3"/>
  <c r="AG71" i="3"/>
  <c r="AG65" i="3"/>
  <c r="AG64" i="3"/>
  <c r="AG54" i="3"/>
  <c r="AG53" i="3"/>
  <c r="AG50" i="3"/>
  <c r="AG47" i="3"/>
  <c r="AG45" i="3"/>
  <c r="AG40" i="3"/>
  <c r="AG37" i="3"/>
  <c r="AG33" i="3"/>
  <c r="AG31" i="3"/>
  <c r="AG25" i="3"/>
  <c r="AG19" i="3"/>
  <c r="AG14" i="3"/>
  <c r="AG7" i="3"/>
  <c r="AG5" i="3"/>
  <c r="AG3" i="3"/>
  <c r="AD201" i="3"/>
  <c r="AD193" i="3"/>
  <c r="AD191" i="3"/>
  <c r="AD187" i="3"/>
  <c r="AD184" i="3"/>
  <c r="AD179" i="3"/>
  <c r="AD176" i="3"/>
  <c r="AD170" i="3"/>
  <c r="AD169" i="3"/>
  <c r="AD168" i="3"/>
  <c r="AD161" i="3"/>
  <c r="AD160" i="3"/>
  <c r="AD151" i="3"/>
  <c r="AD145" i="3"/>
  <c r="AD143" i="3"/>
  <c r="AD141" i="3"/>
  <c r="AD135" i="3"/>
  <c r="AD133" i="3"/>
  <c r="AD131" i="3"/>
  <c r="AD125" i="3"/>
  <c r="AD113" i="3"/>
  <c r="AD104" i="3"/>
  <c r="AD97" i="3"/>
  <c r="AD93" i="3"/>
  <c r="AD90" i="3"/>
  <c r="AD87" i="3"/>
  <c r="AD83" i="3"/>
  <c r="AD75" i="3"/>
  <c r="AD73" i="3"/>
  <c r="AD71" i="3"/>
  <c r="AD65" i="3"/>
  <c r="AD64" i="3"/>
  <c r="AD54" i="3"/>
  <c r="AD53" i="3"/>
  <c r="AD50" i="3"/>
  <c r="AD47" i="3"/>
  <c r="AD45" i="3"/>
  <c r="AD40" i="3"/>
  <c r="AD37" i="3"/>
  <c r="AD33" i="3"/>
  <c r="AD31" i="3"/>
  <c r="AD25" i="3"/>
  <c r="AD19" i="3"/>
  <c r="AD14" i="3"/>
  <c r="AD7" i="3"/>
  <c r="AD5" i="3"/>
  <c r="AD3" i="3"/>
  <c r="AS196" i="2"/>
  <c r="AS191" i="2"/>
  <c r="AS190" i="2"/>
  <c r="AS189" i="2"/>
  <c r="AS187" i="2"/>
  <c r="AS178" i="2"/>
  <c r="AS175" i="2"/>
  <c r="AS171" i="2"/>
  <c r="AS167" i="2"/>
  <c r="AS163" i="2"/>
  <c r="AS157" i="2"/>
  <c r="AS156" i="2"/>
  <c r="AS153" i="2"/>
  <c r="AS144" i="2"/>
  <c r="AS143" i="2"/>
  <c r="AS137" i="2"/>
  <c r="AS133" i="2"/>
  <c r="AS131" i="2"/>
  <c r="AS125" i="2"/>
  <c r="AS123" i="2"/>
  <c r="AS117" i="2"/>
  <c r="AS112" i="2"/>
  <c r="AS108" i="2"/>
  <c r="AS104" i="2"/>
  <c r="AS103" i="2"/>
  <c r="AS97" i="2"/>
  <c r="AS92" i="2"/>
  <c r="AS88" i="2"/>
  <c r="AS87" i="2"/>
  <c r="AS85" i="2"/>
  <c r="AS80" i="2"/>
  <c r="AS77" i="2"/>
  <c r="AS70" i="2"/>
  <c r="AS69" i="2"/>
  <c r="AS67" i="2"/>
  <c r="AS60" i="2"/>
  <c r="AS56" i="2"/>
  <c r="AS49" i="2"/>
  <c r="AS47" i="2"/>
  <c r="AS44" i="2"/>
  <c r="AS35" i="2"/>
  <c r="AS30" i="2"/>
  <c r="AS28" i="2"/>
  <c r="AS25" i="2"/>
  <c r="AS23" i="2"/>
  <c r="AS18" i="2"/>
  <c r="AS14" i="2"/>
  <c r="AS12" i="2"/>
  <c r="AS9" i="2"/>
  <c r="AS6" i="2"/>
  <c r="AP196" i="2"/>
  <c r="AP191" i="2"/>
  <c r="AP190" i="2"/>
  <c r="AP189" i="2"/>
  <c r="AP187" i="2"/>
  <c r="AP178" i="2"/>
  <c r="AP175" i="2"/>
  <c r="AP171" i="2"/>
  <c r="AP167" i="2"/>
  <c r="AP163" i="2"/>
  <c r="AP157" i="2"/>
  <c r="AP156" i="2"/>
  <c r="AP153" i="2"/>
  <c r="AP144" i="2"/>
  <c r="AP143" i="2"/>
  <c r="AP137" i="2"/>
  <c r="AP133" i="2"/>
  <c r="AP131" i="2"/>
  <c r="AP125" i="2"/>
  <c r="AP123" i="2"/>
  <c r="AP117" i="2"/>
  <c r="AP112" i="2"/>
  <c r="AP108" i="2"/>
  <c r="AP104" i="2"/>
  <c r="AP103" i="2"/>
  <c r="AP97" i="2"/>
  <c r="AP92" i="2"/>
  <c r="AP88" i="2"/>
  <c r="AP87" i="2"/>
  <c r="AP85" i="2"/>
  <c r="AP80" i="2"/>
  <c r="AP77" i="2"/>
  <c r="AP70" i="2"/>
  <c r="AP69" i="2"/>
  <c r="AP67" i="2"/>
  <c r="AP60" i="2"/>
  <c r="AP56" i="2"/>
  <c r="AP49" i="2"/>
  <c r="AP47" i="2"/>
  <c r="AP44" i="2"/>
  <c r="AP35" i="2"/>
  <c r="AP30" i="2"/>
  <c r="AP28" i="2"/>
  <c r="AP25" i="2"/>
  <c r="AP23" i="2"/>
  <c r="AP18" i="2"/>
  <c r="AP14" i="2"/>
  <c r="AP12" i="2"/>
  <c r="AP9" i="2"/>
  <c r="AP6" i="2"/>
  <c r="AM196" i="2"/>
  <c r="AM191" i="2"/>
  <c r="AM190" i="2"/>
  <c r="AM189" i="2"/>
  <c r="AM187" i="2"/>
  <c r="AM178" i="2"/>
  <c r="AM175" i="2"/>
  <c r="AM171" i="2"/>
  <c r="AM167" i="2"/>
  <c r="AM163" i="2"/>
  <c r="AM157" i="2"/>
  <c r="AM156" i="2"/>
  <c r="AM153" i="2"/>
  <c r="AM144" i="2"/>
  <c r="AM143" i="2"/>
  <c r="AM137" i="2"/>
  <c r="AM133" i="2"/>
  <c r="AM131" i="2"/>
  <c r="AM125" i="2"/>
  <c r="AM123" i="2"/>
  <c r="AM117" i="2"/>
  <c r="AM112" i="2"/>
  <c r="AM108" i="2"/>
  <c r="AM104" i="2"/>
  <c r="AM103" i="2"/>
  <c r="AM97" i="2"/>
  <c r="AM92" i="2"/>
  <c r="AM88" i="2"/>
  <c r="AM87" i="2"/>
  <c r="AM85" i="2"/>
  <c r="AM80" i="2"/>
  <c r="AM77" i="2"/>
  <c r="AM70" i="2"/>
  <c r="AM69" i="2"/>
  <c r="AM67" i="2"/>
  <c r="AM60" i="2"/>
  <c r="AM56" i="2"/>
  <c r="AM49" i="2"/>
  <c r="AM47" i="2"/>
  <c r="AM44" i="2"/>
  <c r="AM35" i="2"/>
  <c r="AM30" i="2"/>
  <c r="AM28" i="2"/>
  <c r="AM25" i="2"/>
  <c r="AM23" i="2"/>
  <c r="AM18" i="2"/>
  <c r="AM14" i="2"/>
  <c r="AM12" i="2"/>
  <c r="AM9" i="2"/>
  <c r="AM6" i="2"/>
  <c r="AJ196" i="2"/>
  <c r="AJ191" i="2"/>
  <c r="AJ190" i="2"/>
  <c r="AJ189" i="2"/>
  <c r="AJ187" i="2"/>
  <c r="AJ178" i="2"/>
  <c r="AJ175" i="2"/>
  <c r="AJ171" i="2"/>
  <c r="AJ167" i="2"/>
  <c r="AJ163" i="2"/>
  <c r="AJ157" i="2"/>
  <c r="AJ156" i="2"/>
  <c r="AJ153" i="2"/>
  <c r="AJ144" i="2"/>
  <c r="AJ143" i="2"/>
  <c r="AJ137" i="2"/>
  <c r="AJ133" i="2"/>
  <c r="AJ131" i="2"/>
  <c r="AJ125" i="2"/>
  <c r="AJ123" i="2"/>
  <c r="AJ117" i="2"/>
  <c r="AJ112" i="2"/>
  <c r="AJ108" i="2"/>
  <c r="AJ104" i="2"/>
  <c r="AJ103" i="2"/>
  <c r="AJ97" i="2"/>
  <c r="AJ92" i="2"/>
  <c r="AJ88" i="2"/>
  <c r="AJ87" i="2"/>
  <c r="AJ85" i="2"/>
  <c r="AJ80" i="2"/>
  <c r="AJ77" i="2"/>
  <c r="AJ70" i="2"/>
  <c r="AJ69" i="2"/>
  <c r="AJ67" i="2"/>
  <c r="AJ60" i="2"/>
  <c r="AJ56" i="2"/>
  <c r="AJ49" i="2"/>
  <c r="AJ47" i="2"/>
  <c r="AJ44" i="2"/>
  <c r="AJ35" i="2"/>
  <c r="AJ30" i="2"/>
  <c r="AJ28" i="2"/>
  <c r="AJ25" i="2"/>
  <c r="AJ23" i="2"/>
  <c r="AJ18" i="2"/>
  <c r="AJ14" i="2"/>
  <c r="AJ12" i="2"/>
  <c r="AJ9" i="2"/>
  <c r="AJ6" i="2"/>
  <c r="AG196" i="2"/>
  <c r="AG191" i="2"/>
  <c r="AG190" i="2"/>
  <c r="AG189" i="2"/>
  <c r="AG187" i="2"/>
  <c r="AG178" i="2"/>
  <c r="AG175" i="2"/>
  <c r="AG171" i="2"/>
  <c r="AG167" i="2"/>
  <c r="AG163" i="2"/>
  <c r="AG157" i="2"/>
  <c r="AG156" i="2"/>
  <c r="AG153" i="2"/>
  <c r="AG144" i="2"/>
  <c r="AG143" i="2"/>
  <c r="AG137" i="2"/>
  <c r="AG133" i="2"/>
  <c r="AG131" i="2"/>
  <c r="AG125" i="2"/>
  <c r="AG123" i="2"/>
  <c r="AG117" i="2"/>
  <c r="AG112" i="2"/>
  <c r="AG108" i="2"/>
  <c r="AG104" i="2"/>
  <c r="AG103" i="2"/>
  <c r="AG97" i="2"/>
  <c r="AG92" i="2"/>
  <c r="AG88" i="2"/>
  <c r="AG87" i="2"/>
  <c r="AG85" i="2"/>
  <c r="AG80" i="2"/>
  <c r="AG77" i="2"/>
  <c r="AG70" i="2"/>
  <c r="AG69" i="2"/>
  <c r="AG67" i="2"/>
  <c r="AG60" i="2"/>
  <c r="AG56" i="2"/>
  <c r="AG49" i="2"/>
  <c r="AG47" i="2"/>
  <c r="AG44" i="2"/>
  <c r="AG35" i="2"/>
  <c r="AG30" i="2"/>
  <c r="AG28" i="2"/>
  <c r="AG25" i="2"/>
  <c r="AG23" i="2"/>
  <c r="AG18" i="2"/>
  <c r="AG14" i="2"/>
  <c r="AG12" i="2"/>
  <c r="AG9" i="2"/>
  <c r="AG6" i="2"/>
  <c r="AD196" i="2"/>
  <c r="AD191" i="2"/>
  <c r="AD190" i="2"/>
  <c r="AD189" i="2"/>
  <c r="AD187" i="2"/>
  <c r="AD178" i="2"/>
  <c r="AD175" i="2"/>
  <c r="AD171" i="2"/>
  <c r="AD167" i="2"/>
  <c r="AD163" i="2"/>
  <c r="AD157" i="2"/>
  <c r="AD156" i="2"/>
  <c r="AD153" i="2"/>
  <c r="AD144" i="2"/>
  <c r="AD143" i="2"/>
  <c r="AD137" i="2"/>
  <c r="AD133" i="2"/>
  <c r="AD131" i="2"/>
  <c r="AD125" i="2"/>
  <c r="AD123" i="2"/>
  <c r="AD117" i="2"/>
  <c r="AD112" i="2"/>
  <c r="AD108" i="2"/>
  <c r="AD104" i="2"/>
  <c r="AD103" i="2"/>
  <c r="AD97" i="2"/>
  <c r="AD92" i="2"/>
  <c r="AD88" i="2"/>
  <c r="AD87" i="2"/>
  <c r="AD85" i="2"/>
  <c r="AD80" i="2"/>
  <c r="AD77" i="2"/>
  <c r="AD70" i="2"/>
  <c r="AD69" i="2"/>
  <c r="AD67" i="2"/>
  <c r="AD60" i="2"/>
  <c r="AD56" i="2"/>
  <c r="AD49" i="2"/>
  <c r="AD47" i="2"/>
  <c r="AD44" i="2"/>
  <c r="AD35" i="2"/>
  <c r="AD30" i="2"/>
  <c r="AD28" i="2"/>
  <c r="AD25" i="2"/>
  <c r="AD23" i="2"/>
  <c r="AD18" i="2"/>
  <c r="AD14" i="2"/>
  <c r="AD12" i="2"/>
  <c r="AD9" i="2"/>
  <c r="AD6" i="2"/>
  <c r="AM207" i="1"/>
  <c r="AS207" i="1"/>
  <c r="AS203" i="1"/>
  <c r="AS197" i="1"/>
  <c r="AS195" i="1"/>
  <c r="AS192" i="1"/>
  <c r="AS187" i="1"/>
  <c r="AS184" i="1"/>
  <c r="AS179" i="1"/>
  <c r="AS176" i="1"/>
  <c r="AS170" i="1"/>
  <c r="AS167" i="1"/>
  <c r="AS164" i="1"/>
  <c r="AS160" i="1"/>
  <c r="AS157" i="1"/>
  <c r="AS151" i="1"/>
  <c r="AS144" i="1"/>
  <c r="AS139" i="1"/>
  <c r="AS137" i="1"/>
  <c r="AS135" i="1"/>
  <c r="AS131" i="1"/>
  <c r="AS125" i="1"/>
  <c r="AS122" i="1"/>
  <c r="AS119" i="1"/>
  <c r="AS114" i="1"/>
  <c r="AS110" i="1"/>
  <c r="AS105" i="1"/>
  <c r="AS101" i="1"/>
  <c r="AS98" i="1"/>
  <c r="AS93" i="1"/>
  <c r="AS89" i="1"/>
  <c r="AS83" i="1"/>
  <c r="AS78" i="1"/>
  <c r="AS73" i="1"/>
  <c r="AS68" i="1"/>
  <c r="AS66" i="1"/>
  <c r="AS63" i="1"/>
  <c r="AS57" i="1"/>
  <c r="AS53" i="1"/>
  <c r="AS49" i="1"/>
  <c r="AS45" i="1"/>
  <c r="AS41" i="1"/>
  <c r="AS35" i="1"/>
  <c r="AS32" i="1"/>
  <c r="AS29" i="1"/>
  <c r="AS25" i="1"/>
  <c r="AS21" i="1"/>
  <c r="AS15" i="1"/>
  <c r="AS12" i="1"/>
  <c r="AS9" i="1"/>
  <c r="AS5" i="1"/>
  <c r="AP207" i="1"/>
  <c r="AP203" i="1"/>
  <c r="AP197" i="1"/>
  <c r="AP195" i="1"/>
  <c r="AP192" i="1"/>
  <c r="AP187" i="1"/>
  <c r="AP184" i="1"/>
  <c r="AP179" i="1"/>
  <c r="AP176" i="1"/>
  <c r="AP170" i="1"/>
  <c r="AP167" i="1"/>
  <c r="AP164" i="1"/>
  <c r="AP160" i="1"/>
  <c r="AP157" i="1"/>
  <c r="AP151" i="1"/>
  <c r="AP144" i="1"/>
  <c r="AP139" i="1"/>
  <c r="AP137" i="1"/>
  <c r="AP135" i="1"/>
  <c r="AP131" i="1"/>
  <c r="AP125" i="1"/>
  <c r="AP122" i="1"/>
  <c r="AP119" i="1"/>
  <c r="AP114" i="1"/>
  <c r="AP110" i="1"/>
  <c r="AP105" i="1"/>
  <c r="AP101" i="1"/>
  <c r="AP98" i="1"/>
  <c r="AP93" i="1"/>
  <c r="AP89" i="1"/>
  <c r="AP83" i="1"/>
  <c r="AP78" i="1"/>
  <c r="AP73" i="1"/>
  <c r="AP68" i="1"/>
  <c r="AP66" i="1"/>
  <c r="AP63" i="1"/>
  <c r="AP57" i="1"/>
  <c r="AP53" i="1"/>
  <c r="AP49" i="1"/>
  <c r="AP45" i="1"/>
  <c r="AP41" i="1"/>
  <c r="AP35" i="1"/>
  <c r="AP32" i="1"/>
  <c r="AP29" i="1"/>
  <c r="AP25" i="1"/>
  <c r="AP21" i="1"/>
  <c r="AP15" i="1"/>
  <c r="AP12" i="1"/>
  <c r="AP9" i="1"/>
  <c r="AP5" i="1"/>
  <c r="AM203" i="1"/>
  <c r="AM197" i="1"/>
  <c r="AM195" i="1"/>
  <c r="AM192" i="1"/>
  <c r="AM187" i="1"/>
  <c r="AM184" i="1"/>
  <c r="AM179" i="1"/>
  <c r="AM176" i="1"/>
  <c r="AM170" i="1"/>
  <c r="AM167" i="1"/>
  <c r="AM164" i="1"/>
  <c r="AM160" i="1"/>
  <c r="AM157" i="1"/>
  <c r="AM151" i="1"/>
  <c r="AM144" i="1"/>
  <c r="AM139" i="1"/>
  <c r="AM137" i="1"/>
  <c r="AM135" i="1"/>
  <c r="AM131" i="1"/>
  <c r="AM125" i="1"/>
  <c r="AM122" i="1"/>
  <c r="AM119" i="1"/>
  <c r="AM114" i="1"/>
  <c r="AM110" i="1"/>
  <c r="AM105" i="1"/>
  <c r="AM101" i="1"/>
  <c r="AM98" i="1"/>
  <c r="AM93" i="1"/>
  <c r="AM89" i="1"/>
  <c r="AM83" i="1"/>
  <c r="AM78" i="1"/>
  <c r="AM73" i="1"/>
  <c r="AM68" i="1"/>
  <c r="AM66" i="1"/>
  <c r="AM63" i="1"/>
  <c r="AM57" i="1"/>
  <c r="AM53" i="1"/>
  <c r="AM49" i="1"/>
  <c r="AM45" i="1"/>
  <c r="AM41" i="1"/>
  <c r="AM35" i="1"/>
  <c r="AM32" i="1"/>
  <c r="AM29" i="1"/>
  <c r="AM25" i="1"/>
  <c r="AM21" i="1"/>
  <c r="AM15" i="1"/>
  <c r="AM12" i="1"/>
  <c r="AM9" i="1"/>
  <c r="AM5" i="1"/>
  <c r="AJ207" i="1"/>
  <c r="AJ203" i="1"/>
  <c r="AJ197" i="1"/>
  <c r="AJ195" i="1"/>
  <c r="AJ192" i="1"/>
  <c r="AJ187" i="1"/>
  <c r="AJ184" i="1"/>
  <c r="AJ179" i="1"/>
  <c r="AJ176" i="1"/>
  <c r="AJ170" i="1"/>
  <c r="AJ167" i="1"/>
  <c r="AJ164" i="1"/>
  <c r="AJ160" i="1"/>
  <c r="AJ157" i="1"/>
  <c r="AJ151" i="1"/>
  <c r="AJ144" i="1"/>
  <c r="AJ139" i="1"/>
  <c r="AJ137" i="1"/>
  <c r="AJ135" i="1"/>
  <c r="AJ131" i="1"/>
  <c r="AJ125" i="1"/>
  <c r="AJ122" i="1"/>
  <c r="AJ119" i="1"/>
  <c r="AJ114" i="1"/>
  <c r="AJ110" i="1"/>
  <c r="AJ105" i="1"/>
  <c r="AJ101" i="1"/>
  <c r="AJ98" i="1"/>
  <c r="AJ93" i="1"/>
  <c r="AJ89" i="1"/>
  <c r="AJ83" i="1"/>
  <c r="AJ78" i="1"/>
  <c r="AJ73" i="1"/>
  <c r="AJ68" i="1"/>
  <c r="AJ66" i="1"/>
  <c r="AJ63" i="1"/>
  <c r="AJ57" i="1"/>
  <c r="AJ53" i="1"/>
  <c r="AJ49" i="1"/>
  <c r="AJ45" i="1"/>
  <c r="AJ41" i="1"/>
  <c r="AJ35" i="1"/>
  <c r="AJ32" i="1"/>
  <c r="AJ29" i="1"/>
  <c r="AJ25" i="1"/>
  <c r="AJ21" i="1"/>
  <c r="AJ15" i="1"/>
  <c r="AJ12" i="1"/>
  <c r="AJ9" i="1"/>
  <c r="AJ5" i="1"/>
  <c r="AG207" i="1"/>
  <c r="AG203" i="1"/>
  <c r="AG197" i="1"/>
  <c r="AG195" i="1"/>
  <c r="AG192" i="1"/>
  <c r="AG187" i="1"/>
  <c r="AG184" i="1"/>
  <c r="AG179" i="1"/>
  <c r="AG176" i="1"/>
  <c r="AG170" i="1"/>
  <c r="AG167" i="1"/>
  <c r="AG164" i="1"/>
  <c r="AG160" i="1"/>
  <c r="AG157" i="1"/>
  <c r="AG151" i="1"/>
  <c r="AG144" i="1"/>
  <c r="AG139" i="1"/>
  <c r="AG137" i="1"/>
  <c r="AG135" i="1"/>
  <c r="AG131" i="1"/>
  <c r="AG125" i="1"/>
  <c r="AG122" i="1"/>
  <c r="AG119" i="1"/>
  <c r="AG114" i="1"/>
  <c r="AG110" i="1"/>
  <c r="AG105" i="1"/>
  <c r="AG101" i="1"/>
  <c r="AG98" i="1"/>
  <c r="AG93" i="1"/>
  <c r="AG89" i="1"/>
  <c r="AG83" i="1"/>
  <c r="AG78" i="1"/>
  <c r="AG73" i="1"/>
  <c r="AG68" i="1"/>
  <c r="AG66" i="1"/>
  <c r="AG63" i="1"/>
  <c r="AG57" i="1"/>
  <c r="AG53" i="1"/>
  <c r="AG49" i="1"/>
  <c r="AG45" i="1"/>
  <c r="AG41" i="1"/>
  <c r="AG35" i="1"/>
  <c r="AG32" i="1"/>
  <c r="AG29" i="1"/>
  <c r="AG25" i="1"/>
  <c r="AG21" i="1"/>
  <c r="AG15" i="1"/>
  <c r="AG12" i="1"/>
  <c r="AG9" i="1"/>
  <c r="AG5" i="1"/>
  <c r="AD207" i="1"/>
  <c r="AD203" i="1"/>
  <c r="AD197" i="1"/>
  <c r="AD195" i="1"/>
  <c r="AD192" i="1"/>
  <c r="AD187" i="1"/>
  <c r="AD184" i="1"/>
  <c r="AD179" i="1"/>
  <c r="AD176" i="1"/>
  <c r="AD170" i="1"/>
  <c r="AD167" i="1"/>
  <c r="AD164" i="1"/>
  <c r="AD160" i="1"/>
  <c r="AD157" i="1"/>
  <c r="AD151" i="1"/>
  <c r="AD144" i="1"/>
  <c r="AD139" i="1"/>
  <c r="AD137" i="1"/>
  <c r="AD135" i="1"/>
  <c r="AD131" i="1"/>
  <c r="AD125" i="1"/>
  <c r="AD122" i="1"/>
  <c r="AD119" i="1"/>
  <c r="AD114" i="1"/>
  <c r="AD110" i="1"/>
  <c r="AD105" i="1"/>
  <c r="AD101" i="1"/>
  <c r="AD98" i="1"/>
  <c r="AD93" i="1"/>
  <c r="AD89" i="1"/>
  <c r="AD83" i="1"/>
  <c r="AD78" i="1"/>
  <c r="AD73" i="1"/>
  <c r="AD68" i="1"/>
  <c r="AD66" i="1"/>
  <c r="AD63" i="1"/>
  <c r="AD57" i="1"/>
  <c r="AD53" i="1"/>
  <c r="AD49" i="1"/>
  <c r="AD45" i="1"/>
  <c r="AD41" i="1"/>
  <c r="AD35" i="1"/>
  <c r="AD32" i="1"/>
  <c r="AD29" i="1"/>
  <c r="AD25" i="1"/>
  <c r="AD21" i="1"/>
  <c r="AD15" i="1"/>
  <c r="AD12" i="1"/>
  <c r="AD9" i="1"/>
  <c r="AD5" i="1"/>
  <c r="AD19" i="8"/>
  <c r="AS11" i="8"/>
  <c r="AS13" i="8"/>
  <c r="AS14" i="8"/>
  <c r="AS19" i="8"/>
  <c r="AS30" i="8"/>
  <c r="AS33" i="8"/>
  <c r="AS35" i="8"/>
  <c r="AS37" i="8"/>
  <c r="AS45" i="8"/>
  <c r="AS47" i="8"/>
  <c r="AS50" i="8"/>
  <c r="AS55" i="8"/>
  <c r="AS59" i="8"/>
  <c r="AS84" i="8"/>
  <c r="AS87" i="8"/>
  <c r="AS90" i="8"/>
  <c r="AS93" i="8"/>
  <c r="AS97" i="8"/>
  <c r="AS103" i="8"/>
  <c r="AS107" i="8"/>
  <c r="AS112" i="8"/>
  <c r="AS123" i="8"/>
  <c r="AS125" i="8"/>
  <c r="AS131" i="8"/>
  <c r="AS135" i="8"/>
  <c r="AS141" i="8"/>
  <c r="AS143" i="8"/>
  <c r="AS151" i="8"/>
  <c r="AS153" i="8"/>
  <c r="AS155" i="8"/>
  <c r="AS168" i="8"/>
  <c r="AS172" i="8"/>
  <c r="AS176" i="8"/>
  <c r="AS178" i="8"/>
  <c r="AS180" i="8"/>
  <c r="AS183" i="8"/>
  <c r="AS192" i="8"/>
  <c r="AP11" i="8"/>
  <c r="AP13" i="8"/>
  <c r="AP14" i="8"/>
  <c r="AP19" i="8"/>
  <c r="AP30" i="8"/>
  <c r="AP33" i="8"/>
  <c r="AP35" i="8"/>
  <c r="AP37" i="8"/>
  <c r="AP45" i="8"/>
  <c r="AP47" i="8"/>
  <c r="AP50" i="8"/>
  <c r="AP55" i="8"/>
  <c r="AP59" i="8"/>
  <c r="AP84" i="8"/>
  <c r="AP87" i="8"/>
  <c r="AP90" i="8"/>
  <c r="AP93" i="8"/>
  <c r="AP97" i="8"/>
  <c r="AP103" i="8"/>
  <c r="AP107" i="8"/>
  <c r="AP112" i="8"/>
  <c r="AP123" i="8"/>
  <c r="AP125" i="8"/>
  <c r="AP131" i="8"/>
  <c r="AP135" i="8"/>
  <c r="AP141" i="8"/>
  <c r="AP143" i="8"/>
  <c r="AP151" i="8"/>
  <c r="AP153" i="8"/>
  <c r="AP155" i="8"/>
  <c r="AP168" i="8"/>
  <c r="AP172" i="8"/>
  <c r="AP176" i="8"/>
  <c r="AP178" i="8"/>
  <c r="AP180" i="8"/>
  <c r="AP183" i="8"/>
  <c r="AP192" i="8"/>
  <c r="AM11" i="8"/>
  <c r="AM13" i="8"/>
  <c r="AM14" i="8"/>
  <c r="AM19" i="8"/>
  <c r="AM30" i="8"/>
  <c r="AM33" i="8"/>
  <c r="AM35" i="8"/>
  <c r="AM37" i="8"/>
  <c r="AM45" i="8"/>
  <c r="AM47" i="8"/>
  <c r="AM50" i="8"/>
  <c r="AM55" i="8"/>
  <c r="AM59" i="8"/>
  <c r="AM84" i="8"/>
  <c r="AM87" i="8"/>
  <c r="AM90" i="8"/>
  <c r="AM93" i="8"/>
  <c r="AM97" i="8"/>
  <c r="AM103" i="8"/>
  <c r="AM107" i="8"/>
  <c r="AM112" i="8"/>
  <c r="AM123" i="8"/>
  <c r="AM125" i="8"/>
  <c r="AM131" i="8"/>
  <c r="AM135" i="8"/>
  <c r="AM141" i="8"/>
  <c r="AM143" i="8"/>
  <c r="AM151" i="8"/>
  <c r="AM153" i="8"/>
  <c r="AM155" i="8"/>
  <c r="AM168" i="8"/>
  <c r="AM172" i="8"/>
  <c r="AM176" i="8"/>
  <c r="AM178" i="8"/>
  <c r="AM180" i="8"/>
  <c r="AM183" i="8"/>
  <c r="AM192" i="8"/>
  <c r="AJ11" i="8"/>
  <c r="AJ13" i="8"/>
  <c r="AJ14" i="8"/>
  <c r="AJ19" i="8"/>
  <c r="AJ27" i="8"/>
  <c r="AJ28" i="8"/>
  <c r="AJ30" i="8"/>
  <c r="AJ33" i="8"/>
  <c r="AJ35" i="8"/>
  <c r="AJ37" i="8"/>
  <c r="AJ45" i="8"/>
  <c r="AJ47" i="8"/>
  <c r="AJ50" i="8"/>
  <c r="AJ55" i="8"/>
  <c r="AJ59" i="8"/>
  <c r="AJ63" i="8"/>
  <c r="AJ73" i="8"/>
  <c r="AJ74" i="8"/>
  <c r="AJ75" i="8"/>
  <c r="AJ80" i="8"/>
  <c r="AJ81" i="8"/>
  <c r="AJ84" i="8"/>
  <c r="AJ87" i="8"/>
  <c r="AJ90" i="8"/>
  <c r="AJ93" i="8"/>
  <c r="AJ97" i="8"/>
  <c r="AJ103" i="8"/>
  <c r="AJ107" i="8"/>
  <c r="AJ112" i="8"/>
  <c r="AJ123" i="8"/>
  <c r="AJ125" i="8"/>
  <c r="AJ131" i="8"/>
  <c r="AJ135" i="8"/>
  <c r="AJ141" i="8"/>
  <c r="AJ143" i="8"/>
  <c r="AJ151" i="8"/>
  <c r="AJ153" i="8"/>
  <c r="AJ155" i="8"/>
  <c r="AJ162" i="8"/>
  <c r="AJ168" i="8"/>
  <c r="AJ172" i="8"/>
  <c r="AJ176" i="8"/>
  <c r="AJ178" i="8"/>
  <c r="AJ180" i="8"/>
  <c r="AJ183" i="8"/>
  <c r="AJ188" i="8"/>
  <c r="AJ192" i="8"/>
  <c r="AJ196" i="8"/>
  <c r="AJ199" i="8"/>
  <c r="AG11" i="8"/>
  <c r="AG13" i="8"/>
  <c r="AG14" i="8"/>
  <c r="AG19" i="8"/>
  <c r="AG27" i="8"/>
  <c r="AG28" i="8"/>
  <c r="AG30" i="8"/>
  <c r="AG33" i="8"/>
  <c r="AG35" i="8"/>
  <c r="AG37" i="8"/>
  <c r="AG45" i="8"/>
  <c r="AG47" i="8"/>
  <c r="AG50" i="8"/>
  <c r="AG55" i="8"/>
  <c r="AG59" i="8"/>
  <c r="AG63" i="8"/>
  <c r="AG73" i="8"/>
  <c r="AG74" i="8"/>
  <c r="AG75" i="8"/>
  <c r="AG80" i="8"/>
  <c r="AG81" i="8"/>
  <c r="AG84" i="8"/>
  <c r="AG87" i="8"/>
  <c r="AG90" i="8"/>
  <c r="AG93" i="8"/>
  <c r="AG97" i="8"/>
  <c r="AG103" i="8"/>
  <c r="AG107" i="8"/>
  <c r="AG112" i="8"/>
  <c r="AG123" i="8"/>
  <c r="AG125" i="8"/>
  <c r="AG131" i="8"/>
  <c r="AG135" i="8"/>
  <c r="AG141" i="8"/>
  <c r="AG143" i="8"/>
  <c r="AG151" i="8"/>
  <c r="AG153" i="8"/>
  <c r="AG155" i="8"/>
  <c r="AG162" i="8"/>
  <c r="AG168" i="8"/>
  <c r="AG172" i="8"/>
  <c r="AG176" i="8"/>
  <c r="AG178" i="8"/>
  <c r="AG180" i="8"/>
  <c r="AG183" i="8"/>
  <c r="AG188" i="8"/>
  <c r="AG192" i="8"/>
  <c r="AG196" i="8"/>
  <c r="AG199" i="8"/>
  <c r="AD11" i="8"/>
  <c r="AD13" i="8"/>
  <c r="AD14" i="8"/>
  <c r="AD27" i="8"/>
  <c r="AD28" i="8"/>
  <c r="AD30" i="8"/>
  <c r="AD33" i="8"/>
  <c r="AD35" i="8"/>
  <c r="AD37" i="8"/>
  <c r="AD45" i="8"/>
  <c r="AD47" i="8"/>
  <c r="AD50" i="8"/>
  <c r="AD55" i="8"/>
  <c r="AD59" i="8"/>
  <c r="AD63" i="8"/>
  <c r="AD73" i="8"/>
  <c r="AD74" i="8"/>
  <c r="AD75" i="8"/>
  <c r="AD80" i="8"/>
  <c r="AD81" i="8"/>
  <c r="AD84" i="8"/>
  <c r="AD87" i="8"/>
  <c r="AD90" i="8"/>
  <c r="AD93" i="8"/>
  <c r="AD97" i="8"/>
  <c r="AD103" i="8"/>
  <c r="AD107" i="8"/>
  <c r="AD112" i="8"/>
  <c r="AD123" i="8"/>
  <c r="AD125" i="8"/>
  <c r="AD131" i="8"/>
  <c r="AD135" i="8"/>
  <c r="AD141" i="8"/>
  <c r="AD143" i="8"/>
  <c r="AD151" i="8"/>
  <c r="AD153" i="8"/>
  <c r="AD155" i="8"/>
  <c r="AD162" i="8"/>
  <c r="AD168" i="8"/>
  <c r="AD172" i="8"/>
  <c r="AD176" i="8"/>
  <c r="AD178" i="8"/>
  <c r="AD180" i="8"/>
  <c r="AD183" i="8"/>
  <c r="AD188" i="8"/>
  <c r="AD192" i="8"/>
  <c r="AD196" i="8"/>
  <c r="AD199" i="8"/>
  <c r="AM10" i="8"/>
  <c r="AS10" i="8"/>
  <c r="AP10" i="8"/>
  <c r="AJ10" i="8"/>
  <c r="AG10" i="8"/>
  <c r="AD10" i="8"/>
  <c r="T4" i="8" l="1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3" i="8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3" i="9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3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3" i="5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6" i="4"/>
  <c r="T148" i="4"/>
  <c r="T152" i="4"/>
  <c r="T153" i="4"/>
  <c r="T154" i="4"/>
  <c r="T155" i="4"/>
  <c r="T156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3" i="4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3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3" i="2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3" i="1"/>
  <c r="BB163" i="8" l="1"/>
  <c r="AY163" i="8"/>
  <c r="AV163" i="8"/>
  <c r="BB163" i="9"/>
  <c r="AY163" i="9"/>
  <c r="AV163" i="9"/>
  <c r="BB162" i="7"/>
  <c r="AY162" i="7"/>
  <c r="AV162" i="7"/>
  <c r="BB163" i="6"/>
  <c r="AY163" i="6"/>
  <c r="AV163" i="6"/>
  <c r="BB163" i="5"/>
  <c r="AY163" i="5"/>
  <c r="AV163" i="5"/>
  <c r="BB163" i="4"/>
  <c r="AY163" i="4"/>
  <c r="AV163" i="4"/>
  <c r="BB163" i="3"/>
  <c r="AY163" i="3"/>
  <c r="AV163" i="3"/>
  <c r="BB163" i="2"/>
  <c r="AY163" i="2"/>
  <c r="AV163" i="2"/>
  <c r="BB170" i="1"/>
  <c r="AY170" i="1"/>
  <c r="AV170" i="1"/>
  <c r="BB123" i="8"/>
  <c r="AY123" i="8"/>
  <c r="AV123" i="8"/>
  <c r="BB123" i="9"/>
  <c r="AY123" i="9"/>
  <c r="AV123" i="9"/>
  <c r="BB122" i="7"/>
  <c r="AY122" i="7"/>
  <c r="AV122" i="7"/>
  <c r="BC122" i="7" s="1"/>
  <c r="BB123" i="6"/>
  <c r="AY123" i="6"/>
  <c r="AV123" i="6"/>
  <c r="BB123" i="5"/>
  <c r="AY123" i="5"/>
  <c r="AV123" i="5"/>
  <c r="BB123" i="4"/>
  <c r="AY123" i="4"/>
  <c r="AV123" i="4"/>
  <c r="BB123" i="3"/>
  <c r="AY123" i="3"/>
  <c r="AV123" i="3"/>
  <c r="BC123" i="3" s="1"/>
  <c r="BB123" i="2"/>
  <c r="AY123" i="2"/>
  <c r="AV123" i="2"/>
  <c r="BB128" i="1"/>
  <c r="AY128" i="1"/>
  <c r="AV128" i="1"/>
  <c r="BB83" i="8"/>
  <c r="AY83" i="8"/>
  <c r="AV83" i="8"/>
  <c r="BB83" i="9"/>
  <c r="AY83" i="9"/>
  <c r="AV83" i="9"/>
  <c r="BB82" i="7"/>
  <c r="AY82" i="7"/>
  <c r="AV82" i="7"/>
  <c r="BC82" i="7" s="1"/>
  <c r="BB83" i="6"/>
  <c r="AY83" i="6"/>
  <c r="AV83" i="6"/>
  <c r="BB83" i="5"/>
  <c r="AY83" i="5"/>
  <c r="AV83" i="5"/>
  <c r="BB83" i="4"/>
  <c r="AY83" i="4"/>
  <c r="AV83" i="4"/>
  <c r="BB83" i="3"/>
  <c r="AY83" i="3"/>
  <c r="AV83" i="3"/>
  <c r="BB83" i="2"/>
  <c r="AY83" i="2"/>
  <c r="AV83" i="2"/>
  <c r="BB86" i="1"/>
  <c r="AY86" i="1"/>
  <c r="AV86" i="1"/>
  <c r="BB43" i="8"/>
  <c r="AY43" i="8"/>
  <c r="AV43" i="8"/>
  <c r="BB43" i="9"/>
  <c r="AY43" i="9"/>
  <c r="AV43" i="9"/>
  <c r="BB42" i="7"/>
  <c r="AY42" i="7"/>
  <c r="AV42" i="7"/>
  <c r="BB43" i="6"/>
  <c r="AY43" i="6"/>
  <c r="AV43" i="6"/>
  <c r="BB43" i="5"/>
  <c r="AY43" i="5"/>
  <c r="AV43" i="5"/>
  <c r="BB43" i="4"/>
  <c r="AY43" i="4"/>
  <c r="AV43" i="4"/>
  <c r="BB43" i="3"/>
  <c r="AY43" i="3"/>
  <c r="AV43" i="3"/>
  <c r="BB43" i="2"/>
  <c r="AY43" i="2"/>
  <c r="AV43" i="2"/>
  <c r="BB44" i="1"/>
  <c r="AY44" i="1"/>
  <c r="AV44" i="1"/>
  <c r="BB3" i="8"/>
  <c r="AY3" i="8"/>
  <c r="AV3" i="8"/>
  <c r="BB3" i="9"/>
  <c r="AY3" i="9"/>
  <c r="AV3" i="9"/>
  <c r="BB3" i="7"/>
  <c r="AY3" i="7"/>
  <c r="AV3" i="7"/>
  <c r="BB3" i="6"/>
  <c r="AY3" i="6"/>
  <c r="AV3" i="6"/>
  <c r="BB3" i="5"/>
  <c r="AY3" i="5"/>
  <c r="AV3" i="5"/>
  <c r="BB3" i="4"/>
  <c r="AY3" i="4"/>
  <c r="AV3" i="4"/>
  <c r="BB3" i="3"/>
  <c r="BC3" i="3" s="1"/>
  <c r="AY3" i="3"/>
  <c r="AV3" i="3"/>
  <c r="BB3" i="2"/>
  <c r="AY3" i="2"/>
  <c r="AV3" i="2"/>
  <c r="BB3" i="1"/>
  <c r="AY3" i="1"/>
  <c r="AV3" i="1"/>
  <c r="BC3" i="7" l="1"/>
  <c r="BC3" i="2"/>
  <c r="BC83" i="2"/>
  <c r="BC123" i="2"/>
  <c r="BC43" i="5"/>
  <c r="BC3" i="5"/>
  <c r="BC163" i="5"/>
  <c r="BC83" i="5"/>
  <c r="BC123" i="6"/>
  <c r="BC83" i="9"/>
  <c r="BC43" i="9"/>
  <c r="BC123" i="8"/>
  <c r="BC3" i="9"/>
  <c r="BC163" i="9"/>
  <c r="BC123" i="9"/>
  <c r="BC42" i="7"/>
  <c r="BC162" i="7"/>
  <c r="BC83" i="6"/>
  <c r="BC123" i="5"/>
  <c r="BC3" i="4"/>
  <c r="BC163" i="4"/>
  <c r="BC43" i="2"/>
  <c r="BC163" i="2"/>
  <c r="BC86" i="1"/>
  <c r="BC170" i="1"/>
  <c r="BC3" i="1"/>
  <c r="BC128" i="1"/>
  <c r="BC163" i="6"/>
  <c r="BC43" i="6"/>
  <c r="BC83" i="4"/>
  <c r="BC43" i="4"/>
  <c r="BC123" i="4"/>
  <c r="BC83" i="3"/>
  <c r="BC43" i="3"/>
  <c r="BC163" i="3"/>
  <c r="BC44" i="1"/>
  <c r="BC43" i="8"/>
  <c r="BC83" i="8"/>
  <c r="BC163" i="8"/>
  <c r="BC3" i="8"/>
  <c r="BC3" i="6"/>
  <c r="Y38" i="8" l="1"/>
  <c r="Y33" i="8"/>
  <c r="Y30" i="8"/>
  <c r="Y24" i="8"/>
  <c r="I33" i="8"/>
  <c r="I30" i="8"/>
  <c r="Y155" i="8"/>
  <c r="Y153" i="8"/>
  <c r="Y151" i="8"/>
  <c r="Y143" i="8"/>
  <c r="I155" i="8"/>
  <c r="I153" i="8"/>
  <c r="Y36" i="9"/>
  <c r="Y33" i="9"/>
  <c r="I33" i="9"/>
  <c r="Y38" i="7" l="1"/>
  <c r="Y153" i="7"/>
  <c r="Y111" i="6"/>
  <c r="Y24" i="6" l="1"/>
  <c r="Y200" i="5" l="1"/>
  <c r="Y196" i="5"/>
  <c r="Y193" i="5"/>
  <c r="Y191" i="5"/>
  <c r="Y186" i="5"/>
  <c r="Y183" i="5"/>
  <c r="I36" i="5"/>
  <c r="I32" i="5"/>
  <c r="Y157" i="5"/>
  <c r="Y155" i="5"/>
  <c r="Y153" i="5"/>
  <c r="Y151" i="5"/>
  <c r="Y144" i="5"/>
  <c r="I155" i="5"/>
  <c r="I153" i="5"/>
  <c r="I151" i="5"/>
  <c r="Y25" i="2" l="1"/>
  <c r="Y35" i="2"/>
  <c r="Y29" i="2"/>
  <c r="Y24" i="2"/>
  <c r="Y190" i="2"/>
  <c r="Y87" i="6" l="1"/>
  <c r="L168" i="3" l="1"/>
  <c r="Y10" i="3"/>
  <c r="Y8" i="3"/>
  <c r="I15" i="3"/>
  <c r="I11" i="3"/>
  <c r="I10" i="3"/>
  <c r="I8" i="3"/>
  <c r="L58" i="2"/>
  <c r="L54" i="2"/>
  <c r="L51" i="2"/>
  <c r="M19" i="3" l="1"/>
  <c r="L124" i="3"/>
  <c r="L179" i="3" l="1"/>
</calcChain>
</file>

<file path=xl/sharedStrings.xml><?xml version="1.0" encoding="utf-8"?>
<sst xmlns="http://schemas.openxmlformats.org/spreadsheetml/2006/main" count="1092" uniqueCount="225">
  <si>
    <t>plant</t>
  </si>
  <si>
    <t>Datum</t>
  </si>
  <si>
    <t>Bed</t>
  </si>
  <si>
    <t>Plot</t>
  </si>
  <si>
    <t>Acc</t>
  </si>
  <si>
    <t>29/07/2015</t>
  </si>
  <si>
    <t>2.11 L</t>
  </si>
  <si>
    <t>2.9 I</t>
  </si>
  <si>
    <t>2.9 II</t>
  </si>
  <si>
    <t>2.9 III</t>
  </si>
  <si>
    <t>2.9 IV</t>
  </si>
  <si>
    <t>2.9 R</t>
  </si>
  <si>
    <t>2.10 L</t>
  </si>
  <si>
    <t>2.10 D</t>
  </si>
  <si>
    <t>2.11 D</t>
  </si>
  <si>
    <t>2.7 R</t>
  </si>
  <si>
    <t>2.7 V</t>
  </si>
  <si>
    <t>28/08/15</t>
  </si>
  <si>
    <t>26.08/15</t>
  </si>
  <si>
    <t>alles rot</t>
  </si>
  <si>
    <t>rest rot</t>
  </si>
  <si>
    <t>vraat is ja onbekend aantal</t>
  </si>
  <si>
    <t>vraat is ja, onbekend aantal</t>
  </si>
  <si>
    <t>vraat is ja aantal onbekend</t>
  </si>
  <si>
    <t>geen plant</t>
  </si>
  <si>
    <t>4 met vraat</t>
  </si>
  <si>
    <t>13/10/15</t>
  </si>
  <si>
    <t>er was maar 1 goed op het veld, ander ontelbaar want rot</t>
  </si>
  <si>
    <t>er was maar 2 goed op het veld, ander ontelbaar want rot</t>
  </si>
  <si>
    <t>20/10/15</t>
  </si>
  <si>
    <t>maar 2 goed</t>
  </si>
  <si>
    <t>alle wortels cfsd</t>
  </si>
  <si>
    <t>145 jr 1</t>
  </si>
  <si>
    <t>145 jr 2</t>
  </si>
  <si>
    <t>Col jr 1</t>
  </si>
  <si>
    <t>28 jr 1</t>
  </si>
  <si>
    <t>15 jr 1</t>
  </si>
  <si>
    <t>Col jr 2</t>
  </si>
  <si>
    <t>18 jr 2</t>
  </si>
  <si>
    <t>veel vezels</t>
  </si>
  <si>
    <t>15 jr 2</t>
  </si>
  <si>
    <t>28 jr 2</t>
  </si>
  <si>
    <t>cyanide GW</t>
  </si>
  <si>
    <t>cyanide KW</t>
  </si>
  <si>
    <t>GW gew begin hfd</t>
  </si>
  <si>
    <t>GW gew eind hfd</t>
  </si>
  <si>
    <t>GW gew begin mid</t>
  </si>
  <si>
    <t>GW eind gew mid</t>
  </si>
  <si>
    <t>GW gew begin tip</t>
  </si>
  <si>
    <t xml:space="preserve">GW gew eind tip </t>
  </si>
  <si>
    <t>KW gew begin hfd</t>
  </si>
  <si>
    <t>KW gew eind hfd</t>
  </si>
  <si>
    <t>KW gew begin mid</t>
  </si>
  <si>
    <t>KW eind gew mid</t>
  </si>
  <si>
    <t>KW gew begin tip</t>
  </si>
  <si>
    <t xml:space="preserve">KW gew eind tip </t>
  </si>
  <si>
    <t>18 jr 1</t>
  </si>
  <si>
    <t>alleen stengel</t>
  </si>
  <si>
    <t>col jr 2</t>
  </si>
  <si>
    <t>10r</t>
  </si>
  <si>
    <t>los</t>
  </si>
  <si>
    <t>19/12/16</t>
  </si>
  <si>
    <t>gn opbrengst</t>
  </si>
  <si>
    <t>te slecht voor waarnemingen</t>
  </si>
  <si>
    <t>25/01/17</t>
  </si>
  <si>
    <t>hele lading gekke wortels</t>
  </si>
  <si>
    <t>lijkt anders</t>
  </si>
  <si>
    <t>niet geoogst?</t>
  </si>
  <si>
    <t>weegschaal niet ok voor eerste weegronde</t>
  </si>
  <si>
    <t>11a</t>
  </si>
  <si>
    <t>2..05</t>
  </si>
  <si>
    <t>col jr 1</t>
  </si>
  <si>
    <t>rot</t>
  </si>
  <si>
    <t>15/03/2017</t>
  </si>
  <si>
    <t>geen</t>
  </si>
  <si>
    <t>Boven 1</t>
  </si>
  <si>
    <t>Onder 1</t>
  </si>
  <si>
    <t>SG1</t>
  </si>
  <si>
    <t>Boven 2</t>
  </si>
  <si>
    <t>Onder 2</t>
  </si>
  <si>
    <t>SG2</t>
  </si>
  <si>
    <t>Boven 3</t>
  </si>
  <si>
    <t>Onder 3</t>
  </si>
  <si>
    <t>SG3</t>
  </si>
  <si>
    <t>SGGEM</t>
  </si>
  <si>
    <t>rsdper</t>
  </si>
  <si>
    <t>rsdpal</t>
  </si>
  <si>
    <t>rsdep</t>
  </si>
  <si>
    <t>gwahr</t>
  </si>
  <si>
    <t>nrcfsd</t>
  </si>
  <si>
    <t>gnhrpp</t>
  </si>
  <si>
    <t>nhrr</t>
  </si>
  <si>
    <t>nhrc</t>
  </si>
  <si>
    <t>nnhrpp</t>
  </si>
  <si>
    <t>nhnrf1</t>
  </si>
  <si>
    <t>nhnrf2</t>
  </si>
  <si>
    <t>nhnrf3</t>
  </si>
  <si>
    <t>nhnrf4</t>
  </si>
  <si>
    <t>nhnrf5</t>
  </si>
  <si>
    <t>llhnr</t>
  </si>
  <si>
    <t>dlhnr</t>
  </si>
  <si>
    <t>lshnr</t>
  </si>
  <si>
    <t>dshnr</t>
  </si>
  <si>
    <t>nwhr</t>
  </si>
  <si>
    <t>cclr</t>
  </si>
  <si>
    <t>ccsr</t>
  </si>
  <si>
    <t>fwlrsp</t>
  </si>
  <si>
    <t>dwlrsp</t>
  </si>
  <si>
    <t>fwlrsm</t>
  </si>
  <si>
    <t>dwlrsm</t>
  </si>
  <si>
    <t>fwlrst</t>
  </si>
  <si>
    <t>dwlrst</t>
  </si>
  <si>
    <t>fwsrsp</t>
  </si>
  <si>
    <t>dwsrsp</t>
  </si>
  <si>
    <t>fwsrsm</t>
  </si>
  <si>
    <t>dwsrsm</t>
  </si>
  <si>
    <t>fwsrst</t>
  </si>
  <si>
    <t>dwsrst</t>
  </si>
  <si>
    <t>wruws1</t>
  </si>
  <si>
    <t>drcs1</t>
  </si>
  <si>
    <t>wrias1</t>
  </si>
  <si>
    <t>wrias2</t>
  </si>
  <si>
    <t>wruws2</t>
  </si>
  <si>
    <t>drcs2</t>
  </si>
  <si>
    <t>wrias3</t>
  </si>
  <si>
    <t>wruws3</t>
  </si>
  <si>
    <t>drcs3</t>
  </si>
  <si>
    <t>mdrc</t>
  </si>
  <si>
    <t>controle</t>
  </si>
  <si>
    <t>cdmlrp</t>
  </si>
  <si>
    <t>cdmlrm</t>
  </si>
  <si>
    <t>cdmlrt</t>
  </si>
  <si>
    <t>cdmsrp</t>
  </si>
  <si>
    <t>cdmsrm</t>
  </si>
  <si>
    <t>cdmsrt</t>
  </si>
  <si>
    <t>Toelichting ad kolommen AB t/m BC</t>
  </si>
  <si>
    <t>AB</t>
  </si>
  <si>
    <t>AC</t>
  </si>
  <si>
    <t>AD</t>
  </si>
  <si>
    <t>fresh weight large root sample taken from peduncle side of root</t>
  </si>
  <si>
    <t>dry weight large root sample taken from peduncle side of root</t>
  </si>
  <si>
    <t>calculated dry matter content large root at peduncle side of root</t>
  </si>
  <si>
    <t>AE-AG</t>
  </si>
  <si>
    <t>Kolomnr.</t>
  </si>
  <si>
    <t>Code van de variabele</t>
  </si>
  <si>
    <t>Betekenis</t>
  </si>
  <si>
    <t>AH-AJ</t>
  </si>
  <si>
    <t>AK-AS</t>
  </si>
  <si>
    <t>idem als AB-AD maar m ipv p op eind</t>
  </si>
  <si>
    <t>idem als AB-AD maar t ipv p op eind</t>
  </si>
  <si>
    <t>idem als AB-AJ maar sr ipv lr</t>
  </si>
  <si>
    <t xml:space="preserve">Idem als alle kolommen AB-AJ, SMALL root </t>
  </si>
  <si>
    <t>idem als AB-AD, maar:... taken at the TIP of the root</t>
  </si>
  <si>
    <t>idem als AB-AD, maar:... taken in the M of the root</t>
  </si>
  <si>
    <t>AT</t>
  </si>
  <si>
    <t>weight roots in air of sample 1</t>
  </si>
  <si>
    <t>AU</t>
  </si>
  <si>
    <t>weight roots under water of sample 1</t>
  </si>
  <si>
    <t>AV</t>
  </si>
  <si>
    <t>AW-AY</t>
  </si>
  <si>
    <t>idem als AT-AV maar 2 ipv 1 op eind</t>
  </si>
  <si>
    <t>idem als AT-AV, maar: for sample 2</t>
  </si>
  <si>
    <t>idem als AT-AV maar 3 ipv 1 op eind</t>
  </si>
  <si>
    <t>idem als AT-AV, maar: for sample 3</t>
  </si>
  <si>
    <t>opgemeten en berekend voor 5 planten per plot</t>
  </si>
  <si>
    <t>een eerste sample van ongeveer 3 kg genomen uit de verzameling wortels van 5 planten</t>
  </si>
  <si>
    <t>een tweede sample van ongeveer 3 kg genomen uit de verzameling wortels van 5 planten</t>
  </si>
  <si>
    <t>een derde sample van ongeveer 3 kg genomen uit de verzameling wortels van 5 planten</t>
  </si>
  <si>
    <t>Enige details</t>
  </si>
  <si>
    <t>soms ontbreken de data van een L of S wortel</t>
  </si>
  <si>
    <t>Bijkomende details</t>
  </si>
  <si>
    <t>O1H1</t>
  </si>
  <si>
    <t>Oogstleeftijd 1 (10 mnd) herhaling 1</t>
  </si>
  <si>
    <t>Sheet naam</t>
  </si>
  <si>
    <t>Betekenis sheet naam</t>
  </si>
  <si>
    <t>Opmerkingen</t>
  </si>
  <si>
    <t>Toelichting bij de file</t>
  </si>
  <si>
    <t>enzovoort</t>
  </si>
  <si>
    <t>op 1 sheet staan telkens voor de 5 cassave accessions de opgemeten data voor de 2 seizoenen</t>
  </si>
  <si>
    <t>Toelichting ad sheetnamen</t>
  </si>
  <si>
    <t>A</t>
  </si>
  <si>
    <t>B</t>
  </si>
  <si>
    <t>C</t>
  </si>
  <si>
    <t>D</t>
  </si>
  <si>
    <t>E</t>
  </si>
  <si>
    <t>Oogstdatum</t>
  </si>
  <si>
    <t>ontbreekt meestal voor de eerste oogst</t>
  </si>
  <si>
    <t>acc</t>
  </si>
  <si>
    <t>naam van de accession + seizoen 1 of 2: bv col jr1 en daaronder col jr 2</t>
  </si>
  <si>
    <t>bed</t>
  </si>
  <si>
    <t>plot</t>
  </si>
  <si>
    <t xml:space="preserve">er waren 5 bedden: 1 -&gt; 5 </t>
  </si>
  <si>
    <t>er waren 9 plots per bed : 1 -&gt; 9</t>
  </si>
  <si>
    <t>bednummer waar de plot gelegen was</t>
  </si>
  <si>
    <t>nummer van de plot op het bed</t>
  </si>
  <si>
    <t>plant nummer waaraan de waarnemingen worden gedaan</t>
  </si>
  <si>
    <t>er waren max 20 waarnemingsplanten per plot</t>
  </si>
  <si>
    <t>er zijn 5 accessions: Col, 28, 145, 15 en 18 en 2 seizoenen</t>
  </si>
  <si>
    <t>in elke tabel 5 rijen want 5 accessions</t>
  </si>
  <si>
    <t xml:space="preserve">1 tabel per oogstleeftijd, herhaling en jaar 1 </t>
  </si>
  <si>
    <t xml:space="preserve">1 tabel per oogstleeftijd, herhaling en jaar 2 </t>
  </si>
  <si>
    <t>1 tabel per oogstleeftijd, en gemiddelde van 3 herhalingen, en jaar 1</t>
  </si>
  <si>
    <t>1 tabel per oogstleeftijd, en gemiddelde van 3 herhalingen, en jaar 2</t>
  </si>
  <si>
    <t>(dat zou dus mijn eigen spelen zijn met de data als ik het software programma zou beheersen)</t>
  </si>
  <si>
    <t>...</t>
  </si>
  <si>
    <t>Toelichting ad kolommen A t/m E</t>
  </si>
  <si>
    <t>9 sheets met alleen ondergrondse, dus wortel, waarnemingen</t>
  </si>
  <si>
    <t>1 toelichtingen sheet (deze dus) die naarmate we werken met de data meer informatie zal bevatten</t>
  </si>
  <si>
    <t xml:space="preserve">met 3 oogstleeftijden (O1= 10, O2=11, O3=12 maand) en 3 herhalingen (H1, H2, H3) </t>
  </si>
  <si>
    <t>AZ-BB</t>
  </si>
  <si>
    <t>BC</t>
  </si>
  <si>
    <t>specific gravity calculated for sample 1</t>
  </si>
  <si>
    <t>gemiddelde specific gravity berekend uit de drie sample resultaten</t>
  </si>
  <si>
    <t>nog niet overal berekend</t>
  </si>
  <si>
    <t xml:space="preserve">Eerste dataverwerking zou kunnen zijn om de ANOVAs te berekenen voor de droge stof gehalten vastgesteld met de overdroogmethode  (significante verschillen tussen de accessions, de leeftijden per accession, de seizoenen... </t>
  </si>
  <si>
    <t>het streven is om eerst een aantal vergelijkbare tabellen te creeren als table 2 en volgende in het artikel met de focus op SG</t>
  </si>
  <si>
    <t>in elke tabel zeker 4 kolommen met cdwlrp, cdwlrm, cdwlrt data per peduncle side, middle, tip en gemiddelde daarvan voor de lage root</t>
  </si>
  <si>
    <t>in elke tabel zeker 4 kolommen met cdwsrp, cdwsrm, cdwsrt data per peduncle side, middle, tip en gemiddelde daarvan voor de small root</t>
  </si>
  <si>
    <t>telkens ook de data voor de small en de large roots vergelijken</t>
  </si>
  <si>
    <t>Tweede datverwerking zou kunnen zijn om de ANOVAs te berekenen voor de SG vastgesteld met de boven en onderwater balans methode</t>
  </si>
  <si>
    <t>De data in deze kolommen heb ik steeds op de rij van de eerste plant ingevuld maar de sample komt uit de wortels van de 5 planten, soms ontbreekt een 2de en of een 3de sample</t>
  </si>
  <si>
    <t>gebruikmaken van gemiddelde waarden van de 5 grote of kleine wortels  (nog niet berekend)</t>
  </si>
  <si>
    <t>Let op, ik kan geen vergelijkbare tabel maken als tabel 1 in het artikel, omdat ik geen SGs heb bepaald voor 3 worteldelen, maar alleen voor volledige wortels</t>
  </si>
  <si>
    <t>gebruikmakend van gemiddelden van berekende SGs uit de drie samples</t>
  </si>
  <si>
    <t>Misschien is 1 grote tabel mogelijk voor alle vijf accessions met gemiddelden van SG per leeftijd, herhaling en seizoen?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</si>
</sst>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#,##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wrapText="1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2" borderId="0" xfId="0" applyFill="1"/>
    <xf numFmtId="2" fontId="0" fillId="0" borderId="0" xfId="0" applyNumberFormat="1"/>
    <xf numFmtId="4" fontId="0" fillId="0" borderId="0" xfId="0" applyNumberFormat="1"/>
    <xf numFmtId="167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Alignme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40" workbookViewId="0">
      <selection activeCell="C55" sqref="C55"/>
    </sheetView>
  </sheetViews>
  <sheetFormatPr defaultRowHeight="15" x14ac:dyDescent="0.25"/>
  <cols>
    <col min="1" max="1" width="11.28515625" customWidth="1"/>
    <col min="2" max="2" width="35.42578125" customWidth="1"/>
    <col min="3" max="3" width="62.140625" customWidth="1"/>
    <col min="4" max="4" width="31" style="18" customWidth="1"/>
    <col min="5" max="5" width="18.28515625" style="18" customWidth="1"/>
  </cols>
  <sheetData>
    <row r="1" spans="1:5" x14ac:dyDescent="0.25">
      <c r="A1" s="19" t="s">
        <v>176</v>
      </c>
    </row>
    <row r="2" spans="1:5" x14ac:dyDescent="0.25">
      <c r="A2" t="s">
        <v>206</v>
      </c>
    </row>
    <row r="3" spans="1:5" x14ac:dyDescent="0.25">
      <c r="A3" t="s">
        <v>207</v>
      </c>
    </row>
    <row r="5" spans="1:5" x14ac:dyDescent="0.25">
      <c r="A5" s="19" t="s">
        <v>179</v>
      </c>
    </row>
    <row r="6" spans="1:5" x14ac:dyDescent="0.25">
      <c r="A6" s="21" t="s">
        <v>173</v>
      </c>
      <c r="B6" s="21" t="s">
        <v>174</v>
      </c>
      <c r="C6" s="22" t="s">
        <v>175</v>
      </c>
      <c r="D6" s="22"/>
    </row>
    <row r="7" spans="1:5" x14ac:dyDescent="0.25">
      <c r="A7" s="23" t="s">
        <v>171</v>
      </c>
      <c r="B7" s="23" t="s">
        <v>172</v>
      </c>
      <c r="C7" s="24" t="s">
        <v>178</v>
      </c>
      <c r="D7" s="24"/>
    </row>
    <row r="8" spans="1:5" x14ac:dyDescent="0.25">
      <c r="A8" s="23" t="s">
        <v>177</v>
      </c>
      <c r="B8" s="23"/>
      <c r="C8" s="24" t="s">
        <v>208</v>
      </c>
      <c r="D8" s="24"/>
    </row>
    <row r="10" spans="1:5" x14ac:dyDescent="0.25">
      <c r="A10" s="19" t="s">
        <v>205</v>
      </c>
    </row>
    <row r="11" spans="1:5" s="17" customFormat="1" x14ac:dyDescent="0.25">
      <c r="A11" s="21" t="s">
        <v>143</v>
      </c>
      <c r="B11" s="21" t="s">
        <v>144</v>
      </c>
      <c r="C11" s="21" t="s">
        <v>145</v>
      </c>
      <c r="D11" s="25" t="s">
        <v>168</v>
      </c>
      <c r="E11" s="25"/>
    </row>
    <row r="12" spans="1:5" x14ac:dyDescent="0.25">
      <c r="A12" s="23" t="s">
        <v>180</v>
      </c>
      <c r="B12" s="23" t="s">
        <v>1</v>
      </c>
      <c r="C12" s="23" t="s">
        <v>185</v>
      </c>
      <c r="D12" s="25" t="s">
        <v>186</v>
      </c>
      <c r="E12" s="25"/>
    </row>
    <row r="13" spans="1:5" x14ac:dyDescent="0.25">
      <c r="A13" s="23" t="s">
        <v>181</v>
      </c>
      <c r="B13" s="23" t="s">
        <v>187</v>
      </c>
      <c r="C13" s="23" t="s">
        <v>188</v>
      </c>
      <c r="D13" s="25" t="s">
        <v>197</v>
      </c>
      <c r="E13" s="25"/>
    </row>
    <row r="14" spans="1:5" x14ac:dyDescent="0.25">
      <c r="A14" s="23" t="s">
        <v>182</v>
      </c>
      <c r="B14" s="23" t="s">
        <v>189</v>
      </c>
      <c r="C14" s="23" t="s">
        <v>193</v>
      </c>
      <c r="D14" s="25" t="s">
        <v>191</v>
      </c>
      <c r="E14" s="25"/>
    </row>
    <row r="15" spans="1:5" x14ac:dyDescent="0.25">
      <c r="A15" s="23" t="s">
        <v>183</v>
      </c>
      <c r="B15" s="23" t="s">
        <v>190</v>
      </c>
      <c r="C15" s="23" t="s">
        <v>194</v>
      </c>
      <c r="D15" s="25" t="s">
        <v>192</v>
      </c>
      <c r="E15" s="25"/>
    </row>
    <row r="16" spans="1:5" ht="15" customHeight="1" x14ac:dyDescent="0.25">
      <c r="A16" s="23" t="s">
        <v>184</v>
      </c>
      <c r="B16" s="23" t="s">
        <v>0</v>
      </c>
      <c r="C16" s="23" t="s">
        <v>195</v>
      </c>
      <c r="D16" s="26" t="s">
        <v>196</v>
      </c>
      <c r="E16" s="26"/>
    </row>
    <row r="18" spans="1:5" x14ac:dyDescent="0.25">
      <c r="A18" s="19" t="s">
        <v>135</v>
      </c>
    </row>
    <row r="19" spans="1:5" x14ac:dyDescent="0.25">
      <c r="A19" s="23" t="s">
        <v>143</v>
      </c>
      <c r="B19" s="23" t="s">
        <v>144</v>
      </c>
      <c r="C19" s="23" t="s">
        <v>145</v>
      </c>
      <c r="D19" s="27" t="s">
        <v>168</v>
      </c>
      <c r="E19" s="27" t="s">
        <v>170</v>
      </c>
    </row>
    <row r="20" spans="1:5" ht="15" customHeight="1" x14ac:dyDescent="0.25">
      <c r="A20" s="23" t="s">
        <v>136</v>
      </c>
      <c r="B20" s="23" t="s">
        <v>106</v>
      </c>
      <c r="C20" s="23" t="s">
        <v>139</v>
      </c>
      <c r="D20" s="28" t="s">
        <v>164</v>
      </c>
      <c r="E20" s="28" t="s">
        <v>169</v>
      </c>
    </row>
    <row r="21" spans="1:5" x14ac:dyDescent="0.25">
      <c r="A21" s="23" t="s">
        <v>137</v>
      </c>
      <c r="B21" s="23" t="s">
        <v>107</v>
      </c>
      <c r="C21" s="23" t="s">
        <v>140</v>
      </c>
      <c r="D21" s="28"/>
      <c r="E21" s="28"/>
    </row>
    <row r="22" spans="1:5" ht="21" customHeight="1" x14ac:dyDescent="0.25">
      <c r="A22" s="23" t="s">
        <v>138</v>
      </c>
      <c r="B22" s="23" t="s">
        <v>129</v>
      </c>
      <c r="C22" s="23" t="s">
        <v>141</v>
      </c>
      <c r="D22" s="28"/>
      <c r="E22" s="28"/>
    </row>
    <row r="23" spans="1:5" ht="26.25" x14ac:dyDescent="0.25">
      <c r="A23" s="23" t="s">
        <v>142</v>
      </c>
      <c r="B23" s="23" t="s">
        <v>148</v>
      </c>
      <c r="C23" s="23" t="s">
        <v>153</v>
      </c>
      <c r="D23" s="29" t="s">
        <v>164</v>
      </c>
      <c r="E23" s="28"/>
    </row>
    <row r="24" spans="1:5" ht="26.25" x14ac:dyDescent="0.25">
      <c r="A24" s="23" t="s">
        <v>146</v>
      </c>
      <c r="B24" s="23" t="s">
        <v>149</v>
      </c>
      <c r="C24" s="23" t="s">
        <v>152</v>
      </c>
      <c r="D24" s="29" t="s">
        <v>164</v>
      </c>
      <c r="E24" s="28"/>
    </row>
    <row r="25" spans="1:5" ht="26.25" x14ac:dyDescent="0.25">
      <c r="A25" s="23" t="s">
        <v>147</v>
      </c>
      <c r="B25" s="23" t="s">
        <v>150</v>
      </c>
      <c r="C25" s="23" t="s">
        <v>151</v>
      </c>
      <c r="D25" s="29" t="s">
        <v>164</v>
      </c>
      <c r="E25" s="28"/>
    </row>
    <row r="26" spans="1:5" x14ac:dyDescent="0.25">
      <c r="A26" s="23" t="s">
        <v>154</v>
      </c>
      <c r="B26" s="23" t="s">
        <v>120</v>
      </c>
      <c r="C26" s="23" t="s">
        <v>155</v>
      </c>
      <c r="D26" s="28" t="s">
        <v>165</v>
      </c>
      <c r="E26" s="28" t="s">
        <v>220</v>
      </c>
    </row>
    <row r="27" spans="1:5" x14ac:dyDescent="0.25">
      <c r="A27" s="23" t="s">
        <v>156</v>
      </c>
      <c r="B27" s="23" t="s">
        <v>118</v>
      </c>
      <c r="C27" s="23" t="s">
        <v>157</v>
      </c>
      <c r="D27" s="28"/>
      <c r="E27" s="28"/>
    </row>
    <row r="28" spans="1:5" ht="15" customHeight="1" x14ac:dyDescent="0.25">
      <c r="A28" s="23" t="s">
        <v>158</v>
      </c>
      <c r="B28" s="23" t="s">
        <v>119</v>
      </c>
      <c r="C28" s="23" t="s">
        <v>211</v>
      </c>
      <c r="D28" s="28"/>
      <c r="E28" s="28"/>
    </row>
    <row r="29" spans="1:5" ht="37.5" customHeight="1" x14ac:dyDescent="0.25">
      <c r="A29" s="23" t="s">
        <v>159</v>
      </c>
      <c r="B29" s="23" t="s">
        <v>160</v>
      </c>
      <c r="C29" s="23" t="s">
        <v>161</v>
      </c>
      <c r="D29" s="30" t="s">
        <v>166</v>
      </c>
      <c r="E29" s="28"/>
    </row>
    <row r="30" spans="1:5" ht="39" x14ac:dyDescent="0.25">
      <c r="A30" s="23" t="s">
        <v>209</v>
      </c>
      <c r="B30" s="23" t="s">
        <v>162</v>
      </c>
      <c r="C30" s="23" t="s">
        <v>163</v>
      </c>
      <c r="D30" s="31" t="s">
        <v>167</v>
      </c>
      <c r="E30" s="28"/>
    </row>
    <row r="31" spans="1:5" x14ac:dyDescent="0.25">
      <c r="A31" s="23" t="s">
        <v>210</v>
      </c>
      <c r="B31" s="23" t="s">
        <v>127</v>
      </c>
      <c r="C31" s="23" t="s">
        <v>212</v>
      </c>
      <c r="D31" s="32" t="s">
        <v>213</v>
      </c>
      <c r="E31" s="27"/>
    </row>
    <row r="34" spans="1:4" x14ac:dyDescent="0.25">
      <c r="A34" t="s">
        <v>214</v>
      </c>
    </row>
    <row r="35" spans="1:4" x14ac:dyDescent="0.25">
      <c r="A35" t="s">
        <v>203</v>
      </c>
    </row>
    <row r="36" spans="1:4" x14ac:dyDescent="0.25">
      <c r="B36" t="s">
        <v>215</v>
      </c>
    </row>
    <row r="37" spans="1:4" x14ac:dyDescent="0.25">
      <c r="C37" t="s">
        <v>221</v>
      </c>
    </row>
    <row r="38" spans="1:4" x14ac:dyDescent="0.25">
      <c r="C38" t="s">
        <v>198</v>
      </c>
    </row>
    <row r="39" spans="1:4" x14ac:dyDescent="0.25">
      <c r="C39" s="33" t="s">
        <v>216</v>
      </c>
      <c r="D39" s="33"/>
    </row>
    <row r="40" spans="1:4" x14ac:dyDescent="0.25">
      <c r="C40" s="20" t="s">
        <v>217</v>
      </c>
      <c r="D40" s="20"/>
    </row>
    <row r="41" spans="1:4" x14ac:dyDescent="0.25">
      <c r="C41" t="s">
        <v>199</v>
      </c>
    </row>
    <row r="42" spans="1:4" x14ac:dyDescent="0.25">
      <c r="C42" t="s">
        <v>200</v>
      </c>
    </row>
    <row r="43" spans="1:4" x14ac:dyDescent="0.25">
      <c r="C43" t="s">
        <v>201</v>
      </c>
    </row>
    <row r="44" spans="1:4" x14ac:dyDescent="0.25">
      <c r="C44" t="s">
        <v>202</v>
      </c>
    </row>
    <row r="45" spans="1:4" x14ac:dyDescent="0.25">
      <c r="C45" t="s">
        <v>218</v>
      </c>
    </row>
    <row r="46" spans="1:4" x14ac:dyDescent="0.25">
      <c r="C46" t="s">
        <v>204</v>
      </c>
    </row>
    <row r="48" spans="1:4" x14ac:dyDescent="0.25">
      <c r="A48" t="s">
        <v>219</v>
      </c>
    </row>
    <row r="49" spans="2:3" x14ac:dyDescent="0.25">
      <c r="B49" t="s">
        <v>223</v>
      </c>
    </row>
    <row r="50" spans="2:3" x14ac:dyDescent="0.25">
      <c r="C50" t="s">
        <v>222</v>
      </c>
    </row>
    <row r="51" spans="2:3" x14ac:dyDescent="0.25">
      <c r="C51" t="s">
        <v>224</v>
      </c>
    </row>
  </sheetData>
  <mergeCells count="14">
    <mergeCell ref="D16:E16"/>
    <mergeCell ref="C6:D6"/>
    <mergeCell ref="D11:E11"/>
    <mergeCell ref="C40:D40"/>
    <mergeCell ref="C7:D7"/>
    <mergeCell ref="C8:D8"/>
    <mergeCell ref="D12:E12"/>
    <mergeCell ref="D13:E13"/>
    <mergeCell ref="D14:E14"/>
    <mergeCell ref="D15:E15"/>
    <mergeCell ref="D20:D22"/>
    <mergeCell ref="D26:D28"/>
    <mergeCell ref="E26:E30"/>
    <mergeCell ref="E20:E25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2"/>
  <sheetViews>
    <sheetView zoomScale="70" zoomScaleNormal="70" workbookViewId="0">
      <pane xSplit="5" ySplit="2" topLeftCell="AG156" activePane="bottomRight" state="frozen"/>
      <selection pane="topRight" activeCell="F1" sqref="F1"/>
      <selection pane="bottomLeft" activeCell="A2" sqref="A2"/>
      <selection pane="bottomRight" activeCell="B8" sqref="B8"/>
    </sheetView>
  </sheetViews>
  <sheetFormatPr defaultRowHeight="15" x14ac:dyDescent="0.25"/>
  <cols>
    <col min="1" max="1" width="13.140625" customWidth="1"/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30" max="30" width="12.7109375" customWidth="1"/>
    <col min="52" max="52" width="11" customWidth="1"/>
    <col min="56" max="56" width="2.85546875" customWidth="1"/>
  </cols>
  <sheetData>
    <row r="1" spans="1:56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6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6" x14ac:dyDescent="0.25">
      <c r="B3" t="s">
        <v>71</v>
      </c>
      <c r="C3">
        <v>4</v>
      </c>
      <c r="D3">
        <v>7</v>
      </c>
      <c r="E3">
        <v>1</v>
      </c>
      <c r="F3">
        <v>47</v>
      </c>
      <c r="G3">
        <v>60</v>
      </c>
      <c r="H3">
        <v>20</v>
      </c>
      <c r="I3">
        <v>1.825</v>
      </c>
      <c r="J3">
        <v>0</v>
      </c>
      <c r="K3">
        <v>3</v>
      </c>
      <c r="L3">
        <v>7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f>SUM(O3:S3)</f>
        <v>1</v>
      </c>
      <c r="U3">
        <v>0</v>
      </c>
      <c r="V3">
        <v>0</v>
      </c>
      <c r="W3">
        <v>0</v>
      </c>
      <c r="X3">
        <v>0</v>
      </c>
      <c r="Y3">
        <v>1.7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</v>
      </c>
      <c r="AU3" s="8">
        <v>275</v>
      </c>
      <c r="AV3" s="4">
        <f t="shared" ref="AV3" si="0">AT3/(AT3-AU3)</f>
        <v>1.1009174311926606</v>
      </c>
      <c r="AW3" s="8">
        <v>3000.1</v>
      </c>
      <c r="AX3" s="8">
        <v>283</v>
      </c>
      <c r="AY3" s="4">
        <f t="shared" ref="AY3" si="1">AW3/(AW3-AX3)</f>
        <v>1.1041551654337345</v>
      </c>
      <c r="AZ3" s="9">
        <v>3000.3</v>
      </c>
      <c r="BA3" s="9">
        <v>294.60000000000002</v>
      </c>
      <c r="BB3" s="4">
        <f t="shared" ref="BB3" si="2">AZ3/(AZ3-BA3)</f>
        <v>1.1088812506929815</v>
      </c>
      <c r="BC3" s="4">
        <f t="shared" ref="BC3" si="3">(AV3+AY3+BB3)/3</f>
        <v>1.104651282439792</v>
      </c>
    </row>
    <row r="4" spans="1:56" x14ac:dyDescent="0.25">
      <c r="E4">
        <v>2</v>
      </c>
      <c r="F4">
        <v>20</v>
      </c>
      <c r="G4">
        <v>30</v>
      </c>
      <c r="H4">
        <v>20</v>
      </c>
      <c r="I4">
        <v>0.22500000000000001</v>
      </c>
      <c r="J4">
        <v>0</v>
      </c>
      <c r="K4" s="10">
        <v>4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f t="shared" ref="T4:T64" si="4">SUM(O4:S4)</f>
        <v>0</v>
      </c>
      <c r="Y4">
        <v>0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BD4" t="s">
        <v>30</v>
      </c>
    </row>
    <row r="5" spans="1:56" x14ac:dyDescent="0.25">
      <c r="E5">
        <v>3</v>
      </c>
      <c r="K5" s="10"/>
      <c r="L5" s="10"/>
      <c r="M5" s="10"/>
      <c r="N5" s="10"/>
      <c r="O5" s="10"/>
      <c r="P5" s="10"/>
      <c r="Q5" s="10"/>
      <c r="R5" s="10"/>
      <c r="S5" s="10"/>
      <c r="T5" s="10">
        <f t="shared" si="4"/>
        <v>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6" x14ac:dyDescent="0.25">
      <c r="E6">
        <v>4</v>
      </c>
      <c r="I6">
        <v>0.55000000000000004</v>
      </c>
      <c r="J6">
        <v>0</v>
      </c>
      <c r="K6" s="10"/>
      <c r="L6" s="10">
        <v>5</v>
      </c>
      <c r="M6" s="10"/>
      <c r="N6" s="10"/>
      <c r="O6" s="10"/>
      <c r="P6" s="10"/>
      <c r="Q6" s="10"/>
      <c r="R6" s="10"/>
      <c r="S6" s="10"/>
      <c r="T6" s="10">
        <f t="shared" si="4"/>
        <v>0</v>
      </c>
      <c r="Y6">
        <v>0.5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56" x14ac:dyDescent="0.25">
      <c r="E7">
        <v>5</v>
      </c>
      <c r="F7">
        <v>50</v>
      </c>
      <c r="G7">
        <v>50</v>
      </c>
      <c r="H7">
        <v>17</v>
      </c>
      <c r="I7">
        <v>0.32500000000000001</v>
      </c>
      <c r="J7">
        <v>0</v>
      </c>
      <c r="K7" s="10">
        <v>7</v>
      </c>
      <c r="L7" s="10"/>
      <c r="M7" s="10"/>
      <c r="N7" s="10">
        <v>1</v>
      </c>
      <c r="O7" s="10">
        <v>0</v>
      </c>
      <c r="P7" s="10">
        <v>0</v>
      </c>
      <c r="Q7" s="10">
        <v>0</v>
      </c>
      <c r="R7" s="10">
        <v>0</v>
      </c>
      <c r="S7" s="10">
        <v>1</v>
      </c>
      <c r="T7" s="10">
        <f t="shared" si="4"/>
        <v>1</v>
      </c>
      <c r="Y7">
        <v>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BD7" t="s">
        <v>30</v>
      </c>
    </row>
    <row r="8" spans="1:56" x14ac:dyDescent="0.25">
      <c r="E8">
        <v>6</v>
      </c>
      <c r="I8">
        <v>10.7</v>
      </c>
      <c r="J8">
        <v>0</v>
      </c>
      <c r="K8" s="10"/>
      <c r="L8" s="10">
        <v>0</v>
      </c>
      <c r="M8" s="10"/>
      <c r="N8" s="10"/>
      <c r="O8" s="10"/>
      <c r="P8" s="10"/>
      <c r="Q8" s="10"/>
      <c r="R8" s="10"/>
      <c r="S8" s="10"/>
      <c r="T8" s="10">
        <f t="shared" si="4"/>
        <v>0</v>
      </c>
      <c r="Y8">
        <v>10.5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6" x14ac:dyDescent="0.25">
      <c r="E9">
        <v>7</v>
      </c>
      <c r="I9">
        <v>5.45</v>
      </c>
      <c r="J9">
        <v>0</v>
      </c>
      <c r="K9" s="10"/>
      <c r="L9" s="10">
        <v>1</v>
      </c>
      <c r="M9" s="10"/>
      <c r="N9" s="10"/>
      <c r="O9" s="10"/>
      <c r="P9" s="10"/>
      <c r="Q9" s="10"/>
      <c r="R9" s="10"/>
      <c r="S9" s="10"/>
      <c r="T9" s="10">
        <f t="shared" si="4"/>
        <v>0</v>
      </c>
      <c r="Y9">
        <v>5.15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6" x14ac:dyDescent="0.25">
      <c r="E10">
        <v>8</v>
      </c>
      <c r="F10">
        <v>80</v>
      </c>
      <c r="G10">
        <v>80</v>
      </c>
      <c r="H10">
        <v>20</v>
      </c>
      <c r="I10">
        <v>6.125</v>
      </c>
      <c r="J10">
        <v>0</v>
      </c>
      <c r="K10" s="10">
        <v>10</v>
      </c>
      <c r="L10" s="10">
        <v>2</v>
      </c>
      <c r="M10" s="10">
        <v>0</v>
      </c>
      <c r="N10" s="10">
        <v>10</v>
      </c>
      <c r="O10" s="10">
        <v>1</v>
      </c>
      <c r="P10" s="10">
        <v>2</v>
      </c>
      <c r="Q10" s="10">
        <v>2</v>
      </c>
      <c r="R10" s="10">
        <v>5</v>
      </c>
      <c r="S10" s="10">
        <v>0</v>
      </c>
      <c r="T10" s="10">
        <f t="shared" si="4"/>
        <v>10</v>
      </c>
      <c r="U10">
        <v>36</v>
      </c>
      <c r="V10">
        <v>9.3000000000000007</v>
      </c>
      <c r="W10">
        <v>12</v>
      </c>
      <c r="X10">
        <v>4.9000000000000004</v>
      </c>
      <c r="Y10">
        <v>6.05</v>
      </c>
      <c r="Z10">
        <v>10</v>
      </c>
      <c r="AA10">
        <v>10</v>
      </c>
      <c r="AB10" s="3">
        <v>10.0631</v>
      </c>
      <c r="AC10" s="3">
        <v>3.5299</v>
      </c>
      <c r="AD10" s="3">
        <f>100-100*((AB10-AC10)/AB10)</f>
        <v>35.077659965616945</v>
      </c>
      <c r="AE10" s="3">
        <v>10.061999999999999</v>
      </c>
      <c r="AF10" s="3">
        <v>2.9336000000000002</v>
      </c>
      <c r="AG10" s="3">
        <f>100-100*((AE10-AF10)/AE10)</f>
        <v>29.155237527330556</v>
      </c>
      <c r="AH10" s="3">
        <v>10.0474</v>
      </c>
      <c r="AI10" s="3">
        <v>3.1652</v>
      </c>
      <c r="AJ10" s="3">
        <f>100-100*((AH10-AI10)/AH10)</f>
        <v>31.502677309552723</v>
      </c>
      <c r="AK10" s="3">
        <v>10.1328</v>
      </c>
      <c r="AL10" s="3">
        <v>2.7747000000000002</v>
      </c>
      <c r="AM10" s="3">
        <f>100-100*((AK10-AL10)/AK10)</f>
        <v>27.383349123638084</v>
      </c>
      <c r="AN10" s="3">
        <v>10.039899999999999</v>
      </c>
      <c r="AO10" s="3">
        <v>2.5078</v>
      </c>
      <c r="AP10" s="3">
        <f>100-100*((AN10-AO10)/AN10)</f>
        <v>24.978336437613919</v>
      </c>
      <c r="AQ10" s="3">
        <v>10.0039</v>
      </c>
      <c r="AR10" s="3">
        <v>3.6436999999999999</v>
      </c>
      <c r="AS10" s="3">
        <f>100-100*((AQ10-AR10)/AQ10)</f>
        <v>36.422795109907135</v>
      </c>
    </row>
    <row r="11" spans="1:56" x14ac:dyDescent="0.25">
      <c r="E11">
        <v>9</v>
      </c>
      <c r="F11">
        <v>95</v>
      </c>
      <c r="G11">
        <v>60</v>
      </c>
      <c r="H11">
        <v>20</v>
      </c>
      <c r="I11">
        <v>8.8249999999999993</v>
      </c>
      <c r="J11">
        <v>0</v>
      </c>
      <c r="K11" s="10">
        <v>11</v>
      </c>
      <c r="L11" s="10">
        <v>5</v>
      </c>
      <c r="M11" s="10">
        <v>1</v>
      </c>
      <c r="N11" s="10">
        <v>11</v>
      </c>
      <c r="O11" s="10">
        <v>2</v>
      </c>
      <c r="P11" s="10">
        <v>2</v>
      </c>
      <c r="Q11" s="10">
        <v>0</v>
      </c>
      <c r="R11" s="10">
        <v>6</v>
      </c>
      <c r="S11" s="10">
        <v>1</v>
      </c>
      <c r="T11" s="10">
        <f t="shared" si="4"/>
        <v>11</v>
      </c>
      <c r="U11">
        <v>44</v>
      </c>
      <c r="V11">
        <v>9.5</v>
      </c>
      <c r="W11">
        <v>8</v>
      </c>
      <c r="X11">
        <v>3.8</v>
      </c>
      <c r="Y11">
        <v>8.75</v>
      </c>
      <c r="Z11">
        <v>10</v>
      </c>
      <c r="AA11">
        <v>50</v>
      </c>
      <c r="AB11" s="3">
        <v>10.0883</v>
      </c>
      <c r="AC11" s="3">
        <v>2.8273000000000001</v>
      </c>
      <c r="AD11" s="3">
        <f t="shared" ref="AD11:AD63" si="5">100-100*((AB11-AC11)/AB11)</f>
        <v>28.025534530099222</v>
      </c>
      <c r="AE11" s="3">
        <v>10.025399999999999</v>
      </c>
      <c r="AF11" s="3">
        <v>2.7362000000000002</v>
      </c>
      <c r="AG11" s="3">
        <f t="shared" ref="AG11:AG63" si="6">100-100*((AE11-AF11)/AE11)</f>
        <v>27.292676601432362</v>
      </c>
      <c r="AH11" s="3">
        <v>10.1013</v>
      </c>
      <c r="AI11" s="3">
        <v>3.2307999999999999</v>
      </c>
      <c r="AJ11" s="3">
        <f t="shared" ref="AJ11:AJ63" si="7">100-100*((AH11-AI11)/AH11)</f>
        <v>31.984002059140906</v>
      </c>
      <c r="AK11" s="3">
        <v>10.076000000000001</v>
      </c>
      <c r="AL11" s="3">
        <v>3.8626999999999998</v>
      </c>
      <c r="AM11" s="3">
        <f t="shared" ref="AM11:AM59" si="8">100-100*((AK11-AL11)/AK11)</f>
        <v>38.335649067090117</v>
      </c>
      <c r="AN11" s="3">
        <v>10.0716</v>
      </c>
      <c r="AO11" s="3">
        <v>3.9514999999999998</v>
      </c>
      <c r="AP11" s="3">
        <f t="shared" ref="AP11:AP59" si="9">100-100*((AN11-AO11)/AN11)</f>
        <v>39.23408395885459</v>
      </c>
      <c r="AQ11" s="3">
        <v>10.015700000000001</v>
      </c>
      <c r="AR11" s="3">
        <v>3.5760000000000001</v>
      </c>
      <c r="AS11" s="3">
        <f t="shared" ref="AS11:AS59" si="10">100-100*((AQ11-AR11)/AQ11)</f>
        <v>35.703944806653553</v>
      </c>
    </row>
    <row r="12" spans="1:56" x14ac:dyDescent="0.25">
      <c r="E12">
        <v>10</v>
      </c>
      <c r="I12">
        <v>8.9499999999999993</v>
      </c>
      <c r="J12">
        <v>0</v>
      </c>
      <c r="K12" s="10"/>
      <c r="L12" s="10">
        <v>0</v>
      </c>
      <c r="M12" s="10"/>
      <c r="N12" s="10"/>
      <c r="O12" s="10"/>
      <c r="P12" s="10"/>
      <c r="Q12" s="10"/>
      <c r="R12" s="10"/>
      <c r="S12" s="10"/>
      <c r="T12" s="10">
        <f t="shared" si="4"/>
        <v>0</v>
      </c>
      <c r="Y12">
        <v>8.75</v>
      </c>
      <c r="AB12" s="4"/>
      <c r="AC12" s="4"/>
      <c r="AD12" s="3"/>
      <c r="AE12" s="4"/>
      <c r="AF12" s="4"/>
      <c r="AG12" s="3"/>
      <c r="AH12" s="4"/>
      <c r="AI12" s="4"/>
      <c r="AJ12" s="3"/>
      <c r="AK12" s="4"/>
      <c r="AL12" s="4"/>
      <c r="AM12" s="3"/>
      <c r="AN12" s="4"/>
      <c r="AO12" s="4"/>
      <c r="AP12" s="3"/>
      <c r="AQ12" s="4"/>
      <c r="AR12" s="4"/>
      <c r="AS12" s="3"/>
    </row>
    <row r="13" spans="1:56" x14ac:dyDescent="0.25">
      <c r="E13">
        <v>11</v>
      </c>
      <c r="F13">
        <v>70</v>
      </c>
      <c r="G13">
        <v>90</v>
      </c>
      <c r="H13">
        <v>30</v>
      </c>
      <c r="I13">
        <v>8.0250000000000004</v>
      </c>
      <c r="J13">
        <v>2</v>
      </c>
      <c r="K13" s="10">
        <v>13</v>
      </c>
      <c r="L13" s="10">
        <v>7</v>
      </c>
      <c r="M13" s="10">
        <v>0</v>
      </c>
      <c r="N13" s="10">
        <v>11</v>
      </c>
      <c r="O13" s="10">
        <v>0</v>
      </c>
      <c r="P13" s="10">
        <v>4</v>
      </c>
      <c r="Q13" s="10">
        <v>1</v>
      </c>
      <c r="R13" s="10">
        <v>4</v>
      </c>
      <c r="S13" s="10">
        <v>2</v>
      </c>
      <c r="T13" s="10">
        <f t="shared" si="4"/>
        <v>11</v>
      </c>
      <c r="U13">
        <v>33</v>
      </c>
      <c r="V13">
        <v>9.1</v>
      </c>
      <c r="W13">
        <v>13</v>
      </c>
      <c r="X13">
        <v>5.3</v>
      </c>
      <c r="Y13">
        <v>8</v>
      </c>
      <c r="Z13">
        <v>10</v>
      </c>
      <c r="AA13">
        <v>10</v>
      </c>
      <c r="AB13" s="3">
        <v>10.0405</v>
      </c>
      <c r="AC13" s="3">
        <v>3.2412000000000001</v>
      </c>
      <c r="AD13" s="3">
        <f t="shared" si="5"/>
        <v>32.281260893381798</v>
      </c>
      <c r="AE13" s="3">
        <v>10.0192</v>
      </c>
      <c r="AF13" s="3">
        <v>3.0642999999999998</v>
      </c>
      <c r="AG13" s="3">
        <f t="shared" si="6"/>
        <v>30.584278185883093</v>
      </c>
      <c r="AH13" s="3">
        <v>10.625400000000001</v>
      </c>
      <c r="AI13" s="3">
        <v>3.0865</v>
      </c>
      <c r="AJ13" s="3">
        <f t="shared" si="7"/>
        <v>29.048318180962596</v>
      </c>
      <c r="AK13" s="3">
        <v>10.009600000000001</v>
      </c>
      <c r="AL13" s="3">
        <v>3.7073999999999998</v>
      </c>
      <c r="AM13" s="3">
        <f t="shared" si="8"/>
        <v>37.038443094629145</v>
      </c>
      <c r="AN13" s="3">
        <v>10.1638</v>
      </c>
      <c r="AO13" s="3">
        <v>3.5547</v>
      </c>
      <c r="AP13" s="3">
        <f t="shared" si="9"/>
        <v>34.974123851315454</v>
      </c>
      <c r="AQ13" s="3">
        <v>10.0649</v>
      </c>
      <c r="AR13" s="3">
        <v>3.2349999999999999</v>
      </c>
      <c r="AS13" s="3">
        <f t="shared" si="10"/>
        <v>32.141402299078976</v>
      </c>
    </row>
    <row r="14" spans="1:56" x14ac:dyDescent="0.25">
      <c r="E14">
        <v>12</v>
      </c>
      <c r="F14">
        <v>70</v>
      </c>
      <c r="G14">
        <v>50</v>
      </c>
      <c r="H14">
        <v>12</v>
      </c>
      <c r="I14">
        <v>6.4249999999999998</v>
      </c>
      <c r="J14">
        <v>1</v>
      </c>
      <c r="K14" s="10">
        <v>9</v>
      </c>
      <c r="L14" s="10">
        <v>15</v>
      </c>
      <c r="M14" s="10">
        <v>0</v>
      </c>
      <c r="N14" s="10">
        <v>8</v>
      </c>
      <c r="O14" s="10">
        <v>1</v>
      </c>
      <c r="P14" s="10">
        <v>3</v>
      </c>
      <c r="Q14" s="10">
        <v>0</v>
      </c>
      <c r="R14" s="10">
        <v>2</v>
      </c>
      <c r="S14" s="10">
        <v>2</v>
      </c>
      <c r="T14" s="10">
        <f t="shared" si="4"/>
        <v>8</v>
      </c>
      <c r="U14">
        <v>30</v>
      </c>
      <c r="V14">
        <v>8.1999999999999993</v>
      </c>
      <c r="W14">
        <v>17</v>
      </c>
      <c r="X14">
        <v>5.6</v>
      </c>
      <c r="Y14">
        <v>5</v>
      </c>
      <c r="Z14">
        <v>10</v>
      </c>
      <c r="AA14">
        <v>10</v>
      </c>
      <c r="AB14" s="3">
        <v>10.1707</v>
      </c>
      <c r="AC14" s="3">
        <v>2.3751000000000002</v>
      </c>
      <c r="AD14" s="3">
        <f t="shared" si="5"/>
        <v>23.352374959442315</v>
      </c>
      <c r="AE14" s="3">
        <v>10.010999999999999</v>
      </c>
      <c r="AF14" s="3">
        <v>2.7084999999999999</v>
      </c>
      <c r="AG14" s="3">
        <f t="shared" si="6"/>
        <v>27.055239236839483</v>
      </c>
      <c r="AH14" s="3">
        <v>10.185499999999999</v>
      </c>
      <c r="AI14" s="3">
        <v>3.2797000000000001</v>
      </c>
      <c r="AJ14" s="3">
        <f t="shared" si="7"/>
        <v>32.199695645770959</v>
      </c>
      <c r="AK14" s="3">
        <v>10.140599999999999</v>
      </c>
      <c r="AL14" s="3">
        <v>3.9961000000000002</v>
      </c>
      <c r="AM14" s="3">
        <f t="shared" si="8"/>
        <v>39.406938445456888</v>
      </c>
      <c r="AN14" s="3">
        <v>10.0321</v>
      </c>
      <c r="AO14" s="3">
        <v>3.5222000000000002</v>
      </c>
      <c r="AP14" s="3">
        <f t="shared" si="9"/>
        <v>35.109299149729367</v>
      </c>
      <c r="AQ14" s="3">
        <v>10.0839</v>
      </c>
      <c r="AR14" s="3">
        <v>3.7004999999999999</v>
      </c>
      <c r="AS14" s="3">
        <f t="shared" si="10"/>
        <v>36.697111236723892</v>
      </c>
    </row>
    <row r="15" spans="1:56" x14ac:dyDescent="0.25">
      <c r="E15">
        <v>13</v>
      </c>
      <c r="T15">
        <f t="shared" si="4"/>
        <v>0</v>
      </c>
      <c r="AB15" s="4"/>
      <c r="AC15" s="4"/>
      <c r="AD15" s="3"/>
      <c r="AE15" s="4"/>
      <c r="AF15" s="4"/>
      <c r="AG15" s="3"/>
      <c r="AH15" s="4"/>
      <c r="AI15" s="4"/>
      <c r="AJ15" s="3"/>
      <c r="AK15" s="4"/>
      <c r="AL15" s="4"/>
      <c r="AM15" s="3"/>
      <c r="AN15" s="4"/>
      <c r="AO15" s="4"/>
      <c r="AP15" s="3"/>
      <c r="AQ15" s="4"/>
      <c r="AR15" s="4"/>
      <c r="AS15" s="3"/>
    </row>
    <row r="16" spans="1:56" x14ac:dyDescent="0.25">
      <c r="E16">
        <v>14</v>
      </c>
      <c r="T16">
        <f t="shared" si="4"/>
        <v>0</v>
      </c>
      <c r="AB16" s="4"/>
      <c r="AC16" s="4"/>
      <c r="AD16" s="3"/>
      <c r="AE16" s="4"/>
      <c r="AF16" s="4"/>
      <c r="AG16" s="3"/>
      <c r="AH16" s="4"/>
      <c r="AI16" s="4"/>
      <c r="AJ16" s="3"/>
      <c r="AK16" s="4"/>
      <c r="AL16" s="4"/>
      <c r="AM16" s="3"/>
      <c r="AN16" s="4"/>
      <c r="AO16" s="4"/>
      <c r="AP16" s="3"/>
      <c r="AQ16" s="4"/>
      <c r="AR16" s="4"/>
      <c r="AS16" s="3"/>
    </row>
    <row r="17" spans="1:54" x14ac:dyDescent="0.25">
      <c r="E17">
        <v>15</v>
      </c>
      <c r="F17">
        <v>80</v>
      </c>
      <c r="G17">
        <v>90</v>
      </c>
      <c r="H17">
        <v>20</v>
      </c>
      <c r="I17">
        <v>10.725</v>
      </c>
      <c r="J17">
        <v>1</v>
      </c>
      <c r="K17">
        <v>11</v>
      </c>
      <c r="L17">
        <v>0</v>
      </c>
      <c r="M17">
        <v>0</v>
      </c>
      <c r="N17">
        <v>11</v>
      </c>
      <c r="O17">
        <v>0</v>
      </c>
      <c r="P17">
        <v>7</v>
      </c>
      <c r="Q17">
        <v>0</v>
      </c>
      <c r="R17">
        <v>4</v>
      </c>
      <c r="S17">
        <v>0</v>
      </c>
      <c r="T17">
        <f t="shared" si="4"/>
        <v>11</v>
      </c>
      <c r="U17">
        <v>46</v>
      </c>
      <c r="V17">
        <v>9.1999999999999993</v>
      </c>
      <c r="W17">
        <v>20</v>
      </c>
      <c r="X17">
        <v>5.3</v>
      </c>
      <c r="Y17">
        <v>10.7</v>
      </c>
      <c r="AB17" s="4"/>
      <c r="AC17" s="4"/>
      <c r="AD17" s="3"/>
      <c r="AE17" s="4"/>
      <c r="AF17" s="4"/>
      <c r="AG17" s="3"/>
      <c r="AH17" s="4"/>
      <c r="AI17" s="4"/>
      <c r="AJ17" s="3"/>
      <c r="AK17" s="4"/>
      <c r="AL17" s="4"/>
      <c r="AM17" s="3"/>
      <c r="AN17" s="4"/>
      <c r="AO17" s="4"/>
      <c r="AP17" s="3"/>
      <c r="AQ17" s="4"/>
      <c r="AR17" s="4"/>
      <c r="AS17" s="3"/>
    </row>
    <row r="18" spans="1:54" x14ac:dyDescent="0.25">
      <c r="E18">
        <v>16</v>
      </c>
      <c r="I18">
        <v>3.25</v>
      </c>
      <c r="J18">
        <v>0</v>
      </c>
      <c r="L18">
        <v>0</v>
      </c>
      <c r="T18">
        <f t="shared" si="4"/>
        <v>0</v>
      </c>
      <c r="Y18">
        <v>3.2</v>
      </c>
      <c r="AB18" s="4"/>
      <c r="AC18" s="4"/>
      <c r="AD18" s="3"/>
      <c r="AE18" s="4"/>
      <c r="AF18" s="4"/>
      <c r="AG18" s="3"/>
      <c r="AH18" s="4"/>
      <c r="AI18" s="4"/>
      <c r="AJ18" s="3"/>
      <c r="AK18" s="4"/>
      <c r="AL18" s="4"/>
      <c r="AM18" s="3"/>
      <c r="AN18" s="4"/>
      <c r="AO18" s="4"/>
      <c r="AP18" s="3"/>
      <c r="AQ18" s="4"/>
      <c r="AR18" s="4"/>
      <c r="AS18" s="3"/>
    </row>
    <row r="19" spans="1:54" x14ac:dyDescent="0.25">
      <c r="E19">
        <v>17</v>
      </c>
      <c r="F19">
        <v>90</v>
      </c>
      <c r="G19">
        <v>60</v>
      </c>
      <c r="H19">
        <v>17</v>
      </c>
      <c r="I19">
        <v>2.8250000000000002</v>
      </c>
      <c r="J19">
        <v>2</v>
      </c>
      <c r="K19">
        <v>6</v>
      </c>
      <c r="L19">
        <v>4</v>
      </c>
      <c r="M19">
        <v>0</v>
      </c>
      <c r="N19">
        <v>6</v>
      </c>
      <c r="O19">
        <v>1</v>
      </c>
      <c r="P19">
        <v>2</v>
      </c>
      <c r="Q19">
        <v>0</v>
      </c>
      <c r="R19">
        <v>3</v>
      </c>
      <c r="S19">
        <v>0</v>
      </c>
      <c r="T19">
        <f t="shared" si="4"/>
        <v>6</v>
      </c>
      <c r="U19">
        <v>52</v>
      </c>
      <c r="V19">
        <v>7.1</v>
      </c>
      <c r="W19">
        <v>12</v>
      </c>
      <c r="X19">
        <v>7.2</v>
      </c>
      <c r="Y19">
        <v>2.7</v>
      </c>
      <c r="Z19">
        <v>20</v>
      </c>
      <c r="AA19">
        <v>10</v>
      </c>
      <c r="AB19" s="3">
        <v>10.094099999999999</v>
      </c>
      <c r="AC19" s="3">
        <v>3.6004999999999998</v>
      </c>
      <c r="AD19" s="3">
        <f>100-100*((AB19-AC19)/AB19)</f>
        <v>35.669351403294996</v>
      </c>
      <c r="AE19" s="3">
        <v>10.0657</v>
      </c>
      <c r="AF19" s="3">
        <v>2.2206000000000001</v>
      </c>
      <c r="AG19" s="3">
        <f t="shared" si="6"/>
        <v>22.061058843398868</v>
      </c>
      <c r="AH19" s="3">
        <v>10.1114</v>
      </c>
      <c r="AI19" s="3">
        <v>1.9807999999999999</v>
      </c>
      <c r="AJ19" s="3">
        <f t="shared" si="7"/>
        <v>19.589769962616458</v>
      </c>
      <c r="AK19" s="3">
        <v>10.0771</v>
      </c>
      <c r="AL19" s="3">
        <v>3.5541999999999998</v>
      </c>
      <c r="AM19" s="3">
        <f t="shared" si="8"/>
        <v>35.270067777435969</v>
      </c>
      <c r="AN19" s="3">
        <v>10.037100000000001</v>
      </c>
      <c r="AO19" s="3">
        <v>3.2351999999999999</v>
      </c>
      <c r="AP19" s="3">
        <f t="shared" si="9"/>
        <v>32.232417730220874</v>
      </c>
      <c r="AQ19" s="3">
        <v>10.0128</v>
      </c>
      <c r="AR19" s="3">
        <v>2.8999000000000001</v>
      </c>
      <c r="AS19" s="3">
        <f t="shared" si="10"/>
        <v>28.961928731224035</v>
      </c>
    </row>
    <row r="20" spans="1:54" x14ac:dyDescent="0.25">
      <c r="E20">
        <v>18</v>
      </c>
      <c r="I20">
        <v>2.5499999999999998</v>
      </c>
      <c r="J20">
        <v>0</v>
      </c>
      <c r="L20">
        <v>0</v>
      </c>
      <c r="T20">
        <f t="shared" si="4"/>
        <v>0</v>
      </c>
      <c r="Y20">
        <v>2.5</v>
      </c>
      <c r="AB20" s="4"/>
      <c r="AC20" s="4"/>
      <c r="AD20" s="3"/>
      <c r="AE20" s="4"/>
      <c r="AF20" s="4"/>
      <c r="AG20" s="3"/>
      <c r="AH20" s="4"/>
      <c r="AI20" s="4"/>
      <c r="AJ20" s="3"/>
      <c r="AK20" s="4"/>
      <c r="AL20" s="4"/>
      <c r="AM20" s="3"/>
      <c r="AN20" s="4"/>
      <c r="AO20" s="4"/>
      <c r="AP20" s="3"/>
      <c r="AQ20" s="4"/>
      <c r="AR20" s="4"/>
      <c r="AS20" s="3"/>
    </row>
    <row r="21" spans="1:54" x14ac:dyDescent="0.25">
      <c r="E21">
        <v>19</v>
      </c>
      <c r="F21">
        <v>40</v>
      </c>
      <c r="G21">
        <v>70</v>
      </c>
      <c r="H21">
        <v>17</v>
      </c>
      <c r="I21">
        <v>1.425</v>
      </c>
      <c r="J21">
        <v>0</v>
      </c>
      <c r="K21">
        <v>6</v>
      </c>
      <c r="L21">
        <v>6</v>
      </c>
      <c r="M21">
        <v>0</v>
      </c>
      <c r="N21">
        <v>5</v>
      </c>
      <c r="O21">
        <v>0</v>
      </c>
      <c r="P21">
        <v>1</v>
      </c>
      <c r="Q21">
        <v>2</v>
      </c>
      <c r="R21">
        <v>0</v>
      </c>
      <c r="S21">
        <v>2</v>
      </c>
      <c r="T21">
        <f t="shared" si="4"/>
        <v>5</v>
      </c>
      <c r="U21">
        <v>38</v>
      </c>
      <c r="V21">
        <v>6.4</v>
      </c>
      <c r="W21">
        <v>12</v>
      </c>
      <c r="X21">
        <v>3.1</v>
      </c>
      <c r="Y21">
        <v>1.3</v>
      </c>
      <c r="AB21" s="4"/>
      <c r="AC21" s="4"/>
      <c r="AD21" s="3"/>
      <c r="AE21" s="4"/>
      <c r="AF21" s="4"/>
      <c r="AG21" s="3"/>
      <c r="AH21" s="4"/>
      <c r="AI21" s="4"/>
      <c r="AJ21" s="3"/>
      <c r="AK21" s="4"/>
      <c r="AL21" s="4"/>
      <c r="AM21" s="3"/>
      <c r="AN21" s="4"/>
      <c r="AO21" s="4"/>
      <c r="AP21" s="3"/>
      <c r="AQ21" s="4"/>
      <c r="AR21" s="4"/>
      <c r="AS21" s="3"/>
    </row>
    <row r="22" spans="1:54" x14ac:dyDescent="0.25">
      <c r="E22">
        <v>20</v>
      </c>
      <c r="I22">
        <v>2</v>
      </c>
      <c r="J22">
        <v>0</v>
      </c>
      <c r="L22">
        <v>1</v>
      </c>
      <c r="T22">
        <f t="shared" si="4"/>
        <v>0</v>
      </c>
      <c r="Y22">
        <v>2</v>
      </c>
      <c r="AB22" s="4"/>
      <c r="AC22" s="4"/>
      <c r="AD22" s="3"/>
      <c r="AE22" s="4"/>
      <c r="AF22" s="4"/>
      <c r="AG22" s="3"/>
      <c r="AH22" s="4"/>
      <c r="AI22" s="4"/>
      <c r="AJ22" s="3"/>
      <c r="AK22" s="4"/>
      <c r="AL22" s="4"/>
      <c r="AM22" s="3"/>
      <c r="AN22" s="4"/>
      <c r="AO22" s="4"/>
      <c r="AP22" s="3"/>
      <c r="AQ22" s="4"/>
      <c r="AR22" s="4"/>
      <c r="AS22" s="3"/>
    </row>
    <row r="23" spans="1:54" x14ac:dyDescent="0.25">
      <c r="A23" s="1" t="s">
        <v>73</v>
      </c>
      <c r="B23" t="s">
        <v>58</v>
      </c>
      <c r="C23">
        <v>4</v>
      </c>
      <c r="D23">
        <v>7</v>
      </c>
      <c r="E23">
        <v>1</v>
      </c>
      <c r="F23">
        <v>50</v>
      </c>
      <c r="G23">
        <v>40</v>
      </c>
      <c r="H23">
        <v>6</v>
      </c>
      <c r="I23">
        <v>1.2</v>
      </c>
      <c r="J23">
        <v>0</v>
      </c>
      <c r="K23" s="10">
        <v>4</v>
      </c>
      <c r="L23">
        <v>7</v>
      </c>
      <c r="M23">
        <v>0</v>
      </c>
      <c r="N23">
        <v>4</v>
      </c>
      <c r="O23">
        <v>0</v>
      </c>
      <c r="P23">
        <v>0</v>
      </c>
      <c r="Q23">
        <v>0</v>
      </c>
      <c r="R23">
        <v>1</v>
      </c>
      <c r="S23">
        <v>3</v>
      </c>
      <c r="T23">
        <f t="shared" si="4"/>
        <v>4</v>
      </c>
      <c r="U23">
        <v>0</v>
      </c>
      <c r="V23">
        <v>0</v>
      </c>
      <c r="W23">
        <v>0</v>
      </c>
      <c r="X23">
        <v>0</v>
      </c>
      <c r="Y23">
        <v>1.2</v>
      </c>
      <c r="AB23" s="4"/>
      <c r="AC23" s="4"/>
      <c r="AD23" s="3"/>
      <c r="AE23" s="4"/>
      <c r="AF23" s="4"/>
      <c r="AG23" s="3"/>
      <c r="AH23" s="4"/>
      <c r="AI23" s="4"/>
      <c r="AJ23" s="3"/>
      <c r="AK23" s="4"/>
      <c r="AL23" s="4"/>
      <c r="AM23" s="3"/>
      <c r="AN23" s="4"/>
      <c r="AO23" s="4"/>
      <c r="AP23" s="3"/>
      <c r="AQ23" s="4"/>
      <c r="AR23" s="4"/>
      <c r="AS23" s="3"/>
      <c r="AT23">
        <v>3000.4</v>
      </c>
      <c r="AU23">
        <v>327.3</v>
      </c>
      <c r="AV23" s="4">
        <f t="shared" ref="AV23" si="11">AT23/(AT23-AU23)</f>
        <v>1.1224421084134526</v>
      </c>
      <c r="AW23">
        <v>3000.3</v>
      </c>
      <c r="AX23">
        <v>297.3</v>
      </c>
      <c r="AY23" s="4">
        <f t="shared" ref="AY23" si="12">AW23/(AW23-AX23)</f>
        <v>1.1099889012208657</v>
      </c>
      <c r="AZ23">
        <v>3000.3</v>
      </c>
      <c r="BA23">
        <v>257.60000000000002</v>
      </c>
      <c r="BB23" s="4">
        <f t="shared" ref="BB23" si="13">AZ23/(AZ23-BA23)</f>
        <v>1.0939220476173113</v>
      </c>
    </row>
    <row r="24" spans="1:54" x14ac:dyDescent="0.25">
      <c r="E24">
        <v>2</v>
      </c>
      <c r="F24">
        <v>67</v>
      </c>
      <c r="G24">
        <v>60</v>
      </c>
      <c r="H24">
        <v>12</v>
      </c>
      <c r="I24">
        <v>4.2</v>
      </c>
      <c r="J24">
        <v>1</v>
      </c>
      <c r="K24" s="10">
        <v>8</v>
      </c>
      <c r="L24">
        <v>7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8</v>
      </c>
      <c r="T24">
        <f t="shared" si="4"/>
        <v>8</v>
      </c>
      <c r="U24">
        <v>0</v>
      </c>
      <c r="V24">
        <v>0</v>
      </c>
      <c r="W24">
        <v>0</v>
      </c>
      <c r="X24">
        <v>0</v>
      </c>
      <c r="Y24">
        <f>0.325+4.4</f>
        <v>4.7250000000000005</v>
      </c>
      <c r="AB24" s="4"/>
      <c r="AC24" s="4"/>
      <c r="AD24" s="3"/>
      <c r="AE24" s="4"/>
      <c r="AF24" s="4"/>
      <c r="AG24" s="3"/>
      <c r="AH24" s="4"/>
      <c r="AI24" s="4"/>
      <c r="AJ24" s="3"/>
      <c r="AK24" s="4"/>
      <c r="AL24" s="4"/>
      <c r="AM24" s="3"/>
      <c r="AN24" s="4"/>
      <c r="AO24" s="4"/>
      <c r="AP24" s="3"/>
      <c r="AQ24" s="4"/>
      <c r="AR24" s="4"/>
      <c r="AS24" s="3"/>
    </row>
    <row r="25" spans="1:54" x14ac:dyDescent="0.25">
      <c r="E25">
        <v>3</v>
      </c>
      <c r="K25" s="10"/>
      <c r="T25">
        <f t="shared" si="4"/>
        <v>0</v>
      </c>
      <c r="AB25" s="4"/>
      <c r="AC25" s="4"/>
      <c r="AD25" s="3"/>
      <c r="AE25" s="4"/>
      <c r="AF25" s="4"/>
      <c r="AG25" s="3"/>
      <c r="AH25" s="4"/>
      <c r="AI25" s="4"/>
      <c r="AJ25" s="3"/>
      <c r="AK25" s="4"/>
      <c r="AL25" s="4"/>
      <c r="AM25" s="3"/>
      <c r="AN25" s="4"/>
      <c r="AO25" s="4"/>
      <c r="AP25" s="3"/>
      <c r="AQ25" s="4"/>
      <c r="AR25" s="4"/>
      <c r="AS25" s="3"/>
    </row>
    <row r="26" spans="1:54" x14ac:dyDescent="0.25">
      <c r="E26">
        <v>4</v>
      </c>
      <c r="K26" s="10"/>
      <c r="T26">
        <f t="shared" si="4"/>
        <v>0</v>
      </c>
      <c r="AB26" s="4"/>
      <c r="AC26" s="4"/>
      <c r="AD26" s="3"/>
      <c r="AE26" s="4"/>
      <c r="AF26" s="4"/>
      <c r="AG26" s="3"/>
      <c r="AH26" s="4"/>
      <c r="AI26" s="4"/>
      <c r="AJ26" s="3"/>
      <c r="AK26" s="4"/>
      <c r="AL26" s="4"/>
      <c r="AM26" s="3"/>
      <c r="AN26" s="4"/>
      <c r="AO26" s="4"/>
      <c r="AP26" s="3"/>
      <c r="AQ26" s="4"/>
      <c r="AR26" s="4"/>
      <c r="AS26" s="3"/>
    </row>
    <row r="27" spans="1:54" x14ac:dyDescent="0.25">
      <c r="E27">
        <v>5</v>
      </c>
      <c r="F27">
        <v>51</v>
      </c>
      <c r="G27">
        <v>80</v>
      </c>
      <c r="H27">
        <v>10</v>
      </c>
      <c r="I27">
        <v>2.2250000000000001</v>
      </c>
      <c r="J27">
        <v>0</v>
      </c>
      <c r="K27" s="10">
        <v>6</v>
      </c>
      <c r="L27">
        <v>10</v>
      </c>
      <c r="M27">
        <v>0</v>
      </c>
      <c r="N27">
        <v>5</v>
      </c>
      <c r="O27">
        <v>1</v>
      </c>
      <c r="P27">
        <v>0</v>
      </c>
      <c r="Q27">
        <v>0</v>
      </c>
      <c r="R27">
        <v>0</v>
      </c>
      <c r="S27">
        <v>4</v>
      </c>
      <c r="T27">
        <f t="shared" si="4"/>
        <v>5</v>
      </c>
      <c r="U27">
        <v>16</v>
      </c>
      <c r="V27">
        <v>5.4</v>
      </c>
      <c r="W27">
        <v>0</v>
      </c>
      <c r="X27">
        <v>0</v>
      </c>
      <c r="Y27">
        <v>2.2250000000000001</v>
      </c>
      <c r="Z27">
        <v>0</v>
      </c>
      <c r="AB27" s="4">
        <v>10.199999999999999</v>
      </c>
      <c r="AC27" s="4">
        <v>2.2000000000000002</v>
      </c>
      <c r="AD27" s="3">
        <f t="shared" si="5"/>
        <v>21.568627450980387</v>
      </c>
      <c r="AE27" s="4">
        <v>10.8</v>
      </c>
      <c r="AF27" s="4">
        <v>2.5</v>
      </c>
      <c r="AG27" s="3">
        <f t="shared" si="6"/>
        <v>23.148148148148152</v>
      </c>
      <c r="AH27" s="4">
        <v>10.199999999999999</v>
      </c>
      <c r="AI27" s="4">
        <v>1.9</v>
      </c>
      <c r="AJ27" s="3">
        <f t="shared" si="7"/>
        <v>18.627450980392155</v>
      </c>
      <c r="AK27" s="4"/>
      <c r="AL27" s="4"/>
      <c r="AM27" s="3"/>
      <c r="AN27" s="4"/>
      <c r="AO27" s="4"/>
      <c r="AP27" s="3"/>
      <c r="AQ27" s="4"/>
      <c r="AR27" s="4"/>
      <c r="AS27" s="3"/>
    </row>
    <row r="28" spans="1:54" x14ac:dyDescent="0.25">
      <c r="E28">
        <v>6</v>
      </c>
      <c r="K28" s="10"/>
      <c r="T28">
        <f t="shared" si="4"/>
        <v>0</v>
      </c>
      <c r="Z28">
        <v>0</v>
      </c>
      <c r="AB28" s="4">
        <v>10.7</v>
      </c>
      <c r="AC28" s="4">
        <v>3.8</v>
      </c>
      <c r="AD28" s="3">
        <f t="shared" si="5"/>
        <v>35.514018691588788</v>
      </c>
      <c r="AE28" s="4">
        <v>10.1</v>
      </c>
      <c r="AF28" s="4">
        <v>3.4</v>
      </c>
      <c r="AG28" s="3">
        <f t="shared" si="6"/>
        <v>33.663366336633672</v>
      </c>
      <c r="AH28" s="4">
        <v>10.4</v>
      </c>
      <c r="AI28" s="4">
        <v>3.5</v>
      </c>
      <c r="AJ28" s="3">
        <f t="shared" si="7"/>
        <v>33.65384615384616</v>
      </c>
      <c r="AK28" s="4"/>
      <c r="AL28" s="4"/>
      <c r="AM28" s="3"/>
      <c r="AN28" s="4"/>
      <c r="AO28" s="4"/>
      <c r="AP28" s="3"/>
      <c r="AQ28" s="4"/>
      <c r="AR28" s="4"/>
      <c r="AS28" s="3"/>
    </row>
    <row r="29" spans="1:54" x14ac:dyDescent="0.25">
      <c r="E29">
        <v>7</v>
      </c>
      <c r="F29">
        <v>60</v>
      </c>
      <c r="G29">
        <v>90</v>
      </c>
      <c r="H29">
        <v>14</v>
      </c>
      <c r="I29">
        <v>4.2</v>
      </c>
      <c r="J29">
        <v>0</v>
      </c>
      <c r="K29" s="10">
        <v>9</v>
      </c>
      <c r="L29">
        <v>3</v>
      </c>
      <c r="M29">
        <v>0</v>
      </c>
      <c r="N29">
        <v>9</v>
      </c>
      <c r="O29">
        <v>0</v>
      </c>
      <c r="P29">
        <v>0</v>
      </c>
      <c r="Q29">
        <v>0</v>
      </c>
      <c r="R29">
        <v>1</v>
      </c>
      <c r="S29">
        <v>8</v>
      </c>
      <c r="T29">
        <f t="shared" si="4"/>
        <v>9</v>
      </c>
      <c r="U29">
        <v>21</v>
      </c>
      <c r="V29">
        <v>5.5</v>
      </c>
      <c r="W29">
        <v>0</v>
      </c>
      <c r="X29">
        <v>0</v>
      </c>
      <c r="Y29">
        <v>4.2</v>
      </c>
      <c r="AB29" s="4"/>
      <c r="AC29" s="4"/>
      <c r="AD29" s="3"/>
      <c r="AE29" s="4"/>
      <c r="AF29" s="4"/>
      <c r="AG29" s="3"/>
      <c r="AH29" s="4"/>
      <c r="AI29" s="4"/>
      <c r="AJ29" s="3"/>
      <c r="AK29" s="4"/>
      <c r="AL29" s="4"/>
      <c r="AM29" s="3"/>
      <c r="AN29" s="4"/>
      <c r="AO29" s="4"/>
      <c r="AP29" s="3"/>
      <c r="AQ29" s="4"/>
      <c r="AR29" s="4"/>
      <c r="AS29" s="3"/>
    </row>
    <row r="30" spans="1:54" x14ac:dyDescent="0.25">
      <c r="E30">
        <v>8</v>
      </c>
      <c r="F30">
        <v>140</v>
      </c>
      <c r="G30">
        <v>83</v>
      </c>
      <c r="H30">
        <v>10</v>
      </c>
      <c r="I30">
        <f>4.95+4.75+3.75</f>
        <v>13.45</v>
      </c>
      <c r="J30">
        <v>0</v>
      </c>
      <c r="K30" s="10">
        <v>15</v>
      </c>
      <c r="L30">
        <v>0</v>
      </c>
      <c r="M30">
        <v>0</v>
      </c>
      <c r="N30">
        <v>14</v>
      </c>
      <c r="O30">
        <v>0</v>
      </c>
      <c r="P30">
        <v>0</v>
      </c>
      <c r="Q30">
        <v>0</v>
      </c>
      <c r="R30">
        <v>6</v>
      </c>
      <c r="S30">
        <v>8</v>
      </c>
      <c r="T30">
        <f t="shared" si="4"/>
        <v>14</v>
      </c>
      <c r="U30">
        <v>60</v>
      </c>
      <c r="V30">
        <v>7.2</v>
      </c>
      <c r="W30">
        <v>20</v>
      </c>
      <c r="X30">
        <v>4.3</v>
      </c>
      <c r="Y30">
        <f>6.425+4.5+1.875</f>
        <v>12.8</v>
      </c>
      <c r="Z30">
        <v>20</v>
      </c>
      <c r="AA30">
        <v>100</v>
      </c>
      <c r="AB30" s="4">
        <v>10</v>
      </c>
      <c r="AC30" s="4">
        <v>3.2</v>
      </c>
      <c r="AD30" s="3">
        <f t="shared" si="5"/>
        <v>32</v>
      </c>
      <c r="AE30" s="4">
        <v>10.1</v>
      </c>
      <c r="AF30" s="4">
        <v>3.1</v>
      </c>
      <c r="AG30" s="3">
        <f t="shared" si="6"/>
        <v>30.693069306930681</v>
      </c>
      <c r="AH30" s="4">
        <v>10.199999999999999</v>
      </c>
      <c r="AI30" s="4">
        <v>3.5</v>
      </c>
      <c r="AJ30" s="3">
        <f t="shared" si="7"/>
        <v>34.313725490196077</v>
      </c>
      <c r="AK30" s="4">
        <v>10.5</v>
      </c>
      <c r="AL30" s="4">
        <v>4.3</v>
      </c>
      <c r="AM30" s="3">
        <f t="shared" si="8"/>
        <v>40.952380952380949</v>
      </c>
      <c r="AN30" s="4">
        <v>10.4</v>
      </c>
      <c r="AO30" s="4">
        <v>4.3</v>
      </c>
      <c r="AP30" s="3">
        <f t="shared" si="9"/>
        <v>41.346153846153847</v>
      </c>
      <c r="AQ30" s="4">
        <v>10.3</v>
      </c>
      <c r="AR30" s="4">
        <v>4</v>
      </c>
      <c r="AS30" s="3">
        <f t="shared" si="10"/>
        <v>38.834951456310677</v>
      </c>
    </row>
    <row r="31" spans="1:54" x14ac:dyDescent="0.25">
      <c r="E31">
        <v>9</v>
      </c>
      <c r="K31" s="10"/>
      <c r="T31">
        <f t="shared" si="4"/>
        <v>0</v>
      </c>
      <c r="AB31" s="4"/>
      <c r="AC31" s="4"/>
      <c r="AD31" s="3"/>
      <c r="AE31" s="4"/>
      <c r="AF31" s="4"/>
      <c r="AG31" s="3"/>
      <c r="AH31" s="4"/>
      <c r="AI31" s="4"/>
      <c r="AJ31" s="3"/>
      <c r="AK31" s="4"/>
      <c r="AL31" s="4"/>
      <c r="AM31" s="3"/>
      <c r="AN31" s="4"/>
      <c r="AO31" s="4"/>
      <c r="AP31" s="3"/>
      <c r="AQ31" s="4"/>
      <c r="AR31" s="4"/>
      <c r="AS31" s="3"/>
    </row>
    <row r="32" spans="1:54" x14ac:dyDescent="0.25">
      <c r="E32">
        <v>10</v>
      </c>
      <c r="K32" s="10"/>
      <c r="T32">
        <f t="shared" si="4"/>
        <v>0</v>
      </c>
      <c r="AB32" s="4"/>
      <c r="AC32" s="4"/>
      <c r="AD32" s="3"/>
      <c r="AE32" s="4"/>
      <c r="AF32" s="4"/>
      <c r="AG32" s="3"/>
      <c r="AH32" s="4"/>
      <c r="AI32" s="4"/>
      <c r="AJ32" s="3"/>
      <c r="AK32" s="4"/>
      <c r="AL32" s="4"/>
      <c r="AM32" s="3"/>
      <c r="AN32" s="4"/>
      <c r="AO32" s="4"/>
      <c r="AP32" s="3"/>
      <c r="AQ32" s="4"/>
      <c r="AR32" s="4"/>
      <c r="AS32" s="3"/>
    </row>
    <row r="33" spans="2:55" x14ac:dyDescent="0.25">
      <c r="E33">
        <v>11</v>
      </c>
      <c r="F33">
        <v>90</v>
      </c>
      <c r="G33">
        <v>110</v>
      </c>
      <c r="H33">
        <v>14</v>
      </c>
      <c r="I33">
        <f>3.795+2.175</f>
        <v>5.97</v>
      </c>
      <c r="J33">
        <v>1</v>
      </c>
      <c r="K33" s="10">
        <v>14</v>
      </c>
      <c r="L33">
        <v>9</v>
      </c>
      <c r="M33">
        <v>0</v>
      </c>
      <c r="N33">
        <v>14</v>
      </c>
      <c r="O33">
        <v>0</v>
      </c>
      <c r="P33">
        <v>0</v>
      </c>
      <c r="Q33">
        <v>0</v>
      </c>
      <c r="R33">
        <v>7</v>
      </c>
      <c r="S33">
        <v>7</v>
      </c>
      <c r="T33">
        <f t="shared" si="4"/>
        <v>14</v>
      </c>
      <c r="U33">
        <v>26</v>
      </c>
      <c r="V33">
        <v>8.6999999999999993</v>
      </c>
      <c r="W33">
        <v>13</v>
      </c>
      <c r="X33">
        <v>3.6</v>
      </c>
      <c r="Y33">
        <f>5.65+0.475</f>
        <v>6.125</v>
      </c>
      <c r="Z33">
        <v>20</v>
      </c>
      <c r="AA33">
        <v>30</v>
      </c>
      <c r="AB33" s="4">
        <v>10.199999999999999</v>
      </c>
      <c r="AC33" s="4">
        <v>3.7</v>
      </c>
      <c r="AD33" s="3">
        <f t="shared" si="5"/>
        <v>36.274509803921575</v>
      </c>
      <c r="AE33" s="4">
        <v>10</v>
      </c>
      <c r="AF33" s="4">
        <v>3.8</v>
      </c>
      <c r="AG33" s="3">
        <f t="shared" si="6"/>
        <v>38</v>
      </c>
      <c r="AH33" s="4">
        <v>10.3</v>
      </c>
      <c r="AI33" s="4">
        <v>3.5</v>
      </c>
      <c r="AJ33" s="3">
        <f t="shared" si="7"/>
        <v>33.980582524271838</v>
      </c>
      <c r="AK33" s="4">
        <v>10.199999999999999</v>
      </c>
      <c r="AL33" s="4">
        <v>4.4000000000000004</v>
      </c>
      <c r="AM33" s="3">
        <f t="shared" si="8"/>
        <v>43.137254901960787</v>
      </c>
      <c r="AN33" s="4">
        <v>10.199999999999999</v>
      </c>
      <c r="AO33" s="4">
        <v>4.3</v>
      </c>
      <c r="AP33" s="3">
        <f t="shared" si="9"/>
        <v>42.156862745098046</v>
      </c>
      <c r="AQ33" s="4">
        <v>10.199999999999999</v>
      </c>
      <c r="AR33" s="4">
        <v>4.3</v>
      </c>
      <c r="AS33" s="3">
        <f t="shared" si="10"/>
        <v>42.156862745098046</v>
      </c>
    </row>
    <row r="34" spans="2:55" x14ac:dyDescent="0.25">
      <c r="E34">
        <v>12</v>
      </c>
      <c r="F34">
        <v>50</v>
      </c>
      <c r="G34">
        <v>30</v>
      </c>
      <c r="H34">
        <v>7</v>
      </c>
      <c r="I34">
        <v>1.075</v>
      </c>
      <c r="J34">
        <v>0</v>
      </c>
      <c r="K34" s="10">
        <v>3</v>
      </c>
      <c r="L34">
        <v>6</v>
      </c>
      <c r="M34">
        <v>0</v>
      </c>
      <c r="N34">
        <v>3</v>
      </c>
      <c r="O34">
        <v>0</v>
      </c>
      <c r="P34">
        <v>0</v>
      </c>
      <c r="Q34">
        <v>0</v>
      </c>
      <c r="R34">
        <v>0</v>
      </c>
      <c r="S34">
        <v>3</v>
      </c>
      <c r="T34">
        <f t="shared" si="4"/>
        <v>3</v>
      </c>
      <c r="U34">
        <v>0</v>
      </c>
      <c r="V34">
        <v>0</v>
      </c>
      <c r="W34">
        <v>0</v>
      </c>
      <c r="X34">
        <v>0</v>
      </c>
      <c r="Y34">
        <v>0.95</v>
      </c>
      <c r="AB34" s="4"/>
      <c r="AC34" s="4"/>
      <c r="AD34" s="3"/>
      <c r="AE34" s="4"/>
      <c r="AF34" s="4"/>
      <c r="AG34" s="3"/>
      <c r="AH34" s="4"/>
      <c r="AI34" s="4"/>
      <c r="AJ34" s="3"/>
      <c r="AK34" s="4"/>
      <c r="AL34" s="4"/>
      <c r="AM34" s="3"/>
      <c r="AN34" s="4"/>
      <c r="AO34" s="4"/>
      <c r="AP34" s="3"/>
      <c r="AQ34" s="4"/>
      <c r="AR34" s="4"/>
      <c r="AS34" s="3"/>
    </row>
    <row r="35" spans="2:55" x14ac:dyDescent="0.25">
      <c r="E35">
        <v>13</v>
      </c>
      <c r="F35">
        <v>62</v>
      </c>
      <c r="G35">
        <v>52</v>
      </c>
      <c r="H35">
        <v>8</v>
      </c>
      <c r="I35">
        <v>4.2750000000000004</v>
      </c>
      <c r="J35">
        <v>0</v>
      </c>
      <c r="K35" s="10">
        <v>7</v>
      </c>
      <c r="L35">
        <v>1</v>
      </c>
      <c r="M35">
        <v>1</v>
      </c>
      <c r="N35">
        <v>7</v>
      </c>
      <c r="O35">
        <v>2</v>
      </c>
      <c r="P35">
        <v>0</v>
      </c>
      <c r="Q35">
        <v>0</v>
      </c>
      <c r="R35">
        <v>4</v>
      </c>
      <c r="S35">
        <v>1</v>
      </c>
      <c r="T35">
        <f t="shared" si="4"/>
        <v>7</v>
      </c>
      <c r="U35">
        <v>12</v>
      </c>
      <c r="V35">
        <v>5.2</v>
      </c>
      <c r="W35">
        <v>12</v>
      </c>
      <c r="X35">
        <v>5.6</v>
      </c>
      <c r="Y35">
        <v>3</v>
      </c>
      <c r="Z35">
        <v>0</v>
      </c>
      <c r="AA35">
        <v>5</v>
      </c>
      <c r="AB35" s="4">
        <v>10.1</v>
      </c>
      <c r="AC35" s="4">
        <v>4.2</v>
      </c>
      <c r="AD35" s="3">
        <f t="shared" si="5"/>
        <v>41.584158415841586</v>
      </c>
      <c r="AE35" s="4">
        <v>10.5</v>
      </c>
      <c r="AF35" s="4">
        <v>4.3</v>
      </c>
      <c r="AG35" s="3">
        <f t="shared" si="6"/>
        <v>40.952380952380949</v>
      </c>
      <c r="AH35" s="4">
        <v>10.6</v>
      </c>
      <c r="AI35" s="4">
        <v>4.0999999999999996</v>
      </c>
      <c r="AJ35" s="3">
        <f t="shared" si="7"/>
        <v>38.679245283018872</v>
      </c>
      <c r="AK35" s="4">
        <v>10.6</v>
      </c>
      <c r="AL35" s="4">
        <v>4.5</v>
      </c>
      <c r="AM35" s="3">
        <f t="shared" si="8"/>
        <v>42.452830188679243</v>
      </c>
      <c r="AN35" s="4">
        <v>10</v>
      </c>
      <c r="AO35" s="4">
        <v>4.0999999999999996</v>
      </c>
      <c r="AP35" s="3">
        <f t="shared" si="9"/>
        <v>40.999999999999993</v>
      </c>
      <c r="AQ35" s="4">
        <v>10.3</v>
      </c>
      <c r="AR35" s="4">
        <v>3.4</v>
      </c>
      <c r="AS35" s="3">
        <f t="shared" si="10"/>
        <v>33.009708737864074</v>
      </c>
    </row>
    <row r="36" spans="2:55" x14ac:dyDescent="0.25">
      <c r="E36">
        <v>14</v>
      </c>
      <c r="K36" s="10"/>
      <c r="T36">
        <f t="shared" si="4"/>
        <v>0</v>
      </c>
      <c r="AB36" s="4"/>
      <c r="AC36" s="4"/>
      <c r="AD36" s="3"/>
      <c r="AE36" s="4"/>
      <c r="AF36" s="4"/>
      <c r="AG36" s="3"/>
      <c r="AH36" s="4"/>
      <c r="AI36" s="4"/>
      <c r="AJ36" s="3"/>
      <c r="AK36" s="4"/>
      <c r="AL36" s="4"/>
      <c r="AM36" s="3"/>
      <c r="AN36" s="4"/>
      <c r="AO36" s="4"/>
      <c r="AP36" s="3"/>
      <c r="AQ36" s="4"/>
      <c r="AR36" s="4"/>
      <c r="AS36" s="3"/>
    </row>
    <row r="37" spans="2:55" x14ac:dyDescent="0.25">
      <c r="E37">
        <v>15</v>
      </c>
      <c r="F37">
        <v>65</v>
      </c>
      <c r="G37">
        <v>57</v>
      </c>
      <c r="H37">
        <v>8</v>
      </c>
      <c r="I37">
        <v>2.0499999999999998</v>
      </c>
      <c r="J37">
        <v>0</v>
      </c>
      <c r="K37">
        <v>9</v>
      </c>
      <c r="L37">
        <v>2</v>
      </c>
      <c r="M37">
        <v>0</v>
      </c>
      <c r="N37">
        <v>7</v>
      </c>
      <c r="O37">
        <v>0</v>
      </c>
      <c r="P37">
        <v>1</v>
      </c>
      <c r="Q37">
        <v>0</v>
      </c>
      <c r="R37">
        <v>3</v>
      </c>
      <c r="S37">
        <v>3</v>
      </c>
      <c r="T37">
        <f t="shared" si="4"/>
        <v>7</v>
      </c>
      <c r="U37">
        <v>16</v>
      </c>
      <c r="V37">
        <v>3.7</v>
      </c>
      <c r="W37">
        <v>12</v>
      </c>
      <c r="X37">
        <v>4</v>
      </c>
      <c r="Y37">
        <v>1.925</v>
      </c>
      <c r="Z37">
        <v>0</v>
      </c>
      <c r="AA37">
        <v>5</v>
      </c>
      <c r="AB37" s="4">
        <v>10.199999999999999</v>
      </c>
      <c r="AC37" s="4">
        <v>4.2</v>
      </c>
      <c r="AD37" s="3">
        <f t="shared" si="5"/>
        <v>41.176470588235304</v>
      </c>
      <c r="AE37" s="4">
        <v>10.1</v>
      </c>
      <c r="AF37" s="4">
        <v>4</v>
      </c>
      <c r="AG37" s="3">
        <f t="shared" si="6"/>
        <v>39.603960396039604</v>
      </c>
      <c r="AH37" s="4">
        <v>10.1</v>
      </c>
      <c r="AI37" s="4">
        <v>3.7</v>
      </c>
      <c r="AJ37" s="3">
        <f t="shared" si="7"/>
        <v>36.633663366336634</v>
      </c>
      <c r="AK37" s="4">
        <v>10</v>
      </c>
      <c r="AL37" s="4">
        <v>3.9</v>
      </c>
      <c r="AM37" s="3">
        <f t="shared" si="8"/>
        <v>39</v>
      </c>
      <c r="AN37" s="4">
        <v>10.3</v>
      </c>
      <c r="AO37" s="4">
        <v>3.3</v>
      </c>
      <c r="AP37" s="3">
        <f t="shared" si="9"/>
        <v>32.038834951456309</v>
      </c>
      <c r="AQ37" s="4">
        <v>10.3</v>
      </c>
      <c r="AR37" s="4">
        <v>3</v>
      </c>
      <c r="AS37" s="3">
        <f t="shared" si="10"/>
        <v>29.126213592233015</v>
      </c>
    </row>
    <row r="38" spans="2:55" x14ac:dyDescent="0.25">
      <c r="E38">
        <v>16</v>
      </c>
      <c r="F38">
        <v>96</v>
      </c>
      <c r="G38">
        <v>46</v>
      </c>
      <c r="H38">
        <v>5</v>
      </c>
      <c r="I38">
        <v>1.375</v>
      </c>
      <c r="J38">
        <v>1</v>
      </c>
      <c r="K38">
        <v>2</v>
      </c>
      <c r="L38">
        <v>2</v>
      </c>
      <c r="M38">
        <v>0</v>
      </c>
      <c r="N38">
        <v>3</v>
      </c>
      <c r="O38">
        <v>0</v>
      </c>
      <c r="P38">
        <v>0</v>
      </c>
      <c r="Q38">
        <v>0</v>
      </c>
      <c r="R38">
        <v>2</v>
      </c>
      <c r="S38">
        <v>1</v>
      </c>
      <c r="T38">
        <f t="shared" si="4"/>
        <v>3</v>
      </c>
      <c r="U38">
        <v>15</v>
      </c>
      <c r="V38">
        <v>6.3</v>
      </c>
      <c r="W38">
        <v>7</v>
      </c>
      <c r="X38">
        <v>5.4</v>
      </c>
      <c r="Y38">
        <f>0.825+0.575</f>
        <v>1.4</v>
      </c>
      <c r="AB38" s="4"/>
      <c r="AC38" s="4"/>
      <c r="AD38" s="3"/>
      <c r="AE38" s="4"/>
      <c r="AF38" s="4"/>
      <c r="AG38" s="3"/>
      <c r="AH38" s="4"/>
      <c r="AI38" s="4"/>
      <c r="AJ38" s="3"/>
      <c r="AK38" s="4"/>
      <c r="AL38" s="4"/>
      <c r="AM38" s="3"/>
      <c r="AN38" s="4"/>
      <c r="AO38" s="4"/>
      <c r="AP38" s="3"/>
      <c r="AQ38" s="4"/>
      <c r="AR38" s="4"/>
      <c r="AS38" s="3"/>
    </row>
    <row r="39" spans="2:55" x14ac:dyDescent="0.25">
      <c r="E39">
        <v>17</v>
      </c>
      <c r="T39">
        <f t="shared" si="4"/>
        <v>0</v>
      </c>
      <c r="AB39" s="4"/>
      <c r="AC39" s="4"/>
      <c r="AD39" s="3"/>
      <c r="AE39" s="4"/>
      <c r="AF39" s="4"/>
      <c r="AG39" s="3"/>
      <c r="AH39" s="4"/>
      <c r="AI39" s="4"/>
      <c r="AJ39" s="3"/>
      <c r="AK39" s="4"/>
      <c r="AL39" s="4"/>
      <c r="AM39" s="3"/>
      <c r="AN39" s="4"/>
      <c r="AO39" s="4"/>
      <c r="AP39" s="3"/>
      <c r="AQ39" s="4"/>
      <c r="AR39" s="4"/>
      <c r="AS39" s="3"/>
    </row>
    <row r="40" spans="2:55" x14ac:dyDescent="0.25">
      <c r="E40">
        <v>18</v>
      </c>
      <c r="T40">
        <f t="shared" si="4"/>
        <v>0</v>
      </c>
      <c r="AB40" s="4"/>
      <c r="AC40" s="4"/>
      <c r="AD40" s="3"/>
      <c r="AE40" s="4"/>
      <c r="AF40" s="4"/>
      <c r="AG40" s="3"/>
      <c r="AH40" s="4"/>
      <c r="AI40" s="4"/>
      <c r="AJ40" s="3"/>
      <c r="AK40" s="4"/>
      <c r="AL40" s="4"/>
      <c r="AM40" s="3"/>
      <c r="AN40" s="4"/>
      <c r="AO40" s="4"/>
      <c r="AP40" s="3"/>
      <c r="AQ40" s="4"/>
      <c r="AR40" s="4"/>
      <c r="AS40" s="3"/>
    </row>
    <row r="41" spans="2:55" x14ac:dyDescent="0.25">
      <c r="E41">
        <v>19</v>
      </c>
      <c r="T41">
        <f t="shared" si="4"/>
        <v>0</v>
      </c>
      <c r="AB41" s="4"/>
      <c r="AC41" s="4"/>
      <c r="AD41" s="3"/>
      <c r="AE41" s="4"/>
      <c r="AF41" s="4"/>
      <c r="AG41" s="3"/>
      <c r="AH41" s="4"/>
      <c r="AI41" s="4"/>
      <c r="AJ41" s="3"/>
      <c r="AK41" s="4"/>
      <c r="AL41" s="4"/>
      <c r="AM41" s="3"/>
      <c r="AN41" s="4"/>
      <c r="AO41" s="4"/>
      <c r="AP41" s="3"/>
      <c r="AQ41" s="4"/>
      <c r="AR41" s="4"/>
      <c r="AS41" s="3"/>
    </row>
    <row r="42" spans="2:55" x14ac:dyDescent="0.25">
      <c r="E42">
        <v>20</v>
      </c>
      <c r="T42">
        <f t="shared" si="4"/>
        <v>0</v>
      </c>
      <c r="AB42" s="4"/>
      <c r="AC42" s="4"/>
      <c r="AD42" s="3"/>
      <c r="AE42" s="4"/>
      <c r="AF42" s="4"/>
      <c r="AG42" s="3"/>
      <c r="AH42" s="4"/>
      <c r="AI42" s="4"/>
      <c r="AJ42" s="3"/>
      <c r="AK42" s="4"/>
      <c r="AL42" s="4"/>
      <c r="AM42" s="3"/>
      <c r="AN42" s="4"/>
      <c r="AO42" s="4"/>
      <c r="AP42" s="3"/>
      <c r="AQ42" s="4"/>
      <c r="AR42" s="4"/>
      <c r="AS42" s="3"/>
    </row>
    <row r="43" spans="2:55" x14ac:dyDescent="0.25">
      <c r="B43" t="s">
        <v>35</v>
      </c>
      <c r="C43">
        <v>5</v>
      </c>
      <c r="D43">
        <v>9</v>
      </c>
      <c r="E43">
        <v>1</v>
      </c>
      <c r="F43">
        <v>20</v>
      </c>
      <c r="G43">
        <v>40</v>
      </c>
      <c r="H43">
        <v>10</v>
      </c>
      <c r="I43">
        <v>1.2</v>
      </c>
      <c r="J43">
        <v>0</v>
      </c>
      <c r="K43">
        <v>7</v>
      </c>
      <c r="L43">
        <v>0</v>
      </c>
      <c r="M43">
        <v>0</v>
      </c>
      <c r="N43">
        <v>7</v>
      </c>
      <c r="O43">
        <v>5</v>
      </c>
      <c r="P43">
        <v>1</v>
      </c>
      <c r="Q43">
        <v>0</v>
      </c>
      <c r="R43">
        <v>1</v>
      </c>
      <c r="S43">
        <v>0</v>
      </c>
      <c r="T43">
        <f t="shared" si="4"/>
        <v>7</v>
      </c>
      <c r="U43">
        <v>15</v>
      </c>
      <c r="V43">
        <v>6.9</v>
      </c>
      <c r="W43">
        <v>9</v>
      </c>
      <c r="X43">
        <v>3.5</v>
      </c>
      <c r="Y43">
        <v>1.55</v>
      </c>
      <c r="AB43" s="4"/>
      <c r="AC43" s="4"/>
      <c r="AD43" s="3"/>
      <c r="AE43" s="4"/>
      <c r="AF43" s="4"/>
      <c r="AG43" s="3"/>
      <c r="AH43" s="4"/>
      <c r="AI43" s="4"/>
      <c r="AJ43" s="3"/>
      <c r="AK43" s="4"/>
      <c r="AL43" s="4"/>
      <c r="AM43" s="3"/>
      <c r="AN43" s="4"/>
      <c r="AO43" s="4"/>
      <c r="AP43" s="3"/>
      <c r="AQ43" s="4"/>
      <c r="AR43" s="4"/>
      <c r="AS43" s="3"/>
      <c r="AT43" s="8">
        <v>3000.3</v>
      </c>
      <c r="AU43" s="8">
        <v>274.3</v>
      </c>
      <c r="AV43" s="4">
        <f t="shared" ref="AV43" si="14">AT43/(AT43-AU43)</f>
        <v>1.1006236243580338</v>
      </c>
      <c r="AW43" s="8">
        <v>3000</v>
      </c>
      <c r="AX43" s="8">
        <v>268.7</v>
      </c>
      <c r="AY43" s="4">
        <f t="shared" ref="AY43" si="15">AW43/(AW43-AX43)</f>
        <v>1.098378061728847</v>
      </c>
      <c r="AZ43" s="8">
        <v>3000</v>
      </c>
      <c r="BA43" s="8">
        <v>290.60000000000002</v>
      </c>
      <c r="BB43" s="4">
        <f t="shared" ref="BB43" si="16">AZ43/(AZ43-BA43)</f>
        <v>1.1072562190890971</v>
      </c>
      <c r="BC43" s="4">
        <f t="shared" ref="BC43" si="17">(AV43+AY43+BB43)/3</f>
        <v>1.1020859683919926</v>
      </c>
    </row>
    <row r="44" spans="2:55" x14ac:dyDescent="0.25">
      <c r="E44">
        <v>2</v>
      </c>
      <c r="I44">
        <v>0.85</v>
      </c>
      <c r="J44">
        <v>0</v>
      </c>
      <c r="L44">
        <v>0</v>
      </c>
      <c r="T44">
        <f t="shared" si="4"/>
        <v>0</v>
      </c>
      <c r="Y44">
        <v>0.8</v>
      </c>
      <c r="AB44" s="4"/>
      <c r="AC44" s="4"/>
      <c r="AD44" s="3"/>
      <c r="AE44" s="4"/>
      <c r="AF44" s="4"/>
      <c r="AG44" s="3"/>
      <c r="AH44" s="4"/>
      <c r="AI44" s="4"/>
      <c r="AJ44" s="3"/>
      <c r="AK44" s="4"/>
      <c r="AL44" s="4"/>
      <c r="AM44" s="3"/>
      <c r="AN44" s="4"/>
      <c r="AO44" s="4"/>
      <c r="AP44" s="3"/>
      <c r="AQ44" s="4"/>
      <c r="AR44" s="4"/>
      <c r="AS44" s="3"/>
    </row>
    <row r="45" spans="2:55" x14ac:dyDescent="0.25">
      <c r="E45">
        <v>3</v>
      </c>
      <c r="F45">
        <v>60</v>
      </c>
      <c r="G45">
        <v>90</v>
      </c>
      <c r="H45">
        <v>20</v>
      </c>
      <c r="I45">
        <v>4.8</v>
      </c>
      <c r="J45">
        <v>0</v>
      </c>
      <c r="K45">
        <v>11</v>
      </c>
      <c r="L45">
        <v>0</v>
      </c>
      <c r="M45">
        <v>0</v>
      </c>
      <c r="N45">
        <v>10</v>
      </c>
      <c r="O45">
        <v>1</v>
      </c>
      <c r="P45">
        <v>4</v>
      </c>
      <c r="Q45">
        <v>2</v>
      </c>
      <c r="R45">
        <v>2</v>
      </c>
      <c r="S45">
        <v>1</v>
      </c>
      <c r="T45">
        <f t="shared" si="4"/>
        <v>10</v>
      </c>
      <c r="U45">
        <v>34</v>
      </c>
      <c r="V45">
        <v>7.4</v>
      </c>
      <c r="W45">
        <v>10</v>
      </c>
      <c r="X45">
        <v>5</v>
      </c>
      <c r="Y45">
        <v>4.5999999999999996</v>
      </c>
      <c r="Z45">
        <v>20</v>
      </c>
      <c r="AA45">
        <v>30</v>
      </c>
      <c r="AB45" s="4">
        <v>10.1058</v>
      </c>
      <c r="AC45" s="4">
        <v>4.1547999999999998</v>
      </c>
      <c r="AD45" s="3">
        <f t="shared" si="5"/>
        <v>41.1130242039225</v>
      </c>
      <c r="AE45" s="4">
        <v>10.017200000000001</v>
      </c>
      <c r="AF45" s="4">
        <v>3.2728000000000002</v>
      </c>
      <c r="AG45" s="3">
        <f t="shared" si="6"/>
        <v>32.671804496266418</v>
      </c>
      <c r="AH45" s="4">
        <v>10.3005</v>
      </c>
      <c r="AI45" s="4">
        <v>3.6316000000000002</v>
      </c>
      <c r="AJ45" s="3">
        <f t="shared" si="7"/>
        <v>35.256540944614343</v>
      </c>
      <c r="AK45" s="4">
        <v>10.120200000000001</v>
      </c>
      <c r="AL45" s="4">
        <v>4.5530999999999997</v>
      </c>
      <c r="AM45" s="3">
        <f t="shared" si="8"/>
        <v>44.99021758463271</v>
      </c>
      <c r="AN45" s="4">
        <v>10.0258</v>
      </c>
      <c r="AO45" s="4">
        <v>4.1402999999999999</v>
      </c>
      <c r="AP45" s="3">
        <f t="shared" si="9"/>
        <v>41.296455145724032</v>
      </c>
      <c r="AQ45" s="4">
        <v>10.1052</v>
      </c>
      <c r="AR45" s="4">
        <v>4.2945000000000002</v>
      </c>
      <c r="AS45" s="3">
        <f t="shared" si="10"/>
        <v>42.497921862011644</v>
      </c>
    </row>
    <row r="46" spans="2:55" x14ac:dyDescent="0.25">
      <c r="E46">
        <v>4</v>
      </c>
      <c r="I46">
        <v>2.2999999999999998</v>
      </c>
      <c r="J46">
        <v>0</v>
      </c>
      <c r="L46">
        <v>0</v>
      </c>
      <c r="T46">
        <f t="shared" si="4"/>
        <v>0</v>
      </c>
      <c r="Y46">
        <v>2.25</v>
      </c>
      <c r="AB46" s="4"/>
      <c r="AC46" s="4"/>
      <c r="AD46" s="3"/>
      <c r="AE46" s="4"/>
      <c r="AF46" s="4"/>
      <c r="AG46" s="3"/>
      <c r="AH46" s="4"/>
      <c r="AI46" s="4"/>
      <c r="AJ46" s="3"/>
      <c r="AK46" s="4"/>
      <c r="AL46" s="4"/>
      <c r="AM46" s="3"/>
      <c r="AN46" s="4"/>
      <c r="AO46" s="4"/>
      <c r="AP46" s="3"/>
      <c r="AQ46" s="4"/>
      <c r="AR46" s="4"/>
      <c r="AS46" s="3"/>
    </row>
    <row r="47" spans="2:55" x14ac:dyDescent="0.25">
      <c r="E47">
        <v>5</v>
      </c>
      <c r="F47">
        <v>64</v>
      </c>
      <c r="G47">
        <v>63</v>
      </c>
      <c r="H47">
        <v>15</v>
      </c>
      <c r="I47">
        <v>4</v>
      </c>
      <c r="J47">
        <v>0</v>
      </c>
      <c r="K47">
        <v>11</v>
      </c>
      <c r="L47">
        <v>3</v>
      </c>
      <c r="M47">
        <v>0</v>
      </c>
      <c r="N47">
        <v>8</v>
      </c>
      <c r="O47">
        <v>2</v>
      </c>
      <c r="P47">
        <v>3</v>
      </c>
      <c r="Q47">
        <v>0</v>
      </c>
      <c r="R47">
        <v>1</v>
      </c>
      <c r="S47">
        <v>2</v>
      </c>
      <c r="T47">
        <f t="shared" si="4"/>
        <v>8</v>
      </c>
      <c r="U47">
        <v>3</v>
      </c>
      <c r="V47">
        <v>9.3000000000000007</v>
      </c>
      <c r="W47">
        <v>6</v>
      </c>
      <c r="X47">
        <v>4.7</v>
      </c>
      <c r="Y47">
        <v>3.8</v>
      </c>
      <c r="Z47">
        <v>100</v>
      </c>
      <c r="AA47">
        <v>30</v>
      </c>
      <c r="AB47" s="4">
        <v>10.0875</v>
      </c>
      <c r="AC47" s="4">
        <v>3.4769000000000001</v>
      </c>
      <c r="AD47" s="3">
        <f t="shared" si="5"/>
        <v>34.467410161090456</v>
      </c>
      <c r="AE47" s="4">
        <v>10.0122</v>
      </c>
      <c r="AF47" s="4">
        <v>3.2250999999999999</v>
      </c>
      <c r="AG47" s="3">
        <f t="shared" si="6"/>
        <v>32.211701723896837</v>
      </c>
      <c r="AH47" s="4">
        <v>10.2829</v>
      </c>
      <c r="AI47" s="4">
        <v>3.7768999999999999</v>
      </c>
      <c r="AJ47" s="3">
        <f t="shared" si="7"/>
        <v>36.729910822822355</v>
      </c>
      <c r="AK47" s="4">
        <v>10.1905</v>
      </c>
      <c r="AL47" s="4">
        <v>4.5073999999999996</v>
      </c>
      <c r="AM47" s="3">
        <f t="shared" si="8"/>
        <v>44.231391982729008</v>
      </c>
      <c r="AN47" s="4">
        <v>10.0847</v>
      </c>
      <c r="AO47" s="4">
        <v>4.2449000000000003</v>
      </c>
      <c r="AP47" s="3">
        <f t="shared" si="9"/>
        <v>42.092476722163283</v>
      </c>
      <c r="AQ47" s="4">
        <v>10.073399999999999</v>
      </c>
      <c r="AR47" s="4">
        <v>4.3150000000000004</v>
      </c>
      <c r="AS47" s="3">
        <f t="shared" si="10"/>
        <v>42.835586792939829</v>
      </c>
    </row>
    <row r="48" spans="2:55" x14ac:dyDescent="0.25">
      <c r="E48">
        <v>6</v>
      </c>
      <c r="I48">
        <v>0.3</v>
      </c>
      <c r="J48">
        <v>0</v>
      </c>
      <c r="L48">
        <v>0</v>
      </c>
      <c r="T48">
        <f t="shared" si="4"/>
        <v>0</v>
      </c>
      <c r="Y48">
        <v>0.25</v>
      </c>
      <c r="AB48" s="4"/>
      <c r="AC48" s="4"/>
      <c r="AD48" s="3"/>
      <c r="AE48" s="4"/>
      <c r="AF48" s="4"/>
      <c r="AG48" s="3"/>
      <c r="AH48" s="4"/>
      <c r="AI48" s="4"/>
      <c r="AJ48" s="3"/>
      <c r="AK48" s="4"/>
      <c r="AL48" s="4"/>
      <c r="AM48" s="3"/>
      <c r="AN48" s="4"/>
      <c r="AO48" s="4"/>
      <c r="AP48" s="3"/>
      <c r="AQ48" s="4"/>
      <c r="AR48" s="4"/>
      <c r="AS48" s="3"/>
    </row>
    <row r="49" spans="1:55" x14ac:dyDescent="0.25">
      <c r="E49">
        <v>7</v>
      </c>
      <c r="F49">
        <v>96</v>
      </c>
      <c r="G49">
        <v>70</v>
      </c>
      <c r="H49">
        <v>20</v>
      </c>
      <c r="I49">
        <v>3</v>
      </c>
      <c r="J49">
        <v>0</v>
      </c>
      <c r="K49">
        <v>10</v>
      </c>
      <c r="L49">
        <v>1</v>
      </c>
      <c r="M49">
        <v>2</v>
      </c>
      <c r="N49">
        <v>10</v>
      </c>
      <c r="O49">
        <v>3</v>
      </c>
      <c r="P49">
        <v>2</v>
      </c>
      <c r="Q49">
        <v>2</v>
      </c>
      <c r="R49">
        <v>1</v>
      </c>
      <c r="S49">
        <v>1</v>
      </c>
      <c r="T49" s="10">
        <f t="shared" si="4"/>
        <v>9</v>
      </c>
      <c r="U49">
        <v>32</v>
      </c>
      <c r="V49">
        <v>5.7</v>
      </c>
      <c r="W49">
        <v>6</v>
      </c>
      <c r="X49">
        <v>4.3</v>
      </c>
      <c r="Y49">
        <v>3.1</v>
      </c>
      <c r="AB49" s="4"/>
      <c r="AC49" s="4"/>
      <c r="AD49" s="3"/>
      <c r="AE49" s="4"/>
      <c r="AF49" s="4"/>
      <c r="AG49" s="3"/>
      <c r="AH49" s="4"/>
      <c r="AI49" s="4"/>
      <c r="AJ49" s="3"/>
      <c r="AK49" s="4"/>
      <c r="AL49" s="4"/>
      <c r="AM49" s="3"/>
      <c r="AN49" s="4"/>
      <c r="AO49" s="4"/>
      <c r="AP49" s="3"/>
      <c r="AQ49" s="4"/>
      <c r="AR49" s="4"/>
      <c r="AS49" s="3"/>
    </row>
    <row r="50" spans="1:55" x14ac:dyDescent="0.25">
      <c r="E50">
        <v>8</v>
      </c>
      <c r="F50">
        <v>84</v>
      </c>
      <c r="G50">
        <v>70</v>
      </c>
      <c r="H50">
        <v>10</v>
      </c>
      <c r="I50">
        <v>1.65</v>
      </c>
      <c r="J50">
        <v>1</v>
      </c>
      <c r="K50">
        <v>5</v>
      </c>
      <c r="L50">
        <v>0</v>
      </c>
      <c r="M50">
        <v>0</v>
      </c>
      <c r="N50">
        <v>4</v>
      </c>
      <c r="O50">
        <v>0</v>
      </c>
      <c r="P50">
        <v>0</v>
      </c>
      <c r="Q50">
        <v>0</v>
      </c>
      <c r="R50">
        <v>3</v>
      </c>
      <c r="S50">
        <v>1</v>
      </c>
      <c r="T50">
        <f t="shared" si="4"/>
        <v>4</v>
      </c>
      <c r="U50">
        <v>43</v>
      </c>
      <c r="V50">
        <v>5.2</v>
      </c>
      <c r="W50">
        <v>23</v>
      </c>
      <c r="X50">
        <v>4.5999999999999996</v>
      </c>
      <c r="Y50">
        <v>1.5</v>
      </c>
      <c r="Z50">
        <v>100</v>
      </c>
      <c r="AA50">
        <v>100</v>
      </c>
      <c r="AB50" s="4">
        <v>10.066700000000001</v>
      </c>
      <c r="AC50" s="4">
        <v>3.4319999999999999</v>
      </c>
      <c r="AD50" s="3">
        <f t="shared" si="5"/>
        <v>34.092602342376352</v>
      </c>
      <c r="AE50" s="4">
        <v>10.100199999999999</v>
      </c>
      <c r="AF50" s="4">
        <v>3.7461000000000002</v>
      </c>
      <c r="AG50" s="3">
        <f t="shared" si="6"/>
        <v>37.089364567038288</v>
      </c>
      <c r="AH50" s="4">
        <v>10.277799999999999</v>
      </c>
      <c r="AI50" s="4">
        <v>3.8849999999999998</v>
      </c>
      <c r="AJ50" s="3">
        <f t="shared" si="7"/>
        <v>37.799918270446987</v>
      </c>
      <c r="AK50" s="4">
        <v>10.1015</v>
      </c>
      <c r="AL50" s="4">
        <v>4.5359999999999996</v>
      </c>
      <c r="AM50" s="3">
        <f t="shared" si="8"/>
        <v>44.904222145225958</v>
      </c>
      <c r="AN50" s="4">
        <v>10.1083</v>
      </c>
      <c r="AO50" s="4">
        <v>4.4245000000000001</v>
      </c>
      <c r="AP50" s="3">
        <f t="shared" si="9"/>
        <v>43.77096049780873</v>
      </c>
      <c r="AQ50" s="4">
        <v>10.1092</v>
      </c>
      <c r="AR50" s="4">
        <v>4.5578000000000003</v>
      </c>
      <c r="AS50" s="3">
        <f t="shared" si="10"/>
        <v>45.085664543188386</v>
      </c>
    </row>
    <row r="51" spans="1:55" x14ac:dyDescent="0.25">
      <c r="E51">
        <v>9</v>
      </c>
      <c r="I51">
        <v>3</v>
      </c>
      <c r="J51">
        <v>0</v>
      </c>
      <c r="L51">
        <v>0</v>
      </c>
      <c r="T51">
        <f t="shared" si="4"/>
        <v>0</v>
      </c>
      <c r="Y51">
        <v>2.95</v>
      </c>
      <c r="AB51" s="4"/>
      <c r="AC51" s="4"/>
      <c r="AD51" s="3"/>
      <c r="AE51" s="4"/>
      <c r="AF51" s="4"/>
      <c r="AG51" s="3"/>
      <c r="AH51" s="4"/>
      <c r="AI51" s="4"/>
      <c r="AJ51" s="3"/>
      <c r="AK51" s="4"/>
      <c r="AL51" s="4"/>
      <c r="AM51" s="3"/>
      <c r="AN51" s="4"/>
      <c r="AO51" s="4"/>
      <c r="AP51" s="3"/>
      <c r="AQ51" s="4"/>
      <c r="AR51" s="4"/>
      <c r="AS51" s="3"/>
    </row>
    <row r="52" spans="1:55" x14ac:dyDescent="0.25">
      <c r="E52">
        <v>10</v>
      </c>
      <c r="T52">
        <f t="shared" si="4"/>
        <v>0</v>
      </c>
      <c r="AB52" s="4"/>
      <c r="AC52" s="4"/>
      <c r="AD52" s="3"/>
      <c r="AE52" s="4"/>
      <c r="AF52" s="4"/>
      <c r="AG52" s="3"/>
      <c r="AH52" s="4"/>
      <c r="AI52" s="4"/>
      <c r="AJ52" s="3"/>
      <c r="AK52" s="4"/>
      <c r="AL52" s="4"/>
      <c r="AM52" s="3"/>
      <c r="AN52" s="4"/>
      <c r="AO52" s="4"/>
      <c r="AP52" s="3"/>
      <c r="AQ52" s="4"/>
      <c r="AR52" s="4"/>
      <c r="AS52" s="3"/>
    </row>
    <row r="53" spans="1:55" x14ac:dyDescent="0.25">
      <c r="E53">
        <v>11</v>
      </c>
      <c r="F53">
        <v>20</v>
      </c>
      <c r="G53">
        <v>30</v>
      </c>
      <c r="H53">
        <v>10</v>
      </c>
      <c r="I53">
        <v>0.3</v>
      </c>
      <c r="J53">
        <v>0</v>
      </c>
      <c r="K53">
        <v>2</v>
      </c>
      <c r="L53">
        <v>0</v>
      </c>
      <c r="M53">
        <v>0</v>
      </c>
      <c r="N53">
        <v>2</v>
      </c>
      <c r="O53">
        <v>1</v>
      </c>
      <c r="P53">
        <v>0</v>
      </c>
      <c r="Q53">
        <v>0</v>
      </c>
      <c r="R53">
        <v>0</v>
      </c>
      <c r="S53">
        <v>1</v>
      </c>
      <c r="T53">
        <f t="shared" si="4"/>
        <v>2</v>
      </c>
      <c r="U53">
        <v>0</v>
      </c>
      <c r="V53">
        <v>0</v>
      </c>
      <c r="W53">
        <v>0</v>
      </c>
      <c r="X53">
        <v>0</v>
      </c>
      <c r="Y53">
        <v>0.25</v>
      </c>
      <c r="AB53" s="4"/>
      <c r="AC53" s="4"/>
      <c r="AD53" s="3"/>
      <c r="AE53" s="4"/>
      <c r="AF53" s="4"/>
      <c r="AG53" s="3"/>
      <c r="AH53" s="4"/>
      <c r="AI53" s="4"/>
      <c r="AJ53" s="3"/>
      <c r="AK53" s="4"/>
      <c r="AL53" s="4"/>
      <c r="AM53" s="3"/>
      <c r="AN53" s="4"/>
      <c r="AO53" s="4"/>
      <c r="AP53" s="3"/>
      <c r="AQ53" s="4"/>
      <c r="AR53" s="4"/>
      <c r="AS53" s="3"/>
    </row>
    <row r="54" spans="1:55" x14ac:dyDescent="0.25">
      <c r="E54">
        <v>12</v>
      </c>
      <c r="T54">
        <f t="shared" si="4"/>
        <v>0</v>
      </c>
      <c r="AB54" s="4"/>
      <c r="AC54" s="4"/>
      <c r="AD54" s="3"/>
      <c r="AE54" s="4"/>
      <c r="AF54" s="4"/>
      <c r="AG54" s="3"/>
      <c r="AH54" s="4"/>
      <c r="AI54" s="4"/>
      <c r="AJ54" s="3"/>
      <c r="AK54" s="4"/>
      <c r="AL54" s="4"/>
      <c r="AM54" s="3"/>
      <c r="AN54" s="4"/>
      <c r="AO54" s="4"/>
      <c r="AP54" s="3"/>
      <c r="AQ54" s="4"/>
      <c r="AR54" s="4"/>
      <c r="AS54" s="3"/>
    </row>
    <row r="55" spans="1:55" x14ac:dyDescent="0.25">
      <c r="E55">
        <v>13</v>
      </c>
      <c r="F55">
        <v>30</v>
      </c>
      <c r="G55">
        <v>77</v>
      </c>
      <c r="H55">
        <v>15</v>
      </c>
      <c r="I55">
        <v>3.125</v>
      </c>
      <c r="J55">
        <v>2</v>
      </c>
      <c r="K55">
        <v>12</v>
      </c>
      <c r="L55">
        <v>1</v>
      </c>
      <c r="M55">
        <v>0</v>
      </c>
      <c r="N55">
        <v>8</v>
      </c>
      <c r="O55">
        <v>1</v>
      </c>
      <c r="P55">
        <v>2</v>
      </c>
      <c r="Q55">
        <v>2</v>
      </c>
      <c r="R55">
        <v>3</v>
      </c>
      <c r="S55">
        <v>0</v>
      </c>
      <c r="T55">
        <f t="shared" si="4"/>
        <v>8</v>
      </c>
      <c r="U55">
        <v>29</v>
      </c>
      <c r="V55">
        <v>7.7</v>
      </c>
      <c r="W55">
        <v>8</v>
      </c>
      <c r="X55">
        <v>5.9</v>
      </c>
      <c r="Y55">
        <v>3.1</v>
      </c>
      <c r="Z55">
        <v>50</v>
      </c>
      <c r="AA55">
        <v>100</v>
      </c>
      <c r="AB55" s="4">
        <v>10.069100000000001</v>
      </c>
      <c r="AC55" s="4">
        <v>3.7783000000000002</v>
      </c>
      <c r="AD55" s="3">
        <f t="shared" si="5"/>
        <v>37.523711155912643</v>
      </c>
      <c r="AE55" s="4">
        <v>10.0722</v>
      </c>
      <c r="AF55" s="4">
        <v>3.2955000000000001</v>
      </c>
      <c r="AG55" s="3">
        <f t="shared" si="6"/>
        <v>32.718770477154948</v>
      </c>
      <c r="AH55" s="4">
        <v>10.0036</v>
      </c>
      <c r="AI55" s="4">
        <v>3.4681999999999999</v>
      </c>
      <c r="AJ55" s="3">
        <f t="shared" si="7"/>
        <v>34.669518973169659</v>
      </c>
      <c r="AK55" s="4">
        <v>10.1372</v>
      </c>
      <c r="AL55" s="4">
        <v>4.1047000000000002</v>
      </c>
      <c r="AM55" s="3">
        <f t="shared" si="8"/>
        <v>40.491457207118344</v>
      </c>
      <c r="AN55" s="4">
        <v>10.0852</v>
      </c>
      <c r="AO55" s="4">
        <v>3.8033999999999999</v>
      </c>
      <c r="AP55" s="3">
        <f t="shared" si="9"/>
        <v>37.71268789909967</v>
      </c>
      <c r="AQ55" s="4">
        <v>10.0961</v>
      </c>
      <c r="AR55" s="4">
        <v>3.7690999999999999</v>
      </c>
      <c r="AS55" s="3">
        <f t="shared" si="10"/>
        <v>37.332237200503158</v>
      </c>
    </row>
    <row r="56" spans="1:55" x14ac:dyDescent="0.25">
      <c r="E56">
        <v>14</v>
      </c>
      <c r="I56">
        <v>0.35</v>
      </c>
      <c r="J56">
        <v>0</v>
      </c>
      <c r="L56">
        <v>0</v>
      </c>
      <c r="T56">
        <f t="shared" si="4"/>
        <v>0</v>
      </c>
      <c r="Y56">
        <v>0.2</v>
      </c>
      <c r="AB56" s="4"/>
      <c r="AC56" s="4"/>
      <c r="AD56" s="3"/>
      <c r="AE56" s="4"/>
      <c r="AF56" s="4"/>
      <c r="AG56" s="3"/>
      <c r="AH56" s="4"/>
      <c r="AI56" s="4"/>
      <c r="AJ56" s="3"/>
      <c r="AK56" s="4"/>
      <c r="AL56" s="4"/>
      <c r="AM56" s="3"/>
      <c r="AN56" s="4"/>
      <c r="AO56" s="4"/>
      <c r="AP56" s="3"/>
      <c r="AQ56" s="4"/>
      <c r="AR56" s="4"/>
      <c r="AS56" s="3"/>
    </row>
    <row r="57" spans="1:55" x14ac:dyDescent="0.25">
      <c r="E57">
        <v>15</v>
      </c>
      <c r="I57">
        <v>1.1499999999999999</v>
      </c>
      <c r="J57">
        <v>0</v>
      </c>
      <c r="L57">
        <v>4</v>
      </c>
      <c r="T57">
        <f t="shared" si="4"/>
        <v>0</v>
      </c>
      <c r="Y57">
        <v>1.1000000000000001</v>
      </c>
      <c r="AB57" s="4"/>
      <c r="AC57" s="4"/>
      <c r="AD57" s="3"/>
      <c r="AE57" s="4"/>
      <c r="AF57" s="4"/>
      <c r="AG57" s="3"/>
      <c r="AH57" s="4"/>
      <c r="AI57" s="4"/>
      <c r="AJ57" s="3"/>
      <c r="AK57" s="4"/>
      <c r="AL57" s="4"/>
      <c r="AM57" s="3"/>
      <c r="AN57" s="4"/>
      <c r="AO57" s="4"/>
      <c r="AP57" s="3"/>
      <c r="AQ57" s="4"/>
      <c r="AR57" s="4"/>
      <c r="AS57" s="3"/>
    </row>
    <row r="58" spans="1:55" x14ac:dyDescent="0.25">
      <c r="E58">
        <v>16</v>
      </c>
      <c r="F58">
        <v>30</v>
      </c>
      <c r="G58">
        <v>40</v>
      </c>
      <c r="H58">
        <v>15</v>
      </c>
      <c r="I58">
        <v>1.925</v>
      </c>
      <c r="J58">
        <v>0</v>
      </c>
      <c r="K58">
        <v>9</v>
      </c>
      <c r="L58">
        <v>5</v>
      </c>
      <c r="M58">
        <v>0</v>
      </c>
      <c r="N58">
        <v>9</v>
      </c>
      <c r="O58">
        <v>2</v>
      </c>
      <c r="P58">
        <v>0</v>
      </c>
      <c r="Q58">
        <v>0</v>
      </c>
      <c r="R58">
        <v>1</v>
      </c>
      <c r="S58">
        <v>6</v>
      </c>
      <c r="T58">
        <f t="shared" si="4"/>
        <v>9</v>
      </c>
      <c r="U58">
        <v>29</v>
      </c>
      <c r="V58">
        <v>7.7</v>
      </c>
      <c r="W58">
        <v>6</v>
      </c>
      <c r="X58">
        <v>3.8</v>
      </c>
      <c r="Y58">
        <v>1.3</v>
      </c>
      <c r="AB58" s="4"/>
      <c r="AC58" s="4"/>
      <c r="AD58" s="3"/>
      <c r="AE58" s="4"/>
      <c r="AF58" s="4"/>
      <c r="AG58" s="3"/>
      <c r="AH58" s="4"/>
      <c r="AI58" s="4"/>
      <c r="AJ58" s="3"/>
      <c r="AK58" s="4"/>
      <c r="AL58" s="4"/>
      <c r="AM58" s="3"/>
      <c r="AN58" s="4"/>
      <c r="AO58" s="4"/>
      <c r="AP58" s="3"/>
      <c r="AQ58" s="4"/>
      <c r="AR58" s="4"/>
      <c r="AS58" s="3"/>
    </row>
    <row r="59" spans="1:55" x14ac:dyDescent="0.25">
      <c r="E59">
        <v>17</v>
      </c>
      <c r="F59">
        <v>70</v>
      </c>
      <c r="G59">
        <v>30</v>
      </c>
      <c r="H59">
        <v>20</v>
      </c>
      <c r="I59">
        <v>1.125</v>
      </c>
      <c r="J59">
        <v>0</v>
      </c>
      <c r="K59">
        <v>2</v>
      </c>
      <c r="L59">
        <v>2</v>
      </c>
      <c r="M59">
        <v>0</v>
      </c>
      <c r="N59">
        <v>2</v>
      </c>
      <c r="O59">
        <v>0</v>
      </c>
      <c r="P59">
        <v>0</v>
      </c>
      <c r="Q59">
        <v>2</v>
      </c>
      <c r="R59">
        <v>0</v>
      </c>
      <c r="S59">
        <v>0</v>
      </c>
      <c r="T59">
        <f t="shared" si="4"/>
        <v>2</v>
      </c>
      <c r="U59">
        <v>30</v>
      </c>
      <c r="V59">
        <v>6.1</v>
      </c>
      <c r="W59">
        <v>24</v>
      </c>
      <c r="X59">
        <v>5.4</v>
      </c>
      <c r="Y59">
        <v>0.95</v>
      </c>
      <c r="Z59">
        <v>100</v>
      </c>
      <c r="AA59">
        <v>100</v>
      </c>
      <c r="AB59" s="4">
        <v>10.073600000000001</v>
      </c>
      <c r="AC59" s="4">
        <v>3.6619999999999999</v>
      </c>
      <c r="AD59" s="3">
        <f t="shared" si="5"/>
        <v>36.352445997458702</v>
      </c>
      <c r="AE59" s="4">
        <v>10.0763</v>
      </c>
      <c r="AF59" s="4">
        <v>3.5863999999999998</v>
      </c>
      <c r="AG59" s="3">
        <f t="shared" si="6"/>
        <v>35.592429760924134</v>
      </c>
      <c r="AH59" s="4">
        <v>10.024100000000001</v>
      </c>
      <c r="AI59" s="4">
        <v>3.2517999999999998</v>
      </c>
      <c r="AJ59" s="3">
        <f t="shared" si="7"/>
        <v>32.439820033718718</v>
      </c>
      <c r="AK59" s="4">
        <v>10.0395</v>
      </c>
      <c r="AL59" s="4">
        <v>4.3383000000000003</v>
      </c>
      <c r="AM59" s="3">
        <f t="shared" si="8"/>
        <v>43.212311370088152</v>
      </c>
      <c r="AN59" s="4">
        <v>10.0198</v>
      </c>
      <c r="AO59" s="4">
        <v>4.3110999999999997</v>
      </c>
      <c r="AP59" s="3">
        <f t="shared" si="9"/>
        <v>43.0258088983812</v>
      </c>
      <c r="AQ59" s="4">
        <v>10.1043</v>
      </c>
      <c r="AR59" s="4">
        <v>4.1167999999999996</v>
      </c>
      <c r="AS59" s="3">
        <f t="shared" si="10"/>
        <v>40.743049988618708</v>
      </c>
    </row>
    <row r="60" spans="1:55" x14ac:dyDescent="0.25">
      <c r="E60">
        <v>18</v>
      </c>
      <c r="I60">
        <v>0.4</v>
      </c>
      <c r="J60">
        <v>0</v>
      </c>
      <c r="L60">
        <v>0</v>
      </c>
      <c r="T60">
        <f t="shared" si="4"/>
        <v>0</v>
      </c>
      <c r="Y60">
        <v>0.35</v>
      </c>
      <c r="AB60" s="4"/>
      <c r="AC60" s="4"/>
      <c r="AD60" s="3"/>
      <c r="AE60" s="4"/>
      <c r="AF60" s="4"/>
      <c r="AG60" s="3"/>
      <c r="AH60" s="4"/>
      <c r="AI60" s="4"/>
      <c r="AJ60" s="3"/>
      <c r="AK60" s="4"/>
      <c r="AL60" s="4"/>
      <c r="AM60" s="3"/>
      <c r="AN60" s="4"/>
      <c r="AO60" s="4"/>
      <c r="AP60" s="3"/>
      <c r="AQ60" s="4"/>
      <c r="AR60" s="4"/>
      <c r="AS60" s="3"/>
    </row>
    <row r="61" spans="1:55" x14ac:dyDescent="0.25">
      <c r="E61">
        <v>19</v>
      </c>
      <c r="I61">
        <v>4.0999999999999996</v>
      </c>
      <c r="J61">
        <v>0</v>
      </c>
      <c r="L61">
        <v>0</v>
      </c>
      <c r="T61">
        <f t="shared" si="4"/>
        <v>0</v>
      </c>
      <c r="Y61">
        <v>3.95</v>
      </c>
      <c r="AB61" s="4"/>
      <c r="AC61" s="4"/>
      <c r="AD61" s="3"/>
      <c r="AE61" s="4"/>
      <c r="AF61" s="4"/>
      <c r="AG61" s="3"/>
      <c r="AH61" s="4"/>
      <c r="AI61" s="4"/>
      <c r="AJ61" s="3"/>
      <c r="AK61" s="4"/>
      <c r="AL61" s="4"/>
      <c r="AM61" s="3"/>
      <c r="AN61" s="4"/>
      <c r="AO61" s="4"/>
      <c r="AP61" s="3"/>
      <c r="AQ61" s="4"/>
      <c r="AR61" s="4"/>
      <c r="AS61" s="3"/>
    </row>
    <row r="62" spans="1:55" x14ac:dyDescent="0.25">
      <c r="E62">
        <v>20</v>
      </c>
      <c r="F62">
        <v>48</v>
      </c>
      <c r="G62">
        <v>68</v>
      </c>
      <c r="H62">
        <v>20</v>
      </c>
      <c r="I62">
        <v>2.8</v>
      </c>
      <c r="J62">
        <v>0</v>
      </c>
      <c r="K62">
        <v>14</v>
      </c>
      <c r="L62">
        <v>1</v>
      </c>
      <c r="M62">
        <v>0</v>
      </c>
      <c r="N62">
        <v>14</v>
      </c>
      <c r="O62">
        <v>3</v>
      </c>
      <c r="P62">
        <v>1</v>
      </c>
      <c r="Q62">
        <v>2</v>
      </c>
      <c r="R62">
        <v>1</v>
      </c>
      <c r="S62">
        <v>7</v>
      </c>
      <c r="T62">
        <f t="shared" si="4"/>
        <v>14</v>
      </c>
      <c r="U62">
        <v>23</v>
      </c>
      <c r="V62">
        <v>8</v>
      </c>
      <c r="W62">
        <v>8</v>
      </c>
      <c r="X62">
        <v>3.8</v>
      </c>
      <c r="Y62">
        <v>2.65</v>
      </c>
      <c r="AB62" s="4"/>
      <c r="AC62" s="4"/>
      <c r="AD62" s="3"/>
      <c r="AE62" s="4"/>
      <c r="AF62" s="4"/>
      <c r="AG62" s="3"/>
      <c r="AH62" s="4"/>
      <c r="AI62" s="4"/>
      <c r="AJ62" s="3"/>
      <c r="AK62" s="4"/>
      <c r="AL62" s="4"/>
      <c r="AM62" s="3"/>
      <c r="AN62" s="4"/>
      <c r="AO62" s="4"/>
      <c r="AP62" s="3"/>
      <c r="AQ62" s="4"/>
      <c r="AR62" s="4"/>
      <c r="AS62" s="3"/>
    </row>
    <row r="63" spans="1:55" x14ac:dyDescent="0.25">
      <c r="A63" s="1" t="s">
        <v>73</v>
      </c>
      <c r="B63" t="s">
        <v>41</v>
      </c>
      <c r="C63">
        <v>5</v>
      </c>
      <c r="D63">
        <v>9</v>
      </c>
      <c r="E63">
        <v>1</v>
      </c>
      <c r="F63">
        <v>70</v>
      </c>
      <c r="G63">
        <v>60</v>
      </c>
      <c r="H63">
        <v>4</v>
      </c>
      <c r="I63">
        <v>1.5249999999999999</v>
      </c>
      <c r="J63">
        <v>0</v>
      </c>
      <c r="K63">
        <v>4</v>
      </c>
      <c r="L63">
        <v>0</v>
      </c>
      <c r="M63">
        <v>0</v>
      </c>
      <c r="N63">
        <v>3</v>
      </c>
      <c r="O63">
        <v>0</v>
      </c>
      <c r="P63">
        <v>0</v>
      </c>
      <c r="Q63">
        <v>0</v>
      </c>
      <c r="R63">
        <v>1</v>
      </c>
      <c r="S63">
        <v>2</v>
      </c>
      <c r="T63">
        <f t="shared" si="4"/>
        <v>3</v>
      </c>
      <c r="U63">
        <v>32</v>
      </c>
      <c r="V63">
        <v>4.9000000000000004</v>
      </c>
      <c r="W63">
        <v>0</v>
      </c>
      <c r="X63">
        <v>0</v>
      </c>
      <c r="Y63">
        <v>1.375</v>
      </c>
      <c r="Z63">
        <v>30</v>
      </c>
      <c r="AB63" s="4">
        <v>10.4</v>
      </c>
      <c r="AC63" s="4">
        <v>3.7</v>
      </c>
      <c r="AD63" s="3">
        <f t="shared" si="5"/>
        <v>35.576923076923066</v>
      </c>
      <c r="AE63" s="4">
        <v>10.4</v>
      </c>
      <c r="AF63" s="4">
        <v>3.6</v>
      </c>
      <c r="AG63" s="3">
        <f t="shared" si="6"/>
        <v>34.615384615384613</v>
      </c>
      <c r="AH63" s="4">
        <v>10.1</v>
      </c>
      <c r="AI63" s="4">
        <v>3.6</v>
      </c>
      <c r="AJ63" s="3">
        <f t="shared" si="7"/>
        <v>35.643564356435647</v>
      </c>
      <c r="AK63" s="4"/>
      <c r="AL63" s="4"/>
      <c r="AM63" s="3"/>
      <c r="AN63" s="4"/>
      <c r="AO63" s="4"/>
      <c r="AP63" s="3"/>
      <c r="AQ63" s="4"/>
      <c r="AR63" s="4"/>
      <c r="AS63" s="3"/>
      <c r="AT63">
        <v>2999.8</v>
      </c>
      <c r="AU63">
        <v>274.5</v>
      </c>
      <c r="AV63" s="4">
        <f t="shared" ref="AV63" si="18">AT63/(AT63-AU63)</f>
        <v>1.1007228561993174</v>
      </c>
      <c r="AW63">
        <v>3000.1</v>
      </c>
      <c r="AX63">
        <v>279.89999999999998</v>
      </c>
      <c r="AY63" s="4">
        <f t="shared" ref="AY63" si="19">AW63/(AW63-AX63)</f>
        <v>1.1028968458201602</v>
      </c>
      <c r="BC63">
        <f>(AV63+AY63)/2</f>
        <v>1.1018098510097389</v>
      </c>
    </row>
    <row r="64" spans="1:55" x14ac:dyDescent="0.25">
      <c r="A64" s="1"/>
      <c r="E64">
        <v>2</v>
      </c>
      <c r="T64">
        <f t="shared" si="4"/>
        <v>0</v>
      </c>
      <c r="AB64" s="4"/>
      <c r="AC64" s="4"/>
      <c r="AD64" s="3"/>
      <c r="AE64" s="4"/>
      <c r="AF64" s="4"/>
      <c r="AG64" s="3"/>
      <c r="AH64" s="4"/>
      <c r="AI64" s="4"/>
      <c r="AJ64" s="3"/>
      <c r="AK64" s="4"/>
      <c r="AL64" s="4"/>
      <c r="AM64" s="3"/>
      <c r="AN64" s="4"/>
      <c r="AO64" s="4"/>
      <c r="AP64" s="3"/>
      <c r="AQ64" s="4"/>
      <c r="AR64" s="4"/>
      <c r="AS64" s="3"/>
    </row>
    <row r="65" spans="5:56" x14ac:dyDescent="0.25">
      <c r="E65">
        <v>3</v>
      </c>
      <c r="F65">
        <v>65</v>
      </c>
      <c r="G65">
        <v>42</v>
      </c>
      <c r="H65">
        <v>9</v>
      </c>
      <c r="I65">
        <v>1.425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f t="shared" ref="T65:T124" si="20">SUM(O65:S65)</f>
        <v>1</v>
      </c>
      <c r="U65">
        <v>0</v>
      </c>
      <c r="V65">
        <v>0</v>
      </c>
      <c r="W65">
        <v>0</v>
      </c>
      <c r="X65">
        <v>0</v>
      </c>
      <c r="Y65">
        <v>1.3</v>
      </c>
      <c r="AB65" s="4"/>
      <c r="AC65" s="4"/>
      <c r="AD65" s="3"/>
      <c r="AE65" s="4"/>
      <c r="AF65" s="4"/>
      <c r="AG65" s="3"/>
      <c r="AH65" s="4"/>
      <c r="AI65" s="4"/>
      <c r="AJ65" s="3"/>
      <c r="AK65" s="4"/>
      <c r="AL65" s="4"/>
      <c r="AM65" s="3"/>
      <c r="AN65" s="4"/>
      <c r="AO65" s="4"/>
      <c r="AP65" s="3"/>
      <c r="AQ65" s="4"/>
      <c r="AR65" s="4"/>
      <c r="AS65" s="3"/>
    </row>
    <row r="66" spans="5:56" x14ac:dyDescent="0.25">
      <c r="E66">
        <v>4</v>
      </c>
      <c r="T66">
        <f t="shared" si="20"/>
        <v>0</v>
      </c>
      <c r="AB66" s="4"/>
      <c r="AC66" s="4"/>
      <c r="AD66" s="3"/>
      <c r="AE66" s="4"/>
      <c r="AF66" s="4"/>
      <c r="AG66" s="3"/>
      <c r="AH66" s="4"/>
      <c r="AI66" s="4"/>
      <c r="AJ66" s="3"/>
      <c r="AK66" s="4"/>
      <c r="AL66" s="4"/>
      <c r="AM66" s="3"/>
      <c r="AN66" s="4"/>
      <c r="AO66" s="4"/>
      <c r="AP66" s="3"/>
      <c r="AQ66" s="4"/>
      <c r="AR66" s="4"/>
      <c r="AS66" s="3"/>
    </row>
    <row r="67" spans="5:56" x14ac:dyDescent="0.25">
      <c r="E67">
        <v>5</v>
      </c>
      <c r="F67">
        <v>45</v>
      </c>
      <c r="G67">
        <v>20</v>
      </c>
      <c r="H67">
        <v>7</v>
      </c>
      <c r="I67">
        <v>0.1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f t="shared" si="20"/>
        <v>1</v>
      </c>
      <c r="U67">
        <v>0</v>
      </c>
      <c r="V67">
        <v>0</v>
      </c>
      <c r="W67">
        <v>0</v>
      </c>
      <c r="X67">
        <v>0</v>
      </c>
      <c r="Y67">
        <v>0.1</v>
      </c>
      <c r="AB67" s="4"/>
      <c r="AC67" s="4"/>
      <c r="AD67" s="3"/>
      <c r="AE67" s="4"/>
      <c r="AF67" s="4"/>
      <c r="AG67" s="3"/>
      <c r="AH67" s="4"/>
      <c r="AI67" s="4"/>
      <c r="AJ67" s="3"/>
      <c r="AK67" s="4"/>
      <c r="AL67" s="4"/>
      <c r="AM67" s="3"/>
      <c r="AN67" s="4"/>
      <c r="AO67" s="4"/>
      <c r="AP67" s="3"/>
      <c r="AQ67" s="4"/>
      <c r="AR67" s="4"/>
      <c r="AS67" s="3"/>
    </row>
    <row r="68" spans="5:56" x14ac:dyDescent="0.25">
      <c r="E68">
        <v>6</v>
      </c>
      <c r="T68">
        <f t="shared" si="20"/>
        <v>0</v>
      </c>
      <c r="AB68" s="4"/>
      <c r="AC68" s="4"/>
      <c r="AD68" s="3"/>
      <c r="AE68" s="4"/>
      <c r="AF68" s="4"/>
      <c r="AG68" s="3"/>
      <c r="AH68" s="4"/>
      <c r="AI68" s="4"/>
      <c r="AJ68" s="3"/>
      <c r="AK68" s="4"/>
      <c r="AL68" s="4"/>
      <c r="AM68" s="3"/>
      <c r="AN68" s="4"/>
      <c r="AO68" s="4"/>
      <c r="AP68" s="3"/>
      <c r="AQ68" s="4"/>
      <c r="AR68" s="4"/>
      <c r="AS68" s="3"/>
    </row>
    <row r="69" spans="5:56" x14ac:dyDescent="0.25">
      <c r="E69">
        <v>7</v>
      </c>
      <c r="F69">
        <v>40</v>
      </c>
      <c r="G69">
        <v>46</v>
      </c>
      <c r="H69">
        <v>9</v>
      </c>
      <c r="I69">
        <v>0.6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f t="shared" si="20"/>
        <v>1</v>
      </c>
      <c r="U69">
        <v>0</v>
      </c>
      <c r="V69">
        <v>0</v>
      </c>
      <c r="W69">
        <v>0</v>
      </c>
      <c r="X69">
        <v>0</v>
      </c>
      <c r="Y69">
        <v>0.52500000000000002</v>
      </c>
      <c r="AB69" s="4"/>
      <c r="AC69" s="4"/>
      <c r="AD69" s="3"/>
      <c r="AE69" s="4"/>
      <c r="AF69" s="4"/>
      <c r="AG69" s="3"/>
      <c r="AH69" s="4"/>
      <c r="AI69" s="4"/>
      <c r="AJ69" s="3"/>
      <c r="AK69" s="4"/>
      <c r="AL69" s="4"/>
      <c r="AM69" s="3"/>
      <c r="AN69" s="4"/>
      <c r="AO69" s="4"/>
      <c r="AP69" s="3"/>
      <c r="AQ69" s="4"/>
      <c r="AR69" s="4"/>
      <c r="AS69" s="3"/>
    </row>
    <row r="70" spans="5:56" x14ac:dyDescent="0.25">
      <c r="E70">
        <v>8</v>
      </c>
      <c r="T70">
        <f t="shared" si="20"/>
        <v>0</v>
      </c>
      <c r="AB70" s="4"/>
      <c r="AC70" s="4"/>
      <c r="AD70" s="3"/>
      <c r="AE70" s="4"/>
      <c r="AF70" s="4"/>
      <c r="AG70" s="3"/>
      <c r="AH70" s="4"/>
      <c r="AI70" s="4"/>
      <c r="AJ70" s="3"/>
      <c r="AK70" s="4"/>
      <c r="AL70" s="4"/>
      <c r="AM70" s="3"/>
      <c r="AN70" s="4"/>
      <c r="AO70" s="4"/>
      <c r="AP70" s="3"/>
      <c r="AQ70" s="4"/>
      <c r="AR70" s="4"/>
      <c r="AS70" s="3"/>
    </row>
    <row r="71" spans="5:56" x14ac:dyDescent="0.25">
      <c r="E71">
        <v>9</v>
      </c>
      <c r="T71">
        <f t="shared" si="20"/>
        <v>0</v>
      </c>
      <c r="AB71" s="4"/>
      <c r="AC71" s="4"/>
      <c r="AD71" s="3"/>
      <c r="AE71" s="4"/>
      <c r="AF71" s="4"/>
      <c r="AG71" s="3"/>
      <c r="AH71" s="4"/>
      <c r="AI71" s="4"/>
      <c r="AJ71" s="3"/>
      <c r="AK71" s="4"/>
      <c r="AL71" s="4"/>
      <c r="AM71" s="3"/>
      <c r="AN71" s="4"/>
      <c r="AO71" s="4"/>
      <c r="AP71" s="3"/>
      <c r="AQ71" s="4"/>
      <c r="AR71" s="4"/>
      <c r="AS71" s="3"/>
    </row>
    <row r="72" spans="5:56" x14ac:dyDescent="0.25">
      <c r="E72">
        <v>10</v>
      </c>
      <c r="T72">
        <f t="shared" si="20"/>
        <v>0</v>
      </c>
      <c r="AB72" s="4"/>
      <c r="AC72" s="4"/>
      <c r="AD72" s="3"/>
      <c r="AE72" s="4"/>
      <c r="AF72" s="4"/>
      <c r="AG72" s="3"/>
      <c r="AH72" s="4"/>
      <c r="AI72" s="4"/>
      <c r="AJ72" s="3"/>
      <c r="AK72" s="4"/>
      <c r="AL72" s="4"/>
      <c r="AM72" s="3"/>
      <c r="AN72" s="4"/>
      <c r="AO72" s="4"/>
      <c r="AP72" s="3"/>
      <c r="AQ72" s="4"/>
      <c r="AR72" s="4"/>
      <c r="AS72" s="3"/>
    </row>
    <row r="73" spans="5:56" x14ac:dyDescent="0.25">
      <c r="E73">
        <v>11</v>
      </c>
      <c r="F73">
        <v>60</v>
      </c>
      <c r="G73">
        <v>40</v>
      </c>
      <c r="H73">
        <v>12</v>
      </c>
      <c r="I73">
        <v>0.72499999999999998</v>
      </c>
      <c r="J73">
        <v>0</v>
      </c>
      <c r="K73">
        <v>3</v>
      </c>
      <c r="L73">
        <v>5</v>
      </c>
      <c r="M73">
        <v>0</v>
      </c>
      <c r="N73">
        <v>2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20"/>
        <v>2</v>
      </c>
      <c r="U73">
        <v>35</v>
      </c>
      <c r="V73">
        <v>4.3</v>
      </c>
      <c r="W73">
        <v>0</v>
      </c>
      <c r="X73">
        <v>0</v>
      </c>
      <c r="Y73">
        <v>0.6</v>
      </c>
      <c r="Z73">
        <v>30</v>
      </c>
      <c r="AB73" s="4">
        <v>10.6</v>
      </c>
      <c r="AC73" s="4">
        <v>3.3</v>
      </c>
      <c r="AD73" s="3">
        <f t="shared" ref="AD73:AD131" si="21">100-100*((AB73-AC73)/AB73)</f>
        <v>31.132075471698116</v>
      </c>
      <c r="AE73" s="4">
        <v>10.6</v>
      </c>
      <c r="AF73" s="4">
        <v>3</v>
      </c>
      <c r="AG73" s="3">
        <f t="shared" ref="AG73:AG131" si="22">100-100*((AE73-AF73)/AE73)</f>
        <v>28.301886792452834</v>
      </c>
      <c r="AH73" s="4">
        <v>10.1</v>
      </c>
      <c r="AI73" s="4">
        <v>2.9</v>
      </c>
      <c r="AJ73" s="3">
        <f t="shared" ref="AJ73:AJ131" si="23">100-100*((AH73-AI73)/AH73)</f>
        <v>28.712871287128721</v>
      </c>
      <c r="AK73" s="4"/>
      <c r="AL73" s="4"/>
      <c r="AM73" s="3"/>
      <c r="AN73" s="4"/>
      <c r="AO73" s="4"/>
      <c r="AP73" s="3"/>
      <c r="AQ73" s="4"/>
      <c r="AR73" s="4"/>
      <c r="AS73" s="3"/>
    </row>
    <row r="74" spans="5:56" x14ac:dyDescent="0.25">
      <c r="E74">
        <v>12</v>
      </c>
      <c r="F74">
        <v>59</v>
      </c>
      <c r="G74">
        <v>68</v>
      </c>
      <c r="H74">
        <v>8</v>
      </c>
      <c r="I74">
        <v>1.2</v>
      </c>
      <c r="J74">
        <v>0</v>
      </c>
      <c r="K74">
        <v>3</v>
      </c>
      <c r="L74">
        <v>3</v>
      </c>
      <c r="M74">
        <v>0</v>
      </c>
      <c r="N74">
        <v>3</v>
      </c>
      <c r="O74">
        <v>0</v>
      </c>
      <c r="P74">
        <v>1</v>
      </c>
      <c r="Q74">
        <v>0</v>
      </c>
      <c r="R74">
        <v>1</v>
      </c>
      <c r="S74">
        <v>1</v>
      </c>
      <c r="T74">
        <f t="shared" si="20"/>
        <v>3</v>
      </c>
      <c r="U74">
        <v>16</v>
      </c>
      <c r="V74">
        <v>7</v>
      </c>
      <c r="W74">
        <v>0</v>
      </c>
      <c r="X74">
        <v>0</v>
      </c>
      <c r="Y74">
        <v>1.0249999999999999</v>
      </c>
      <c r="Z74">
        <v>50</v>
      </c>
      <c r="AB74" s="4">
        <v>10.5</v>
      </c>
      <c r="AC74" s="4">
        <v>4.0999999999999996</v>
      </c>
      <c r="AD74" s="3">
        <f t="shared" si="21"/>
        <v>39.047619047619044</v>
      </c>
      <c r="AE74" s="4">
        <v>10.4</v>
      </c>
      <c r="AF74" s="4">
        <v>3.8</v>
      </c>
      <c r="AG74" s="3">
        <f t="shared" si="22"/>
        <v>36.538461538461533</v>
      </c>
      <c r="AH74" s="4">
        <v>10.6</v>
      </c>
      <c r="AI74" s="4">
        <v>4</v>
      </c>
      <c r="AJ74" s="3">
        <f t="shared" si="23"/>
        <v>37.735849056603776</v>
      </c>
      <c r="AK74" s="4"/>
      <c r="AL74" s="4"/>
      <c r="AM74" s="3"/>
      <c r="AN74" s="4"/>
      <c r="AO74" s="4"/>
      <c r="AP74" s="3"/>
      <c r="AQ74" s="4"/>
      <c r="AR74" s="4"/>
      <c r="AS74" s="3"/>
    </row>
    <row r="75" spans="5:56" x14ac:dyDescent="0.25">
      <c r="E75">
        <v>13</v>
      </c>
      <c r="F75">
        <v>16</v>
      </c>
      <c r="G75">
        <v>30</v>
      </c>
      <c r="H75">
        <v>8</v>
      </c>
      <c r="I75">
        <v>0.25</v>
      </c>
      <c r="J75">
        <v>0</v>
      </c>
      <c r="K75">
        <v>2</v>
      </c>
      <c r="L75">
        <v>1</v>
      </c>
      <c r="M75">
        <v>0</v>
      </c>
      <c r="N75">
        <v>2</v>
      </c>
      <c r="O75">
        <v>0</v>
      </c>
      <c r="P75">
        <v>0</v>
      </c>
      <c r="Q75">
        <v>0</v>
      </c>
      <c r="R75">
        <v>2</v>
      </c>
      <c r="S75">
        <v>0</v>
      </c>
      <c r="T75">
        <f t="shared" si="20"/>
        <v>2</v>
      </c>
      <c r="U75">
        <v>6</v>
      </c>
      <c r="V75">
        <v>4.3</v>
      </c>
      <c r="W75">
        <v>0</v>
      </c>
      <c r="X75">
        <v>0</v>
      </c>
      <c r="Y75">
        <v>0.125</v>
      </c>
      <c r="Z75">
        <v>15</v>
      </c>
      <c r="AB75" s="4">
        <v>10.199999999999999</v>
      </c>
      <c r="AC75" s="4">
        <v>3.5</v>
      </c>
      <c r="AD75" s="3">
        <f t="shared" si="21"/>
        <v>34.313725490196077</v>
      </c>
      <c r="AE75" s="4">
        <v>9.9</v>
      </c>
      <c r="AF75" s="4">
        <v>3.8</v>
      </c>
      <c r="AG75" s="3">
        <f t="shared" si="22"/>
        <v>38.383838383838373</v>
      </c>
      <c r="AH75" s="4">
        <v>10.3</v>
      </c>
      <c r="AI75" s="4">
        <v>3.4</v>
      </c>
      <c r="AJ75" s="3">
        <f t="shared" si="23"/>
        <v>33.009708737864074</v>
      </c>
      <c r="AK75" s="4"/>
      <c r="AL75" s="4"/>
      <c r="AM75" s="3"/>
      <c r="AN75" s="4"/>
      <c r="AO75" s="4"/>
      <c r="AP75" s="3"/>
      <c r="AQ75" s="4"/>
      <c r="AR75" s="4"/>
      <c r="AS75" s="3"/>
    </row>
    <row r="76" spans="5:56" x14ac:dyDescent="0.25">
      <c r="E76">
        <v>14</v>
      </c>
      <c r="T76">
        <f t="shared" si="20"/>
        <v>0</v>
      </c>
      <c r="AB76" s="4"/>
      <c r="AC76" s="4"/>
      <c r="AD76" s="3"/>
      <c r="AE76" s="4"/>
      <c r="AF76" s="4"/>
      <c r="AG76" s="3"/>
      <c r="AH76" s="4"/>
      <c r="AI76" s="4"/>
      <c r="AJ76" s="3"/>
      <c r="AK76" s="4"/>
      <c r="AL76" s="4"/>
      <c r="AM76" s="3"/>
      <c r="AN76" s="4"/>
      <c r="AO76" s="4"/>
      <c r="AP76" s="3"/>
      <c r="AQ76" s="4"/>
      <c r="AR76" s="4"/>
      <c r="AS76" s="3"/>
    </row>
    <row r="77" spans="5:56" x14ac:dyDescent="0.25">
      <c r="E77">
        <v>15</v>
      </c>
      <c r="T77">
        <f t="shared" si="20"/>
        <v>0</v>
      </c>
      <c r="AB77" s="4"/>
      <c r="AC77" s="4"/>
      <c r="AD77" s="3"/>
      <c r="AE77" s="4"/>
      <c r="AF77" s="4"/>
      <c r="AG77" s="3"/>
      <c r="AH77" s="4"/>
      <c r="AI77" s="4"/>
      <c r="AJ77" s="3"/>
      <c r="AK77" s="4"/>
      <c r="AL77" s="4"/>
      <c r="AM77" s="3"/>
      <c r="AN77" s="4"/>
      <c r="AO77" s="4"/>
      <c r="AP77" s="3"/>
      <c r="AQ77" s="4"/>
      <c r="AR77" s="4"/>
      <c r="AS77" s="3"/>
    </row>
    <row r="78" spans="5:56" x14ac:dyDescent="0.25">
      <c r="E78">
        <v>16</v>
      </c>
      <c r="T78">
        <f t="shared" si="20"/>
        <v>0</v>
      </c>
      <c r="AB78" s="4"/>
      <c r="AC78" s="4"/>
      <c r="AD78" s="3"/>
      <c r="AE78" s="4"/>
      <c r="AF78" s="4"/>
      <c r="AG78" s="3"/>
      <c r="AH78" s="4"/>
      <c r="AI78" s="4"/>
      <c r="AJ78" s="3"/>
      <c r="AK78" s="4"/>
      <c r="AL78" s="4"/>
      <c r="AM78" s="3"/>
      <c r="AN78" s="4"/>
      <c r="AO78" s="4"/>
      <c r="AP78" s="3"/>
      <c r="AQ78" s="4"/>
      <c r="AR78" s="4"/>
      <c r="AS78" s="3"/>
    </row>
    <row r="79" spans="5:56" x14ac:dyDescent="0.25">
      <c r="E79">
        <v>17</v>
      </c>
      <c r="F79">
        <v>50</v>
      </c>
      <c r="G79">
        <v>30</v>
      </c>
      <c r="H79">
        <v>6</v>
      </c>
      <c r="I79">
        <v>1.425</v>
      </c>
      <c r="J79">
        <v>0</v>
      </c>
      <c r="K79">
        <v>2</v>
      </c>
      <c r="L79">
        <v>12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2</v>
      </c>
      <c r="T79">
        <f t="shared" si="20"/>
        <v>2</v>
      </c>
      <c r="U79">
        <v>26</v>
      </c>
      <c r="V79">
        <v>6</v>
      </c>
      <c r="W79">
        <v>0</v>
      </c>
      <c r="X79">
        <v>0</v>
      </c>
      <c r="Y79">
        <v>1.3</v>
      </c>
      <c r="AB79" s="4"/>
      <c r="AC79" s="4"/>
      <c r="AD79" s="3"/>
      <c r="AE79" s="4"/>
      <c r="AF79" s="4"/>
      <c r="AG79" s="3"/>
      <c r="AH79" s="4"/>
      <c r="AI79" s="4"/>
      <c r="AJ79" s="3"/>
      <c r="AK79" s="4"/>
      <c r="AL79" s="4"/>
      <c r="AM79" s="3"/>
      <c r="AN79" s="4"/>
      <c r="AO79" s="4"/>
      <c r="AP79" s="3"/>
      <c r="AQ79" s="4"/>
      <c r="AR79" s="4"/>
      <c r="AS79" s="3"/>
    </row>
    <row r="80" spans="5:56" x14ac:dyDescent="0.25">
      <c r="E80">
        <v>18</v>
      </c>
      <c r="N80">
        <v>2</v>
      </c>
      <c r="O80">
        <v>0</v>
      </c>
      <c r="P80">
        <v>0</v>
      </c>
      <c r="Q80">
        <v>0</v>
      </c>
      <c r="R80">
        <v>2</v>
      </c>
      <c r="S80">
        <v>0</v>
      </c>
      <c r="T80">
        <f t="shared" si="20"/>
        <v>2</v>
      </c>
      <c r="U80">
        <v>6</v>
      </c>
      <c r="V80">
        <v>5.6</v>
      </c>
      <c r="W80">
        <v>0</v>
      </c>
      <c r="X80">
        <v>0</v>
      </c>
      <c r="Y80">
        <v>0.22500000000000001</v>
      </c>
      <c r="Z80">
        <v>100</v>
      </c>
      <c r="AB80" s="4">
        <v>10.3</v>
      </c>
      <c r="AC80" s="4">
        <v>4.0999999999999996</v>
      </c>
      <c r="AD80" s="3">
        <f t="shared" si="21"/>
        <v>39.805825242718441</v>
      </c>
      <c r="AE80" s="4">
        <v>10.3</v>
      </c>
      <c r="AF80" s="4">
        <v>4.2</v>
      </c>
      <c r="AG80" s="3">
        <f t="shared" si="22"/>
        <v>40.77669902912622</v>
      </c>
      <c r="AH80" s="4">
        <v>10.5</v>
      </c>
      <c r="AI80" s="4">
        <v>4</v>
      </c>
      <c r="AJ80" s="3">
        <f t="shared" si="23"/>
        <v>38.095238095238095</v>
      </c>
      <c r="AK80" s="4"/>
      <c r="AL80" s="4"/>
      <c r="AM80" s="3"/>
      <c r="AN80" s="4"/>
      <c r="AO80" s="4"/>
      <c r="AP80" s="3"/>
      <c r="AQ80" s="4"/>
      <c r="AR80" s="4"/>
      <c r="AS80" s="3"/>
      <c r="BD80" t="s">
        <v>72</v>
      </c>
    </row>
    <row r="81" spans="1:55" x14ac:dyDescent="0.25">
      <c r="E81">
        <v>19</v>
      </c>
      <c r="F81">
        <v>46</v>
      </c>
      <c r="G81">
        <v>32</v>
      </c>
      <c r="H81">
        <v>10</v>
      </c>
      <c r="I81">
        <v>1.175</v>
      </c>
      <c r="J81">
        <v>0</v>
      </c>
      <c r="K81" s="10">
        <v>5</v>
      </c>
      <c r="L81">
        <v>0</v>
      </c>
      <c r="M81">
        <v>0</v>
      </c>
      <c r="N81">
        <v>5</v>
      </c>
      <c r="O81">
        <v>0</v>
      </c>
      <c r="P81">
        <v>0</v>
      </c>
      <c r="Q81">
        <v>1</v>
      </c>
      <c r="R81">
        <v>2</v>
      </c>
      <c r="S81">
        <v>2</v>
      </c>
      <c r="T81">
        <f t="shared" si="20"/>
        <v>5</v>
      </c>
      <c r="U81">
        <v>6</v>
      </c>
      <c r="V81">
        <v>4.5999999999999996</v>
      </c>
      <c r="W81">
        <v>0</v>
      </c>
      <c r="X81">
        <v>0</v>
      </c>
      <c r="Y81">
        <v>1</v>
      </c>
      <c r="Z81">
        <v>40</v>
      </c>
      <c r="AB81" s="4">
        <v>10.1</v>
      </c>
      <c r="AC81" s="4">
        <v>3.9</v>
      </c>
      <c r="AD81" s="3">
        <f t="shared" si="21"/>
        <v>38.613861386138616</v>
      </c>
      <c r="AE81" s="4">
        <v>10</v>
      </c>
      <c r="AF81" s="4">
        <v>4.3</v>
      </c>
      <c r="AG81" s="3">
        <f t="shared" si="22"/>
        <v>42.999999999999993</v>
      </c>
      <c r="AH81" s="4">
        <v>10.3</v>
      </c>
      <c r="AI81" s="4">
        <v>4</v>
      </c>
      <c r="AJ81" s="3">
        <f t="shared" si="23"/>
        <v>38.834951456310677</v>
      </c>
      <c r="AK81" s="4"/>
      <c r="AL81" s="4"/>
      <c r="AM81" s="3"/>
      <c r="AN81" s="4"/>
      <c r="AO81" s="4"/>
      <c r="AP81" s="3"/>
      <c r="AQ81" s="4"/>
      <c r="AR81" s="4"/>
      <c r="AS81" s="3"/>
    </row>
    <row r="82" spans="1:55" x14ac:dyDescent="0.25">
      <c r="E82">
        <v>20</v>
      </c>
      <c r="T82">
        <f t="shared" si="20"/>
        <v>0</v>
      </c>
      <c r="AB82" s="4"/>
      <c r="AC82" s="4"/>
      <c r="AD82" s="3"/>
      <c r="AE82" s="4"/>
      <c r="AF82" s="4"/>
      <c r="AG82" s="3"/>
      <c r="AH82" s="4"/>
      <c r="AI82" s="4"/>
      <c r="AJ82" s="3"/>
      <c r="AK82" s="4"/>
      <c r="AL82" s="4"/>
      <c r="AM82" s="3"/>
      <c r="AN82" s="4"/>
      <c r="AO82" s="4"/>
      <c r="AP82" s="3"/>
      <c r="AQ82" s="4"/>
      <c r="AR82" s="4"/>
      <c r="AS82" s="3"/>
    </row>
    <row r="83" spans="1:55" x14ac:dyDescent="0.25">
      <c r="A83" s="1"/>
      <c r="B83" t="s">
        <v>32</v>
      </c>
      <c r="C83">
        <v>5</v>
      </c>
      <c r="D83">
        <v>7</v>
      </c>
      <c r="E83">
        <v>1</v>
      </c>
      <c r="F83">
        <v>80</v>
      </c>
      <c r="G83">
        <v>70</v>
      </c>
      <c r="H83">
        <v>20</v>
      </c>
      <c r="I83">
        <v>5.625</v>
      </c>
      <c r="J83">
        <v>0</v>
      </c>
      <c r="K83">
        <v>20</v>
      </c>
      <c r="L83">
        <v>0</v>
      </c>
      <c r="M83">
        <v>0</v>
      </c>
      <c r="N83">
        <v>20</v>
      </c>
      <c r="O83">
        <v>9</v>
      </c>
      <c r="P83">
        <v>2</v>
      </c>
      <c r="Q83">
        <v>0</v>
      </c>
      <c r="R83">
        <v>3</v>
      </c>
      <c r="S83">
        <v>6</v>
      </c>
      <c r="T83">
        <f t="shared" si="20"/>
        <v>20</v>
      </c>
      <c r="U83">
        <v>34</v>
      </c>
      <c r="V83">
        <v>7.3</v>
      </c>
      <c r="W83">
        <v>11</v>
      </c>
      <c r="X83">
        <v>5.2</v>
      </c>
      <c r="Y83">
        <v>5.55</v>
      </c>
      <c r="AB83" s="4"/>
      <c r="AC83" s="4"/>
      <c r="AD83" s="3"/>
      <c r="AE83" s="4"/>
      <c r="AF83" s="4"/>
      <c r="AG83" s="3"/>
      <c r="AH83" s="4"/>
      <c r="AI83" s="4"/>
      <c r="AJ83" s="3"/>
      <c r="AK83" s="4"/>
      <c r="AL83" s="4"/>
      <c r="AM83" s="3"/>
      <c r="AN83" s="4"/>
      <c r="AO83" s="4"/>
      <c r="AP83" s="3"/>
      <c r="AQ83" s="4"/>
      <c r="AR83" s="4"/>
      <c r="AS83" s="3"/>
      <c r="AT83" s="8">
        <v>3000.3</v>
      </c>
      <c r="AU83" s="8">
        <v>256.7</v>
      </c>
      <c r="AV83" s="4">
        <f t="shared" ref="AV83" si="24">AT83/(AT83-AU83)</f>
        <v>1.0935632016328911</v>
      </c>
      <c r="AW83" s="8">
        <v>3000</v>
      </c>
      <c r="AX83" s="8">
        <v>272.5</v>
      </c>
      <c r="AY83" s="4">
        <f t="shared" ref="AY83" si="25">AW83/(AW83-AX83)</f>
        <v>1.0999083409715857</v>
      </c>
      <c r="AZ83" s="8">
        <v>3000.3</v>
      </c>
      <c r="BA83" s="8">
        <v>286.5</v>
      </c>
      <c r="BB83" s="4">
        <f t="shared" ref="BB83" si="26">AZ83/(AZ83-BA83)</f>
        <v>1.1055715233252266</v>
      </c>
      <c r="BC83" s="4">
        <f t="shared" ref="BC83" si="27">(AV83+AY83+BB83)/3</f>
        <v>1.0996810219765678</v>
      </c>
    </row>
    <row r="84" spans="1:55" x14ac:dyDescent="0.25">
      <c r="E84">
        <v>2</v>
      </c>
      <c r="F84">
        <v>50</v>
      </c>
      <c r="G84">
        <v>60</v>
      </c>
      <c r="H84">
        <v>15</v>
      </c>
      <c r="I84">
        <v>1.925</v>
      </c>
      <c r="J84">
        <v>0</v>
      </c>
      <c r="K84">
        <v>5</v>
      </c>
      <c r="L84">
        <v>1</v>
      </c>
      <c r="M84">
        <v>0</v>
      </c>
      <c r="N84">
        <v>5</v>
      </c>
      <c r="O84">
        <v>4</v>
      </c>
      <c r="P84">
        <v>1</v>
      </c>
      <c r="Q84">
        <v>0</v>
      </c>
      <c r="R84">
        <v>0</v>
      </c>
      <c r="S84">
        <v>0</v>
      </c>
      <c r="T84">
        <f t="shared" si="20"/>
        <v>5</v>
      </c>
      <c r="U84">
        <v>39</v>
      </c>
      <c r="V84">
        <v>7.3</v>
      </c>
      <c r="W84">
        <v>7</v>
      </c>
      <c r="X84">
        <v>4.0999999999999996</v>
      </c>
      <c r="Y84">
        <v>1.7</v>
      </c>
      <c r="Z84">
        <v>30</v>
      </c>
      <c r="AA84">
        <v>30</v>
      </c>
      <c r="AB84" s="4">
        <v>10.0799</v>
      </c>
      <c r="AC84" s="4">
        <v>3.4767999999999999</v>
      </c>
      <c r="AD84" s="3">
        <f t="shared" si="21"/>
        <v>34.492405678627762</v>
      </c>
      <c r="AE84" s="4">
        <v>10.0962</v>
      </c>
      <c r="AF84" s="4">
        <v>3.1682999999999999</v>
      </c>
      <c r="AG84" s="3">
        <f t="shared" si="22"/>
        <v>31.381113686337443</v>
      </c>
      <c r="AH84" s="4">
        <v>10.081899999999999</v>
      </c>
      <c r="AI84" s="4">
        <v>2.8121999999999998</v>
      </c>
      <c r="AJ84" s="3">
        <f t="shared" si="23"/>
        <v>27.893551810670601</v>
      </c>
      <c r="AK84" s="4">
        <v>10.051299999999999</v>
      </c>
      <c r="AL84" s="4">
        <v>3.6951999999999998</v>
      </c>
      <c r="AM84" s="3">
        <f t="shared" ref="AM84:AM131" si="28">100-100*((AK84-AL84)/AK84)</f>
        <v>36.763403738819854</v>
      </c>
      <c r="AN84" s="4">
        <v>10.0686</v>
      </c>
      <c r="AO84" s="4">
        <v>3.6556999999999999</v>
      </c>
      <c r="AP84" s="3">
        <f t="shared" ref="AP84:AP131" si="29">100-100*((AN84-AO84)/AN84)</f>
        <v>36.307927616550458</v>
      </c>
      <c r="AQ84" s="4">
        <v>10.045999999999999</v>
      </c>
      <c r="AR84" s="4">
        <v>3.9622000000000002</v>
      </c>
      <c r="AS84" s="3">
        <f t="shared" ref="AS84:AS131" si="30">100-100*((AQ84-AR84)/AQ84)</f>
        <v>39.440573362532362</v>
      </c>
    </row>
    <row r="85" spans="1:55" x14ac:dyDescent="0.25">
      <c r="E85">
        <v>3</v>
      </c>
      <c r="I85">
        <v>1.35</v>
      </c>
      <c r="J85">
        <v>0</v>
      </c>
      <c r="L85">
        <v>1</v>
      </c>
      <c r="T85">
        <f t="shared" si="20"/>
        <v>0</v>
      </c>
      <c r="Y85">
        <v>1.35</v>
      </c>
      <c r="AB85" s="4"/>
      <c r="AC85" s="4"/>
      <c r="AD85" s="3"/>
      <c r="AE85" s="4"/>
      <c r="AF85" s="4"/>
      <c r="AG85" s="3"/>
      <c r="AH85" s="4"/>
      <c r="AI85" s="4"/>
      <c r="AJ85" s="3"/>
      <c r="AK85" s="4"/>
      <c r="AL85" s="4"/>
      <c r="AM85" s="3"/>
      <c r="AN85" s="4"/>
      <c r="AO85" s="4"/>
      <c r="AP85" s="3"/>
      <c r="AQ85" s="4"/>
      <c r="AR85" s="4"/>
      <c r="AS85" s="3"/>
    </row>
    <row r="86" spans="1:55" x14ac:dyDescent="0.25">
      <c r="E86">
        <v>4</v>
      </c>
      <c r="I86">
        <v>2.4</v>
      </c>
      <c r="J86">
        <v>0</v>
      </c>
      <c r="L86">
        <v>1</v>
      </c>
      <c r="T86">
        <f t="shared" si="20"/>
        <v>0</v>
      </c>
      <c r="Y86">
        <v>2.35</v>
      </c>
      <c r="AB86" s="4"/>
      <c r="AC86" s="4"/>
      <c r="AD86" s="3"/>
      <c r="AE86" s="4"/>
      <c r="AF86" s="4"/>
      <c r="AG86" s="3"/>
      <c r="AH86" s="4"/>
      <c r="AI86" s="4"/>
      <c r="AJ86" s="3"/>
      <c r="AK86" s="4"/>
      <c r="AL86" s="4"/>
      <c r="AM86" s="3"/>
      <c r="AN86" s="4"/>
      <c r="AO86" s="4"/>
      <c r="AP86" s="3"/>
      <c r="AQ86" s="4"/>
      <c r="AR86" s="4"/>
      <c r="AS86" s="3"/>
    </row>
    <row r="87" spans="1:55" x14ac:dyDescent="0.25">
      <c r="E87">
        <v>5</v>
      </c>
      <c r="F87">
        <v>80</v>
      </c>
      <c r="G87">
        <v>74</v>
      </c>
      <c r="H87">
        <v>20</v>
      </c>
      <c r="I87">
        <v>4.2</v>
      </c>
      <c r="J87">
        <v>0</v>
      </c>
      <c r="K87">
        <v>8</v>
      </c>
      <c r="L87">
        <v>3</v>
      </c>
      <c r="M87">
        <v>0</v>
      </c>
      <c r="N87">
        <v>8</v>
      </c>
      <c r="O87">
        <v>6</v>
      </c>
      <c r="P87">
        <v>1</v>
      </c>
      <c r="Q87">
        <v>0</v>
      </c>
      <c r="R87">
        <v>1</v>
      </c>
      <c r="S87">
        <v>0</v>
      </c>
      <c r="T87">
        <f t="shared" si="20"/>
        <v>8</v>
      </c>
      <c r="U87">
        <v>37</v>
      </c>
      <c r="V87">
        <v>7.7</v>
      </c>
      <c r="W87">
        <v>13</v>
      </c>
      <c r="X87">
        <v>6.2</v>
      </c>
      <c r="Y87">
        <v>4.2</v>
      </c>
      <c r="Z87">
        <v>10</v>
      </c>
      <c r="AA87">
        <v>30</v>
      </c>
      <c r="AB87" s="4">
        <v>10.1678</v>
      </c>
      <c r="AC87" s="4">
        <v>3.3912</v>
      </c>
      <c r="AD87" s="3">
        <f t="shared" si="21"/>
        <v>33.352347607151984</v>
      </c>
      <c r="AE87" s="4">
        <v>10.028</v>
      </c>
      <c r="AF87" s="4">
        <v>3.2953000000000001</v>
      </c>
      <c r="AG87" s="3">
        <f t="shared" si="22"/>
        <v>32.860989230155567</v>
      </c>
      <c r="AH87" s="4">
        <v>10.008100000000001</v>
      </c>
      <c r="AI87" s="4">
        <v>3.6444999999999999</v>
      </c>
      <c r="AJ87" s="3">
        <f t="shared" si="23"/>
        <v>36.415503442211808</v>
      </c>
      <c r="AK87" s="4">
        <v>10.1053</v>
      </c>
      <c r="AL87" s="4">
        <v>3.9514999999999998</v>
      </c>
      <c r="AM87" s="3">
        <f t="shared" si="28"/>
        <v>39.103242852760424</v>
      </c>
      <c r="AN87" s="4">
        <v>10.0364</v>
      </c>
      <c r="AO87" s="4">
        <v>3.8382999999999998</v>
      </c>
      <c r="AP87" s="3">
        <f t="shared" si="29"/>
        <v>38.243792594954364</v>
      </c>
      <c r="AQ87" s="4">
        <v>10.058199999999999</v>
      </c>
      <c r="AR87" s="4">
        <v>4.1166999999999998</v>
      </c>
      <c r="AS87" s="3">
        <f t="shared" si="30"/>
        <v>40.928794416495997</v>
      </c>
    </row>
    <row r="88" spans="1:55" x14ac:dyDescent="0.25">
      <c r="E88">
        <v>6</v>
      </c>
      <c r="F88">
        <v>50</v>
      </c>
      <c r="G88">
        <v>55</v>
      </c>
      <c r="H88">
        <v>17</v>
      </c>
      <c r="I88">
        <v>2.7250000000000001</v>
      </c>
      <c r="J88">
        <v>0</v>
      </c>
      <c r="K88">
        <v>16</v>
      </c>
      <c r="L88">
        <v>0</v>
      </c>
      <c r="M88">
        <v>0</v>
      </c>
      <c r="N88">
        <v>16</v>
      </c>
      <c r="O88">
        <v>9</v>
      </c>
      <c r="P88">
        <v>1</v>
      </c>
      <c r="Q88">
        <v>2</v>
      </c>
      <c r="R88">
        <v>0</v>
      </c>
      <c r="S88">
        <v>4</v>
      </c>
      <c r="T88">
        <f t="shared" si="20"/>
        <v>16</v>
      </c>
      <c r="U88">
        <v>17</v>
      </c>
      <c r="V88">
        <v>6.9</v>
      </c>
      <c r="W88">
        <v>8</v>
      </c>
      <c r="X88">
        <v>5.2</v>
      </c>
      <c r="Y88">
        <v>3.6</v>
      </c>
      <c r="AB88" s="4"/>
      <c r="AC88" s="4"/>
      <c r="AD88" s="3"/>
      <c r="AE88" s="4"/>
      <c r="AF88" s="4"/>
      <c r="AG88" s="3"/>
      <c r="AH88" s="4"/>
      <c r="AI88" s="4"/>
      <c r="AJ88" s="3"/>
      <c r="AK88" s="4"/>
      <c r="AL88" s="4"/>
      <c r="AM88" s="3"/>
      <c r="AN88" s="4"/>
      <c r="AO88" s="4"/>
      <c r="AP88" s="3"/>
      <c r="AQ88" s="4"/>
      <c r="AR88" s="4"/>
      <c r="AS88" s="3"/>
    </row>
    <row r="89" spans="1:55" x14ac:dyDescent="0.25">
      <c r="E89">
        <v>7</v>
      </c>
      <c r="I89">
        <v>5.75</v>
      </c>
      <c r="J89">
        <v>0</v>
      </c>
      <c r="L89">
        <v>0</v>
      </c>
      <c r="T89">
        <f t="shared" si="20"/>
        <v>0</v>
      </c>
      <c r="Y89">
        <v>5.6</v>
      </c>
      <c r="AB89" s="4"/>
      <c r="AC89" s="4"/>
      <c r="AD89" s="3"/>
      <c r="AE89" s="4"/>
      <c r="AF89" s="4"/>
      <c r="AG89" s="3"/>
      <c r="AH89" s="4"/>
      <c r="AI89" s="4"/>
      <c r="AJ89" s="3"/>
      <c r="AK89" s="4"/>
      <c r="AL89" s="4"/>
      <c r="AM89" s="3"/>
      <c r="AN89" s="4"/>
      <c r="AO89" s="4"/>
      <c r="AP89" s="3"/>
      <c r="AQ89" s="4"/>
      <c r="AR89" s="4"/>
      <c r="AS89" s="3"/>
    </row>
    <row r="90" spans="1:55" x14ac:dyDescent="0.25">
      <c r="E90">
        <v>8</v>
      </c>
      <c r="F90">
        <v>74</v>
      </c>
      <c r="G90">
        <v>70</v>
      </c>
      <c r="H90">
        <v>20</v>
      </c>
      <c r="I90">
        <v>6.9</v>
      </c>
      <c r="J90">
        <v>0</v>
      </c>
      <c r="K90">
        <v>12</v>
      </c>
      <c r="L90">
        <v>1</v>
      </c>
      <c r="M90">
        <v>0</v>
      </c>
      <c r="N90">
        <v>11</v>
      </c>
      <c r="O90">
        <v>6</v>
      </c>
      <c r="P90">
        <v>2</v>
      </c>
      <c r="Q90">
        <v>2</v>
      </c>
      <c r="R90">
        <v>1</v>
      </c>
      <c r="S90">
        <v>0</v>
      </c>
      <c r="T90">
        <f t="shared" si="20"/>
        <v>11</v>
      </c>
      <c r="U90">
        <v>30</v>
      </c>
      <c r="V90">
        <v>8.9</v>
      </c>
      <c r="W90">
        <v>9</v>
      </c>
      <c r="X90">
        <v>4.3</v>
      </c>
      <c r="Y90">
        <v>6.9</v>
      </c>
      <c r="Z90">
        <v>50</v>
      </c>
      <c r="AA90">
        <v>100</v>
      </c>
      <c r="AB90" s="4">
        <v>10.221500000000001</v>
      </c>
      <c r="AC90" s="4">
        <v>3.5411000000000001</v>
      </c>
      <c r="AD90" s="3">
        <f t="shared" si="21"/>
        <v>34.643643300885387</v>
      </c>
      <c r="AE90" s="4">
        <v>10.0015</v>
      </c>
      <c r="AF90" s="4">
        <v>3.5630999999999999</v>
      </c>
      <c r="AG90" s="3">
        <f t="shared" si="22"/>
        <v>35.62565615157726</v>
      </c>
      <c r="AH90" s="4">
        <v>10.0229</v>
      </c>
      <c r="AI90" s="4">
        <v>3.4525999999999999</v>
      </c>
      <c r="AJ90" s="3">
        <f t="shared" si="23"/>
        <v>34.447116104121562</v>
      </c>
      <c r="AK90" s="4">
        <v>10.0877</v>
      </c>
      <c r="AL90" s="4">
        <v>4.6623000000000001</v>
      </c>
      <c r="AM90" s="3">
        <f t="shared" si="28"/>
        <v>46.217671025109787</v>
      </c>
      <c r="AN90" s="4">
        <v>10.117000000000001</v>
      </c>
      <c r="AO90" s="4">
        <v>4.0033000000000003</v>
      </c>
      <c r="AP90" s="3">
        <f t="shared" si="29"/>
        <v>39.570030641494512</v>
      </c>
      <c r="AQ90" s="4">
        <v>10.075100000000001</v>
      </c>
      <c r="AR90" s="4">
        <v>3.7732999999999999</v>
      </c>
      <c r="AS90" s="3">
        <f t="shared" si="30"/>
        <v>37.451737451737444</v>
      </c>
    </row>
    <row r="91" spans="1:55" x14ac:dyDescent="0.25">
      <c r="E91">
        <v>9</v>
      </c>
      <c r="I91">
        <v>5.85</v>
      </c>
      <c r="J91">
        <v>0</v>
      </c>
      <c r="L91">
        <v>0</v>
      </c>
      <c r="T91">
        <f t="shared" si="20"/>
        <v>0</v>
      </c>
      <c r="Y91">
        <v>5.75</v>
      </c>
      <c r="AB91" s="4"/>
      <c r="AC91" s="4"/>
      <c r="AD91" s="3"/>
      <c r="AE91" s="4"/>
      <c r="AF91" s="4"/>
      <c r="AG91" s="3"/>
      <c r="AH91" s="4"/>
      <c r="AI91" s="4"/>
      <c r="AJ91" s="3"/>
      <c r="AK91" s="4"/>
      <c r="AL91" s="4"/>
      <c r="AM91" s="3"/>
      <c r="AN91" s="4"/>
      <c r="AO91" s="4"/>
      <c r="AP91" s="3"/>
      <c r="AQ91" s="4"/>
      <c r="AR91" s="4"/>
      <c r="AS91" s="3"/>
    </row>
    <row r="92" spans="1:55" x14ac:dyDescent="0.25">
      <c r="E92">
        <v>10</v>
      </c>
      <c r="F92">
        <v>70</v>
      </c>
      <c r="G92">
        <v>86</v>
      </c>
      <c r="H92">
        <v>20</v>
      </c>
      <c r="I92">
        <v>5.6</v>
      </c>
      <c r="J92">
        <v>0</v>
      </c>
      <c r="K92">
        <v>13</v>
      </c>
      <c r="L92">
        <v>1</v>
      </c>
      <c r="M92">
        <v>0</v>
      </c>
      <c r="N92">
        <v>13</v>
      </c>
      <c r="O92">
        <v>2</v>
      </c>
      <c r="P92">
        <v>5</v>
      </c>
      <c r="Q92">
        <v>4</v>
      </c>
      <c r="R92">
        <v>0</v>
      </c>
      <c r="S92">
        <v>2</v>
      </c>
      <c r="T92">
        <f t="shared" si="20"/>
        <v>13</v>
      </c>
      <c r="U92">
        <v>28</v>
      </c>
      <c r="V92">
        <v>6.4</v>
      </c>
      <c r="W92">
        <v>9</v>
      </c>
      <c r="X92">
        <v>5.3</v>
      </c>
      <c r="Y92">
        <v>5.4</v>
      </c>
      <c r="AB92" s="4"/>
      <c r="AC92" s="4"/>
      <c r="AD92" s="3"/>
      <c r="AE92" s="4"/>
      <c r="AF92" s="4"/>
      <c r="AG92" s="3"/>
      <c r="AH92" s="4"/>
      <c r="AI92" s="4"/>
      <c r="AJ92" s="3"/>
      <c r="AK92" s="4"/>
      <c r="AL92" s="4"/>
      <c r="AM92" s="3"/>
      <c r="AN92" s="4"/>
      <c r="AO92" s="4"/>
      <c r="AP92" s="3"/>
      <c r="AQ92" s="4"/>
      <c r="AR92" s="4"/>
      <c r="AS92" s="3"/>
    </row>
    <row r="93" spans="1:55" x14ac:dyDescent="0.25">
      <c r="E93">
        <v>11</v>
      </c>
      <c r="F93">
        <v>60</v>
      </c>
      <c r="G93">
        <v>60</v>
      </c>
      <c r="H93">
        <v>20</v>
      </c>
      <c r="I93">
        <v>5.2249999999999996</v>
      </c>
      <c r="J93">
        <v>1</v>
      </c>
      <c r="K93">
        <v>11</v>
      </c>
      <c r="L93">
        <v>1</v>
      </c>
      <c r="M93">
        <v>0</v>
      </c>
      <c r="N93">
        <v>11</v>
      </c>
      <c r="O93">
        <v>6</v>
      </c>
      <c r="P93">
        <v>2</v>
      </c>
      <c r="Q93">
        <v>0</v>
      </c>
      <c r="R93">
        <v>3</v>
      </c>
      <c r="S93">
        <v>0</v>
      </c>
      <c r="T93">
        <f t="shared" si="20"/>
        <v>11</v>
      </c>
      <c r="U93">
        <v>24</v>
      </c>
      <c r="V93">
        <v>7.6</v>
      </c>
      <c r="W93">
        <v>11</v>
      </c>
      <c r="X93">
        <v>6.5</v>
      </c>
      <c r="Y93">
        <v>5.15</v>
      </c>
      <c r="Z93">
        <v>50</v>
      </c>
      <c r="AA93">
        <v>50</v>
      </c>
      <c r="AB93" s="4">
        <v>10.078799999999999</v>
      </c>
      <c r="AC93" s="4">
        <v>3.8782000000000001</v>
      </c>
      <c r="AD93" s="3">
        <f t="shared" si="21"/>
        <v>38.478787157201253</v>
      </c>
      <c r="AE93" s="4">
        <v>10.066599999999999</v>
      </c>
      <c r="AF93" s="4">
        <v>3.5141</v>
      </c>
      <c r="AG93" s="3">
        <f t="shared" si="22"/>
        <v>34.908509327876345</v>
      </c>
      <c r="AH93" s="4">
        <v>10.073399999999999</v>
      </c>
      <c r="AI93" s="4">
        <v>3.3631000000000002</v>
      </c>
      <c r="AJ93" s="3">
        <f t="shared" si="23"/>
        <v>33.385947147934175</v>
      </c>
      <c r="AK93" s="4">
        <v>10.019500000000001</v>
      </c>
      <c r="AL93" s="4">
        <v>3.9319999999999999</v>
      </c>
      <c r="AM93" s="3">
        <f t="shared" si="28"/>
        <v>39.24347522331454</v>
      </c>
      <c r="AN93" s="4">
        <v>10.087300000000001</v>
      </c>
      <c r="AO93" s="4">
        <v>3.8338000000000001</v>
      </c>
      <c r="AP93" s="3">
        <f t="shared" si="29"/>
        <v>38.006205823163775</v>
      </c>
      <c r="AQ93" s="4">
        <v>10.038</v>
      </c>
      <c r="AR93" s="4">
        <v>3.7048000000000001</v>
      </c>
      <c r="AS93" s="3">
        <f t="shared" si="30"/>
        <v>36.907750547917914</v>
      </c>
    </row>
    <row r="94" spans="1:55" x14ac:dyDescent="0.25">
      <c r="E94">
        <v>12</v>
      </c>
      <c r="I94">
        <v>3.85</v>
      </c>
      <c r="J94">
        <v>0</v>
      </c>
      <c r="L94">
        <v>0</v>
      </c>
      <c r="T94">
        <f t="shared" si="20"/>
        <v>0</v>
      </c>
      <c r="Y94">
        <v>3.75</v>
      </c>
      <c r="AB94" s="4"/>
      <c r="AC94" s="4"/>
      <c r="AD94" s="3"/>
      <c r="AE94" s="4"/>
      <c r="AF94" s="4"/>
      <c r="AG94" s="3"/>
      <c r="AH94" s="4"/>
      <c r="AI94" s="4"/>
      <c r="AJ94" s="3"/>
      <c r="AK94" s="4"/>
      <c r="AL94" s="4"/>
      <c r="AM94" s="3"/>
      <c r="AN94" s="4"/>
      <c r="AO94" s="4"/>
      <c r="AP94" s="3"/>
      <c r="AQ94" s="4"/>
      <c r="AR94" s="4"/>
      <c r="AS94" s="3"/>
    </row>
    <row r="95" spans="1:55" x14ac:dyDescent="0.25">
      <c r="E95">
        <v>13</v>
      </c>
      <c r="I95">
        <v>2.95</v>
      </c>
      <c r="J95">
        <v>0</v>
      </c>
      <c r="L95">
        <v>1</v>
      </c>
      <c r="T95">
        <f t="shared" si="20"/>
        <v>0</v>
      </c>
      <c r="Y95">
        <v>2.85</v>
      </c>
      <c r="AB95" s="4"/>
      <c r="AC95" s="4"/>
      <c r="AD95" s="3"/>
      <c r="AE95" s="4"/>
      <c r="AF95" s="4"/>
      <c r="AG95" s="3"/>
      <c r="AH95" s="4"/>
      <c r="AI95" s="4"/>
      <c r="AJ95" s="3"/>
      <c r="AK95" s="4"/>
      <c r="AL95" s="4"/>
      <c r="AM95" s="3"/>
      <c r="AN95" s="4"/>
      <c r="AO95" s="4"/>
      <c r="AP95" s="3"/>
      <c r="AQ95" s="4"/>
      <c r="AR95" s="4"/>
      <c r="AS95" s="3"/>
    </row>
    <row r="96" spans="1:55" x14ac:dyDescent="0.25">
      <c r="E96">
        <v>14</v>
      </c>
      <c r="F96">
        <v>60</v>
      </c>
      <c r="G96">
        <v>80</v>
      </c>
      <c r="H96">
        <v>20</v>
      </c>
      <c r="I96">
        <v>6.8</v>
      </c>
      <c r="J96">
        <v>0</v>
      </c>
      <c r="K96">
        <v>16</v>
      </c>
      <c r="L96">
        <v>1</v>
      </c>
      <c r="M96">
        <v>0</v>
      </c>
      <c r="N96">
        <v>16</v>
      </c>
      <c r="O96">
        <v>5</v>
      </c>
      <c r="P96">
        <v>4</v>
      </c>
      <c r="Q96">
        <v>4</v>
      </c>
      <c r="R96">
        <v>3</v>
      </c>
      <c r="S96">
        <v>0</v>
      </c>
      <c r="T96">
        <f t="shared" si="20"/>
        <v>16</v>
      </c>
      <c r="U96">
        <v>31</v>
      </c>
      <c r="V96">
        <v>9</v>
      </c>
      <c r="W96">
        <v>7</v>
      </c>
      <c r="X96">
        <v>4.5</v>
      </c>
      <c r="Y96">
        <v>6.55</v>
      </c>
      <c r="AB96" s="4"/>
      <c r="AC96" s="4"/>
      <c r="AD96" s="3"/>
      <c r="AE96" s="4"/>
      <c r="AF96" s="4"/>
      <c r="AG96" s="3"/>
      <c r="AH96" s="4"/>
      <c r="AI96" s="4"/>
      <c r="AJ96" s="3"/>
      <c r="AK96" s="4"/>
      <c r="AL96" s="4"/>
      <c r="AM96" s="3"/>
      <c r="AN96" s="4"/>
      <c r="AO96" s="4"/>
      <c r="AP96" s="3"/>
      <c r="AQ96" s="4"/>
      <c r="AR96" s="4"/>
      <c r="AS96" s="3"/>
    </row>
    <row r="97" spans="1:55" x14ac:dyDescent="0.25">
      <c r="E97">
        <v>15</v>
      </c>
      <c r="F97">
        <v>74</v>
      </c>
      <c r="G97">
        <v>80</v>
      </c>
      <c r="H97">
        <v>20</v>
      </c>
      <c r="I97">
        <v>5.4</v>
      </c>
      <c r="J97">
        <v>2</v>
      </c>
      <c r="K97">
        <v>13</v>
      </c>
      <c r="L97">
        <v>3</v>
      </c>
      <c r="M97">
        <v>0</v>
      </c>
      <c r="N97">
        <v>11</v>
      </c>
      <c r="O97">
        <v>7</v>
      </c>
      <c r="P97">
        <v>0</v>
      </c>
      <c r="Q97">
        <v>1</v>
      </c>
      <c r="R97">
        <v>2</v>
      </c>
      <c r="S97">
        <v>1</v>
      </c>
      <c r="T97">
        <f t="shared" si="20"/>
        <v>11</v>
      </c>
      <c r="U97">
        <v>32</v>
      </c>
      <c r="V97">
        <v>8.3000000000000007</v>
      </c>
      <c r="W97">
        <v>14</v>
      </c>
      <c r="X97">
        <v>4.7</v>
      </c>
      <c r="Y97">
        <v>5.15</v>
      </c>
      <c r="Z97">
        <v>30</v>
      </c>
      <c r="AA97">
        <v>30</v>
      </c>
      <c r="AB97" s="4">
        <v>10.209199999999999</v>
      </c>
      <c r="AC97" s="4">
        <v>3.2707000000000002</v>
      </c>
      <c r="AD97" s="3">
        <f t="shared" si="21"/>
        <v>32.036790345962459</v>
      </c>
      <c r="AE97" s="4">
        <v>10.0648</v>
      </c>
      <c r="AF97" s="4">
        <v>3.3833000000000002</v>
      </c>
      <c r="AG97" s="3">
        <f t="shared" si="22"/>
        <v>33.615173674588675</v>
      </c>
      <c r="AH97" s="4">
        <v>10.2766</v>
      </c>
      <c r="AI97" s="4">
        <v>3.927</v>
      </c>
      <c r="AJ97" s="3">
        <f t="shared" si="23"/>
        <v>38.213027655061005</v>
      </c>
      <c r="AK97" s="4">
        <v>10.0625</v>
      </c>
      <c r="AL97" s="4">
        <v>3.9319000000000002</v>
      </c>
      <c r="AM97" s="3">
        <f t="shared" si="28"/>
        <v>39.074782608695656</v>
      </c>
      <c r="AN97" s="4">
        <v>10.0541</v>
      </c>
      <c r="AO97" s="4">
        <v>3.9794999999999998</v>
      </c>
      <c r="AP97" s="3">
        <f t="shared" si="29"/>
        <v>39.580867506788273</v>
      </c>
      <c r="AQ97" s="4">
        <v>10.037800000000001</v>
      </c>
      <c r="AR97" s="4">
        <v>4.1939000000000002</v>
      </c>
      <c r="AS97" s="3">
        <f t="shared" si="30"/>
        <v>41.781067564605792</v>
      </c>
    </row>
    <row r="98" spans="1:55" x14ac:dyDescent="0.25">
      <c r="E98">
        <v>16</v>
      </c>
      <c r="I98">
        <v>6.15</v>
      </c>
      <c r="J98">
        <v>0</v>
      </c>
      <c r="L98">
        <v>0</v>
      </c>
      <c r="T98">
        <f t="shared" si="20"/>
        <v>0</v>
      </c>
      <c r="Y98">
        <v>6.05</v>
      </c>
      <c r="AB98" s="4"/>
      <c r="AC98" s="4"/>
      <c r="AD98" s="3"/>
      <c r="AE98" s="4"/>
      <c r="AF98" s="4"/>
      <c r="AG98" s="3"/>
      <c r="AH98" s="4"/>
      <c r="AI98" s="4"/>
      <c r="AJ98" s="3"/>
      <c r="AK98" s="4"/>
      <c r="AL98" s="4"/>
      <c r="AM98" s="3"/>
      <c r="AN98" s="4"/>
      <c r="AO98" s="4"/>
      <c r="AP98" s="3"/>
      <c r="AQ98" s="4"/>
      <c r="AR98" s="4"/>
      <c r="AS98" s="3"/>
    </row>
    <row r="99" spans="1:55" x14ac:dyDescent="0.25">
      <c r="E99">
        <v>17</v>
      </c>
      <c r="I99">
        <v>1.75</v>
      </c>
      <c r="J99">
        <v>0</v>
      </c>
      <c r="L99">
        <v>2</v>
      </c>
      <c r="T99">
        <f t="shared" si="20"/>
        <v>0</v>
      </c>
      <c r="Y99">
        <v>1.65</v>
      </c>
      <c r="AB99" s="4"/>
      <c r="AC99" s="4"/>
      <c r="AD99" s="3"/>
      <c r="AE99" s="4"/>
      <c r="AF99" s="4"/>
      <c r="AG99" s="3"/>
      <c r="AH99" s="4"/>
      <c r="AI99" s="4"/>
      <c r="AJ99" s="3"/>
      <c r="AK99" s="4"/>
      <c r="AL99" s="4"/>
      <c r="AM99" s="3"/>
      <c r="AN99" s="4"/>
      <c r="AO99" s="4"/>
      <c r="AP99" s="3"/>
      <c r="AQ99" s="4"/>
      <c r="AR99" s="4"/>
      <c r="AS99" s="3"/>
    </row>
    <row r="100" spans="1:55" x14ac:dyDescent="0.25">
      <c r="E100">
        <v>18</v>
      </c>
      <c r="F100">
        <v>70</v>
      </c>
      <c r="G100">
        <v>60</v>
      </c>
      <c r="H100">
        <v>18</v>
      </c>
      <c r="I100">
        <v>4.0999999999999996</v>
      </c>
      <c r="J100">
        <v>0</v>
      </c>
      <c r="K100">
        <v>12</v>
      </c>
      <c r="L100">
        <v>0</v>
      </c>
      <c r="M100">
        <v>0</v>
      </c>
      <c r="N100">
        <v>12</v>
      </c>
      <c r="O100">
        <v>5</v>
      </c>
      <c r="P100">
        <v>2</v>
      </c>
      <c r="Q100">
        <v>1</v>
      </c>
      <c r="R100">
        <v>4</v>
      </c>
      <c r="S100">
        <v>0</v>
      </c>
      <c r="T100">
        <f t="shared" si="20"/>
        <v>12</v>
      </c>
      <c r="U100">
        <v>25</v>
      </c>
      <c r="V100">
        <v>6.5</v>
      </c>
      <c r="W100">
        <v>11</v>
      </c>
      <c r="X100">
        <v>4</v>
      </c>
      <c r="Y100">
        <v>4</v>
      </c>
      <c r="AB100" s="4"/>
      <c r="AC100" s="4"/>
      <c r="AD100" s="3"/>
      <c r="AE100" s="4"/>
      <c r="AF100" s="4"/>
      <c r="AG100" s="3"/>
      <c r="AH100" s="4"/>
      <c r="AI100" s="4"/>
      <c r="AJ100" s="3"/>
      <c r="AK100" s="4"/>
      <c r="AL100" s="4"/>
      <c r="AM100" s="3"/>
      <c r="AN100" s="4"/>
      <c r="AO100" s="4"/>
      <c r="AP100" s="3"/>
      <c r="AQ100" s="4"/>
      <c r="AR100" s="4"/>
      <c r="AS100" s="3"/>
    </row>
    <row r="101" spans="1:55" x14ac:dyDescent="0.25">
      <c r="E101">
        <v>19</v>
      </c>
      <c r="I101">
        <v>5.65</v>
      </c>
      <c r="J101">
        <v>0</v>
      </c>
      <c r="L101">
        <v>1</v>
      </c>
      <c r="T101">
        <f t="shared" si="20"/>
        <v>0</v>
      </c>
      <c r="Y101">
        <v>5.55</v>
      </c>
      <c r="AB101" s="4"/>
      <c r="AC101" s="4"/>
      <c r="AD101" s="3"/>
      <c r="AE101" s="4"/>
      <c r="AF101" s="4"/>
      <c r="AG101" s="3"/>
      <c r="AH101" s="4"/>
      <c r="AI101" s="4"/>
      <c r="AJ101" s="3"/>
      <c r="AK101" s="4"/>
      <c r="AL101" s="4"/>
      <c r="AM101" s="3"/>
      <c r="AN101" s="4"/>
      <c r="AO101" s="4"/>
      <c r="AP101" s="3"/>
      <c r="AQ101" s="4"/>
      <c r="AR101" s="4"/>
      <c r="AS101" s="3"/>
    </row>
    <row r="102" spans="1:55" x14ac:dyDescent="0.25">
      <c r="E102">
        <v>20</v>
      </c>
      <c r="I102">
        <v>2.4</v>
      </c>
      <c r="J102">
        <v>0</v>
      </c>
      <c r="L102">
        <v>2</v>
      </c>
      <c r="T102">
        <f t="shared" si="20"/>
        <v>0</v>
      </c>
      <c r="Y102">
        <v>2.35</v>
      </c>
      <c r="AB102" s="4"/>
      <c r="AC102" s="4"/>
      <c r="AD102" s="3"/>
      <c r="AE102" s="4"/>
      <c r="AF102" s="4"/>
      <c r="AG102" s="3"/>
      <c r="AH102" s="4"/>
      <c r="AI102" s="4"/>
      <c r="AJ102" s="3"/>
      <c r="AK102" s="4"/>
      <c r="AL102" s="4"/>
      <c r="AM102" s="3"/>
      <c r="AN102" s="4"/>
      <c r="AO102" s="4"/>
      <c r="AP102" s="3"/>
      <c r="AQ102" s="4"/>
      <c r="AR102" s="4"/>
      <c r="AS102" s="3"/>
    </row>
    <row r="103" spans="1:55" x14ac:dyDescent="0.25">
      <c r="A103" s="1" t="s">
        <v>73</v>
      </c>
      <c r="B103" t="s">
        <v>33</v>
      </c>
      <c r="C103">
        <v>5</v>
      </c>
      <c r="D103">
        <v>7</v>
      </c>
      <c r="E103">
        <v>1</v>
      </c>
      <c r="F103">
        <v>70</v>
      </c>
      <c r="G103">
        <v>44</v>
      </c>
      <c r="H103">
        <v>12</v>
      </c>
      <c r="I103">
        <v>1.25</v>
      </c>
      <c r="J103">
        <v>0</v>
      </c>
      <c r="K103">
        <v>3</v>
      </c>
      <c r="L103">
        <v>13</v>
      </c>
      <c r="M103">
        <v>0</v>
      </c>
      <c r="N103">
        <v>3</v>
      </c>
      <c r="O103">
        <v>0</v>
      </c>
      <c r="P103">
        <v>1</v>
      </c>
      <c r="Q103">
        <v>0</v>
      </c>
      <c r="R103">
        <v>1</v>
      </c>
      <c r="S103">
        <v>1</v>
      </c>
      <c r="T103">
        <f t="shared" si="20"/>
        <v>3</v>
      </c>
      <c r="U103">
        <v>30</v>
      </c>
      <c r="V103">
        <v>4.9000000000000004</v>
      </c>
      <c r="W103">
        <v>16</v>
      </c>
      <c r="X103">
        <v>4.8</v>
      </c>
      <c r="Y103">
        <v>1.1499999999999999</v>
      </c>
      <c r="Z103">
        <v>10</v>
      </c>
      <c r="AA103">
        <v>15</v>
      </c>
      <c r="AB103" s="4">
        <v>10</v>
      </c>
      <c r="AC103" s="4">
        <v>3.6</v>
      </c>
      <c r="AD103" s="3">
        <f t="shared" si="21"/>
        <v>36</v>
      </c>
      <c r="AE103" s="4">
        <v>10.199999999999999</v>
      </c>
      <c r="AF103" s="4">
        <v>3.3</v>
      </c>
      <c r="AG103" s="3">
        <f t="shared" si="22"/>
        <v>32.35294117647058</v>
      </c>
      <c r="AH103" s="4">
        <v>10.1</v>
      </c>
      <c r="AI103" s="4">
        <v>3.2</v>
      </c>
      <c r="AJ103" s="3">
        <f t="shared" si="23"/>
        <v>31.683168316831683</v>
      </c>
      <c r="AK103" s="4">
        <v>10.1</v>
      </c>
      <c r="AL103" s="4">
        <v>3.8</v>
      </c>
      <c r="AM103" s="3">
        <f t="shared" si="28"/>
        <v>37.623762376237622</v>
      </c>
      <c r="AN103" s="4">
        <v>10.7</v>
      </c>
      <c r="AO103" s="4">
        <v>4</v>
      </c>
      <c r="AP103" s="3">
        <f t="shared" si="29"/>
        <v>37.383177570093466</v>
      </c>
      <c r="AQ103" s="4">
        <v>10.3</v>
      </c>
      <c r="AR103" s="4">
        <v>3.5</v>
      </c>
      <c r="AS103" s="3">
        <f t="shared" si="30"/>
        <v>33.980582524271838</v>
      </c>
      <c r="AT103">
        <v>3000.2</v>
      </c>
      <c r="AU103">
        <v>262.2</v>
      </c>
      <c r="AV103" s="4">
        <f t="shared" ref="AV103" si="31">AT103/(AT103-AU103)</f>
        <v>1.095763330898466</v>
      </c>
      <c r="BC103" s="4">
        <f>AV103</f>
        <v>1.095763330898466</v>
      </c>
    </row>
    <row r="104" spans="1:55" x14ac:dyDescent="0.25">
      <c r="E104">
        <v>2</v>
      </c>
      <c r="F104">
        <v>46</v>
      </c>
      <c r="G104">
        <v>48</v>
      </c>
      <c r="H104">
        <v>6</v>
      </c>
      <c r="I104">
        <v>0.82499999999999996</v>
      </c>
      <c r="J104">
        <v>0</v>
      </c>
      <c r="K104">
        <v>4</v>
      </c>
      <c r="L104">
        <v>6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2</v>
      </c>
      <c r="T104">
        <f t="shared" si="20"/>
        <v>2</v>
      </c>
      <c r="U104">
        <v>0</v>
      </c>
      <c r="V104">
        <v>0</v>
      </c>
      <c r="W104">
        <v>0</v>
      </c>
      <c r="X104">
        <v>0</v>
      </c>
      <c r="Y104">
        <v>0.7</v>
      </c>
      <c r="AB104" s="4"/>
      <c r="AC104" s="4"/>
      <c r="AD104" s="3"/>
      <c r="AE104" s="4"/>
      <c r="AF104" s="4"/>
      <c r="AG104" s="3"/>
      <c r="AH104" s="4"/>
      <c r="AI104" s="4"/>
      <c r="AJ104" s="3"/>
      <c r="AK104" s="4"/>
      <c r="AL104" s="4"/>
      <c r="AM104" s="3"/>
      <c r="AN104" s="4"/>
      <c r="AO104" s="4"/>
      <c r="AP104" s="3"/>
      <c r="AQ104" s="4"/>
      <c r="AR104" s="4"/>
      <c r="AS104" s="3"/>
    </row>
    <row r="105" spans="1:55" x14ac:dyDescent="0.25">
      <c r="E105">
        <v>3</v>
      </c>
      <c r="T105">
        <f t="shared" si="20"/>
        <v>0</v>
      </c>
      <c r="AB105" s="4"/>
      <c r="AC105" s="4"/>
      <c r="AD105" s="3"/>
      <c r="AE105" s="4"/>
      <c r="AF105" s="4"/>
      <c r="AG105" s="3"/>
      <c r="AH105" s="4"/>
      <c r="AI105" s="4"/>
      <c r="AJ105" s="3"/>
      <c r="AK105" s="4"/>
      <c r="AL105" s="4"/>
      <c r="AM105" s="3"/>
      <c r="AN105" s="4"/>
      <c r="AO105" s="4"/>
      <c r="AP105" s="3"/>
      <c r="AQ105" s="4"/>
      <c r="AR105" s="4"/>
      <c r="AS105" s="3"/>
    </row>
    <row r="106" spans="1:55" x14ac:dyDescent="0.25">
      <c r="E106">
        <v>4</v>
      </c>
      <c r="T106">
        <f t="shared" si="20"/>
        <v>0</v>
      </c>
      <c r="AB106" s="4"/>
      <c r="AC106" s="4"/>
      <c r="AD106" s="3"/>
      <c r="AE106" s="4"/>
      <c r="AF106" s="4"/>
      <c r="AG106" s="3"/>
      <c r="AH106" s="4"/>
      <c r="AI106" s="4"/>
      <c r="AJ106" s="3"/>
      <c r="AK106" s="4"/>
      <c r="AL106" s="4"/>
      <c r="AM106" s="3"/>
      <c r="AN106" s="4"/>
      <c r="AO106" s="4"/>
      <c r="AP106" s="3"/>
      <c r="AQ106" s="4"/>
      <c r="AR106" s="4"/>
      <c r="AS106" s="3"/>
    </row>
    <row r="107" spans="1:55" x14ac:dyDescent="0.25">
      <c r="E107">
        <v>5</v>
      </c>
      <c r="F107">
        <v>53</v>
      </c>
      <c r="G107">
        <v>70</v>
      </c>
      <c r="H107">
        <v>7</v>
      </c>
      <c r="I107">
        <v>1.3</v>
      </c>
      <c r="J107">
        <v>0</v>
      </c>
      <c r="K107">
        <v>11</v>
      </c>
      <c r="L107">
        <v>7</v>
      </c>
      <c r="M107">
        <v>0</v>
      </c>
      <c r="N107">
        <v>8</v>
      </c>
      <c r="O107">
        <v>0</v>
      </c>
      <c r="P107">
        <v>3</v>
      </c>
      <c r="Q107">
        <v>0</v>
      </c>
      <c r="R107">
        <v>1</v>
      </c>
      <c r="S107">
        <v>4</v>
      </c>
      <c r="T107">
        <f t="shared" si="20"/>
        <v>8</v>
      </c>
      <c r="U107">
        <v>20</v>
      </c>
      <c r="V107">
        <v>4.5999999999999996</v>
      </c>
      <c r="W107">
        <v>9</v>
      </c>
      <c r="X107">
        <v>3.7</v>
      </c>
      <c r="Y107">
        <v>1.125</v>
      </c>
      <c r="Z107">
        <v>20</v>
      </c>
      <c r="AA107">
        <v>50</v>
      </c>
      <c r="AB107" s="4">
        <v>10.4</v>
      </c>
      <c r="AC107" s="4">
        <v>3.7</v>
      </c>
      <c r="AD107" s="3">
        <f t="shared" si="21"/>
        <v>35.576923076923066</v>
      </c>
      <c r="AE107" s="4">
        <v>10.5</v>
      </c>
      <c r="AF107" s="4">
        <v>3.5</v>
      </c>
      <c r="AG107" s="3">
        <f t="shared" si="22"/>
        <v>33.333333333333343</v>
      </c>
      <c r="AH107" s="4">
        <v>10</v>
      </c>
      <c r="AI107" s="4">
        <v>3.4</v>
      </c>
      <c r="AJ107" s="3">
        <f t="shared" si="23"/>
        <v>34.000000000000014</v>
      </c>
      <c r="AK107" s="4">
        <v>10.7</v>
      </c>
      <c r="AL107" s="4">
        <v>3.3</v>
      </c>
      <c r="AM107" s="3">
        <f t="shared" si="28"/>
        <v>30.841121495327101</v>
      </c>
      <c r="AN107" s="4">
        <v>10</v>
      </c>
      <c r="AO107" s="4">
        <v>3.3</v>
      </c>
      <c r="AP107" s="3">
        <f t="shared" si="29"/>
        <v>33</v>
      </c>
      <c r="AQ107" s="4">
        <v>10.3</v>
      </c>
      <c r="AR107" s="4">
        <v>3.5</v>
      </c>
      <c r="AS107" s="3">
        <f t="shared" si="30"/>
        <v>33.980582524271838</v>
      </c>
    </row>
    <row r="108" spans="1:55" x14ac:dyDescent="0.25">
      <c r="E108">
        <v>6</v>
      </c>
      <c r="F108">
        <v>48</v>
      </c>
      <c r="G108">
        <v>60</v>
      </c>
      <c r="H108">
        <v>7</v>
      </c>
      <c r="I108">
        <v>0.85</v>
      </c>
      <c r="J108">
        <v>0</v>
      </c>
      <c r="K108">
        <v>2</v>
      </c>
      <c r="L108">
        <v>7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20"/>
        <v>1</v>
      </c>
      <c r="U108">
        <v>0</v>
      </c>
      <c r="V108">
        <v>0</v>
      </c>
      <c r="W108">
        <v>0</v>
      </c>
      <c r="X108">
        <v>0</v>
      </c>
      <c r="Y108">
        <v>0.2</v>
      </c>
      <c r="AB108" s="4"/>
      <c r="AC108" s="4"/>
      <c r="AD108" s="3"/>
      <c r="AE108" s="4"/>
      <c r="AF108" s="4"/>
      <c r="AG108" s="3"/>
      <c r="AH108" s="4"/>
      <c r="AI108" s="4"/>
      <c r="AJ108" s="3"/>
      <c r="AK108" s="4"/>
      <c r="AL108" s="4"/>
      <c r="AM108" s="3"/>
      <c r="AN108" s="4"/>
      <c r="AO108" s="4"/>
      <c r="AP108" s="3"/>
      <c r="AQ108" s="4"/>
      <c r="AR108" s="4"/>
      <c r="AS108" s="3"/>
    </row>
    <row r="109" spans="1:55" x14ac:dyDescent="0.25">
      <c r="E109">
        <v>7</v>
      </c>
      <c r="T109">
        <f t="shared" si="20"/>
        <v>0</v>
      </c>
      <c r="AB109" s="4"/>
      <c r="AC109" s="4"/>
      <c r="AD109" s="3"/>
      <c r="AE109" s="4"/>
      <c r="AF109" s="4"/>
      <c r="AG109" s="3"/>
      <c r="AH109" s="4"/>
      <c r="AI109" s="4"/>
      <c r="AJ109" s="3"/>
      <c r="AK109" s="4"/>
      <c r="AL109" s="4"/>
      <c r="AM109" s="3"/>
      <c r="AN109" s="4"/>
      <c r="AO109" s="4"/>
      <c r="AP109" s="3"/>
      <c r="AQ109" s="4"/>
      <c r="AR109" s="4"/>
      <c r="AS109" s="3"/>
    </row>
    <row r="110" spans="1:55" x14ac:dyDescent="0.25">
      <c r="E110">
        <v>8</v>
      </c>
      <c r="F110">
        <v>52</v>
      </c>
      <c r="G110">
        <v>48</v>
      </c>
      <c r="H110">
        <v>13</v>
      </c>
      <c r="I110">
        <v>0.3</v>
      </c>
      <c r="J110">
        <v>0</v>
      </c>
      <c r="K110">
        <v>4</v>
      </c>
      <c r="L110">
        <v>4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f t="shared" si="20"/>
        <v>1</v>
      </c>
      <c r="U110">
        <v>0</v>
      </c>
      <c r="V110">
        <v>0</v>
      </c>
      <c r="W110">
        <v>0</v>
      </c>
      <c r="X110">
        <v>0</v>
      </c>
      <c r="Y110">
        <v>0.2</v>
      </c>
      <c r="AB110" s="4"/>
      <c r="AC110" s="4"/>
      <c r="AD110" s="3"/>
      <c r="AE110" s="4"/>
      <c r="AF110" s="4"/>
      <c r="AG110" s="3"/>
      <c r="AH110" s="4"/>
      <c r="AI110" s="4"/>
      <c r="AJ110" s="3"/>
      <c r="AK110" s="4"/>
      <c r="AL110" s="4"/>
      <c r="AM110" s="3"/>
      <c r="AN110" s="4"/>
      <c r="AO110" s="4"/>
      <c r="AP110" s="3"/>
      <c r="AQ110" s="4"/>
      <c r="AR110" s="4"/>
      <c r="AS110" s="3"/>
    </row>
    <row r="111" spans="1:55" x14ac:dyDescent="0.25">
      <c r="E111">
        <v>9</v>
      </c>
      <c r="T111">
        <f t="shared" si="20"/>
        <v>0</v>
      </c>
      <c r="AB111" s="4"/>
      <c r="AC111" s="4"/>
      <c r="AD111" s="3"/>
      <c r="AE111" s="4"/>
      <c r="AF111" s="4"/>
      <c r="AG111" s="3"/>
      <c r="AH111" s="4"/>
      <c r="AI111" s="4"/>
      <c r="AJ111" s="3"/>
      <c r="AK111" s="4"/>
      <c r="AL111" s="4"/>
      <c r="AM111" s="3"/>
      <c r="AN111" s="4"/>
      <c r="AO111" s="4"/>
      <c r="AP111" s="3"/>
      <c r="AQ111" s="4"/>
      <c r="AR111" s="4"/>
      <c r="AS111" s="3"/>
    </row>
    <row r="112" spans="1:55" x14ac:dyDescent="0.25">
      <c r="E112">
        <v>10</v>
      </c>
      <c r="F112">
        <v>60</v>
      </c>
      <c r="G112">
        <v>70</v>
      </c>
      <c r="H112">
        <v>12</v>
      </c>
      <c r="I112">
        <v>3.05</v>
      </c>
      <c r="J112">
        <v>0</v>
      </c>
      <c r="K112">
        <v>4</v>
      </c>
      <c r="L112">
        <v>4</v>
      </c>
      <c r="M112">
        <v>1</v>
      </c>
      <c r="N112">
        <v>4</v>
      </c>
      <c r="O112">
        <v>0</v>
      </c>
      <c r="P112">
        <v>2</v>
      </c>
      <c r="Q112">
        <v>0</v>
      </c>
      <c r="R112">
        <v>1</v>
      </c>
      <c r="S112">
        <v>1</v>
      </c>
      <c r="T112">
        <f t="shared" si="20"/>
        <v>4</v>
      </c>
      <c r="U112">
        <v>28</v>
      </c>
      <c r="V112">
        <v>7.4</v>
      </c>
      <c r="W112">
        <v>14</v>
      </c>
      <c r="X112">
        <v>5.9</v>
      </c>
      <c r="Y112">
        <v>2.9</v>
      </c>
      <c r="Z112">
        <v>50</v>
      </c>
      <c r="AA112">
        <v>10</v>
      </c>
      <c r="AB112" s="4">
        <v>10.7</v>
      </c>
      <c r="AC112" s="4">
        <v>4.5</v>
      </c>
      <c r="AD112" s="3">
        <f t="shared" si="21"/>
        <v>42.056074766355145</v>
      </c>
      <c r="AE112" s="4">
        <v>10.1</v>
      </c>
      <c r="AF112" s="4">
        <v>4.2</v>
      </c>
      <c r="AG112" s="3">
        <f t="shared" si="22"/>
        <v>41.584158415841586</v>
      </c>
      <c r="AH112" s="4">
        <v>10.3</v>
      </c>
      <c r="AI112" s="4">
        <v>4</v>
      </c>
      <c r="AJ112" s="3">
        <f t="shared" si="23"/>
        <v>38.834951456310677</v>
      </c>
      <c r="AK112" s="4">
        <v>10</v>
      </c>
      <c r="AL112" s="4">
        <v>4.2</v>
      </c>
      <c r="AM112" s="3">
        <f t="shared" si="28"/>
        <v>42.000000000000007</v>
      </c>
      <c r="AN112" s="4">
        <v>10.1</v>
      </c>
      <c r="AO112" s="4">
        <v>4.2</v>
      </c>
      <c r="AP112" s="3">
        <f t="shared" si="29"/>
        <v>41.584158415841586</v>
      </c>
      <c r="AQ112" s="4">
        <v>10.4</v>
      </c>
      <c r="AR112" s="4">
        <v>4.3</v>
      </c>
      <c r="AS112" s="3">
        <f t="shared" si="30"/>
        <v>41.346153846153847</v>
      </c>
    </row>
    <row r="113" spans="2:56" x14ac:dyDescent="0.25">
      <c r="E113">
        <v>11</v>
      </c>
      <c r="F113">
        <v>50</v>
      </c>
      <c r="G113">
        <v>40</v>
      </c>
      <c r="H113">
        <v>8</v>
      </c>
      <c r="I113">
        <v>0.45</v>
      </c>
      <c r="J113">
        <v>0</v>
      </c>
      <c r="K113">
        <v>2</v>
      </c>
      <c r="L113">
        <v>7</v>
      </c>
      <c r="M113">
        <v>0</v>
      </c>
      <c r="N113">
        <v>4</v>
      </c>
      <c r="O113">
        <v>0</v>
      </c>
      <c r="P113">
        <v>0</v>
      </c>
      <c r="Q113">
        <v>0</v>
      </c>
      <c r="R113">
        <v>0</v>
      </c>
      <c r="S113">
        <v>4</v>
      </c>
      <c r="T113">
        <f t="shared" si="20"/>
        <v>4</v>
      </c>
      <c r="U113">
        <v>0</v>
      </c>
      <c r="V113">
        <v>0</v>
      </c>
      <c r="W113">
        <v>0</v>
      </c>
      <c r="X113">
        <v>0</v>
      </c>
      <c r="Y113">
        <v>0.4</v>
      </c>
      <c r="AB113" s="4"/>
      <c r="AC113" s="4"/>
      <c r="AD113" s="3"/>
      <c r="AE113" s="4"/>
      <c r="AF113" s="4"/>
      <c r="AG113" s="3"/>
      <c r="AH113" s="4"/>
      <c r="AI113" s="4"/>
      <c r="AJ113" s="3"/>
      <c r="AK113" s="4"/>
      <c r="AL113" s="4"/>
      <c r="AM113" s="3"/>
      <c r="AN113" s="4"/>
      <c r="AO113" s="4"/>
      <c r="AP113" s="3"/>
      <c r="AQ113" s="4"/>
      <c r="AR113" s="4"/>
      <c r="AS113" s="3"/>
      <c r="AT113" t="s">
        <v>74</v>
      </c>
    </row>
    <row r="114" spans="2:56" x14ac:dyDescent="0.25">
      <c r="E114">
        <v>12</v>
      </c>
      <c r="T114">
        <f t="shared" si="20"/>
        <v>0</v>
      </c>
      <c r="AB114" s="4"/>
      <c r="AC114" s="4"/>
      <c r="AD114" s="3"/>
      <c r="AE114" s="4"/>
      <c r="AF114" s="4"/>
      <c r="AG114" s="3"/>
      <c r="AH114" s="4"/>
      <c r="AI114" s="4"/>
      <c r="AJ114" s="3"/>
      <c r="AK114" s="4"/>
      <c r="AL114" s="4"/>
      <c r="AM114" s="3"/>
      <c r="AN114" s="4"/>
      <c r="AO114" s="4"/>
      <c r="AP114" s="3"/>
      <c r="AQ114" s="4"/>
      <c r="AR114" s="4"/>
      <c r="AS114" s="3"/>
    </row>
    <row r="115" spans="2:56" x14ac:dyDescent="0.25">
      <c r="E115">
        <v>13</v>
      </c>
      <c r="F115">
        <v>30</v>
      </c>
      <c r="G115">
        <v>23</v>
      </c>
      <c r="H115">
        <v>6</v>
      </c>
      <c r="I115">
        <v>0.27500000000000002</v>
      </c>
      <c r="J115">
        <v>0</v>
      </c>
      <c r="K115">
        <v>1</v>
      </c>
      <c r="L115">
        <v>6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1</v>
      </c>
      <c r="S115">
        <v>1</v>
      </c>
      <c r="T115">
        <f t="shared" si="20"/>
        <v>2</v>
      </c>
      <c r="U115">
        <v>16</v>
      </c>
      <c r="V115">
        <v>3.7</v>
      </c>
      <c r="W115">
        <v>0</v>
      </c>
      <c r="X115">
        <v>0</v>
      </c>
      <c r="Y115">
        <v>0.27500000000000002</v>
      </c>
      <c r="AB115" s="4"/>
      <c r="AC115" s="4"/>
      <c r="AD115" s="3"/>
      <c r="AE115" s="4"/>
      <c r="AF115" s="4"/>
      <c r="AG115" s="3"/>
      <c r="AH115" s="4"/>
      <c r="AI115" s="4"/>
      <c r="AJ115" s="3"/>
      <c r="AK115" s="4"/>
      <c r="AL115" s="4"/>
      <c r="AM115" s="3"/>
      <c r="AN115" s="4"/>
      <c r="AO115" s="4"/>
      <c r="AP115" s="3"/>
      <c r="AQ115" s="4"/>
      <c r="AR115" s="4"/>
      <c r="AS115" s="3"/>
    </row>
    <row r="116" spans="2:56" x14ac:dyDescent="0.25">
      <c r="E116">
        <v>14</v>
      </c>
      <c r="T116">
        <f t="shared" si="20"/>
        <v>0</v>
      </c>
      <c r="AB116" s="4"/>
      <c r="AC116" s="4"/>
      <c r="AD116" s="3"/>
      <c r="AE116" s="4"/>
      <c r="AF116" s="4"/>
      <c r="AG116" s="3"/>
      <c r="AH116" s="4"/>
      <c r="AI116" s="4"/>
      <c r="AJ116" s="3"/>
      <c r="AK116" s="4"/>
      <c r="AL116" s="4"/>
      <c r="AM116" s="3"/>
      <c r="AN116" s="4"/>
      <c r="AO116" s="4"/>
      <c r="AP116" s="3"/>
      <c r="AQ116" s="4"/>
      <c r="AR116" s="4"/>
      <c r="AS116" s="3"/>
    </row>
    <row r="117" spans="2:56" x14ac:dyDescent="0.25">
      <c r="E117">
        <v>15</v>
      </c>
      <c r="F117">
        <v>35</v>
      </c>
      <c r="G117">
        <v>50</v>
      </c>
      <c r="H117">
        <v>5</v>
      </c>
      <c r="I117">
        <v>0.77500000000000002</v>
      </c>
      <c r="J117">
        <v>0</v>
      </c>
      <c r="K117">
        <v>2</v>
      </c>
      <c r="L117">
        <v>3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f t="shared" si="20"/>
        <v>1</v>
      </c>
      <c r="U117">
        <v>0</v>
      </c>
      <c r="V117">
        <v>0</v>
      </c>
      <c r="W117">
        <v>0</v>
      </c>
      <c r="X117">
        <v>0</v>
      </c>
      <c r="Y117">
        <v>0.77500000000000002</v>
      </c>
      <c r="AB117" s="4"/>
      <c r="AC117" s="4"/>
      <c r="AD117" s="3"/>
      <c r="AE117" s="4"/>
      <c r="AF117" s="4"/>
      <c r="AG117" s="3"/>
      <c r="AH117" s="4"/>
      <c r="AI117" s="4"/>
      <c r="AJ117" s="3"/>
      <c r="AK117" s="4"/>
      <c r="AL117" s="4"/>
      <c r="AM117" s="3"/>
      <c r="AN117" s="4"/>
      <c r="AO117" s="4"/>
      <c r="AP117" s="3"/>
      <c r="AQ117" s="4"/>
      <c r="AR117" s="4"/>
      <c r="AS117" s="3"/>
      <c r="AT117" t="s">
        <v>74</v>
      </c>
    </row>
    <row r="118" spans="2:56" x14ac:dyDescent="0.25">
      <c r="E118">
        <v>16</v>
      </c>
      <c r="T118">
        <f t="shared" si="20"/>
        <v>0</v>
      </c>
      <c r="AB118" s="4"/>
      <c r="AC118" s="4"/>
      <c r="AD118" s="3"/>
      <c r="AE118" s="4"/>
      <c r="AF118" s="4"/>
      <c r="AG118" s="3"/>
      <c r="AH118" s="4"/>
      <c r="AI118" s="4"/>
      <c r="AJ118" s="3"/>
      <c r="AK118" s="4"/>
      <c r="AL118" s="4"/>
      <c r="AM118" s="3"/>
      <c r="AN118" s="4"/>
      <c r="AO118" s="4"/>
      <c r="AP118" s="3"/>
      <c r="AQ118" s="4"/>
      <c r="AR118" s="4"/>
      <c r="AS118" s="3"/>
    </row>
    <row r="119" spans="2:56" x14ac:dyDescent="0.25">
      <c r="E119">
        <v>17</v>
      </c>
      <c r="T119">
        <f t="shared" si="20"/>
        <v>0</v>
      </c>
      <c r="AB119" s="4"/>
      <c r="AC119" s="4"/>
      <c r="AD119" s="3"/>
      <c r="AE119" s="4"/>
      <c r="AF119" s="4"/>
      <c r="AG119" s="3"/>
      <c r="AH119" s="4"/>
      <c r="AI119" s="4"/>
      <c r="AJ119" s="3"/>
      <c r="AK119" s="4"/>
      <c r="AL119" s="4"/>
      <c r="AM119" s="3"/>
      <c r="AN119" s="4"/>
      <c r="AO119" s="4"/>
      <c r="AP119" s="3"/>
      <c r="AQ119" s="4"/>
      <c r="AR119" s="4"/>
      <c r="AS119" s="3"/>
    </row>
    <row r="120" spans="2:56" x14ac:dyDescent="0.25">
      <c r="E120">
        <v>18</v>
      </c>
      <c r="T120">
        <f t="shared" si="20"/>
        <v>0</v>
      </c>
      <c r="AB120" s="4"/>
      <c r="AC120" s="4"/>
      <c r="AD120" s="3"/>
      <c r="AE120" s="4"/>
      <c r="AF120" s="4"/>
      <c r="AG120" s="3"/>
      <c r="AH120" s="4"/>
      <c r="AI120" s="4"/>
      <c r="AJ120" s="3"/>
      <c r="AK120" s="4"/>
      <c r="AL120" s="4"/>
      <c r="AM120" s="3"/>
      <c r="AN120" s="4"/>
      <c r="AO120" s="4"/>
      <c r="AP120" s="3"/>
      <c r="AQ120" s="4"/>
      <c r="AR120" s="4"/>
      <c r="AS120" s="3"/>
    </row>
    <row r="121" spans="2:56" x14ac:dyDescent="0.25">
      <c r="E121">
        <v>19</v>
      </c>
      <c r="T121">
        <f t="shared" si="20"/>
        <v>0</v>
      </c>
      <c r="AB121" s="4"/>
      <c r="AC121" s="4"/>
      <c r="AD121" s="3"/>
      <c r="AE121" s="4"/>
      <c r="AF121" s="4"/>
      <c r="AG121" s="3"/>
      <c r="AH121" s="4"/>
      <c r="AI121" s="4"/>
      <c r="AJ121" s="3"/>
      <c r="AK121" s="4"/>
      <c r="AL121" s="4"/>
      <c r="AM121" s="3"/>
      <c r="AN121" s="4"/>
      <c r="AO121" s="4"/>
      <c r="AP121" s="3"/>
      <c r="AQ121" s="4"/>
      <c r="AR121" s="4"/>
      <c r="AS121" s="3"/>
    </row>
    <row r="122" spans="2:56" x14ac:dyDescent="0.25">
      <c r="E122">
        <v>20</v>
      </c>
      <c r="F122">
        <v>45</v>
      </c>
      <c r="G122">
        <v>40</v>
      </c>
      <c r="H122">
        <v>8</v>
      </c>
      <c r="I122">
        <v>7.4999999999999997E-2</v>
      </c>
      <c r="K122" s="10">
        <v>1</v>
      </c>
      <c r="L122" s="10"/>
      <c r="M122" s="10"/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f t="shared" si="20"/>
        <v>1</v>
      </c>
      <c r="U122">
        <v>17</v>
      </c>
      <c r="V122">
        <v>4.3</v>
      </c>
      <c r="W122">
        <v>0</v>
      </c>
      <c r="X122">
        <v>0</v>
      </c>
      <c r="Y122">
        <v>0.75</v>
      </c>
      <c r="AB122" s="4"/>
      <c r="AC122" s="4"/>
      <c r="AD122" s="3"/>
      <c r="AE122" s="4"/>
      <c r="AF122" s="4"/>
      <c r="AG122" s="3"/>
      <c r="AH122" s="4"/>
      <c r="AI122" s="4"/>
      <c r="AJ122" s="3"/>
      <c r="AK122" s="4"/>
      <c r="AL122" s="4"/>
      <c r="AM122" s="3"/>
      <c r="AN122" s="4"/>
      <c r="AO122" s="4"/>
      <c r="AP122" s="3"/>
      <c r="AQ122" s="4"/>
      <c r="AR122" s="4"/>
      <c r="AS122" s="3"/>
      <c r="BD122" t="s">
        <v>72</v>
      </c>
    </row>
    <row r="123" spans="2:56" x14ac:dyDescent="0.25">
      <c r="B123" t="s">
        <v>36</v>
      </c>
      <c r="C123">
        <v>2</v>
      </c>
      <c r="D123">
        <v>8</v>
      </c>
      <c r="E123">
        <v>1</v>
      </c>
      <c r="F123">
        <v>70</v>
      </c>
      <c r="G123">
        <v>80</v>
      </c>
      <c r="H123">
        <v>15</v>
      </c>
      <c r="I123">
        <v>6.125</v>
      </c>
      <c r="J123">
        <v>2</v>
      </c>
      <c r="K123">
        <v>12</v>
      </c>
      <c r="L123">
        <v>0</v>
      </c>
      <c r="M123">
        <v>0</v>
      </c>
      <c r="N123">
        <v>12</v>
      </c>
      <c r="O123">
        <v>5</v>
      </c>
      <c r="P123">
        <v>5</v>
      </c>
      <c r="Q123">
        <v>0</v>
      </c>
      <c r="R123">
        <v>0</v>
      </c>
      <c r="S123">
        <v>2</v>
      </c>
      <c r="T123">
        <f t="shared" si="20"/>
        <v>12</v>
      </c>
      <c r="U123">
        <v>36</v>
      </c>
      <c r="V123">
        <v>7.2</v>
      </c>
      <c r="W123">
        <v>13</v>
      </c>
      <c r="X123">
        <v>4</v>
      </c>
      <c r="Y123">
        <v>5.9</v>
      </c>
      <c r="Z123">
        <v>30</v>
      </c>
      <c r="AA123">
        <v>30</v>
      </c>
      <c r="AB123" s="6">
        <v>10.114000000000001</v>
      </c>
      <c r="AC123" s="6">
        <v>2.2370000000000001</v>
      </c>
      <c r="AD123" s="3">
        <f t="shared" si="21"/>
        <v>22.117856436622503</v>
      </c>
      <c r="AE123" s="6">
        <v>10.0905</v>
      </c>
      <c r="AF123" s="6">
        <v>2.7448000000000001</v>
      </c>
      <c r="AG123" s="3">
        <f t="shared" si="22"/>
        <v>27.201823497348983</v>
      </c>
      <c r="AH123" s="6">
        <v>10.016999999999999</v>
      </c>
      <c r="AI123" s="6">
        <v>3.1936</v>
      </c>
      <c r="AJ123" s="3">
        <f t="shared" si="23"/>
        <v>31.881800938404709</v>
      </c>
      <c r="AK123" s="6">
        <v>10.000999999999999</v>
      </c>
      <c r="AL123" s="6">
        <v>3.9897</v>
      </c>
      <c r="AM123" s="3">
        <f t="shared" si="28"/>
        <v>39.893010698930112</v>
      </c>
      <c r="AN123" s="6">
        <v>10.108000000000001</v>
      </c>
      <c r="AO123" s="6">
        <v>3.8431000000000002</v>
      </c>
      <c r="AP123" s="3">
        <f t="shared" si="29"/>
        <v>38.020379897111191</v>
      </c>
      <c r="AQ123" s="6">
        <v>10.020300000000001</v>
      </c>
      <c r="AR123" s="6">
        <v>4.0970000000000004</v>
      </c>
      <c r="AS123" s="3">
        <f t="shared" si="30"/>
        <v>40.88699939123579</v>
      </c>
      <c r="AT123" s="8">
        <v>3000.3</v>
      </c>
      <c r="AU123" s="8">
        <v>199.4</v>
      </c>
      <c r="AV123" s="4">
        <f t="shared" ref="AV123" si="32">AT123/(AT123-AU123)</f>
        <v>1.0711914027633975</v>
      </c>
      <c r="AW123" s="8">
        <v>3000.2</v>
      </c>
      <c r="AX123" s="8">
        <v>241.1</v>
      </c>
      <c r="AY123" s="4">
        <f t="shared" ref="AY123" si="33">AW123/(AW123-AX123)</f>
        <v>1.0873835671052154</v>
      </c>
      <c r="AZ123" s="8">
        <v>3000</v>
      </c>
      <c r="BA123" s="8">
        <v>239.3</v>
      </c>
      <c r="BB123" s="4">
        <f t="shared" ref="BB123" si="34">AZ123/(AZ123-BA123)</f>
        <v>1.086680914260876</v>
      </c>
      <c r="BC123" s="4">
        <f t="shared" ref="BC123" si="35">(AV123+AY123+BB123)/3</f>
        <v>1.0817519613764963</v>
      </c>
    </row>
    <row r="124" spans="2:56" x14ac:dyDescent="0.25">
      <c r="E124">
        <v>2</v>
      </c>
      <c r="F124">
        <v>84</v>
      </c>
      <c r="G124">
        <v>68</v>
      </c>
      <c r="H124">
        <v>20</v>
      </c>
      <c r="I124">
        <v>7.7249999999999996</v>
      </c>
      <c r="J124">
        <v>3</v>
      </c>
      <c r="K124">
        <v>13</v>
      </c>
      <c r="L124">
        <v>2</v>
      </c>
      <c r="M124">
        <v>0</v>
      </c>
      <c r="N124">
        <v>13</v>
      </c>
      <c r="O124">
        <v>4</v>
      </c>
      <c r="P124">
        <v>4</v>
      </c>
      <c r="Q124">
        <v>4</v>
      </c>
      <c r="R124">
        <v>1</v>
      </c>
      <c r="S124">
        <v>0</v>
      </c>
      <c r="T124">
        <f t="shared" si="20"/>
        <v>13</v>
      </c>
      <c r="U124">
        <v>34</v>
      </c>
      <c r="V124">
        <v>8.5</v>
      </c>
      <c r="W124">
        <v>7</v>
      </c>
      <c r="X124">
        <v>3.4</v>
      </c>
      <c r="Y124">
        <v>7.55</v>
      </c>
      <c r="AB124" s="4"/>
      <c r="AC124" s="4"/>
      <c r="AD124" s="3"/>
      <c r="AE124" s="4"/>
      <c r="AF124" s="4"/>
      <c r="AG124" s="3"/>
      <c r="AH124" s="4"/>
      <c r="AI124" s="4"/>
      <c r="AJ124" s="3"/>
      <c r="AK124" s="4"/>
      <c r="AL124" s="4"/>
      <c r="AM124" s="3"/>
      <c r="AN124" s="4"/>
      <c r="AO124" s="4"/>
      <c r="AP124" s="3"/>
      <c r="AQ124" s="4"/>
      <c r="AR124" s="4"/>
      <c r="AS124" s="3"/>
    </row>
    <row r="125" spans="2:56" x14ac:dyDescent="0.25">
      <c r="E125">
        <v>3</v>
      </c>
      <c r="F125">
        <v>70</v>
      </c>
      <c r="G125">
        <v>70</v>
      </c>
      <c r="H125">
        <v>19</v>
      </c>
      <c r="I125">
        <v>4.8</v>
      </c>
      <c r="J125">
        <v>0</v>
      </c>
      <c r="K125">
        <v>11</v>
      </c>
      <c r="L125">
        <v>3</v>
      </c>
      <c r="M125">
        <v>0</v>
      </c>
      <c r="N125">
        <v>11</v>
      </c>
      <c r="O125">
        <v>2</v>
      </c>
      <c r="P125">
        <v>4</v>
      </c>
      <c r="Q125">
        <v>2</v>
      </c>
      <c r="R125">
        <v>1</v>
      </c>
      <c r="S125">
        <v>2</v>
      </c>
      <c r="T125">
        <f t="shared" ref="T125:T185" si="36">SUM(O125:S125)</f>
        <v>11</v>
      </c>
      <c r="U125">
        <v>37</v>
      </c>
      <c r="V125">
        <v>7.3</v>
      </c>
      <c r="W125">
        <v>7</v>
      </c>
      <c r="X125">
        <v>4.9000000000000004</v>
      </c>
      <c r="Y125">
        <v>4.3</v>
      </c>
      <c r="Z125">
        <v>20</v>
      </c>
      <c r="AA125">
        <v>10</v>
      </c>
      <c r="AB125" s="6">
        <v>10.042199999999999</v>
      </c>
      <c r="AC125" s="6">
        <v>3.5990000000000002</v>
      </c>
      <c r="AD125" s="3">
        <f t="shared" si="21"/>
        <v>35.838760430981267</v>
      </c>
      <c r="AE125" s="6">
        <v>10.063700000000001</v>
      </c>
      <c r="AF125" s="6">
        <v>3.3666999999999998</v>
      </c>
      <c r="AG125" s="3">
        <f t="shared" si="22"/>
        <v>33.453898665500759</v>
      </c>
      <c r="AH125" s="6">
        <v>10.07</v>
      </c>
      <c r="AI125" s="6">
        <v>3.2465999999999999</v>
      </c>
      <c r="AJ125" s="3">
        <f t="shared" si="23"/>
        <v>32.240317775571</v>
      </c>
      <c r="AK125" s="6">
        <v>10.0769</v>
      </c>
      <c r="AL125" s="6">
        <v>3.5055000000000001</v>
      </c>
      <c r="AM125" s="3">
        <f t="shared" si="28"/>
        <v>34.78748424614713</v>
      </c>
      <c r="AN125" s="6">
        <v>10.151400000000001</v>
      </c>
      <c r="AO125" s="6">
        <v>3.2997000000000001</v>
      </c>
      <c r="AP125" s="3">
        <f t="shared" si="29"/>
        <v>32.504876174714809</v>
      </c>
      <c r="AQ125" s="6">
        <v>10.026199999999999</v>
      </c>
      <c r="AR125" s="6">
        <v>3.4323000000000001</v>
      </c>
      <c r="AS125" s="3">
        <f t="shared" si="30"/>
        <v>34.233308731124453</v>
      </c>
    </row>
    <row r="126" spans="2:56" x14ac:dyDescent="0.25">
      <c r="E126">
        <v>4</v>
      </c>
      <c r="I126">
        <v>6.65</v>
      </c>
      <c r="J126">
        <v>5</v>
      </c>
      <c r="L126">
        <v>0</v>
      </c>
      <c r="T126">
        <f t="shared" si="36"/>
        <v>0</v>
      </c>
      <c r="Y126">
        <v>9.1999999999999993</v>
      </c>
      <c r="AB126" s="4"/>
      <c r="AC126" s="4"/>
      <c r="AD126" s="3"/>
      <c r="AE126" s="4"/>
      <c r="AF126" s="4"/>
      <c r="AG126" s="3"/>
      <c r="AH126" s="4"/>
      <c r="AI126" s="4"/>
      <c r="AJ126" s="3"/>
      <c r="AK126" s="4"/>
      <c r="AL126" s="4"/>
      <c r="AM126" s="3"/>
      <c r="AN126" s="4"/>
      <c r="AO126" s="4"/>
      <c r="AP126" s="3"/>
      <c r="AQ126" s="4"/>
      <c r="AR126" s="4"/>
      <c r="AS126" s="3"/>
    </row>
    <row r="127" spans="2:56" x14ac:dyDescent="0.25">
      <c r="E127">
        <v>5</v>
      </c>
      <c r="F127">
        <v>90</v>
      </c>
      <c r="G127">
        <v>65</v>
      </c>
      <c r="H127">
        <v>20</v>
      </c>
      <c r="I127">
        <v>9.9</v>
      </c>
      <c r="J127">
        <v>1</v>
      </c>
      <c r="K127">
        <v>15</v>
      </c>
      <c r="L127">
        <v>0</v>
      </c>
      <c r="M127">
        <v>0</v>
      </c>
      <c r="N127">
        <v>15</v>
      </c>
      <c r="O127">
        <v>5</v>
      </c>
      <c r="P127">
        <v>7</v>
      </c>
      <c r="Q127">
        <v>2</v>
      </c>
      <c r="R127">
        <v>0</v>
      </c>
      <c r="S127">
        <v>1</v>
      </c>
      <c r="T127">
        <f t="shared" si="36"/>
        <v>15</v>
      </c>
      <c r="U127">
        <v>42</v>
      </c>
      <c r="V127">
        <v>9.4</v>
      </c>
      <c r="W127">
        <v>9</v>
      </c>
      <c r="X127">
        <v>4.5999999999999996</v>
      </c>
      <c r="Y127">
        <v>9.4</v>
      </c>
      <c r="AB127" s="4"/>
      <c r="AC127" s="4"/>
      <c r="AD127" s="3"/>
      <c r="AE127" s="4"/>
      <c r="AF127" s="4"/>
      <c r="AG127" s="3"/>
      <c r="AH127" s="4"/>
      <c r="AI127" s="4"/>
      <c r="AJ127" s="3"/>
      <c r="AK127" s="4"/>
      <c r="AL127" s="4"/>
      <c r="AM127" s="3"/>
      <c r="AN127" s="4"/>
      <c r="AO127" s="4"/>
      <c r="AP127" s="3"/>
      <c r="AQ127" s="4"/>
      <c r="AR127" s="4"/>
      <c r="AS127" s="3"/>
    </row>
    <row r="128" spans="2:56" x14ac:dyDescent="0.25">
      <c r="E128">
        <v>6</v>
      </c>
      <c r="I128">
        <v>7.8</v>
      </c>
      <c r="J128">
        <v>4</v>
      </c>
      <c r="L128">
        <v>0</v>
      </c>
      <c r="T128">
        <f t="shared" si="36"/>
        <v>0</v>
      </c>
      <c r="Y128">
        <v>7.75</v>
      </c>
      <c r="AB128" s="4"/>
      <c r="AC128" s="4"/>
      <c r="AD128" s="3"/>
      <c r="AE128" s="4"/>
      <c r="AF128" s="4"/>
      <c r="AG128" s="3"/>
      <c r="AH128" s="4"/>
      <c r="AI128" s="4"/>
      <c r="AJ128" s="3"/>
      <c r="AK128" s="4"/>
      <c r="AL128" s="4"/>
      <c r="AM128" s="3"/>
      <c r="AN128" s="4"/>
      <c r="AO128" s="4"/>
      <c r="AP128" s="3"/>
      <c r="AQ128" s="4"/>
      <c r="AR128" s="4"/>
      <c r="AS128" s="3"/>
    </row>
    <row r="129" spans="1:56" x14ac:dyDescent="0.25">
      <c r="E129">
        <v>7</v>
      </c>
      <c r="I129">
        <v>1.3</v>
      </c>
      <c r="J129">
        <v>2</v>
      </c>
      <c r="L129">
        <v>3</v>
      </c>
      <c r="T129">
        <f t="shared" si="36"/>
        <v>0</v>
      </c>
      <c r="Y129">
        <v>1.25</v>
      </c>
      <c r="AB129" s="4"/>
      <c r="AC129" s="4"/>
      <c r="AD129" s="3"/>
      <c r="AE129" s="4"/>
      <c r="AF129" s="4"/>
      <c r="AG129" s="3"/>
      <c r="AH129" s="4"/>
      <c r="AI129" s="4"/>
      <c r="AJ129" s="3"/>
      <c r="AK129" s="4"/>
      <c r="AL129" s="4"/>
      <c r="AM129" s="3"/>
      <c r="AN129" s="4"/>
      <c r="AO129" s="4"/>
      <c r="AP129" s="3"/>
      <c r="AQ129" s="4"/>
      <c r="AR129" s="4"/>
      <c r="AS129" s="3"/>
    </row>
    <row r="130" spans="1:56" x14ac:dyDescent="0.25">
      <c r="E130">
        <v>8</v>
      </c>
      <c r="I130">
        <v>6.15</v>
      </c>
      <c r="J130">
        <v>1</v>
      </c>
      <c r="L130">
        <v>2</v>
      </c>
      <c r="T130">
        <f t="shared" si="36"/>
        <v>0</v>
      </c>
      <c r="Y130">
        <v>6.05</v>
      </c>
      <c r="AB130" s="4"/>
      <c r="AC130" s="4"/>
      <c r="AD130" s="3"/>
      <c r="AE130" s="4"/>
      <c r="AF130" s="4"/>
      <c r="AG130" s="3"/>
      <c r="AH130" s="4"/>
      <c r="AI130" s="4"/>
      <c r="AJ130" s="3"/>
      <c r="AK130" s="4"/>
      <c r="AL130" s="4"/>
      <c r="AM130" s="3"/>
      <c r="AN130" s="4"/>
      <c r="AO130" s="4"/>
      <c r="AP130" s="3"/>
      <c r="AQ130" s="4"/>
      <c r="AR130" s="4"/>
      <c r="AS130" s="3"/>
    </row>
    <row r="131" spans="1:56" x14ac:dyDescent="0.25">
      <c r="E131">
        <v>9</v>
      </c>
      <c r="F131">
        <v>67</v>
      </c>
      <c r="G131">
        <v>90</v>
      </c>
      <c r="H131">
        <v>30</v>
      </c>
      <c r="I131">
        <v>8.4</v>
      </c>
      <c r="J131">
        <v>3</v>
      </c>
      <c r="K131">
        <v>12</v>
      </c>
      <c r="L131">
        <v>0</v>
      </c>
      <c r="M131">
        <v>0</v>
      </c>
      <c r="N131">
        <v>12</v>
      </c>
      <c r="O131">
        <v>3</v>
      </c>
      <c r="P131">
        <v>7</v>
      </c>
      <c r="Q131">
        <v>1</v>
      </c>
      <c r="R131">
        <v>1</v>
      </c>
      <c r="S131">
        <v>0</v>
      </c>
      <c r="T131">
        <f t="shared" si="36"/>
        <v>12</v>
      </c>
      <c r="U131">
        <v>46</v>
      </c>
      <c r="V131">
        <v>7.9</v>
      </c>
      <c r="W131">
        <v>12</v>
      </c>
      <c r="X131">
        <v>4.8</v>
      </c>
      <c r="Y131">
        <v>8.1999999999999993</v>
      </c>
      <c r="Z131">
        <v>10</v>
      </c>
      <c r="AA131">
        <v>10</v>
      </c>
      <c r="AB131" s="6">
        <v>10.2189</v>
      </c>
      <c r="AC131" s="6">
        <v>4.0998999999999999</v>
      </c>
      <c r="AD131" s="3">
        <f t="shared" si="21"/>
        <v>40.120756637211443</v>
      </c>
      <c r="AE131" s="6">
        <v>10.999599999999999</v>
      </c>
      <c r="AF131" s="6">
        <v>3.3136999999999999</v>
      </c>
      <c r="AG131" s="3">
        <f t="shared" si="22"/>
        <v>30.125640932397545</v>
      </c>
      <c r="AH131" s="6">
        <v>10.015000000000001</v>
      </c>
      <c r="AI131" s="6">
        <v>3.1055999999999999</v>
      </c>
      <c r="AJ131" s="3">
        <f t="shared" si="23"/>
        <v>31.00948577134298</v>
      </c>
      <c r="AK131" s="6">
        <v>10.0175</v>
      </c>
      <c r="AL131" s="6">
        <v>4.0030000000000001</v>
      </c>
      <c r="AM131" s="3">
        <f t="shared" si="28"/>
        <v>39.960069877713998</v>
      </c>
      <c r="AN131" s="6">
        <v>10.0693</v>
      </c>
      <c r="AO131" s="6">
        <v>3.6667999999999998</v>
      </c>
      <c r="AP131" s="3">
        <f t="shared" si="29"/>
        <v>36.41563961745107</v>
      </c>
      <c r="AQ131" s="6">
        <v>10.083</v>
      </c>
      <c r="AR131" s="6">
        <v>3.8014999999999999</v>
      </c>
      <c r="AS131" s="3">
        <f t="shared" si="30"/>
        <v>37.702072795794905</v>
      </c>
    </row>
    <row r="132" spans="1:56" x14ac:dyDescent="0.25">
      <c r="E132">
        <v>10</v>
      </c>
      <c r="I132">
        <v>1.1499999999999999</v>
      </c>
      <c r="J132">
        <v>0</v>
      </c>
      <c r="L132">
        <v>0</v>
      </c>
      <c r="T132">
        <f t="shared" si="36"/>
        <v>0</v>
      </c>
      <c r="Y132">
        <v>1.1000000000000001</v>
      </c>
      <c r="AB132" s="4"/>
      <c r="AC132" s="4"/>
      <c r="AD132" s="3"/>
      <c r="AE132" s="4"/>
      <c r="AF132" s="4"/>
      <c r="AG132" s="3"/>
      <c r="AH132" s="4"/>
      <c r="AI132" s="4"/>
      <c r="AJ132" s="3"/>
      <c r="AK132" s="4"/>
      <c r="AL132" s="4"/>
      <c r="AM132" s="3"/>
      <c r="AN132" s="4"/>
      <c r="AO132" s="4"/>
      <c r="AP132" s="3"/>
      <c r="AQ132" s="4"/>
      <c r="AR132" s="4"/>
      <c r="AS132" s="3"/>
    </row>
    <row r="133" spans="1:56" x14ac:dyDescent="0.25">
      <c r="E133">
        <v>11</v>
      </c>
      <c r="F133">
        <v>65</v>
      </c>
      <c r="G133">
        <v>90</v>
      </c>
      <c r="H133">
        <v>25</v>
      </c>
      <c r="I133">
        <v>8.9</v>
      </c>
      <c r="J133">
        <v>3</v>
      </c>
      <c r="K133">
        <v>19</v>
      </c>
      <c r="L133">
        <v>0</v>
      </c>
      <c r="M133">
        <v>0</v>
      </c>
      <c r="N133">
        <v>17</v>
      </c>
      <c r="O133">
        <v>10</v>
      </c>
      <c r="P133">
        <v>5</v>
      </c>
      <c r="Q133">
        <v>1</v>
      </c>
      <c r="R133">
        <v>0</v>
      </c>
      <c r="S133">
        <v>1</v>
      </c>
      <c r="T133">
        <f t="shared" si="36"/>
        <v>17</v>
      </c>
      <c r="U133">
        <v>41</v>
      </c>
      <c r="V133">
        <v>6.2</v>
      </c>
      <c r="W133">
        <v>9</v>
      </c>
      <c r="X133">
        <v>6.1</v>
      </c>
      <c r="Y133">
        <v>8.75</v>
      </c>
      <c r="AB133" s="4"/>
      <c r="AC133" s="4"/>
      <c r="AD133" s="3"/>
      <c r="AE133" s="4"/>
      <c r="AF133" s="4"/>
      <c r="AG133" s="3"/>
      <c r="AH133" s="4"/>
      <c r="AI133" s="4"/>
      <c r="AJ133" s="3"/>
      <c r="AK133" s="4"/>
      <c r="AL133" s="4"/>
      <c r="AM133" s="3"/>
      <c r="AN133" s="4"/>
      <c r="AO133" s="4"/>
      <c r="AP133" s="3"/>
      <c r="AQ133" s="4"/>
      <c r="AR133" s="4"/>
      <c r="AS133" s="3"/>
    </row>
    <row r="134" spans="1:56" x14ac:dyDescent="0.25">
      <c r="E134">
        <v>12</v>
      </c>
      <c r="I134">
        <v>3.65</v>
      </c>
      <c r="J134">
        <v>5</v>
      </c>
      <c r="L134">
        <v>0</v>
      </c>
      <c r="T134">
        <f t="shared" si="36"/>
        <v>0</v>
      </c>
      <c r="Y134">
        <v>3.6</v>
      </c>
      <c r="AB134" s="4"/>
      <c r="AC134" s="4"/>
      <c r="AD134" s="3"/>
      <c r="AE134" s="4"/>
      <c r="AF134" s="4"/>
      <c r="AG134" s="3"/>
      <c r="AH134" s="4"/>
      <c r="AI134" s="4"/>
      <c r="AJ134" s="3"/>
      <c r="AK134" s="4"/>
      <c r="AL134" s="4"/>
      <c r="AM134" s="3"/>
      <c r="AN134" s="4"/>
      <c r="AO134" s="4"/>
      <c r="AP134" s="3"/>
      <c r="AQ134" s="4"/>
      <c r="AR134" s="4"/>
      <c r="AS134" s="3"/>
    </row>
    <row r="135" spans="1:56" x14ac:dyDescent="0.25">
      <c r="E135">
        <v>13</v>
      </c>
      <c r="F135">
        <v>65</v>
      </c>
      <c r="G135">
        <v>60</v>
      </c>
      <c r="H135">
        <v>15</v>
      </c>
      <c r="I135">
        <v>5.4</v>
      </c>
      <c r="J135">
        <v>1</v>
      </c>
      <c r="K135">
        <v>12</v>
      </c>
      <c r="L135">
        <v>0</v>
      </c>
      <c r="M135">
        <v>0</v>
      </c>
      <c r="N135">
        <v>12</v>
      </c>
      <c r="O135">
        <v>6</v>
      </c>
      <c r="P135">
        <v>5</v>
      </c>
      <c r="Q135">
        <v>1</v>
      </c>
      <c r="R135">
        <v>0</v>
      </c>
      <c r="S135">
        <v>0</v>
      </c>
      <c r="T135">
        <f t="shared" si="36"/>
        <v>12</v>
      </c>
      <c r="U135">
        <v>35</v>
      </c>
      <c r="V135">
        <v>9.1</v>
      </c>
      <c r="W135">
        <v>13</v>
      </c>
      <c r="X135">
        <v>5.6</v>
      </c>
      <c r="Y135">
        <v>5.7</v>
      </c>
      <c r="Z135">
        <v>20</v>
      </c>
      <c r="AA135">
        <v>50</v>
      </c>
      <c r="AB135" s="6">
        <v>10.0128</v>
      </c>
      <c r="AC135" s="6">
        <v>2.972</v>
      </c>
      <c r="AD135" s="3">
        <f t="shared" ref="AD135:AD192" si="37">100-100*((AB135-AC135)/AB135)</f>
        <v>29.68200703100031</v>
      </c>
      <c r="AE135" s="6">
        <v>10.077400000000001</v>
      </c>
      <c r="AF135" s="6">
        <v>3.4708000000000001</v>
      </c>
      <c r="AG135" s="3">
        <f t="shared" ref="AG135:AG192" si="38">100-100*((AE135-AF135)/AE135)</f>
        <v>34.441423383015461</v>
      </c>
      <c r="AH135" s="6">
        <v>10.1716</v>
      </c>
      <c r="AI135" s="6">
        <v>3.4422000000000001</v>
      </c>
      <c r="AJ135" s="3">
        <f t="shared" ref="AJ135:AJ192" si="39">100-100*((AH135-AI135)/AH135)</f>
        <v>33.841283573872346</v>
      </c>
      <c r="AK135" s="6">
        <v>10.291399999999999</v>
      </c>
      <c r="AL135" s="6">
        <v>4.0293000000000001</v>
      </c>
      <c r="AM135" s="3">
        <f t="shared" ref="AM135:AM192" si="40">100-100*((AK135-AL135)/AK135)</f>
        <v>39.152107584973862</v>
      </c>
      <c r="AN135" s="6">
        <v>10.066000000000001</v>
      </c>
      <c r="AO135" s="6">
        <v>4.0069999999999997</v>
      </c>
      <c r="AP135" s="3">
        <f t="shared" ref="AP135:AP192" si="41">100-100*((AN135-AO135)/AN135)</f>
        <v>39.807272004768521</v>
      </c>
      <c r="AQ135" s="6">
        <v>10.0816</v>
      </c>
      <c r="AR135" s="6">
        <v>3.6966000000000001</v>
      </c>
      <c r="AS135" s="3">
        <f t="shared" ref="AS135:AS192" si="42">100-100*((AQ135-AR135)/AQ135)</f>
        <v>36.666798920806222</v>
      </c>
    </row>
    <row r="136" spans="1:56" x14ac:dyDescent="0.25">
      <c r="E136">
        <v>14</v>
      </c>
      <c r="I136">
        <v>6.4</v>
      </c>
      <c r="L136">
        <v>0</v>
      </c>
      <c r="T136">
        <f t="shared" si="36"/>
        <v>0</v>
      </c>
      <c r="Y136">
        <v>6.15</v>
      </c>
      <c r="AB136" s="4"/>
      <c r="AC136" s="4"/>
      <c r="AD136" s="3"/>
      <c r="AE136" s="4"/>
      <c r="AF136" s="4"/>
      <c r="AG136" s="3"/>
      <c r="AH136" s="4"/>
      <c r="AI136" s="4"/>
      <c r="AJ136" s="3"/>
      <c r="AK136" s="4"/>
      <c r="AL136" s="4"/>
      <c r="AM136" s="3"/>
      <c r="AN136" s="4"/>
      <c r="AO136" s="4"/>
      <c r="AP136" s="3"/>
      <c r="AQ136" s="4"/>
      <c r="AR136" s="4"/>
      <c r="AS136" s="3"/>
      <c r="BD136" t="s">
        <v>31</v>
      </c>
    </row>
    <row r="137" spans="1:56" x14ac:dyDescent="0.25">
      <c r="E137">
        <v>15</v>
      </c>
      <c r="I137">
        <v>5.4</v>
      </c>
      <c r="J137">
        <v>3</v>
      </c>
      <c r="L137">
        <v>0</v>
      </c>
      <c r="T137">
        <f t="shared" si="36"/>
        <v>0</v>
      </c>
      <c r="Y137">
        <v>5.25</v>
      </c>
      <c r="AB137" s="4"/>
      <c r="AC137" s="4"/>
      <c r="AD137" s="3"/>
      <c r="AE137" s="4"/>
      <c r="AF137" s="4"/>
      <c r="AG137" s="3"/>
      <c r="AH137" s="4"/>
      <c r="AI137" s="4"/>
      <c r="AJ137" s="3"/>
      <c r="AK137" s="4"/>
      <c r="AL137" s="4"/>
      <c r="AM137" s="3"/>
      <c r="AN137" s="4"/>
      <c r="AO137" s="4"/>
      <c r="AP137" s="3"/>
      <c r="AQ137" s="4"/>
      <c r="AR137" s="4"/>
      <c r="AS137" s="3"/>
    </row>
    <row r="138" spans="1:56" x14ac:dyDescent="0.25">
      <c r="E138">
        <v>16</v>
      </c>
      <c r="I138">
        <v>6.95</v>
      </c>
      <c r="J138">
        <v>6</v>
      </c>
      <c r="L138">
        <v>0</v>
      </c>
      <c r="T138">
        <f t="shared" si="36"/>
        <v>0</v>
      </c>
      <c r="Y138">
        <v>6.65</v>
      </c>
      <c r="AB138" s="4"/>
      <c r="AC138" s="4"/>
      <c r="AD138" s="3"/>
      <c r="AE138" s="4"/>
      <c r="AF138" s="4"/>
      <c r="AG138" s="3"/>
      <c r="AH138" s="4"/>
      <c r="AI138" s="4"/>
      <c r="AJ138" s="3"/>
      <c r="AK138" s="4"/>
      <c r="AL138" s="4"/>
      <c r="AM138" s="3"/>
      <c r="AN138" s="4"/>
      <c r="AO138" s="4"/>
      <c r="AP138" s="3"/>
      <c r="AQ138" s="4"/>
      <c r="AR138" s="4"/>
      <c r="AS138" s="3"/>
    </row>
    <row r="139" spans="1:56" x14ac:dyDescent="0.25">
      <c r="E139">
        <v>17</v>
      </c>
      <c r="I139">
        <v>3.45</v>
      </c>
      <c r="J139">
        <v>0</v>
      </c>
      <c r="L139">
        <v>0</v>
      </c>
      <c r="T139">
        <f t="shared" si="36"/>
        <v>0</v>
      </c>
      <c r="Y139">
        <v>3.35</v>
      </c>
      <c r="AB139" s="4"/>
      <c r="AC139" s="4"/>
      <c r="AD139" s="3"/>
      <c r="AE139" s="4"/>
      <c r="AF139" s="4"/>
      <c r="AG139" s="3"/>
      <c r="AH139" s="4"/>
      <c r="AI139" s="4"/>
      <c r="AJ139" s="3"/>
      <c r="AK139" s="4"/>
      <c r="AL139" s="4"/>
      <c r="AM139" s="3"/>
      <c r="AN139" s="4"/>
      <c r="AO139" s="4"/>
      <c r="AP139" s="3"/>
      <c r="AQ139" s="4"/>
      <c r="AR139" s="4"/>
      <c r="AS139" s="3"/>
    </row>
    <row r="140" spans="1:56" x14ac:dyDescent="0.25">
      <c r="E140">
        <v>18</v>
      </c>
      <c r="F140">
        <v>90</v>
      </c>
      <c r="G140">
        <v>80</v>
      </c>
      <c r="H140">
        <v>20</v>
      </c>
      <c r="I140">
        <v>13.125</v>
      </c>
      <c r="J140">
        <v>3</v>
      </c>
      <c r="K140">
        <v>16</v>
      </c>
      <c r="L140">
        <v>0</v>
      </c>
      <c r="M140">
        <v>0</v>
      </c>
      <c r="N140">
        <v>16</v>
      </c>
      <c r="O140">
        <v>5</v>
      </c>
      <c r="P140">
        <v>4</v>
      </c>
      <c r="Q140">
        <v>7</v>
      </c>
      <c r="R140">
        <v>0</v>
      </c>
      <c r="S140">
        <v>0</v>
      </c>
      <c r="T140">
        <f t="shared" si="36"/>
        <v>16</v>
      </c>
      <c r="U140">
        <v>45</v>
      </c>
      <c r="V140">
        <v>8.9</v>
      </c>
      <c r="W140">
        <v>8</v>
      </c>
      <c r="X140">
        <v>5.4</v>
      </c>
      <c r="Y140">
        <v>12.75</v>
      </c>
      <c r="AB140" s="4"/>
      <c r="AC140" s="4"/>
      <c r="AD140" s="3"/>
      <c r="AE140" s="4"/>
      <c r="AF140" s="4"/>
      <c r="AG140" s="3"/>
      <c r="AH140" s="4"/>
      <c r="AI140" s="4"/>
      <c r="AJ140" s="3"/>
      <c r="AK140" s="4"/>
      <c r="AL140" s="4"/>
      <c r="AM140" s="3"/>
      <c r="AN140" s="4"/>
      <c r="AO140" s="4"/>
      <c r="AP140" s="3"/>
      <c r="AQ140" s="4"/>
      <c r="AR140" s="4"/>
      <c r="AS140" s="3"/>
    </row>
    <row r="141" spans="1:56" x14ac:dyDescent="0.25">
      <c r="E141">
        <v>19</v>
      </c>
      <c r="F141">
        <v>100</v>
      </c>
      <c r="G141">
        <v>120</v>
      </c>
      <c r="H141">
        <v>20</v>
      </c>
      <c r="I141">
        <v>5.8</v>
      </c>
      <c r="J141">
        <v>2</v>
      </c>
      <c r="K141">
        <v>10</v>
      </c>
      <c r="L141">
        <v>0</v>
      </c>
      <c r="M141">
        <v>0</v>
      </c>
      <c r="N141">
        <v>10</v>
      </c>
      <c r="O141">
        <v>1</v>
      </c>
      <c r="P141">
        <v>5</v>
      </c>
      <c r="Q141">
        <v>0</v>
      </c>
      <c r="R141">
        <v>2</v>
      </c>
      <c r="S141">
        <v>2</v>
      </c>
      <c r="T141">
        <f t="shared" si="36"/>
        <v>10</v>
      </c>
      <c r="U141">
        <v>59</v>
      </c>
      <c r="V141">
        <v>8.1</v>
      </c>
      <c r="W141">
        <v>9</v>
      </c>
      <c r="X141">
        <v>5.6</v>
      </c>
      <c r="Y141">
        <v>5.75</v>
      </c>
      <c r="Z141">
        <v>10</v>
      </c>
      <c r="AA141">
        <v>20</v>
      </c>
      <c r="AB141" s="6">
        <v>10.1012</v>
      </c>
      <c r="AC141" s="6">
        <v>3.1747000000000001</v>
      </c>
      <c r="AD141" s="3">
        <f t="shared" si="37"/>
        <v>31.428939135944233</v>
      </c>
      <c r="AE141" s="6">
        <v>10.0662</v>
      </c>
      <c r="AF141" s="6">
        <v>3.0186000000000002</v>
      </c>
      <c r="AG141" s="3">
        <f t="shared" si="38"/>
        <v>29.987482863444001</v>
      </c>
      <c r="AH141" s="6">
        <v>10.2524</v>
      </c>
      <c r="AI141" s="6">
        <v>3.4039000000000001</v>
      </c>
      <c r="AJ141" s="3">
        <f t="shared" si="39"/>
        <v>33.201006593578086</v>
      </c>
      <c r="AK141" s="6">
        <v>10.0783</v>
      </c>
      <c r="AL141" s="6">
        <v>4.5042999999999997</v>
      </c>
      <c r="AM141" s="3">
        <f t="shared" si="40"/>
        <v>44.693053391941092</v>
      </c>
      <c r="AN141" s="6">
        <v>10.107100000000001</v>
      </c>
      <c r="AO141" s="6">
        <v>4.3982999999999999</v>
      </c>
      <c r="AP141" s="3">
        <f t="shared" si="41"/>
        <v>43.516933640708011</v>
      </c>
      <c r="AQ141" s="6">
        <v>10.1974</v>
      </c>
      <c r="AR141" s="6">
        <v>4.4767999999999999</v>
      </c>
      <c r="AS141" s="3">
        <f t="shared" si="42"/>
        <v>43.901386627963987</v>
      </c>
    </row>
    <row r="142" spans="1:56" x14ac:dyDescent="0.25">
      <c r="E142">
        <v>20</v>
      </c>
      <c r="F142">
        <v>80</v>
      </c>
      <c r="G142">
        <v>80</v>
      </c>
      <c r="H142">
        <v>20</v>
      </c>
      <c r="I142">
        <v>4.7</v>
      </c>
      <c r="J142">
        <v>1</v>
      </c>
      <c r="K142">
        <v>13</v>
      </c>
      <c r="L142">
        <v>3</v>
      </c>
      <c r="M142">
        <v>0</v>
      </c>
      <c r="N142">
        <v>12</v>
      </c>
      <c r="O142">
        <v>4</v>
      </c>
      <c r="P142">
        <v>4</v>
      </c>
      <c r="Q142">
        <v>2</v>
      </c>
      <c r="R142">
        <v>1</v>
      </c>
      <c r="S142">
        <v>1</v>
      </c>
      <c r="T142">
        <f t="shared" si="36"/>
        <v>12</v>
      </c>
      <c r="U142">
        <v>41</v>
      </c>
      <c r="V142">
        <v>6.7</v>
      </c>
      <c r="W142">
        <v>10</v>
      </c>
      <c r="X142">
        <v>2.9</v>
      </c>
      <c r="Y142">
        <v>4.6500000000000004</v>
      </c>
      <c r="AB142" s="4"/>
      <c r="AC142" s="4"/>
      <c r="AD142" s="3"/>
      <c r="AE142" s="4"/>
      <c r="AF142" s="4"/>
      <c r="AG142" s="3"/>
      <c r="AH142" s="4"/>
      <c r="AI142" s="4"/>
      <c r="AJ142" s="3"/>
      <c r="AK142" s="4"/>
      <c r="AL142" s="4"/>
      <c r="AM142" s="3"/>
      <c r="AN142" s="4"/>
      <c r="AO142" s="4"/>
      <c r="AP142" s="3"/>
      <c r="AQ142" s="4"/>
      <c r="AR142" s="4"/>
      <c r="AS142" s="3"/>
    </row>
    <row r="143" spans="1:56" x14ac:dyDescent="0.25">
      <c r="A143" s="1" t="s">
        <v>73</v>
      </c>
      <c r="B143" t="s">
        <v>40</v>
      </c>
      <c r="C143">
        <v>2</v>
      </c>
      <c r="D143">
        <v>8</v>
      </c>
      <c r="E143">
        <v>1</v>
      </c>
      <c r="F143">
        <v>90</v>
      </c>
      <c r="G143">
        <v>70</v>
      </c>
      <c r="H143">
        <v>16</v>
      </c>
      <c r="I143">
        <v>3.65</v>
      </c>
      <c r="J143" s="10">
        <v>0</v>
      </c>
      <c r="K143" s="10">
        <v>4</v>
      </c>
      <c r="L143" s="10">
        <v>8</v>
      </c>
      <c r="M143" s="10">
        <v>0</v>
      </c>
      <c r="N143" s="10">
        <v>4</v>
      </c>
      <c r="O143" s="10">
        <v>0</v>
      </c>
      <c r="P143" s="10">
        <v>1</v>
      </c>
      <c r="Q143" s="10">
        <v>1</v>
      </c>
      <c r="R143" s="10">
        <v>2</v>
      </c>
      <c r="S143" s="10">
        <v>0</v>
      </c>
      <c r="T143" s="10">
        <f t="shared" si="36"/>
        <v>4</v>
      </c>
      <c r="U143" s="10">
        <v>15</v>
      </c>
      <c r="V143" s="10">
        <v>7</v>
      </c>
      <c r="W143" s="10">
        <v>20</v>
      </c>
      <c r="X143" s="10">
        <v>4.8</v>
      </c>
      <c r="Y143" s="10">
        <f>2.9+0.775</f>
        <v>3.6749999999999998</v>
      </c>
      <c r="Z143">
        <v>2.5</v>
      </c>
      <c r="AA143">
        <v>2.5</v>
      </c>
      <c r="AB143" s="4">
        <v>10.199999999999999</v>
      </c>
      <c r="AC143" s="4">
        <v>3.9</v>
      </c>
      <c r="AD143" s="3">
        <f t="shared" si="37"/>
        <v>38.235294117647065</v>
      </c>
      <c r="AE143" s="4">
        <v>10.4</v>
      </c>
      <c r="AF143" s="4">
        <v>4.2</v>
      </c>
      <c r="AG143" s="3">
        <f t="shared" si="38"/>
        <v>40.384615384615387</v>
      </c>
      <c r="AH143" s="4">
        <v>10.3</v>
      </c>
      <c r="AI143" s="4">
        <v>4</v>
      </c>
      <c r="AJ143" s="3">
        <f t="shared" si="39"/>
        <v>38.834951456310677</v>
      </c>
      <c r="AK143" s="4">
        <v>10.199999999999999</v>
      </c>
      <c r="AL143" s="4">
        <v>4.2</v>
      </c>
      <c r="AM143" s="3">
        <f t="shared" si="40"/>
        <v>41.176470588235304</v>
      </c>
      <c r="AN143" s="4">
        <v>10</v>
      </c>
      <c r="AO143" s="4">
        <v>3.8</v>
      </c>
      <c r="AP143" s="3">
        <f t="shared" si="41"/>
        <v>38</v>
      </c>
      <c r="AQ143" s="4">
        <v>10.1</v>
      </c>
      <c r="AR143" s="4">
        <v>3.9</v>
      </c>
      <c r="AS143" s="3">
        <f t="shared" si="42"/>
        <v>38.613861386138616</v>
      </c>
      <c r="AT143">
        <v>3000.1</v>
      </c>
      <c r="AU143">
        <v>263.8</v>
      </c>
      <c r="AV143" s="4">
        <f t="shared" ref="AV143" si="43">AT143/(AT143-AU143)</f>
        <v>1.0964075576508425</v>
      </c>
      <c r="AW143">
        <v>2999.9</v>
      </c>
      <c r="AX143">
        <v>257.7</v>
      </c>
      <c r="AY143" s="4">
        <f t="shared" ref="AY143" si="44">AW143/(AW143-AX143)</f>
        <v>1.0939756399970826</v>
      </c>
      <c r="AZ143">
        <v>3000.3</v>
      </c>
      <c r="BA143">
        <v>274.10000000000002</v>
      </c>
      <c r="BB143" s="4">
        <f t="shared" ref="BB143" si="45">AZ143/(AZ143-BA143)</f>
        <v>1.1005428801995452</v>
      </c>
      <c r="BC143">
        <f>(AV143+AY143+BB143)/3</f>
        <v>1.0969753592824902</v>
      </c>
    </row>
    <row r="144" spans="1:56" x14ac:dyDescent="0.25">
      <c r="E144">
        <v>2</v>
      </c>
      <c r="F144">
        <v>47</v>
      </c>
      <c r="G144">
        <v>39</v>
      </c>
      <c r="H144">
        <v>10</v>
      </c>
      <c r="I144" s="10"/>
      <c r="J144" s="10">
        <v>0</v>
      </c>
      <c r="K144" s="10">
        <v>3</v>
      </c>
      <c r="L144" s="10">
        <v>3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f t="shared" si="36"/>
        <v>0</v>
      </c>
      <c r="U144" s="10"/>
      <c r="V144" s="10"/>
      <c r="W144" s="10"/>
      <c r="X144" s="10"/>
      <c r="Y144" s="10"/>
      <c r="Z144" s="10"/>
      <c r="AA144" s="10"/>
      <c r="AB144" s="15"/>
      <c r="AC144" s="15"/>
      <c r="AD144" s="16"/>
      <c r="AE144" s="15"/>
      <c r="AF144" s="15"/>
      <c r="AG144" s="16"/>
      <c r="AH144" s="15"/>
      <c r="AI144" s="15"/>
      <c r="AJ144" s="16"/>
      <c r="AK144" s="15"/>
      <c r="AL144" s="15"/>
      <c r="AM144" s="16"/>
      <c r="AN144" s="15"/>
      <c r="AO144" s="15"/>
      <c r="AP144" s="16"/>
      <c r="AQ144" s="15"/>
      <c r="AR144" s="15"/>
      <c r="AS144" s="3"/>
    </row>
    <row r="145" spans="5:45" x14ac:dyDescent="0.25">
      <c r="E145">
        <v>3</v>
      </c>
      <c r="F145">
        <v>116</v>
      </c>
      <c r="G145">
        <v>50</v>
      </c>
      <c r="H145">
        <v>9</v>
      </c>
      <c r="I145">
        <v>1.075</v>
      </c>
      <c r="J145">
        <v>0</v>
      </c>
      <c r="K145">
        <v>6</v>
      </c>
      <c r="L145">
        <v>10</v>
      </c>
      <c r="M145">
        <v>0</v>
      </c>
      <c r="N145">
        <v>3</v>
      </c>
      <c r="O145">
        <v>0</v>
      </c>
      <c r="P145">
        <v>0</v>
      </c>
      <c r="Q145">
        <v>0</v>
      </c>
      <c r="R145">
        <v>0</v>
      </c>
      <c r="S145">
        <v>3</v>
      </c>
      <c r="T145">
        <f t="shared" si="36"/>
        <v>3</v>
      </c>
      <c r="U145">
        <v>0</v>
      </c>
      <c r="V145">
        <v>0</v>
      </c>
      <c r="W145">
        <v>0</v>
      </c>
      <c r="X145">
        <v>0</v>
      </c>
      <c r="Y145">
        <v>0.67500000000000004</v>
      </c>
      <c r="Z145" s="10"/>
      <c r="AA145" s="10"/>
      <c r="AB145" s="15"/>
      <c r="AC145" s="15"/>
      <c r="AD145" s="16"/>
      <c r="AE145" s="15"/>
      <c r="AF145" s="15"/>
      <c r="AG145" s="16"/>
      <c r="AH145" s="15"/>
      <c r="AI145" s="15"/>
      <c r="AJ145" s="16"/>
      <c r="AK145" s="15"/>
      <c r="AL145" s="15"/>
      <c r="AM145" s="16"/>
      <c r="AN145" s="15"/>
      <c r="AO145" s="15"/>
      <c r="AP145" s="16"/>
      <c r="AQ145" s="15"/>
      <c r="AR145" s="15"/>
      <c r="AS145" s="3"/>
    </row>
    <row r="146" spans="5:45" x14ac:dyDescent="0.25">
      <c r="E146">
        <v>4</v>
      </c>
      <c r="T146">
        <f t="shared" si="36"/>
        <v>0</v>
      </c>
      <c r="Z146" s="10"/>
      <c r="AA146" s="10"/>
      <c r="AB146" s="15"/>
      <c r="AC146" s="15"/>
      <c r="AD146" s="16"/>
      <c r="AE146" s="15"/>
      <c r="AF146" s="15"/>
      <c r="AG146" s="16"/>
      <c r="AH146" s="15"/>
      <c r="AI146" s="15"/>
      <c r="AJ146" s="16"/>
      <c r="AK146" s="15"/>
      <c r="AL146" s="15"/>
      <c r="AM146" s="16"/>
      <c r="AN146" s="15"/>
      <c r="AO146" s="15"/>
      <c r="AP146" s="16"/>
      <c r="AQ146" s="15"/>
      <c r="AR146" s="15"/>
      <c r="AS146" s="3"/>
    </row>
    <row r="147" spans="5:45" x14ac:dyDescent="0.25">
      <c r="E147">
        <v>5</v>
      </c>
      <c r="F147">
        <v>75</v>
      </c>
      <c r="G147">
        <v>52</v>
      </c>
      <c r="H147">
        <v>10</v>
      </c>
      <c r="I147">
        <v>0.7</v>
      </c>
      <c r="J147">
        <v>0</v>
      </c>
      <c r="K147">
        <v>6</v>
      </c>
      <c r="L147">
        <v>6</v>
      </c>
      <c r="M147">
        <v>0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3</v>
      </c>
      <c r="T147">
        <f t="shared" si="36"/>
        <v>3</v>
      </c>
      <c r="U147">
        <v>0</v>
      </c>
      <c r="V147">
        <v>0</v>
      </c>
      <c r="W147">
        <v>0</v>
      </c>
      <c r="X147">
        <v>0</v>
      </c>
      <c r="Y147">
        <v>0.65</v>
      </c>
      <c r="Z147" s="10"/>
      <c r="AA147" s="10"/>
      <c r="AB147" s="15"/>
      <c r="AC147" s="15"/>
      <c r="AD147" s="16"/>
      <c r="AE147" s="15"/>
      <c r="AF147" s="15"/>
      <c r="AG147" s="16"/>
      <c r="AH147" s="15"/>
      <c r="AI147" s="15"/>
      <c r="AJ147" s="16"/>
      <c r="AK147" s="15"/>
      <c r="AL147" s="15"/>
      <c r="AM147" s="16"/>
      <c r="AN147" s="15"/>
      <c r="AO147" s="15"/>
      <c r="AP147" s="16"/>
      <c r="AQ147" s="15"/>
      <c r="AR147" s="15"/>
      <c r="AS147" s="3"/>
    </row>
    <row r="148" spans="5:45" x14ac:dyDescent="0.25">
      <c r="E148">
        <v>6</v>
      </c>
      <c r="T148">
        <f t="shared" si="36"/>
        <v>0</v>
      </c>
      <c r="AB148" s="4"/>
      <c r="AC148" s="4"/>
      <c r="AD148" s="3"/>
      <c r="AE148" s="4"/>
      <c r="AF148" s="4"/>
      <c r="AG148" s="3"/>
      <c r="AH148" s="4"/>
      <c r="AI148" s="4"/>
      <c r="AJ148" s="3"/>
      <c r="AK148" s="4"/>
      <c r="AL148" s="4"/>
      <c r="AM148" s="3"/>
      <c r="AN148" s="4"/>
      <c r="AO148" s="4"/>
      <c r="AP148" s="3"/>
      <c r="AQ148" s="4"/>
      <c r="AR148" s="4"/>
      <c r="AS148" s="3"/>
    </row>
    <row r="149" spans="5:45" x14ac:dyDescent="0.25">
      <c r="E149">
        <v>7</v>
      </c>
      <c r="T149">
        <f t="shared" si="36"/>
        <v>0</v>
      </c>
      <c r="AB149" s="4"/>
      <c r="AC149" s="4"/>
      <c r="AD149" s="3"/>
      <c r="AE149" s="4"/>
      <c r="AF149" s="4"/>
      <c r="AG149" s="3"/>
      <c r="AH149" s="4"/>
      <c r="AI149" s="4"/>
      <c r="AJ149" s="3"/>
      <c r="AK149" s="4"/>
      <c r="AL149" s="4"/>
      <c r="AM149" s="3"/>
      <c r="AN149" s="4"/>
      <c r="AO149" s="4"/>
      <c r="AP149" s="3"/>
      <c r="AQ149" s="4"/>
      <c r="AR149" s="4"/>
      <c r="AS149" s="3"/>
    </row>
    <row r="150" spans="5:45" x14ac:dyDescent="0.25">
      <c r="E150">
        <v>8</v>
      </c>
      <c r="T150">
        <f t="shared" si="36"/>
        <v>0</v>
      </c>
      <c r="AB150" s="4"/>
      <c r="AC150" s="4"/>
      <c r="AD150" s="3"/>
      <c r="AE150" s="4"/>
      <c r="AF150" s="4"/>
      <c r="AG150" s="3"/>
      <c r="AH150" s="4"/>
      <c r="AI150" s="4"/>
      <c r="AJ150" s="3"/>
      <c r="AK150" s="4"/>
      <c r="AL150" s="4"/>
      <c r="AM150" s="3"/>
      <c r="AN150" s="4"/>
      <c r="AO150" s="4"/>
      <c r="AP150" s="3"/>
      <c r="AQ150" s="4"/>
      <c r="AR150" s="4"/>
      <c r="AS150" s="3"/>
    </row>
    <row r="151" spans="5:45" x14ac:dyDescent="0.25">
      <c r="E151">
        <v>9</v>
      </c>
      <c r="F151">
        <v>30</v>
      </c>
      <c r="G151">
        <v>102</v>
      </c>
      <c r="H151">
        <v>13</v>
      </c>
      <c r="I151">
        <v>5.25</v>
      </c>
      <c r="J151">
        <v>0</v>
      </c>
      <c r="K151">
        <v>5</v>
      </c>
      <c r="L151">
        <v>4</v>
      </c>
      <c r="M151">
        <v>0</v>
      </c>
      <c r="N151">
        <v>5</v>
      </c>
      <c r="O151">
        <v>3</v>
      </c>
      <c r="P151">
        <v>0</v>
      </c>
      <c r="Q151">
        <v>1</v>
      </c>
      <c r="R151">
        <v>1</v>
      </c>
      <c r="S151">
        <v>0</v>
      </c>
      <c r="T151">
        <f t="shared" si="36"/>
        <v>5</v>
      </c>
      <c r="U151">
        <v>34</v>
      </c>
      <c r="V151">
        <v>10.6</v>
      </c>
      <c r="W151">
        <v>7</v>
      </c>
      <c r="X151">
        <v>4.5999999999999996</v>
      </c>
      <c r="Y151">
        <f>3.375+1.925</f>
        <v>5.3</v>
      </c>
      <c r="Z151">
        <v>75</v>
      </c>
      <c r="AA151">
        <v>30</v>
      </c>
      <c r="AB151" s="4">
        <v>10</v>
      </c>
      <c r="AC151" s="4">
        <v>4</v>
      </c>
      <c r="AD151" s="3">
        <f t="shared" si="37"/>
        <v>40</v>
      </c>
      <c r="AE151" s="4">
        <v>10.6</v>
      </c>
      <c r="AF151" s="4">
        <v>3.2</v>
      </c>
      <c r="AG151" s="3">
        <f t="shared" si="38"/>
        <v>30.188679245283026</v>
      </c>
      <c r="AH151" s="4">
        <v>10.4</v>
      </c>
      <c r="AI151" s="4">
        <v>4.2</v>
      </c>
      <c r="AJ151" s="3">
        <f t="shared" si="39"/>
        <v>40.384615384615387</v>
      </c>
      <c r="AK151" s="4">
        <v>10.4</v>
      </c>
      <c r="AL151" s="4">
        <v>4.3</v>
      </c>
      <c r="AM151" s="3">
        <f t="shared" si="40"/>
        <v>41.346153846153847</v>
      </c>
      <c r="AN151" s="4">
        <v>10.199999999999999</v>
      </c>
      <c r="AO151" s="4">
        <v>4.3</v>
      </c>
      <c r="AP151" s="3">
        <f t="shared" si="41"/>
        <v>42.156862745098046</v>
      </c>
      <c r="AQ151" s="4">
        <v>10.3</v>
      </c>
      <c r="AR151" s="4">
        <v>4.4000000000000004</v>
      </c>
      <c r="AS151" s="3">
        <f t="shared" si="42"/>
        <v>42.71844660194175</v>
      </c>
    </row>
    <row r="152" spans="5:45" x14ac:dyDescent="0.25">
      <c r="E152">
        <v>10</v>
      </c>
      <c r="F152">
        <v>54</v>
      </c>
      <c r="G152">
        <v>73</v>
      </c>
      <c r="H152">
        <v>10</v>
      </c>
      <c r="I152">
        <v>0.47499999999999998</v>
      </c>
      <c r="J152">
        <v>0</v>
      </c>
      <c r="K152">
        <v>3</v>
      </c>
      <c r="L152">
        <v>7</v>
      </c>
      <c r="M152">
        <v>0</v>
      </c>
      <c r="N152">
        <v>4</v>
      </c>
      <c r="O152">
        <v>0</v>
      </c>
      <c r="P152">
        <v>0</v>
      </c>
      <c r="Q152">
        <v>0</v>
      </c>
      <c r="R152">
        <v>2</v>
      </c>
      <c r="S152">
        <v>2</v>
      </c>
      <c r="T152">
        <f t="shared" si="36"/>
        <v>4</v>
      </c>
      <c r="U152">
        <v>6</v>
      </c>
      <c r="V152">
        <v>5.8</v>
      </c>
      <c r="W152">
        <v>0</v>
      </c>
      <c r="X152">
        <v>0</v>
      </c>
      <c r="Y152">
        <v>0.47499999999999998</v>
      </c>
      <c r="AB152" s="4"/>
      <c r="AC152" s="4"/>
      <c r="AD152" s="3"/>
      <c r="AE152" s="4"/>
      <c r="AF152" s="4"/>
      <c r="AG152" s="3"/>
      <c r="AH152" s="4"/>
      <c r="AI152" s="4"/>
      <c r="AJ152" s="3"/>
      <c r="AK152" s="4"/>
      <c r="AL152" s="4"/>
      <c r="AM152" s="3"/>
      <c r="AN152" s="4"/>
      <c r="AO152" s="4"/>
      <c r="AP152" s="3"/>
      <c r="AQ152" s="4"/>
      <c r="AR152" s="4"/>
      <c r="AS152" s="3"/>
    </row>
    <row r="153" spans="5:45" x14ac:dyDescent="0.25">
      <c r="E153">
        <v>11</v>
      </c>
      <c r="F153">
        <v>140</v>
      </c>
      <c r="G153">
        <v>106</v>
      </c>
      <c r="H153">
        <v>17</v>
      </c>
      <c r="I153">
        <f>5.775+4.375+4.275</f>
        <v>14.425000000000001</v>
      </c>
      <c r="J153">
        <v>1</v>
      </c>
      <c r="K153">
        <v>11</v>
      </c>
      <c r="L153">
        <v>2</v>
      </c>
      <c r="M153">
        <v>0</v>
      </c>
      <c r="N153">
        <v>14</v>
      </c>
      <c r="O153">
        <v>2</v>
      </c>
      <c r="P153">
        <v>1</v>
      </c>
      <c r="Q153">
        <v>1</v>
      </c>
      <c r="R153">
        <v>5</v>
      </c>
      <c r="S153">
        <v>5</v>
      </c>
      <c r="T153">
        <f t="shared" si="36"/>
        <v>14</v>
      </c>
      <c r="U153">
        <v>40</v>
      </c>
      <c r="V153">
        <v>10.7</v>
      </c>
      <c r="W153">
        <v>9</v>
      </c>
      <c r="X153">
        <v>6.6</v>
      </c>
      <c r="Y153">
        <f>5.475+4.375+4</f>
        <v>13.85</v>
      </c>
      <c r="Z153">
        <v>7.5</v>
      </c>
      <c r="AA153">
        <v>15</v>
      </c>
      <c r="AB153" s="4">
        <v>10</v>
      </c>
      <c r="AC153" s="4">
        <v>3.9</v>
      </c>
      <c r="AD153" s="3">
        <f t="shared" si="37"/>
        <v>39</v>
      </c>
      <c r="AE153" s="4">
        <v>10.199999999999999</v>
      </c>
      <c r="AF153" s="4">
        <v>4.3</v>
      </c>
      <c r="AG153" s="3">
        <f t="shared" si="38"/>
        <v>42.156862745098046</v>
      </c>
      <c r="AH153" s="4">
        <v>10.6</v>
      </c>
      <c r="AI153" s="4">
        <v>4.0999999999999996</v>
      </c>
      <c r="AJ153" s="3">
        <f t="shared" si="39"/>
        <v>38.679245283018872</v>
      </c>
      <c r="AK153" s="4">
        <v>10.7</v>
      </c>
      <c r="AL153" s="4">
        <v>4.3</v>
      </c>
      <c r="AM153" s="3">
        <f t="shared" si="40"/>
        <v>40.186915887850475</v>
      </c>
      <c r="AN153" s="4">
        <v>10.1</v>
      </c>
      <c r="AO153" s="4">
        <v>4</v>
      </c>
      <c r="AP153" s="3">
        <f t="shared" si="41"/>
        <v>39.603960396039604</v>
      </c>
      <c r="AQ153" s="4">
        <v>10.7</v>
      </c>
      <c r="AR153" s="4">
        <v>4.3</v>
      </c>
      <c r="AS153" s="3">
        <f t="shared" si="42"/>
        <v>40.186915887850475</v>
      </c>
    </row>
    <row r="154" spans="5:45" x14ac:dyDescent="0.25">
      <c r="E154">
        <v>12</v>
      </c>
      <c r="T154">
        <f t="shared" si="36"/>
        <v>0</v>
      </c>
      <c r="AB154" s="4"/>
      <c r="AC154" s="4"/>
      <c r="AD154" s="3"/>
      <c r="AE154" s="4"/>
      <c r="AF154" s="4"/>
      <c r="AG154" s="3"/>
      <c r="AH154" s="4"/>
      <c r="AI154" s="4"/>
      <c r="AJ154" s="3"/>
      <c r="AK154" s="4"/>
      <c r="AL154" s="4"/>
      <c r="AM154" s="3"/>
      <c r="AN154" s="4"/>
      <c r="AO154" s="4"/>
      <c r="AP154" s="3"/>
      <c r="AQ154" s="4"/>
      <c r="AR154" s="4"/>
      <c r="AS154" s="3"/>
    </row>
    <row r="155" spans="5:45" x14ac:dyDescent="0.25">
      <c r="E155">
        <v>13</v>
      </c>
      <c r="F155">
        <v>62</v>
      </c>
      <c r="G155">
        <v>61</v>
      </c>
      <c r="H155">
        <v>18</v>
      </c>
      <c r="I155">
        <f>3.125+2.45</f>
        <v>5.5750000000000002</v>
      </c>
      <c r="J155">
        <v>0</v>
      </c>
      <c r="K155">
        <v>8</v>
      </c>
      <c r="L155">
        <v>2</v>
      </c>
      <c r="M155">
        <v>0</v>
      </c>
      <c r="N155">
        <v>8</v>
      </c>
      <c r="O155">
        <v>0</v>
      </c>
      <c r="P155">
        <v>2</v>
      </c>
      <c r="Q155">
        <v>12</v>
      </c>
      <c r="R155">
        <v>2</v>
      </c>
      <c r="S155">
        <v>2</v>
      </c>
      <c r="T155">
        <f t="shared" si="36"/>
        <v>18</v>
      </c>
      <c r="U155">
        <v>31</v>
      </c>
      <c r="V155">
        <v>8.3000000000000007</v>
      </c>
      <c r="W155">
        <v>16</v>
      </c>
      <c r="X155">
        <v>7.2</v>
      </c>
      <c r="Y155">
        <f>4.175+1.75</f>
        <v>5.9249999999999998</v>
      </c>
      <c r="Z155">
        <v>2.5</v>
      </c>
      <c r="AA155">
        <v>7.5</v>
      </c>
      <c r="AB155" s="4">
        <v>10.5</v>
      </c>
      <c r="AC155" s="4">
        <v>4.4000000000000004</v>
      </c>
      <c r="AD155" s="3">
        <f t="shared" si="37"/>
        <v>41.904761904761912</v>
      </c>
      <c r="AE155" s="4">
        <v>10</v>
      </c>
      <c r="AF155" s="4">
        <v>4.0999999999999996</v>
      </c>
      <c r="AG155" s="3">
        <f t="shared" si="38"/>
        <v>40.999999999999993</v>
      </c>
      <c r="AH155" s="4">
        <v>10.7</v>
      </c>
      <c r="AI155" s="4">
        <v>4.4000000000000004</v>
      </c>
      <c r="AJ155" s="3">
        <f t="shared" si="39"/>
        <v>41.121495327102807</v>
      </c>
      <c r="AK155" s="4">
        <v>10.1</v>
      </c>
      <c r="AL155" s="4">
        <v>4.3</v>
      </c>
      <c r="AM155" s="3">
        <f t="shared" si="40"/>
        <v>42.57425742574258</v>
      </c>
      <c r="AN155" s="4">
        <v>10.3</v>
      </c>
      <c r="AO155" s="4">
        <v>4.2</v>
      </c>
      <c r="AP155" s="3">
        <f t="shared" si="41"/>
        <v>40.77669902912622</v>
      </c>
      <c r="AQ155" s="4">
        <v>10.1</v>
      </c>
      <c r="AR155" s="4">
        <v>4.3</v>
      </c>
      <c r="AS155" s="3">
        <f t="shared" si="42"/>
        <v>42.57425742574258</v>
      </c>
    </row>
    <row r="156" spans="5:45" x14ac:dyDescent="0.25">
      <c r="E156">
        <v>14</v>
      </c>
      <c r="T156">
        <f t="shared" si="36"/>
        <v>0</v>
      </c>
      <c r="AB156" s="4"/>
      <c r="AC156" s="4"/>
      <c r="AD156" s="3"/>
      <c r="AE156" s="4"/>
      <c r="AF156" s="4"/>
      <c r="AG156" s="3"/>
      <c r="AH156" s="4"/>
      <c r="AI156" s="4"/>
      <c r="AJ156" s="3"/>
      <c r="AK156" s="4"/>
      <c r="AL156" s="4"/>
      <c r="AM156" s="3"/>
      <c r="AN156" s="4"/>
      <c r="AO156" s="4"/>
      <c r="AP156" s="3"/>
      <c r="AQ156" s="4"/>
      <c r="AR156" s="4"/>
      <c r="AS156" s="3"/>
    </row>
    <row r="157" spans="5:45" x14ac:dyDescent="0.25">
      <c r="E157">
        <v>15</v>
      </c>
      <c r="T157">
        <f t="shared" si="36"/>
        <v>0</v>
      </c>
      <c r="AB157" s="4"/>
      <c r="AC157" s="4"/>
      <c r="AD157" s="3"/>
      <c r="AE157" s="4"/>
      <c r="AF157" s="4"/>
      <c r="AG157" s="3"/>
      <c r="AH157" s="4"/>
      <c r="AI157" s="4"/>
      <c r="AJ157" s="3"/>
      <c r="AK157" s="4"/>
      <c r="AL157" s="4"/>
      <c r="AM157" s="3"/>
      <c r="AN157" s="4"/>
      <c r="AO157" s="4"/>
      <c r="AP157" s="3"/>
      <c r="AQ157" s="4"/>
      <c r="AR157" s="4"/>
      <c r="AS157" s="3"/>
    </row>
    <row r="158" spans="5:45" x14ac:dyDescent="0.25">
      <c r="E158">
        <v>16</v>
      </c>
      <c r="T158">
        <f t="shared" si="36"/>
        <v>0</v>
      </c>
      <c r="AB158" s="4"/>
      <c r="AC158" s="4"/>
      <c r="AD158" s="3"/>
      <c r="AE158" s="4"/>
      <c r="AF158" s="4"/>
      <c r="AG158" s="3"/>
      <c r="AH158" s="4"/>
      <c r="AI158" s="4"/>
      <c r="AJ158" s="3"/>
      <c r="AK158" s="4"/>
      <c r="AL158" s="4"/>
      <c r="AM158" s="3"/>
      <c r="AN158" s="4"/>
      <c r="AO158" s="4"/>
      <c r="AP158" s="3"/>
      <c r="AQ158" s="4"/>
      <c r="AR158" s="4"/>
      <c r="AS158" s="3"/>
    </row>
    <row r="159" spans="5:45" x14ac:dyDescent="0.25">
      <c r="E159">
        <v>17</v>
      </c>
      <c r="T159">
        <f t="shared" si="36"/>
        <v>0</v>
      </c>
      <c r="Z159" s="10"/>
      <c r="AA159" s="10"/>
      <c r="AB159" s="15"/>
      <c r="AC159" s="15"/>
      <c r="AD159" s="16"/>
      <c r="AE159" s="15"/>
      <c r="AF159" s="15"/>
      <c r="AG159" s="16"/>
      <c r="AH159" s="15"/>
      <c r="AI159" s="15"/>
      <c r="AJ159" s="3"/>
      <c r="AK159" s="4"/>
      <c r="AL159" s="4"/>
      <c r="AM159" s="3"/>
      <c r="AN159" s="4"/>
      <c r="AO159" s="4"/>
      <c r="AP159" s="3"/>
      <c r="AQ159" s="4"/>
      <c r="AR159" s="4"/>
      <c r="AS159" s="3"/>
    </row>
    <row r="160" spans="5:45" x14ac:dyDescent="0.25">
      <c r="E160">
        <v>18</v>
      </c>
      <c r="F160">
        <v>25</v>
      </c>
      <c r="G160">
        <v>60</v>
      </c>
      <c r="H160">
        <v>10</v>
      </c>
      <c r="I160">
        <v>1.4</v>
      </c>
      <c r="J160">
        <v>0</v>
      </c>
      <c r="K160">
        <v>3</v>
      </c>
      <c r="L160">
        <v>2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1</v>
      </c>
      <c r="S160">
        <v>1</v>
      </c>
      <c r="T160">
        <f t="shared" si="36"/>
        <v>2</v>
      </c>
      <c r="U160">
        <v>7</v>
      </c>
      <c r="V160">
        <v>6.3</v>
      </c>
      <c r="W160">
        <v>0</v>
      </c>
      <c r="X160">
        <v>0</v>
      </c>
      <c r="Y160">
        <v>1.3</v>
      </c>
      <c r="Z160" s="10"/>
      <c r="AA160" s="10"/>
      <c r="AB160" s="15"/>
      <c r="AC160" s="15"/>
      <c r="AD160" s="16"/>
      <c r="AE160" s="15"/>
      <c r="AF160" s="15"/>
      <c r="AG160" s="16"/>
      <c r="AH160" s="15"/>
      <c r="AI160" s="15"/>
      <c r="AJ160" s="3"/>
      <c r="AK160" s="4"/>
      <c r="AL160" s="4"/>
      <c r="AM160" s="3"/>
      <c r="AN160" s="4"/>
      <c r="AO160" s="4"/>
      <c r="AP160" s="3"/>
      <c r="AQ160" s="4"/>
      <c r="AR160" s="4"/>
      <c r="AS160" s="3"/>
    </row>
    <row r="161" spans="2:56" x14ac:dyDescent="0.25">
      <c r="E161">
        <v>19</v>
      </c>
      <c r="T161">
        <f t="shared" si="36"/>
        <v>0</v>
      </c>
      <c r="AB161" s="4"/>
      <c r="AC161" s="4"/>
      <c r="AD161" s="3"/>
      <c r="AE161" s="4"/>
      <c r="AF161" s="4"/>
      <c r="AG161" s="3"/>
      <c r="AH161" s="4"/>
      <c r="AI161" s="4"/>
      <c r="AJ161" s="3"/>
      <c r="AK161" s="4"/>
      <c r="AL161" s="4"/>
      <c r="AM161" s="3"/>
      <c r="AN161" s="4"/>
      <c r="AO161" s="4"/>
      <c r="AP161" s="3"/>
      <c r="AQ161" s="4"/>
      <c r="AR161" s="4"/>
      <c r="AS161" s="3"/>
    </row>
    <row r="162" spans="2:56" x14ac:dyDescent="0.25">
      <c r="E162">
        <v>20</v>
      </c>
      <c r="F162">
        <v>70</v>
      </c>
      <c r="G162">
        <v>83</v>
      </c>
      <c r="H162">
        <v>10</v>
      </c>
      <c r="I162">
        <v>1.7250000000000001</v>
      </c>
      <c r="J162">
        <v>0</v>
      </c>
      <c r="K162" s="10">
        <v>4</v>
      </c>
      <c r="L162">
        <v>7</v>
      </c>
      <c r="M162">
        <v>0</v>
      </c>
      <c r="N162">
        <v>4</v>
      </c>
      <c r="O162">
        <v>1</v>
      </c>
      <c r="P162">
        <v>0</v>
      </c>
      <c r="Q162">
        <v>0</v>
      </c>
      <c r="R162">
        <v>0</v>
      </c>
      <c r="S162">
        <v>3</v>
      </c>
      <c r="T162">
        <f t="shared" si="36"/>
        <v>4</v>
      </c>
      <c r="U162">
        <v>13</v>
      </c>
      <c r="V162">
        <v>6.6</v>
      </c>
      <c r="W162">
        <v>0</v>
      </c>
      <c r="X162">
        <v>0</v>
      </c>
      <c r="Y162">
        <v>1.675</v>
      </c>
      <c r="Z162">
        <v>5</v>
      </c>
      <c r="AB162" s="4">
        <v>10.1</v>
      </c>
      <c r="AC162" s="4">
        <v>3.9</v>
      </c>
      <c r="AD162" s="3">
        <f t="shared" si="37"/>
        <v>38.613861386138616</v>
      </c>
      <c r="AE162" s="4">
        <v>10.1</v>
      </c>
      <c r="AF162" s="4">
        <v>3.5</v>
      </c>
      <c r="AG162" s="3">
        <f t="shared" si="38"/>
        <v>34.653465346534645</v>
      </c>
      <c r="AH162" s="4">
        <v>10</v>
      </c>
      <c r="AI162" s="4">
        <v>3.3</v>
      </c>
      <c r="AJ162" s="3">
        <f t="shared" si="39"/>
        <v>33</v>
      </c>
      <c r="AK162" s="4"/>
      <c r="AL162" s="4"/>
      <c r="AM162" s="3"/>
      <c r="AN162" s="4"/>
      <c r="AO162" s="4"/>
      <c r="AP162" s="3"/>
      <c r="AQ162" s="4"/>
      <c r="AR162" s="4"/>
      <c r="AS162" s="3"/>
    </row>
    <row r="163" spans="2:56" x14ac:dyDescent="0.25">
      <c r="B163" t="s">
        <v>56</v>
      </c>
      <c r="C163">
        <v>2</v>
      </c>
      <c r="D163">
        <v>7</v>
      </c>
      <c r="E163">
        <v>1</v>
      </c>
      <c r="T163">
        <f t="shared" si="36"/>
        <v>0</v>
      </c>
      <c r="AB163" s="4"/>
      <c r="AC163" s="4"/>
      <c r="AD163" s="3"/>
      <c r="AE163" s="4"/>
      <c r="AF163" s="4"/>
      <c r="AG163" s="3"/>
      <c r="AH163" s="4"/>
      <c r="AI163" s="4"/>
      <c r="AJ163" s="3"/>
      <c r="AK163" s="4"/>
      <c r="AL163" s="4"/>
      <c r="AM163" s="3"/>
      <c r="AN163" s="4"/>
      <c r="AO163" s="4"/>
      <c r="AP163" s="3"/>
      <c r="AQ163" s="4"/>
      <c r="AR163" s="4"/>
      <c r="AS163" s="3"/>
      <c r="AT163" s="8">
        <v>3000</v>
      </c>
      <c r="AU163" s="8">
        <v>241.6</v>
      </c>
      <c r="AV163" s="4">
        <f t="shared" ref="AV163" si="46">AT163/(AT163-AU163)</f>
        <v>1.0875870069605569</v>
      </c>
      <c r="AW163" s="8">
        <v>3000.1</v>
      </c>
      <c r="AX163" s="8">
        <v>257.7</v>
      </c>
      <c r="AY163" s="4">
        <f t="shared" ref="AY163" si="47">AW163/(AW163-AX163)</f>
        <v>1.0939687864644108</v>
      </c>
      <c r="AZ163" s="8">
        <v>3000</v>
      </c>
      <c r="BA163" s="8">
        <v>241</v>
      </c>
      <c r="BB163" s="4">
        <f t="shared" ref="BB163" si="48">AZ163/(AZ163-BA163)</f>
        <v>1.0873504893077202</v>
      </c>
      <c r="BC163" s="4">
        <f t="shared" ref="BC163" si="49">(AV163+AY163+BB163)/3</f>
        <v>1.0896354275775628</v>
      </c>
      <c r="BD163" t="s">
        <v>19</v>
      </c>
    </row>
    <row r="164" spans="2:56" x14ac:dyDescent="0.25">
      <c r="E164">
        <v>2</v>
      </c>
      <c r="H164">
        <v>0.22500000000000001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10">
        <f t="shared" si="36"/>
        <v>0</v>
      </c>
      <c r="AB164" s="4"/>
      <c r="AC164" s="4"/>
      <c r="AD164" s="3"/>
      <c r="AE164" s="4"/>
      <c r="AF164" s="4"/>
      <c r="AG164" s="3"/>
      <c r="AH164" s="4"/>
      <c r="AI164" s="4"/>
      <c r="AJ164" s="3"/>
      <c r="AK164" s="4"/>
      <c r="AL164" s="4"/>
      <c r="AM164" s="3"/>
      <c r="AN164" s="4"/>
      <c r="AO164" s="4"/>
      <c r="AP164" s="3"/>
      <c r="AQ164" s="4"/>
      <c r="AR164" s="4"/>
      <c r="AS164" s="3"/>
      <c r="BD164" t="s">
        <v>19</v>
      </c>
    </row>
    <row r="165" spans="2:56" x14ac:dyDescent="0.25">
      <c r="E165">
        <v>3</v>
      </c>
      <c r="I165">
        <v>1.7</v>
      </c>
      <c r="J165">
        <v>0</v>
      </c>
      <c r="L165">
        <v>10</v>
      </c>
      <c r="T165">
        <f t="shared" si="36"/>
        <v>0</v>
      </c>
      <c r="Y165">
        <v>1.65</v>
      </c>
      <c r="AB165" s="4"/>
      <c r="AC165" s="4"/>
      <c r="AD165" s="3"/>
      <c r="AE165" s="4"/>
      <c r="AF165" s="4"/>
      <c r="AG165" s="3"/>
      <c r="AH165" s="4"/>
      <c r="AI165" s="4"/>
      <c r="AJ165" s="3"/>
      <c r="AK165" s="4"/>
      <c r="AL165" s="4"/>
      <c r="AM165" s="3"/>
      <c r="AN165" s="4"/>
      <c r="AO165" s="4"/>
      <c r="AP165" s="3"/>
      <c r="AQ165" s="4"/>
      <c r="AR165" s="4"/>
      <c r="AS165" s="3"/>
    </row>
    <row r="166" spans="2:56" x14ac:dyDescent="0.25">
      <c r="E166">
        <v>4</v>
      </c>
      <c r="F166">
        <v>60</v>
      </c>
      <c r="G166">
        <v>50</v>
      </c>
      <c r="H166">
        <v>20</v>
      </c>
      <c r="I166">
        <v>1.925</v>
      </c>
      <c r="J166">
        <v>0</v>
      </c>
      <c r="K166">
        <v>8</v>
      </c>
      <c r="L166">
        <v>7</v>
      </c>
      <c r="M166">
        <v>0</v>
      </c>
      <c r="N166">
        <v>7</v>
      </c>
      <c r="O166">
        <v>2</v>
      </c>
      <c r="P166">
        <v>3</v>
      </c>
      <c r="Q166">
        <v>1</v>
      </c>
      <c r="R166">
        <v>0</v>
      </c>
      <c r="S166">
        <v>1</v>
      </c>
      <c r="T166">
        <f t="shared" si="36"/>
        <v>7</v>
      </c>
      <c r="U166">
        <v>28</v>
      </c>
      <c r="V166">
        <v>6.2</v>
      </c>
      <c r="W166">
        <v>7</v>
      </c>
      <c r="X166">
        <v>3.7</v>
      </c>
      <c r="Y166">
        <v>1.8</v>
      </c>
      <c r="AB166" s="4"/>
      <c r="AC166" s="4"/>
      <c r="AD166" s="3"/>
      <c r="AE166" s="4"/>
      <c r="AF166" s="4"/>
      <c r="AG166" s="3"/>
      <c r="AH166" s="4"/>
      <c r="AI166" s="4"/>
      <c r="AJ166" s="3"/>
      <c r="AK166" s="4"/>
      <c r="AL166" s="4"/>
      <c r="AM166" s="3"/>
      <c r="AN166" s="4"/>
      <c r="AO166" s="4"/>
      <c r="AP166" s="3"/>
      <c r="AQ166" s="4"/>
      <c r="AR166" s="4"/>
      <c r="AS166" s="3"/>
    </row>
    <row r="167" spans="2:56" x14ac:dyDescent="0.25">
      <c r="E167">
        <v>5</v>
      </c>
      <c r="I167">
        <v>2.1</v>
      </c>
      <c r="J167">
        <v>0</v>
      </c>
      <c r="L167">
        <v>5</v>
      </c>
      <c r="T167">
        <f t="shared" si="36"/>
        <v>0</v>
      </c>
      <c r="Y167">
        <v>2</v>
      </c>
      <c r="AB167" s="4"/>
      <c r="AC167" s="4"/>
      <c r="AD167" s="3"/>
      <c r="AE167" s="4"/>
      <c r="AF167" s="4"/>
      <c r="AG167" s="3"/>
      <c r="AH167" s="4"/>
      <c r="AI167" s="4"/>
      <c r="AJ167" s="3"/>
      <c r="AK167" s="4"/>
      <c r="AL167" s="4"/>
      <c r="AM167" s="3"/>
      <c r="AN167" s="4"/>
      <c r="AO167" s="4"/>
      <c r="AP167" s="3"/>
      <c r="AQ167" s="4"/>
      <c r="AR167" s="4"/>
      <c r="AS167" s="3"/>
    </row>
    <row r="168" spans="2:56" x14ac:dyDescent="0.25">
      <c r="E168">
        <v>6</v>
      </c>
      <c r="F168">
        <v>80</v>
      </c>
      <c r="G168">
        <v>80</v>
      </c>
      <c r="H168">
        <v>17</v>
      </c>
      <c r="I168">
        <v>6.4249999999999998</v>
      </c>
      <c r="J168">
        <v>0</v>
      </c>
      <c r="K168">
        <v>15</v>
      </c>
      <c r="L168">
        <v>1</v>
      </c>
      <c r="M168">
        <v>1</v>
      </c>
      <c r="N168">
        <v>15</v>
      </c>
      <c r="O168">
        <v>8</v>
      </c>
      <c r="P168">
        <v>4</v>
      </c>
      <c r="Q168">
        <v>2</v>
      </c>
      <c r="R168">
        <v>1</v>
      </c>
      <c r="S168">
        <v>0</v>
      </c>
      <c r="T168">
        <f t="shared" si="36"/>
        <v>15</v>
      </c>
      <c r="U168">
        <v>33</v>
      </c>
      <c r="V168">
        <v>6.4</v>
      </c>
      <c r="W168">
        <v>13</v>
      </c>
      <c r="X168">
        <v>3.8</v>
      </c>
      <c r="Y168">
        <v>6.1</v>
      </c>
      <c r="Z168">
        <v>10</v>
      </c>
      <c r="AA168">
        <v>30</v>
      </c>
      <c r="AB168" s="5">
        <v>10.0205</v>
      </c>
      <c r="AC168" s="5">
        <v>2.871</v>
      </c>
      <c r="AD168" s="3">
        <f t="shared" si="37"/>
        <v>28.651264906940781</v>
      </c>
      <c r="AE168" s="5">
        <v>10.0535</v>
      </c>
      <c r="AF168" s="5">
        <v>3.0043000000000002</v>
      </c>
      <c r="AG168" s="3">
        <f t="shared" si="38"/>
        <v>29.88312527975333</v>
      </c>
      <c r="AH168" s="5">
        <v>10.025600000000001</v>
      </c>
      <c r="AI168" s="5">
        <v>3.4283000000000001</v>
      </c>
      <c r="AJ168" s="3">
        <f t="shared" si="39"/>
        <v>34.195459623364187</v>
      </c>
      <c r="AK168" s="5">
        <v>10.0891</v>
      </c>
      <c r="AL168" s="5">
        <v>3.7892999999999999</v>
      </c>
      <c r="AM168" s="3">
        <f t="shared" si="40"/>
        <v>37.558355056447056</v>
      </c>
      <c r="AN168" s="5">
        <v>10.0306</v>
      </c>
      <c r="AO168" s="5">
        <v>4.1957000000000004</v>
      </c>
      <c r="AP168" s="3">
        <f t="shared" si="41"/>
        <v>41.829003250054839</v>
      </c>
      <c r="AQ168" s="5">
        <v>10.039199999999999</v>
      </c>
      <c r="AR168" s="5">
        <v>4.4771999999999998</v>
      </c>
      <c r="AS168" s="3">
        <f t="shared" si="42"/>
        <v>44.597179058092287</v>
      </c>
    </row>
    <row r="169" spans="2:56" x14ac:dyDescent="0.25">
      <c r="E169">
        <v>7</v>
      </c>
      <c r="I169">
        <v>5</v>
      </c>
      <c r="J169">
        <v>0</v>
      </c>
      <c r="L169">
        <v>0</v>
      </c>
      <c r="T169">
        <f t="shared" si="36"/>
        <v>0</v>
      </c>
      <c r="Y169">
        <v>4.8</v>
      </c>
      <c r="AB169" s="4"/>
      <c r="AC169" s="4"/>
      <c r="AD169" s="3"/>
      <c r="AE169" s="4"/>
      <c r="AF169" s="4"/>
      <c r="AG169" s="3"/>
      <c r="AH169" s="4"/>
      <c r="AI169" s="4"/>
      <c r="AJ169" s="3"/>
      <c r="AK169" s="4"/>
      <c r="AL169" s="4"/>
      <c r="AM169" s="3"/>
      <c r="AN169" s="4"/>
      <c r="AO169" s="4"/>
      <c r="AP169" s="3"/>
      <c r="AQ169" s="4"/>
      <c r="AR169" s="4"/>
      <c r="AS169" s="3"/>
    </row>
    <row r="170" spans="2:56" x14ac:dyDescent="0.25">
      <c r="E170">
        <v>8</v>
      </c>
      <c r="F170">
        <v>64</v>
      </c>
      <c r="G170">
        <v>66</v>
      </c>
      <c r="H170">
        <v>17</v>
      </c>
      <c r="I170">
        <v>3.2250000000000001</v>
      </c>
      <c r="J170">
        <v>1</v>
      </c>
      <c r="K170">
        <v>5</v>
      </c>
      <c r="L170">
        <v>3</v>
      </c>
      <c r="M170">
        <v>0</v>
      </c>
      <c r="N170">
        <v>5</v>
      </c>
      <c r="O170">
        <v>2</v>
      </c>
      <c r="P170">
        <v>2</v>
      </c>
      <c r="Q170">
        <v>0</v>
      </c>
      <c r="R170">
        <v>1</v>
      </c>
      <c r="S170">
        <v>0</v>
      </c>
      <c r="T170">
        <f t="shared" si="36"/>
        <v>5</v>
      </c>
      <c r="U170">
        <v>26</v>
      </c>
      <c r="V170">
        <v>7.3</v>
      </c>
      <c r="W170">
        <v>20</v>
      </c>
      <c r="X170">
        <v>6.2</v>
      </c>
      <c r="Y170">
        <v>3.25</v>
      </c>
      <c r="AB170" s="4"/>
      <c r="AC170" s="4"/>
      <c r="AD170" s="3"/>
      <c r="AE170" s="4"/>
      <c r="AF170" s="4"/>
      <c r="AG170" s="3"/>
      <c r="AH170" s="4"/>
      <c r="AI170" s="4"/>
      <c r="AJ170" s="3"/>
      <c r="AK170" s="4"/>
      <c r="AL170" s="4"/>
      <c r="AM170" s="3"/>
      <c r="AN170" s="4"/>
      <c r="AO170" s="4"/>
      <c r="AP170" s="3"/>
      <c r="AQ170" s="4"/>
      <c r="AR170" s="4"/>
      <c r="AS170" s="3"/>
    </row>
    <row r="171" spans="2:56" x14ac:dyDescent="0.25">
      <c r="E171">
        <v>9</v>
      </c>
      <c r="I171">
        <v>4.55</v>
      </c>
      <c r="J171">
        <v>2</v>
      </c>
      <c r="L171">
        <v>0</v>
      </c>
      <c r="T171">
        <f t="shared" si="36"/>
        <v>0</v>
      </c>
      <c r="Y171">
        <v>4.45</v>
      </c>
      <c r="AB171" s="4"/>
      <c r="AC171" s="4"/>
      <c r="AD171" s="3"/>
      <c r="AE171" s="4"/>
      <c r="AF171" s="4"/>
      <c r="AG171" s="3"/>
      <c r="AH171" s="4"/>
      <c r="AI171" s="4"/>
      <c r="AJ171" s="3"/>
      <c r="AK171" s="4"/>
      <c r="AL171" s="4"/>
      <c r="AM171" s="3"/>
      <c r="AN171" s="4"/>
      <c r="AO171" s="4"/>
      <c r="AP171" s="3"/>
      <c r="AQ171" s="4"/>
      <c r="AR171" s="4"/>
      <c r="AS171" s="3"/>
    </row>
    <row r="172" spans="2:56" x14ac:dyDescent="0.25">
      <c r="E172">
        <v>10</v>
      </c>
      <c r="F172">
        <v>80</v>
      </c>
      <c r="G172">
        <v>60</v>
      </c>
      <c r="H172">
        <v>20</v>
      </c>
      <c r="I172">
        <v>5.8250000000000002</v>
      </c>
      <c r="J172">
        <v>0</v>
      </c>
      <c r="K172">
        <v>13</v>
      </c>
      <c r="L172">
        <v>1</v>
      </c>
      <c r="M172">
        <v>0</v>
      </c>
      <c r="N172">
        <v>13</v>
      </c>
      <c r="O172">
        <v>5</v>
      </c>
      <c r="P172">
        <v>1</v>
      </c>
      <c r="Q172">
        <v>3</v>
      </c>
      <c r="R172">
        <v>2</v>
      </c>
      <c r="S172">
        <v>2</v>
      </c>
      <c r="T172">
        <f t="shared" si="36"/>
        <v>13</v>
      </c>
      <c r="U172">
        <v>30</v>
      </c>
      <c r="V172">
        <v>7.7</v>
      </c>
      <c r="W172">
        <v>12</v>
      </c>
      <c r="X172">
        <v>5.3</v>
      </c>
      <c r="Y172">
        <v>5.6</v>
      </c>
      <c r="Z172">
        <v>10</v>
      </c>
      <c r="AA172">
        <v>10</v>
      </c>
      <c r="AB172" s="5">
        <v>10.0974</v>
      </c>
      <c r="AC172" s="5">
        <v>3.2098</v>
      </c>
      <c r="AD172" s="3">
        <f t="shared" si="37"/>
        <v>31.788381167429236</v>
      </c>
      <c r="AE172" s="5">
        <v>10.062099999999999</v>
      </c>
      <c r="AF172" s="5">
        <v>3.4933999999999998</v>
      </c>
      <c r="AG172" s="3">
        <f t="shared" si="38"/>
        <v>34.718398743800989</v>
      </c>
      <c r="AH172" s="5">
        <v>10.0328</v>
      </c>
      <c r="AI172" s="5">
        <v>3.3580999999999999</v>
      </c>
      <c r="AJ172" s="3">
        <f t="shared" si="39"/>
        <v>33.471214416713181</v>
      </c>
      <c r="AK172" s="5">
        <v>10.0624</v>
      </c>
      <c r="AL172" s="5">
        <v>3.8361000000000001</v>
      </c>
      <c r="AM172" s="3">
        <f t="shared" si="40"/>
        <v>38.123111782477338</v>
      </c>
      <c r="AN172" s="5">
        <v>10.061</v>
      </c>
      <c r="AO172" s="5">
        <v>3.8458999999999999</v>
      </c>
      <c r="AP172" s="3">
        <f t="shared" si="41"/>
        <v>38.225822482854589</v>
      </c>
      <c r="AQ172" s="5">
        <v>10.0503</v>
      </c>
      <c r="AR172" s="5">
        <v>4.181</v>
      </c>
      <c r="AS172" s="3">
        <f t="shared" si="42"/>
        <v>41.600748236371054</v>
      </c>
    </row>
    <row r="173" spans="2:56" x14ac:dyDescent="0.25">
      <c r="E173">
        <v>11</v>
      </c>
      <c r="I173">
        <v>1.65</v>
      </c>
      <c r="J173">
        <v>0</v>
      </c>
      <c r="L173">
        <v>4</v>
      </c>
      <c r="T173">
        <f t="shared" si="36"/>
        <v>0</v>
      </c>
      <c r="Y173">
        <v>1.6</v>
      </c>
      <c r="AB173" s="4"/>
      <c r="AC173" s="4"/>
      <c r="AD173" s="3"/>
      <c r="AE173" s="4"/>
      <c r="AF173" s="4"/>
      <c r="AG173" s="3"/>
      <c r="AH173" s="4"/>
      <c r="AI173" s="4"/>
      <c r="AJ173" s="3"/>
      <c r="AK173" s="4"/>
      <c r="AL173" s="4"/>
      <c r="AM173" s="3"/>
      <c r="AN173" s="4"/>
      <c r="AO173" s="4"/>
      <c r="AP173" s="3"/>
      <c r="AQ173" s="4"/>
      <c r="AR173" s="4"/>
      <c r="AS173" s="3"/>
    </row>
    <row r="174" spans="2:56" x14ac:dyDescent="0.25">
      <c r="E174">
        <v>12</v>
      </c>
      <c r="I174">
        <v>3.6</v>
      </c>
      <c r="J174">
        <v>0</v>
      </c>
      <c r="L174">
        <v>2</v>
      </c>
      <c r="T174">
        <f t="shared" si="36"/>
        <v>0</v>
      </c>
      <c r="Y174">
        <v>3.5</v>
      </c>
      <c r="AB174" s="4"/>
      <c r="AC174" s="4"/>
      <c r="AD174" s="3"/>
      <c r="AE174" s="4"/>
      <c r="AF174" s="4"/>
      <c r="AG174" s="3"/>
      <c r="AH174" s="4"/>
      <c r="AI174" s="4"/>
      <c r="AJ174" s="3"/>
      <c r="AK174" s="4"/>
      <c r="AL174" s="4"/>
      <c r="AM174" s="3"/>
      <c r="AN174" s="4"/>
      <c r="AO174" s="4"/>
      <c r="AP174" s="3"/>
      <c r="AQ174" s="4"/>
      <c r="AR174" s="4"/>
      <c r="AS174" s="3"/>
    </row>
    <row r="175" spans="2:56" x14ac:dyDescent="0.25">
      <c r="E175">
        <v>13</v>
      </c>
      <c r="F175">
        <v>67</v>
      </c>
      <c r="G175">
        <v>70</v>
      </c>
      <c r="H175">
        <v>15</v>
      </c>
      <c r="I175">
        <v>4.2</v>
      </c>
      <c r="J175">
        <v>0</v>
      </c>
      <c r="K175">
        <v>13</v>
      </c>
      <c r="L175">
        <v>1</v>
      </c>
      <c r="M175">
        <v>0</v>
      </c>
      <c r="N175">
        <v>12</v>
      </c>
      <c r="O175">
        <v>3</v>
      </c>
      <c r="P175">
        <v>5</v>
      </c>
      <c r="Q175">
        <v>1</v>
      </c>
      <c r="R175">
        <v>3</v>
      </c>
      <c r="S175">
        <v>0</v>
      </c>
      <c r="T175">
        <f t="shared" si="36"/>
        <v>12</v>
      </c>
      <c r="U175">
        <v>31</v>
      </c>
      <c r="V175">
        <v>6</v>
      </c>
      <c r="W175">
        <v>12</v>
      </c>
      <c r="X175">
        <v>4.8</v>
      </c>
      <c r="Y175">
        <v>3.5</v>
      </c>
      <c r="AB175" s="4"/>
      <c r="AC175" s="4"/>
      <c r="AD175" s="3"/>
      <c r="AE175" s="4"/>
      <c r="AF175" s="4"/>
      <c r="AG175" s="3"/>
      <c r="AH175" s="4"/>
      <c r="AI175" s="4"/>
      <c r="AJ175" s="3"/>
      <c r="AK175" s="4"/>
      <c r="AL175" s="4"/>
      <c r="AM175" s="3"/>
      <c r="AN175" s="4"/>
      <c r="AO175" s="4"/>
      <c r="AP175" s="3"/>
      <c r="AQ175" s="4"/>
      <c r="AR175" s="4"/>
      <c r="AS175" s="3"/>
    </row>
    <row r="176" spans="2:56" x14ac:dyDescent="0.25">
      <c r="E176">
        <v>14</v>
      </c>
      <c r="F176">
        <v>68</v>
      </c>
      <c r="G176">
        <v>80</v>
      </c>
      <c r="H176">
        <v>20</v>
      </c>
      <c r="I176">
        <v>4.5</v>
      </c>
      <c r="J176">
        <v>0</v>
      </c>
      <c r="K176">
        <v>11</v>
      </c>
      <c r="L176">
        <v>1</v>
      </c>
      <c r="M176">
        <v>0</v>
      </c>
      <c r="N176">
        <v>11</v>
      </c>
      <c r="O176">
        <v>4</v>
      </c>
      <c r="P176">
        <v>4</v>
      </c>
      <c r="Q176">
        <v>1</v>
      </c>
      <c r="R176">
        <v>2</v>
      </c>
      <c r="S176">
        <v>0</v>
      </c>
      <c r="T176">
        <f t="shared" si="36"/>
        <v>11</v>
      </c>
      <c r="U176">
        <v>31</v>
      </c>
      <c r="V176">
        <v>6.5</v>
      </c>
      <c r="W176">
        <v>10</v>
      </c>
      <c r="X176">
        <v>3.8</v>
      </c>
      <c r="Y176">
        <v>4.05</v>
      </c>
      <c r="Z176">
        <v>10</v>
      </c>
      <c r="AA176">
        <v>50</v>
      </c>
      <c r="AB176" s="5">
        <v>10.054399999999999</v>
      </c>
      <c r="AC176" s="5">
        <v>3.4860000000000002</v>
      </c>
      <c r="AD176" s="3">
        <f t="shared" si="37"/>
        <v>34.671387651177596</v>
      </c>
      <c r="AE176" s="5">
        <v>10.0373</v>
      </c>
      <c r="AF176" s="5">
        <v>3.3551000000000002</v>
      </c>
      <c r="AG176" s="3">
        <f t="shared" si="38"/>
        <v>33.42631982704512</v>
      </c>
      <c r="AH176" s="5">
        <v>10.0977</v>
      </c>
      <c r="AI176" s="5">
        <v>3.5024000000000002</v>
      </c>
      <c r="AJ176" s="3">
        <f t="shared" si="39"/>
        <v>34.685126315893726</v>
      </c>
      <c r="AK176" s="5">
        <v>10.0839</v>
      </c>
      <c r="AL176" s="5">
        <v>3.6347</v>
      </c>
      <c r="AM176" s="3">
        <f t="shared" si="40"/>
        <v>36.044585924096829</v>
      </c>
      <c r="AN176" s="5">
        <v>10.084199999999999</v>
      </c>
      <c r="AO176" s="5">
        <v>3.6021000000000001</v>
      </c>
      <c r="AP176" s="3">
        <f t="shared" si="41"/>
        <v>35.720235616112333</v>
      </c>
      <c r="AQ176" s="5">
        <v>9.5304000000000002</v>
      </c>
      <c r="AR176" s="5">
        <v>3.6638999999999999</v>
      </c>
      <c r="AS176" s="3">
        <f t="shared" si="42"/>
        <v>38.444346512213542</v>
      </c>
    </row>
    <row r="177" spans="1:55" x14ac:dyDescent="0.25">
      <c r="E177">
        <v>15</v>
      </c>
      <c r="I177">
        <v>4.2</v>
      </c>
      <c r="J177">
        <v>0</v>
      </c>
      <c r="L177">
        <v>1</v>
      </c>
      <c r="T177">
        <f t="shared" si="36"/>
        <v>0</v>
      </c>
      <c r="Y177">
        <v>3.8</v>
      </c>
      <c r="AB177" s="4"/>
      <c r="AC177" s="4"/>
      <c r="AD177" s="3"/>
      <c r="AE177" s="4"/>
      <c r="AF177" s="4"/>
      <c r="AG177" s="3"/>
      <c r="AH177" s="4"/>
      <c r="AI177" s="4"/>
      <c r="AJ177" s="3"/>
      <c r="AK177" s="4"/>
      <c r="AL177" s="4"/>
      <c r="AM177" s="3"/>
      <c r="AN177" s="4"/>
      <c r="AO177" s="4"/>
      <c r="AP177" s="3"/>
      <c r="AQ177" s="4"/>
      <c r="AR177" s="4"/>
      <c r="AS177" s="3"/>
    </row>
    <row r="178" spans="1:55" x14ac:dyDescent="0.25">
      <c r="E178">
        <v>16</v>
      </c>
      <c r="F178">
        <v>90</v>
      </c>
      <c r="G178">
        <v>97</v>
      </c>
      <c r="H178">
        <v>15</v>
      </c>
      <c r="I178">
        <v>5.2</v>
      </c>
      <c r="J178">
        <v>0</v>
      </c>
      <c r="K178">
        <v>9</v>
      </c>
      <c r="L178">
        <v>5</v>
      </c>
      <c r="M178">
        <v>0</v>
      </c>
      <c r="N178">
        <v>9</v>
      </c>
      <c r="O178">
        <v>2</v>
      </c>
      <c r="P178">
        <v>3</v>
      </c>
      <c r="Q178">
        <v>1</v>
      </c>
      <c r="R178">
        <v>3</v>
      </c>
      <c r="S178">
        <v>0</v>
      </c>
      <c r="T178">
        <f t="shared" si="36"/>
        <v>9</v>
      </c>
      <c r="U178">
        <v>43</v>
      </c>
      <c r="V178">
        <v>8.3000000000000007</v>
      </c>
      <c r="W178">
        <v>9</v>
      </c>
      <c r="X178">
        <v>7.1</v>
      </c>
      <c r="Y178">
        <v>4.8499999999999996</v>
      </c>
      <c r="Z178">
        <v>10</v>
      </c>
      <c r="AA178">
        <v>30</v>
      </c>
      <c r="AB178" s="5">
        <v>10.035</v>
      </c>
      <c r="AC178" s="5">
        <v>3.2858000000000001</v>
      </c>
      <c r="AD178" s="3">
        <f t="shared" si="37"/>
        <v>32.743398106626813</v>
      </c>
      <c r="AE178" s="5">
        <v>10.066700000000001</v>
      </c>
      <c r="AF178" s="5">
        <v>2.8902999999999999</v>
      </c>
      <c r="AG178" s="3">
        <f t="shared" si="38"/>
        <v>28.711494332800214</v>
      </c>
      <c r="AH178" s="5">
        <v>10.041399999999999</v>
      </c>
      <c r="AI178" s="5">
        <v>3.4417</v>
      </c>
      <c r="AJ178" s="3">
        <f t="shared" si="39"/>
        <v>34.275101081522493</v>
      </c>
      <c r="AK178" s="5">
        <v>10.0589</v>
      </c>
      <c r="AL178" s="5">
        <v>3.9661</v>
      </c>
      <c r="AM178" s="3">
        <f t="shared" si="40"/>
        <v>39.428764576643573</v>
      </c>
      <c r="AN178" s="5">
        <v>10.001200000000001</v>
      </c>
      <c r="AO178" s="5">
        <v>3.8450000000000002</v>
      </c>
      <c r="AP178" s="3">
        <f t="shared" si="41"/>
        <v>38.445386553613567</v>
      </c>
      <c r="AQ178" s="5">
        <v>10.0313</v>
      </c>
      <c r="AR178" s="5">
        <v>3.9741</v>
      </c>
      <c r="AS178" s="3">
        <f t="shared" si="42"/>
        <v>39.61699879377548</v>
      </c>
    </row>
    <row r="179" spans="1:55" x14ac:dyDescent="0.25">
      <c r="E179">
        <v>17</v>
      </c>
      <c r="I179">
        <v>5.15</v>
      </c>
      <c r="J179">
        <v>0</v>
      </c>
      <c r="L179">
        <v>0</v>
      </c>
      <c r="T179">
        <f t="shared" si="36"/>
        <v>0</v>
      </c>
      <c r="Y179">
        <v>5.05</v>
      </c>
      <c r="AB179" s="4"/>
      <c r="AC179" s="4"/>
      <c r="AD179" s="3"/>
      <c r="AE179" s="4"/>
      <c r="AF179" s="4"/>
      <c r="AG179" s="3"/>
      <c r="AH179" s="4"/>
      <c r="AI179" s="4"/>
      <c r="AJ179" s="3"/>
      <c r="AK179" s="4"/>
      <c r="AL179" s="4"/>
      <c r="AM179" s="3"/>
      <c r="AN179" s="4"/>
      <c r="AO179" s="4"/>
      <c r="AP179" s="3"/>
      <c r="AQ179" s="4"/>
      <c r="AR179" s="4"/>
      <c r="AS179" s="3"/>
    </row>
    <row r="180" spans="1:55" x14ac:dyDescent="0.25">
      <c r="E180">
        <v>18</v>
      </c>
      <c r="F180">
        <v>70</v>
      </c>
      <c r="G180">
        <v>90</v>
      </c>
      <c r="H180">
        <v>15</v>
      </c>
      <c r="I180">
        <v>8.0250000000000004</v>
      </c>
      <c r="J180">
        <v>1</v>
      </c>
      <c r="K180">
        <v>15</v>
      </c>
      <c r="L180">
        <v>0</v>
      </c>
      <c r="M180">
        <v>0</v>
      </c>
      <c r="N180">
        <v>15</v>
      </c>
      <c r="O180">
        <v>8</v>
      </c>
      <c r="P180">
        <v>4</v>
      </c>
      <c r="Q180">
        <v>1</v>
      </c>
      <c r="R180">
        <v>2</v>
      </c>
      <c r="S180">
        <v>0</v>
      </c>
      <c r="T180">
        <f t="shared" si="36"/>
        <v>15</v>
      </c>
      <c r="U180">
        <v>36</v>
      </c>
      <c r="V180">
        <v>6.7</v>
      </c>
      <c r="W180">
        <v>11</v>
      </c>
      <c r="X180">
        <v>5.3</v>
      </c>
      <c r="Y180">
        <v>7.8</v>
      </c>
      <c r="Z180">
        <v>20</v>
      </c>
      <c r="AA180">
        <v>50</v>
      </c>
      <c r="AB180" s="5">
        <v>10.077400000000001</v>
      </c>
      <c r="AC180" s="5">
        <v>3.2664</v>
      </c>
      <c r="AD180" s="3">
        <f t="shared" si="37"/>
        <v>32.413122432373427</v>
      </c>
      <c r="AE180" s="5">
        <v>10.008699999999999</v>
      </c>
      <c r="AF180" s="5">
        <v>3.1177999999999999</v>
      </c>
      <c r="AG180" s="3">
        <f t="shared" si="38"/>
        <v>31.150898718115243</v>
      </c>
      <c r="AH180" s="5">
        <v>10.2423</v>
      </c>
      <c r="AI180" s="5">
        <v>3.6173000000000002</v>
      </c>
      <c r="AJ180" s="3">
        <f t="shared" si="39"/>
        <v>35.317262724192815</v>
      </c>
      <c r="AK180" s="5">
        <v>10.044</v>
      </c>
      <c r="AL180" s="5">
        <v>4.0827</v>
      </c>
      <c r="AM180" s="3">
        <f t="shared" si="40"/>
        <v>40.648148148148145</v>
      </c>
      <c r="AN180" s="5">
        <v>10.203200000000001</v>
      </c>
      <c r="AO180" s="5">
        <v>3.7389999999999999</v>
      </c>
      <c r="AP180" s="3">
        <f t="shared" si="41"/>
        <v>36.645366159636183</v>
      </c>
      <c r="AQ180" s="5">
        <v>10.0642</v>
      </c>
      <c r="AR180" s="5">
        <v>3.7126999999999999</v>
      </c>
      <c r="AS180" s="3">
        <f t="shared" si="42"/>
        <v>36.89016513980247</v>
      </c>
    </row>
    <row r="181" spans="1:55" x14ac:dyDescent="0.25">
      <c r="E181">
        <v>19</v>
      </c>
      <c r="I181">
        <v>4.5</v>
      </c>
      <c r="J181">
        <v>0</v>
      </c>
      <c r="L181">
        <v>0</v>
      </c>
      <c r="T181">
        <f t="shared" si="36"/>
        <v>0</v>
      </c>
      <c r="Y181">
        <v>4.45</v>
      </c>
      <c r="AB181" s="4"/>
      <c r="AC181" s="4"/>
      <c r="AD181" s="3"/>
      <c r="AE181" s="4"/>
      <c r="AF181" s="4"/>
      <c r="AG181" s="3"/>
      <c r="AH181" s="4"/>
      <c r="AI181" s="4"/>
      <c r="AJ181" s="3"/>
      <c r="AK181" s="4"/>
      <c r="AL181" s="4"/>
      <c r="AM181" s="3"/>
      <c r="AN181" s="4"/>
      <c r="AO181" s="4"/>
      <c r="AP181" s="3"/>
      <c r="AQ181" s="4"/>
      <c r="AR181" s="4"/>
      <c r="AS181" s="3"/>
    </row>
    <row r="182" spans="1:55" x14ac:dyDescent="0.25">
      <c r="E182">
        <v>20</v>
      </c>
      <c r="F182">
        <v>70</v>
      </c>
      <c r="G182">
        <v>80</v>
      </c>
      <c r="H182">
        <v>17</v>
      </c>
      <c r="I182">
        <v>4.2249999999999996</v>
      </c>
      <c r="J182">
        <v>0</v>
      </c>
      <c r="K182">
        <v>14</v>
      </c>
      <c r="L182">
        <v>0</v>
      </c>
      <c r="M182">
        <v>0</v>
      </c>
      <c r="N182">
        <v>12</v>
      </c>
      <c r="O182">
        <v>6</v>
      </c>
      <c r="P182">
        <v>3</v>
      </c>
      <c r="Q182">
        <v>0</v>
      </c>
      <c r="R182">
        <v>1</v>
      </c>
      <c r="S182">
        <v>2</v>
      </c>
      <c r="T182">
        <f t="shared" si="36"/>
        <v>12</v>
      </c>
      <c r="U182">
        <v>45</v>
      </c>
      <c r="V182">
        <v>7.4</v>
      </c>
      <c r="W182">
        <v>12</v>
      </c>
      <c r="X182">
        <v>4.2</v>
      </c>
      <c r="Y182">
        <v>4.05</v>
      </c>
      <c r="AB182" s="4"/>
      <c r="AC182" s="4"/>
      <c r="AD182" s="3"/>
      <c r="AE182" s="4"/>
      <c r="AF182" s="4"/>
      <c r="AG182" s="3"/>
      <c r="AH182" s="4"/>
      <c r="AI182" s="4"/>
      <c r="AJ182" s="3"/>
      <c r="AK182" s="4"/>
      <c r="AL182" s="4"/>
      <c r="AM182" s="3"/>
      <c r="AN182" s="4"/>
      <c r="AO182" s="4"/>
      <c r="AP182" s="3"/>
      <c r="AQ182" s="4"/>
      <c r="AR182" s="4"/>
      <c r="AS182" s="3"/>
    </row>
    <row r="183" spans="1:55" x14ac:dyDescent="0.25">
      <c r="A183" s="1" t="s">
        <v>73</v>
      </c>
      <c r="B183" t="s">
        <v>38</v>
      </c>
      <c r="C183">
        <v>2</v>
      </c>
      <c r="D183">
        <v>7</v>
      </c>
      <c r="E183">
        <v>1</v>
      </c>
      <c r="F183">
        <v>70</v>
      </c>
      <c r="G183">
        <v>52</v>
      </c>
      <c r="H183">
        <v>14</v>
      </c>
      <c r="I183">
        <v>0.22500000000000001</v>
      </c>
      <c r="J183">
        <v>0</v>
      </c>
      <c r="K183" s="10">
        <v>2</v>
      </c>
      <c r="L183">
        <v>7</v>
      </c>
      <c r="M183">
        <v>0</v>
      </c>
      <c r="N183">
        <v>2</v>
      </c>
      <c r="O183">
        <v>1</v>
      </c>
      <c r="P183">
        <v>0</v>
      </c>
      <c r="Q183">
        <v>1</v>
      </c>
      <c r="R183">
        <v>0</v>
      </c>
      <c r="S183">
        <v>0</v>
      </c>
      <c r="T183">
        <f t="shared" si="36"/>
        <v>2</v>
      </c>
      <c r="U183">
        <v>9</v>
      </c>
      <c r="V183">
        <v>3.6</v>
      </c>
      <c r="W183">
        <v>8</v>
      </c>
      <c r="X183">
        <v>5.7</v>
      </c>
      <c r="Y183">
        <v>0.22500000000000001</v>
      </c>
      <c r="Z183">
        <v>10</v>
      </c>
      <c r="AA183">
        <v>5</v>
      </c>
      <c r="AB183" s="4">
        <v>10.199999999999999</v>
      </c>
      <c r="AC183" s="4">
        <v>4</v>
      </c>
      <c r="AD183" s="3">
        <f t="shared" si="37"/>
        <v>39.215686274509807</v>
      </c>
      <c r="AE183" s="4">
        <v>10.4</v>
      </c>
      <c r="AF183" s="4">
        <v>3.8</v>
      </c>
      <c r="AG183" s="3">
        <f t="shared" si="38"/>
        <v>36.538461538461533</v>
      </c>
      <c r="AH183" s="4">
        <v>10.3</v>
      </c>
      <c r="AI183" s="4">
        <v>3.9</v>
      </c>
      <c r="AJ183" s="3">
        <f t="shared" si="39"/>
        <v>37.864077669902919</v>
      </c>
      <c r="AK183" s="4">
        <v>10</v>
      </c>
      <c r="AL183" s="4">
        <v>2.8</v>
      </c>
      <c r="AM183" s="3">
        <f t="shared" si="40"/>
        <v>28</v>
      </c>
      <c r="AN183" s="4">
        <v>10.3</v>
      </c>
      <c r="AO183" s="4">
        <v>2.5</v>
      </c>
      <c r="AP183" s="3">
        <f t="shared" si="41"/>
        <v>24.271844660194176</v>
      </c>
      <c r="AQ183" s="4">
        <v>10.199999999999999</v>
      </c>
      <c r="AR183" s="4">
        <v>2.4</v>
      </c>
      <c r="AS183" s="3">
        <f t="shared" si="42"/>
        <v>23.529411764705884</v>
      </c>
      <c r="AT183">
        <v>3000.4</v>
      </c>
      <c r="AU183">
        <v>264.7</v>
      </c>
      <c r="AV183" s="4">
        <f t="shared" ref="AV183" si="50">AT183/(AT183-AU183)</f>
        <v>1.0967576854187226</v>
      </c>
      <c r="BC183" s="4">
        <f>AV183</f>
        <v>1.0967576854187226</v>
      </c>
    </row>
    <row r="184" spans="1:55" x14ac:dyDescent="0.25">
      <c r="A184" s="1"/>
      <c r="E184">
        <v>2</v>
      </c>
      <c r="T184">
        <f t="shared" si="36"/>
        <v>0</v>
      </c>
      <c r="AB184" s="4"/>
      <c r="AC184" s="4"/>
      <c r="AD184" s="3"/>
      <c r="AE184" s="4"/>
      <c r="AF184" s="4"/>
      <c r="AG184" s="3"/>
      <c r="AH184" s="4"/>
      <c r="AI184" s="4"/>
      <c r="AJ184" s="3"/>
      <c r="AK184" s="4"/>
      <c r="AL184" s="4"/>
      <c r="AM184" s="3"/>
      <c r="AN184" s="4"/>
      <c r="AO184" s="4"/>
      <c r="AP184" s="3"/>
      <c r="AQ184" s="4"/>
      <c r="AR184" s="4"/>
      <c r="AS184" s="3"/>
    </row>
    <row r="185" spans="1:55" x14ac:dyDescent="0.25">
      <c r="A185" s="1"/>
      <c r="E185">
        <v>3</v>
      </c>
      <c r="L185" s="10"/>
      <c r="T185">
        <f t="shared" si="36"/>
        <v>0</v>
      </c>
      <c r="AB185" s="4"/>
      <c r="AC185" s="4"/>
      <c r="AD185" s="3"/>
      <c r="AE185" s="4"/>
      <c r="AF185" s="4"/>
      <c r="AG185" s="3"/>
      <c r="AH185" s="4"/>
      <c r="AI185" s="4"/>
      <c r="AJ185" s="3"/>
      <c r="AK185" s="4"/>
      <c r="AL185" s="4"/>
      <c r="AM185" s="3"/>
      <c r="AN185" s="4"/>
      <c r="AO185" s="4"/>
      <c r="AP185" s="3"/>
      <c r="AQ185" s="4"/>
      <c r="AR185" s="4"/>
      <c r="AS185" s="3"/>
    </row>
    <row r="186" spans="1:55" x14ac:dyDescent="0.25">
      <c r="E186">
        <v>4</v>
      </c>
      <c r="F186">
        <v>135</v>
      </c>
      <c r="G186">
        <v>20</v>
      </c>
      <c r="H186">
        <v>8</v>
      </c>
      <c r="I186">
        <v>2.9249999999999998</v>
      </c>
      <c r="J186">
        <v>0</v>
      </c>
      <c r="K186">
        <v>4</v>
      </c>
      <c r="L186">
        <v>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2</v>
      </c>
      <c r="S186">
        <v>2</v>
      </c>
      <c r="T186">
        <f t="shared" ref="T186:T202" si="51">SUM(O186:S186)</f>
        <v>4</v>
      </c>
      <c r="U186">
        <v>72</v>
      </c>
      <c r="V186">
        <v>7.3</v>
      </c>
      <c r="W186">
        <v>7</v>
      </c>
      <c r="X186">
        <v>4.5999999999999996</v>
      </c>
      <c r="Y186">
        <v>2.85</v>
      </c>
      <c r="AB186" s="4"/>
      <c r="AC186" s="4"/>
      <c r="AD186" s="3"/>
      <c r="AE186" s="4"/>
      <c r="AF186" s="4"/>
      <c r="AG186" s="3"/>
      <c r="AH186" s="4"/>
      <c r="AI186" s="4"/>
      <c r="AJ186" s="3"/>
      <c r="AK186" s="4"/>
      <c r="AL186" s="4"/>
      <c r="AM186" s="3"/>
      <c r="AN186" s="4"/>
      <c r="AO186" s="4"/>
      <c r="AP186" s="3"/>
      <c r="AQ186" s="4"/>
      <c r="AR186" s="4"/>
      <c r="AS186" s="3"/>
    </row>
    <row r="187" spans="1:55" x14ac:dyDescent="0.25">
      <c r="E187">
        <v>5</v>
      </c>
      <c r="T187">
        <f t="shared" si="51"/>
        <v>0</v>
      </c>
      <c r="AB187" s="4"/>
      <c r="AC187" s="4"/>
      <c r="AD187" s="3"/>
      <c r="AE187" s="4"/>
      <c r="AF187" s="4"/>
      <c r="AG187" s="3"/>
      <c r="AH187" s="4"/>
      <c r="AI187" s="4"/>
      <c r="AJ187" s="3"/>
      <c r="AK187" s="4"/>
      <c r="AL187" s="4"/>
      <c r="AM187" s="3"/>
      <c r="AN187" s="4"/>
      <c r="AO187" s="4"/>
      <c r="AP187" s="3"/>
      <c r="AQ187" s="4"/>
      <c r="AR187" s="4"/>
      <c r="AS187" s="3"/>
    </row>
    <row r="188" spans="1:55" x14ac:dyDescent="0.25">
      <c r="E188">
        <v>6</v>
      </c>
      <c r="F188">
        <v>60</v>
      </c>
      <c r="G188">
        <v>36</v>
      </c>
      <c r="H188">
        <v>10</v>
      </c>
      <c r="I188">
        <v>1.2749999999999999</v>
      </c>
      <c r="J188">
        <v>0</v>
      </c>
      <c r="K188">
        <v>3</v>
      </c>
      <c r="L188">
        <v>4</v>
      </c>
      <c r="M188">
        <v>0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2</v>
      </c>
      <c r="T188">
        <f t="shared" si="51"/>
        <v>2</v>
      </c>
      <c r="U188">
        <v>25</v>
      </c>
      <c r="V188">
        <v>4.3</v>
      </c>
      <c r="W188">
        <v>0</v>
      </c>
      <c r="X188">
        <v>0</v>
      </c>
      <c r="Y188">
        <v>0.875</v>
      </c>
      <c r="Z188">
        <v>30</v>
      </c>
      <c r="AB188" s="4">
        <v>10.4</v>
      </c>
      <c r="AC188" s="4">
        <v>3.4</v>
      </c>
      <c r="AD188" s="3">
        <f t="shared" si="37"/>
        <v>32.692307692307693</v>
      </c>
      <c r="AE188" s="4">
        <v>10.4</v>
      </c>
      <c r="AF188" s="4">
        <v>3.4</v>
      </c>
      <c r="AG188" s="3">
        <f t="shared" si="38"/>
        <v>32.692307692307693</v>
      </c>
      <c r="AH188" s="4">
        <v>10</v>
      </c>
      <c r="AI188" s="4">
        <v>3.1</v>
      </c>
      <c r="AJ188" s="3">
        <f t="shared" si="39"/>
        <v>31</v>
      </c>
      <c r="AK188" s="4"/>
      <c r="AL188" s="4"/>
      <c r="AM188" s="3"/>
      <c r="AN188" s="4"/>
      <c r="AO188" s="4"/>
      <c r="AP188" s="3"/>
      <c r="AQ188" s="4"/>
      <c r="AR188" s="4"/>
      <c r="AS188" s="3"/>
    </row>
    <row r="189" spans="1:55" x14ac:dyDescent="0.25">
      <c r="E189">
        <v>7</v>
      </c>
      <c r="T189">
        <f t="shared" si="51"/>
        <v>0</v>
      </c>
      <c r="AB189" s="4"/>
      <c r="AC189" s="4"/>
      <c r="AD189" s="3"/>
      <c r="AE189" s="4"/>
      <c r="AF189" s="4"/>
      <c r="AG189" s="3"/>
      <c r="AH189" s="4"/>
      <c r="AI189" s="4"/>
      <c r="AJ189" s="3"/>
      <c r="AK189" s="4"/>
      <c r="AL189" s="4"/>
      <c r="AM189" s="3"/>
      <c r="AN189" s="4"/>
      <c r="AO189" s="4"/>
      <c r="AP189" s="3"/>
      <c r="AQ189" s="4"/>
      <c r="AR189" s="4"/>
      <c r="AS189" s="3"/>
    </row>
    <row r="190" spans="1:55" x14ac:dyDescent="0.25">
      <c r="E190">
        <v>8</v>
      </c>
      <c r="F190">
        <v>70</v>
      </c>
      <c r="G190">
        <v>60</v>
      </c>
      <c r="H190">
        <v>9</v>
      </c>
      <c r="I190">
        <v>1.05</v>
      </c>
      <c r="J190">
        <v>0</v>
      </c>
      <c r="K190">
        <v>2</v>
      </c>
      <c r="L190">
        <v>4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1</v>
      </c>
      <c r="S190">
        <v>1</v>
      </c>
      <c r="T190">
        <f t="shared" si="51"/>
        <v>2</v>
      </c>
      <c r="U190">
        <v>5</v>
      </c>
      <c r="V190">
        <v>6.7</v>
      </c>
      <c r="W190">
        <v>0</v>
      </c>
      <c r="X190">
        <v>0</v>
      </c>
      <c r="Y190">
        <v>0.7</v>
      </c>
      <c r="AB190" s="4"/>
      <c r="AC190" s="4"/>
      <c r="AD190" s="3"/>
      <c r="AE190" s="4"/>
      <c r="AF190" s="4"/>
      <c r="AG190" s="3"/>
      <c r="AH190" s="4"/>
      <c r="AI190" s="4"/>
      <c r="AJ190" s="3"/>
      <c r="AK190" s="4"/>
      <c r="AL190" s="4"/>
      <c r="AM190" s="3"/>
      <c r="AN190" s="4"/>
      <c r="AO190" s="4"/>
      <c r="AP190" s="3"/>
      <c r="AQ190" s="4"/>
      <c r="AR190" s="4"/>
      <c r="AS190" s="3"/>
    </row>
    <row r="191" spans="1:55" x14ac:dyDescent="0.25">
      <c r="E191">
        <v>9</v>
      </c>
      <c r="T191">
        <f t="shared" si="51"/>
        <v>0</v>
      </c>
      <c r="AB191" s="4"/>
      <c r="AC191" s="4"/>
      <c r="AD191" s="3"/>
      <c r="AE191" s="4"/>
      <c r="AF191" s="4"/>
      <c r="AG191" s="3"/>
      <c r="AH191" s="4"/>
      <c r="AI191" s="4"/>
      <c r="AJ191" s="3"/>
      <c r="AK191" s="4"/>
      <c r="AL191" s="4"/>
      <c r="AM191" s="3"/>
      <c r="AN191" s="4"/>
      <c r="AO191" s="4"/>
      <c r="AP191" s="3"/>
      <c r="AQ191" s="4"/>
      <c r="AR191" s="4"/>
      <c r="AS191" s="3"/>
    </row>
    <row r="192" spans="1:55" x14ac:dyDescent="0.25">
      <c r="E192">
        <v>10</v>
      </c>
      <c r="F192">
        <v>61</v>
      </c>
      <c r="G192">
        <v>39</v>
      </c>
      <c r="H192">
        <v>6</v>
      </c>
      <c r="I192">
        <v>0.52500000000000002</v>
      </c>
      <c r="J192">
        <v>0</v>
      </c>
      <c r="K192">
        <v>4</v>
      </c>
      <c r="L192">
        <v>6</v>
      </c>
      <c r="M192">
        <v>0</v>
      </c>
      <c r="N192">
        <v>4</v>
      </c>
      <c r="O192">
        <v>0</v>
      </c>
      <c r="P192">
        <v>0</v>
      </c>
      <c r="Q192">
        <v>0</v>
      </c>
      <c r="R192">
        <v>3</v>
      </c>
      <c r="S192">
        <v>1</v>
      </c>
      <c r="T192">
        <f t="shared" si="51"/>
        <v>4</v>
      </c>
      <c r="U192">
        <v>9</v>
      </c>
      <c r="V192">
        <v>5.7</v>
      </c>
      <c r="W192">
        <v>8</v>
      </c>
      <c r="X192">
        <v>3.9</v>
      </c>
      <c r="Y192">
        <v>0.5</v>
      </c>
      <c r="Z192">
        <v>2.5</v>
      </c>
      <c r="AA192">
        <v>0</v>
      </c>
      <c r="AB192" s="4">
        <v>10.3</v>
      </c>
      <c r="AC192" s="4">
        <v>4.3</v>
      </c>
      <c r="AD192" s="3">
        <f t="shared" si="37"/>
        <v>41.747572815533971</v>
      </c>
      <c r="AE192" s="4">
        <v>10.1</v>
      </c>
      <c r="AF192" s="4">
        <v>4.0999999999999996</v>
      </c>
      <c r="AG192" s="3">
        <f t="shared" si="38"/>
        <v>40.594059405940598</v>
      </c>
      <c r="AH192" s="4">
        <v>10.1</v>
      </c>
      <c r="AI192" s="4">
        <v>3.5</v>
      </c>
      <c r="AJ192" s="3">
        <f t="shared" si="39"/>
        <v>34.653465346534645</v>
      </c>
      <c r="AK192" s="4">
        <v>10.199999999999999</v>
      </c>
      <c r="AL192" s="4">
        <v>4.0999999999999996</v>
      </c>
      <c r="AM192" s="3">
        <f t="shared" si="40"/>
        <v>40.196078431372548</v>
      </c>
      <c r="AN192" s="4">
        <v>10</v>
      </c>
      <c r="AO192" s="4">
        <v>4.0999999999999996</v>
      </c>
      <c r="AP192" s="3">
        <f t="shared" si="41"/>
        <v>40.999999999999993</v>
      </c>
      <c r="AQ192" s="4">
        <v>10.7</v>
      </c>
      <c r="AR192" s="4">
        <v>4.5999999999999996</v>
      </c>
      <c r="AS192" s="3">
        <f t="shared" si="42"/>
        <v>42.990654205607484</v>
      </c>
    </row>
    <row r="193" spans="5:56" x14ac:dyDescent="0.25">
      <c r="E193">
        <v>11</v>
      </c>
      <c r="T193">
        <f t="shared" si="51"/>
        <v>0</v>
      </c>
      <c r="AB193" s="4"/>
      <c r="AC193" s="4"/>
      <c r="AD193" s="3"/>
      <c r="AE193" s="4"/>
      <c r="AF193" s="4"/>
      <c r="AG193" s="3"/>
      <c r="AH193" s="4"/>
      <c r="AI193" s="4"/>
      <c r="AJ193" s="3"/>
      <c r="AK193" s="4"/>
      <c r="AL193" s="4"/>
      <c r="AM193" s="3"/>
      <c r="AN193" s="4"/>
      <c r="AO193" s="4"/>
      <c r="AP193" s="3"/>
      <c r="AQ193" s="4"/>
      <c r="AR193" s="4"/>
      <c r="AS193" s="3"/>
    </row>
    <row r="194" spans="5:56" x14ac:dyDescent="0.25">
      <c r="E194">
        <v>12</v>
      </c>
      <c r="T194">
        <f t="shared" si="51"/>
        <v>0</v>
      </c>
      <c r="AB194" s="4"/>
      <c r="AC194" s="4"/>
      <c r="AD194" s="3"/>
      <c r="AE194" s="4"/>
      <c r="AF194" s="4"/>
      <c r="AG194" s="3"/>
      <c r="AH194" s="4"/>
      <c r="AI194" s="4"/>
      <c r="AJ194" s="3"/>
      <c r="AK194" s="4"/>
      <c r="AL194" s="4"/>
      <c r="AM194" s="3"/>
      <c r="AN194" s="4"/>
      <c r="AO194" s="4"/>
      <c r="AP194" s="3"/>
      <c r="AQ194" s="4"/>
      <c r="AR194" s="4"/>
      <c r="AS194" s="3"/>
    </row>
    <row r="195" spans="5:56" x14ac:dyDescent="0.25">
      <c r="E195">
        <v>13</v>
      </c>
      <c r="T195">
        <f t="shared" si="51"/>
        <v>0</v>
      </c>
      <c r="AB195" s="4"/>
      <c r="AC195" s="4"/>
      <c r="AD195" s="3"/>
      <c r="AE195" s="4"/>
      <c r="AF195" s="4"/>
      <c r="AG195" s="3"/>
      <c r="AH195" s="4"/>
      <c r="AI195" s="4"/>
      <c r="AJ195" s="3"/>
      <c r="AK195" s="4"/>
      <c r="AL195" s="4"/>
      <c r="AM195" s="3"/>
      <c r="AN195" s="4"/>
      <c r="AO195" s="4"/>
      <c r="AP195" s="3"/>
      <c r="AQ195" s="4"/>
      <c r="AR195" s="4"/>
      <c r="AS195" s="3"/>
      <c r="BD195" t="s">
        <v>19</v>
      </c>
    </row>
    <row r="196" spans="5:56" x14ac:dyDescent="0.25">
      <c r="E196">
        <v>14</v>
      </c>
      <c r="F196">
        <v>50</v>
      </c>
      <c r="G196">
        <v>40</v>
      </c>
      <c r="H196">
        <v>10</v>
      </c>
      <c r="I196">
        <v>2.0499999999999998</v>
      </c>
      <c r="J196">
        <v>0</v>
      </c>
      <c r="K196">
        <v>1</v>
      </c>
      <c r="L196">
        <v>4</v>
      </c>
      <c r="M196">
        <v>1</v>
      </c>
      <c r="N196">
        <v>2</v>
      </c>
      <c r="O196">
        <v>0</v>
      </c>
      <c r="P196">
        <v>1</v>
      </c>
      <c r="Q196">
        <v>0</v>
      </c>
      <c r="R196">
        <v>0</v>
      </c>
      <c r="S196">
        <v>1</v>
      </c>
      <c r="T196">
        <f t="shared" si="51"/>
        <v>2</v>
      </c>
      <c r="U196">
        <v>30</v>
      </c>
      <c r="V196">
        <v>8.9</v>
      </c>
      <c r="W196">
        <v>0</v>
      </c>
      <c r="X196">
        <v>0</v>
      </c>
      <c r="Y196">
        <v>1.875</v>
      </c>
      <c r="Z196">
        <v>0</v>
      </c>
      <c r="AB196" s="4">
        <v>10.199999999999999</v>
      </c>
      <c r="AC196" s="4">
        <v>4.2</v>
      </c>
      <c r="AD196" s="3">
        <f t="shared" ref="AD196:AD199" si="52">100-100*((AB196-AC196)/AB196)</f>
        <v>41.176470588235304</v>
      </c>
      <c r="AE196" s="4">
        <v>10.3</v>
      </c>
      <c r="AF196" s="4">
        <v>3.8</v>
      </c>
      <c r="AG196" s="3">
        <f t="shared" ref="AG196:AG199" si="53">100-100*((AE196-AF196)/AE196)</f>
        <v>36.89320388349514</v>
      </c>
      <c r="AH196" s="4">
        <v>10.3</v>
      </c>
      <c r="AI196" s="4">
        <v>3.8</v>
      </c>
      <c r="AJ196" s="3">
        <f t="shared" ref="AJ196:AJ199" si="54">100-100*((AH196-AI196)/AH196)</f>
        <v>36.89320388349514</v>
      </c>
      <c r="AK196" s="4"/>
      <c r="AL196" s="4"/>
      <c r="AM196" s="3"/>
      <c r="AN196" s="4"/>
      <c r="AO196" s="4"/>
      <c r="AP196" s="3"/>
      <c r="AQ196" s="4"/>
      <c r="AR196" s="4"/>
      <c r="AS196" s="3"/>
    </row>
    <row r="197" spans="5:56" x14ac:dyDescent="0.25">
      <c r="E197">
        <v>15</v>
      </c>
      <c r="T197">
        <f t="shared" si="51"/>
        <v>0</v>
      </c>
      <c r="AB197" s="4"/>
      <c r="AC197" s="4"/>
      <c r="AD197" s="3"/>
      <c r="AE197" s="4"/>
      <c r="AF197" s="4"/>
      <c r="AG197" s="3"/>
      <c r="AH197" s="4"/>
      <c r="AI197" s="4"/>
      <c r="AJ197" s="3"/>
      <c r="AK197" s="4"/>
      <c r="AL197" s="4"/>
      <c r="AM197" s="3"/>
      <c r="AN197" s="4"/>
      <c r="AO197" s="4"/>
      <c r="AP197" s="3"/>
      <c r="AQ197" s="4"/>
      <c r="AR197" s="4"/>
      <c r="AS197" s="3"/>
    </row>
    <row r="198" spans="5:56" x14ac:dyDescent="0.25">
      <c r="E198">
        <v>16</v>
      </c>
      <c r="F198">
        <v>37</v>
      </c>
      <c r="G198">
        <v>34</v>
      </c>
      <c r="H198">
        <v>7</v>
      </c>
      <c r="I198">
        <v>0</v>
      </c>
      <c r="T198">
        <f t="shared" si="51"/>
        <v>0</v>
      </c>
      <c r="AB198" s="4"/>
      <c r="AC198" s="4"/>
      <c r="AD198" s="3"/>
      <c r="AE198" s="4"/>
      <c r="AF198" s="4"/>
      <c r="AG198" s="3"/>
      <c r="AH198" s="4"/>
      <c r="AI198" s="4"/>
      <c r="AJ198" s="3"/>
      <c r="AK198" s="4"/>
      <c r="AL198" s="4"/>
      <c r="AM198" s="3"/>
      <c r="AN198" s="4"/>
      <c r="AO198" s="4"/>
      <c r="AP198" s="3"/>
      <c r="AQ198" s="4"/>
      <c r="AR198" s="4"/>
      <c r="AS198" s="3"/>
      <c r="BD198" t="s">
        <v>19</v>
      </c>
    </row>
    <row r="199" spans="5:56" x14ac:dyDescent="0.25">
      <c r="E199">
        <v>17</v>
      </c>
      <c r="F199">
        <v>60</v>
      </c>
      <c r="G199">
        <v>40</v>
      </c>
      <c r="H199">
        <v>9</v>
      </c>
      <c r="I199">
        <v>0.17499999999999999</v>
      </c>
      <c r="J199">
        <v>0</v>
      </c>
      <c r="K199">
        <v>1</v>
      </c>
      <c r="L199">
        <v>5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f t="shared" si="51"/>
        <v>1</v>
      </c>
      <c r="U199">
        <v>16</v>
      </c>
      <c r="V199">
        <v>4.2</v>
      </c>
      <c r="W199">
        <v>0</v>
      </c>
      <c r="X199">
        <v>0</v>
      </c>
      <c r="Y199">
        <v>0.17499999999999999</v>
      </c>
      <c r="Z199">
        <v>15</v>
      </c>
      <c r="AB199" s="4">
        <v>10.4</v>
      </c>
      <c r="AC199" s="4">
        <v>3</v>
      </c>
      <c r="AD199" s="3">
        <f t="shared" si="52"/>
        <v>28.84615384615384</v>
      </c>
      <c r="AE199" s="4">
        <v>10.3</v>
      </c>
      <c r="AF199" s="4">
        <v>2.8</v>
      </c>
      <c r="AG199" s="3">
        <f t="shared" si="53"/>
        <v>27.184466019417471</v>
      </c>
      <c r="AH199" s="4">
        <v>10.1</v>
      </c>
      <c r="AI199" s="4">
        <v>2.2000000000000002</v>
      </c>
      <c r="AJ199" s="3">
        <f t="shared" si="54"/>
        <v>21.78217821782178</v>
      </c>
      <c r="AK199" s="4"/>
      <c r="AL199" s="4"/>
      <c r="AM199" s="3"/>
      <c r="AN199" s="4"/>
      <c r="AO199" s="4"/>
      <c r="AP199" s="3"/>
      <c r="AQ199" s="4"/>
      <c r="AR199" s="4"/>
      <c r="AS199" s="3"/>
    </row>
    <row r="200" spans="5:56" x14ac:dyDescent="0.25">
      <c r="E200">
        <v>18</v>
      </c>
      <c r="T200">
        <f t="shared" si="51"/>
        <v>0</v>
      </c>
      <c r="AB200" s="4"/>
      <c r="AC200" s="4"/>
      <c r="AD200" s="3"/>
      <c r="AE200" s="4"/>
      <c r="AF200" s="4"/>
      <c r="AG200" s="3"/>
      <c r="AH200" s="4"/>
      <c r="AI200" s="4"/>
      <c r="AJ200" s="3"/>
      <c r="AK200" s="4"/>
      <c r="AL200" s="4"/>
      <c r="AM200" s="3"/>
      <c r="AN200" s="4"/>
      <c r="AO200" s="4"/>
      <c r="AP200" s="3"/>
      <c r="AQ200" s="4"/>
      <c r="AR200" s="4"/>
      <c r="AS200" s="3"/>
    </row>
    <row r="201" spans="5:56" x14ac:dyDescent="0.25">
      <c r="E201">
        <v>19</v>
      </c>
      <c r="F201">
        <v>86</v>
      </c>
      <c r="G201">
        <v>60</v>
      </c>
      <c r="H201">
        <v>7</v>
      </c>
      <c r="I201">
        <v>1.35</v>
      </c>
      <c r="J201">
        <v>0</v>
      </c>
      <c r="K201">
        <v>4</v>
      </c>
      <c r="L201">
        <v>3</v>
      </c>
      <c r="M201">
        <v>0</v>
      </c>
      <c r="N201">
        <v>4</v>
      </c>
      <c r="O201">
        <v>0</v>
      </c>
      <c r="P201">
        <v>0</v>
      </c>
      <c r="Q201">
        <v>0</v>
      </c>
      <c r="R201">
        <v>3</v>
      </c>
      <c r="S201">
        <v>1</v>
      </c>
      <c r="T201">
        <f t="shared" si="51"/>
        <v>4</v>
      </c>
      <c r="U201">
        <v>11</v>
      </c>
      <c r="V201">
        <v>6.2</v>
      </c>
      <c r="W201">
        <v>6</v>
      </c>
      <c r="X201">
        <v>3.9</v>
      </c>
      <c r="Y201">
        <v>0.97499999999999998</v>
      </c>
      <c r="AB201" s="4"/>
      <c r="AC201" s="4"/>
      <c r="AD201" s="3"/>
      <c r="AE201" s="4"/>
      <c r="AF201" s="4"/>
      <c r="AG201" s="3"/>
      <c r="AH201" s="4"/>
      <c r="AI201" s="4"/>
      <c r="AJ201" s="3"/>
      <c r="AK201" s="4"/>
      <c r="AL201" s="4"/>
      <c r="AM201" s="3"/>
      <c r="AN201" s="4"/>
      <c r="AO201" s="4"/>
      <c r="AP201" s="3"/>
      <c r="AQ201" s="4"/>
      <c r="AR201" s="4"/>
      <c r="AS201" s="3"/>
    </row>
    <row r="202" spans="5:56" x14ac:dyDescent="0.25">
      <c r="E202">
        <v>20</v>
      </c>
      <c r="T202">
        <f t="shared" si="51"/>
        <v>0</v>
      </c>
      <c r="AD202" s="3"/>
      <c r="AG202" s="3"/>
      <c r="AJ202" s="3"/>
      <c r="AM202" s="3"/>
      <c r="AP202" s="3"/>
      <c r="AS202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0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W32" sqref="W32"/>
    </sheetView>
  </sheetViews>
  <sheetFormatPr defaultRowHeight="15" x14ac:dyDescent="0.25"/>
  <cols>
    <col min="1" max="1" width="13.140625" customWidth="1"/>
    <col min="6" max="6" width="6.42578125" customWidth="1"/>
    <col min="7" max="7" width="7.140625" customWidth="1"/>
    <col min="8" max="8" width="6.85546875" customWidth="1"/>
    <col min="9" max="9" width="6.7109375" style="12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2.1406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 s="12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s="1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t="s">
        <v>5</v>
      </c>
      <c r="B3">
        <v>1</v>
      </c>
      <c r="C3">
        <v>1</v>
      </c>
      <c r="D3">
        <v>1</v>
      </c>
      <c r="E3">
        <v>1</v>
      </c>
      <c r="I3" s="12">
        <v>5.63</v>
      </c>
      <c r="J3">
        <v>0</v>
      </c>
      <c r="T3">
        <f>SUM(O3:S3)</f>
        <v>0</v>
      </c>
      <c r="U3" s="8"/>
      <c r="V3" s="8"/>
      <c r="W3" s="8"/>
      <c r="X3" s="8"/>
      <c r="Y3" s="12">
        <v>5.45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12"/>
      <c r="AT3" s="8">
        <v>3000.4</v>
      </c>
      <c r="AU3" s="8">
        <v>365.9</v>
      </c>
      <c r="AV3" s="4">
        <f>AT3/(AT3-AU3)</f>
        <v>1.138887834503701</v>
      </c>
      <c r="AW3" s="8">
        <v>3000.7</v>
      </c>
      <c r="AX3" s="8">
        <v>372.1</v>
      </c>
      <c r="AY3" s="4">
        <f>AW3/(AW3-AX3)</f>
        <v>1.1415582439321312</v>
      </c>
      <c r="AZ3" s="8">
        <v>3000.9</v>
      </c>
      <c r="BA3" s="9">
        <v>353</v>
      </c>
      <c r="BB3" s="4">
        <f>AZ3/(AZ3-BA3)</f>
        <v>1.133313191585785</v>
      </c>
      <c r="BC3" s="4">
        <f>(AV3+AY3+BB3)/3</f>
        <v>1.1379197566738724</v>
      </c>
    </row>
    <row r="4" spans="1:55" x14ac:dyDescent="0.25">
      <c r="B4">
        <v>1</v>
      </c>
      <c r="E4">
        <v>2</v>
      </c>
      <c r="I4" s="12">
        <v>5.8</v>
      </c>
      <c r="J4">
        <v>0</v>
      </c>
      <c r="T4">
        <f t="shared" ref="T4:T67" si="0">SUM(O4:S4)</f>
        <v>0</v>
      </c>
      <c r="U4" s="8"/>
      <c r="V4" s="8"/>
      <c r="W4" s="8"/>
      <c r="X4" s="8"/>
      <c r="Y4" s="12">
        <v>5.7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12"/>
    </row>
    <row r="5" spans="1:55" x14ac:dyDescent="0.25">
      <c r="B5">
        <v>1</v>
      </c>
      <c r="E5">
        <v>3</v>
      </c>
      <c r="F5">
        <v>78</v>
      </c>
      <c r="G5">
        <v>70</v>
      </c>
      <c r="H5">
        <v>25</v>
      </c>
      <c r="I5" s="12">
        <v>3.9</v>
      </c>
      <c r="J5">
        <v>0</v>
      </c>
      <c r="K5">
        <v>14</v>
      </c>
      <c r="L5">
        <v>1</v>
      </c>
      <c r="M5">
        <v>0</v>
      </c>
      <c r="N5">
        <v>14</v>
      </c>
      <c r="O5">
        <v>0</v>
      </c>
      <c r="P5">
        <v>13</v>
      </c>
      <c r="Q5">
        <v>0</v>
      </c>
      <c r="R5">
        <v>0</v>
      </c>
      <c r="S5">
        <v>1</v>
      </c>
      <c r="T5">
        <f t="shared" si="0"/>
        <v>14</v>
      </c>
      <c r="U5" s="8">
        <v>34.5</v>
      </c>
      <c r="V5" s="8">
        <v>4.5999999999999996</v>
      </c>
      <c r="W5" s="8">
        <v>10</v>
      </c>
      <c r="X5" s="8">
        <v>2.8</v>
      </c>
      <c r="Y5" s="12">
        <v>3.9</v>
      </c>
      <c r="Z5">
        <v>10</v>
      </c>
      <c r="AA5">
        <v>10</v>
      </c>
      <c r="AB5" s="4">
        <v>10.0151</v>
      </c>
      <c r="AC5" s="4">
        <v>4.3981000000000003</v>
      </c>
      <c r="AD5" s="4">
        <f>100-(100*(AB5-AC5)/AB5)</f>
        <v>43.914688819881974</v>
      </c>
      <c r="AE5" s="4">
        <v>10.080399999999999</v>
      </c>
      <c r="AF5" s="4">
        <v>4.1188000000000002</v>
      </c>
      <c r="AG5" s="4">
        <f>100-(100*(AE5-AF5)/AE5)</f>
        <v>40.859489702789581</v>
      </c>
      <c r="AH5" s="4">
        <v>10.0814</v>
      </c>
      <c r="AI5" s="4">
        <v>3.9807999999999999</v>
      </c>
      <c r="AJ5" s="4">
        <f>100-(100*(AH5-AI5)/AH5)</f>
        <v>39.486579244946149</v>
      </c>
      <c r="AK5" s="4">
        <v>8.6679999999999993</v>
      </c>
      <c r="AL5" s="4">
        <v>2.2974999999999999</v>
      </c>
      <c r="AM5" s="4">
        <f>100-(100*(AK5-AL5)/AK5)</f>
        <v>26.50553760959852</v>
      </c>
      <c r="AN5" s="4">
        <v>10.019399999999999</v>
      </c>
      <c r="AO5" s="4">
        <v>2.6974</v>
      </c>
      <c r="AP5" s="4">
        <f>100-(100*(AN5-AO5)/AN5)</f>
        <v>26.92177176278021</v>
      </c>
      <c r="AQ5" s="4">
        <v>7.4813999999999998</v>
      </c>
      <c r="AR5" s="4">
        <v>2.0367999999999999</v>
      </c>
      <c r="AS5" s="12">
        <f>100-(100*(AQ5-AR5)/AQ5)</f>
        <v>27.22485096372337</v>
      </c>
    </row>
    <row r="6" spans="1:55" x14ac:dyDescent="0.25">
      <c r="B6">
        <v>1</v>
      </c>
      <c r="E6">
        <v>4</v>
      </c>
      <c r="F6">
        <v>27</v>
      </c>
      <c r="G6">
        <v>39</v>
      </c>
      <c r="H6">
        <v>18</v>
      </c>
      <c r="I6" s="12">
        <v>2.7</v>
      </c>
      <c r="J6">
        <v>0</v>
      </c>
      <c r="K6">
        <v>15</v>
      </c>
      <c r="L6">
        <v>0</v>
      </c>
      <c r="M6">
        <v>0</v>
      </c>
      <c r="N6">
        <v>15</v>
      </c>
      <c r="O6">
        <v>0</v>
      </c>
      <c r="P6">
        <v>9</v>
      </c>
      <c r="Q6">
        <v>1</v>
      </c>
      <c r="R6">
        <v>0</v>
      </c>
      <c r="S6">
        <v>5</v>
      </c>
      <c r="T6">
        <f t="shared" si="0"/>
        <v>15</v>
      </c>
      <c r="U6" s="8">
        <v>27.5</v>
      </c>
      <c r="V6" s="8">
        <v>6.6</v>
      </c>
      <c r="W6" s="8">
        <v>2</v>
      </c>
      <c r="X6" s="8">
        <v>4.3</v>
      </c>
      <c r="Y6" s="12">
        <v>2.5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12"/>
    </row>
    <row r="7" spans="1:55" x14ac:dyDescent="0.25">
      <c r="B7">
        <v>1</v>
      </c>
      <c r="E7">
        <v>5</v>
      </c>
      <c r="I7" s="12">
        <v>8.52</v>
      </c>
      <c r="J7">
        <v>0</v>
      </c>
      <c r="T7">
        <f t="shared" si="0"/>
        <v>0</v>
      </c>
      <c r="U7" s="8"/>
      <c r="V7" s="8"/>
      <c r="W7" s="8"/>
      <c r="X7" s="8"/>
      <c r="Y7" s="12">
        <v>8.49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12"/>
    </row>
    <row r="8" spans="1:55" x14ac:dyDescent="0.25">
      <c r="B8">
        <v>1</v>
      </c>
      <c r="E8">
        <v>6</v>
      </c>
      <c r="I8" s="12">
        <v>5.28</v>
      </c>
      <c r="J8">
        <v>0</v>
      </c>
      <c r="T8">
        <f t="shared" si="0"/>
        <v>0</v>
      </c>
      <c r="U8" s="8"/>
      <c r="V8" s="8"/>
      <c r="W8" s="8"/>
      <c r="X8" s="8"/>
      <c r="Y8" s="12">
        <v>5.15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12"/>
    </row>
    <row r="9" spans="1:55" x14ac:dyDescent="0.25">
      <c r="B9">
        <v>1</v>
      </c>
      <c r="E9">
        <v>7</v>
      </c>
      <c r="F9">
        <v>104</v>
      </c>
      <c r="G9">
        <v>77</v>
      </c>
      <c r="H9">
        <v>37</v>
      </c>
      <c r="I9" s="12">
        <v>8.8000000000000007</v>
      </c>
      <c r="J9">
        <v>0</v>
      </c>
      <c r="K9">
        <v>24</v>
      </c>
      <c r="L9">
        <v>1</v>
      </c>
      <c r="M9">
        <v>0</v>
      </c>
      <c r="N9">
        <v>24</v>
      </c>
      <c r="O9">
        <v>0</v>
      </c>
      <c r="P9">
        <v>19</v>
      </c>
      <c r="Q9">
        <v>0</v>
      </c>
      <c r="R9">
        <v>0</v>
      </c>
      <c r="S9">
        <v>5</v>
      </c>
      <c r="T9">
        <f t="shared" si="0"/>
        <v>24</v>
      </c>
      <c r="U9" s="8">
        <v>53</v>
      </c>
      <c r="V9" s="8">
        <v>7.5</v>
      </c>
      <c r="W9" s="8">
        <v>10</v>
      </c>
      <c r="X9" s="8">
        <v>4.0999999999999996</v>
      </c>
      <c r="Y9" s="12">
        <v>8.6999999999999993</v>
      </c>
      <c r="Z9">
        <v>20</v>
      </c>
      <c r="AA9">
        <v>10</v>
      </c>
      <c r="AB9" s="4">
        <v>10.0654</v>
      </c>
      <c r="AC9" s="4">
        <v>4.2026000000000003</v>
      </c>
      <c r="AD9" s="4">
        <f>100-(100*(AB9-AC9)/AB9)</f>
        <v>41.752935799868865</v>
      </c>
      <c r="AE9" s="4">
        <v>10.048999999999999</v>
      </c>
      <c r="AF9" s="4">
        <v>3.8018999999999998</v>
      </c>
      <c r="AG9" s="4">
        <f>100-(100*(AE9-AF9)/AE9)</f>
        <v>37.833615285103001</v>
      </c>
      <c r="AH9" s="4">
        <v>10.0372</v>
      </c>
      <c r="AI9" s="4">
        <v>3.3782999999999999</v>
      </c>
      <c r="AJ9" s="4">
        <f>100-(100*(AH9-AI9)/AH9)</f>
        <v>33.657793010002777</v>
      </c>
      <c r="AK9" s="4">
        <v>10.166399999999999</v>
      </c>
      <c r="AL9" s="4">
        <v>4.6828000000000003</v>
      </c>
      <c r="AM9" s="4">
        <f>100-(100*(AK9-AL9)/AK9)</f>
        <v>46.061536040289589</v>
      </c>
      <c r="AN9" s="4">
        <v>10.0389</v>
      </c>
      <c r="AO9" s="4">
        <v>4.1886999999999999</v>
      </c>
      <c r="AP9" s="4">
        <f>100-(100*(AN9-AO9)/AN9)</f>
        <v>41.724690952195957</v>
      </c>
      <c r="AQ9" s="4">
        <v>10.0402</v>
      </c>
      <c r="AR9" s="4">
        <v>4.0534999999999997</v>
      </c>
      <c r="AS9" s="12">
        <f>100-(100*(AQ9-AR9)/AQ9)</f>
        <v>40.37270173900918</v>
      </c>
    </row>
    <row r="10" spans="1:55" x14ac:dyDescent="0.25">
      <c r="B10">
        <v>1</v>
      </c>
      <c r="E10">
        <v>8</v>
      </c>
      <c r="F10">
        <v>81</v>
      </c>
      <c r="G10">
        <v>86</v>
      </c>
      <c r="H10">
        <v>33</v>
      </c>
      <c r="I10" s="12">
        <v>6.8</v>
      </c>
      <c r="J10">
        <v>2</v>
      </c>
      <c r="K10">
        <v>17</v>
      </c>
      <c r="L10">
        <v>0</v>
      </c>
      <c r="M10">
        <v>0</v>
      </c>
      <c r="N10">
        <v>17</v>
      </c>
      <c r="O10">
        <v>1</v>
      </c>
      <c r="P10">
        <v>12</v>
      </c>
      <c r="Q10">
        <v>2</v>
      </c>
      <c r="R10">
        <v>0</v>
      </c>
      <c r="S10">
        <v>2</v>
      </c>
      <c r="T10">
        <f t="shared" si="0"/>
        <v>17</v>
      </c>
      <c r="U10" s="8">
        <v>49</v>
      </c>
      <c r="V10" s="8">
        <v>6.1</v>
      </c>
      <c r="W10" s="8">
        <v>14</v>
      </c>
      <c r="X10" s="8">
        <v>5.5</v>
      </c>
      <c r="Y10" s="12">
        <v>6.5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12"/>
    </row>
    <row r="11" spans="1:55" x14ac:dyDescent="0.25">
      <c r="B11">
        <v>1</v>
      </c>
      <c r="E11">
        <v>9</v>
      </c>
      <c r="I11" s="12">
        <v>5.05</v>
      </c>
      <c r="J11">
        <v>0</v>
      </c>
      <c r="T11">
        <f t="shared" si="0"/>
        <v>0</v>
      </c>
      <c r="U11" s="8"/>
      <c r="V11" s="8"/>
      <c r="W11" s="8"/>
      <c r="X11" s="8"/>
      <c r="Y11" s="12">
        <v>4.88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12"/>
    </row>
    <row r="12" spans="1:55" x14ac:dyDescent="0.25">
      <c r="B12">
        <v>1</v>
      </c>
      <c r="E12">
        <v>10</v>
      </c>
      <c r="F12">
        <v>63</v>
      </c>
      <c r="G12">
        <v>85</v>
      </c>
      <c r="H12">
        <v>28</v>
      </c>
      <c r="I12" s="12">
        <v>4.5999999999999996</v>
      </c>
      <c r="J12">
        <v>0</v>
      </c>
      <c r="K12">
        <v>16</v>
      </c>
      <c r="L12">
        <v>0</v>
      </c>
      <c r="M12">
        <v>0</v>
      </c>
      <c r="N12">
        <v>16</v>
      </c>
      <c r="O12">
        <v>2</v>
      </c>
      <c r="P12">
        <v>6</v>
      </c>
      <c r="Q12">
        <v>1</v>
      </c>
      <c r="R12">
        <v>0</v>
      </c>
      <c r="S12">
        <v>7</v>
      </c>
      <c r="T12">
        <f t="shared" si="0"/>
        <v>16</v>
      </c>
      <c r="U12" s="8">
        <v>40</v>
      </c>
      <c r="V12" s="8">
        <v>6.5</v>
      </c>
      <c r="W12" s="8">
        <v>10</v>
      </c>
      <c r="X12" s="8">
        <v>3.1</v>
      </c>
      <c r="Y12" s="12">
        <v>4.5</v>
      </c>
      <c r="Z12">
        <v>30</v>
      </c>
      <c r="AA12">
        <v>20</v>
      </c>
      <c r="AB12" s="4">
        <v>10.112299999999999</v>
      </c>
      <c r="AC12" s="4">
        <v>4.3600000000000003</v>
      </c>
      <c r="AD12" s="4">
        <f>100-(100*(AB12-AC12)/AB12)</f>
        <v>43.115809459766822</v>
      </c>
      <c r="AE12" s="4">
        <v>10.055</v>
      </c>
      <c r="AF12" s="4">
        <v>3.8852000000000002</v>
      </c>
      <c r="AG12" s="4">
        <f>100-(100*(AE12-AF12)/AE12)</f>
        <v>38.639482844356053</v>
      </c>
      <c r="AH12" s="4">
        <v>10.1053</v>
      </c>
      <c r="AI12" s="4">
        <v>3.6147999999999998</v>
      </c>
      <c r="AJ12" s="4">
        <f>100-(100*(AH12-AI12)/AH12)</f>
        <v>35.771327917033645</v>
      </c>
      <c r="AK12" s="4">
        <v>10.1318</v>
      </c>
      <c r="AL12" s="4">
        <v>4.7706</v>
      </c>
      <c r="AM12" s="4">
        <f>100-(100*(AK12-AL12)/AK12)</f>
        <v>47.08541424031268</v>
      </c>
      <c r="AN12" s="4">
        <v>10.004300000000001</v>
      </c>
      <c r="AO12" s="4">
        <v>4.6226000000000003</v>
      </c>
      <c r="AP12" s="4">
        <f>100-(100*(AN12-AO12)/AN12)</f>
        <v>46.206131363513684</v>
      </c>
      <c r="AQ12" s="4">
        <v>10.0921</v>
      </c>
      <c r="AR12" s="4">
        <v>4.6900000000000004</v>
      </c>
      <c r="AS12" s="12">
        <f>100-(100*(AQ12-AR12)/AQ12)</f>
        <v>46.471992944976762</v>
      </c>
    </row>
    <row r="13" spans="1:55" x14ac:dyDescent="0.25">
      <c r="B13">
        <v>1</v>
      </c>
      <c r="E13">
        <v>11</v>
      </c>
      <c r="I13" s="12">
        <v>7.85</v>
      </c>
      <c r="J13">
        <v>0</v>
      </c>
      <c r="T13">
        <f t="shared" si="0"/>
        <v>0</v>
      </c>
      <c r="U13" s="8"/>
      <c r="V13" s="8"/>
      <c r="W13" s="8"/>
      <c r="X13" s="8"/>
      <c r="Y13" s="12">
        <v>7.5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12"/>
    </row>
    <row r="14" spans="1:55" x14ac:dyDescent="0.25">
      <c r="B14">
        <v>1</v>
      </c>
      <c r="E14">
        <v>12</v>
      </c>
      <c r="F14">
        <v>58</v>
      </c>
      <c r="G14">
        <v>80</v>
      </c>
      <c r="H14">
        <v>22</v>
      </c>
      <c r="I14" s="12">
        <v>8.3000000000000007</v>
      </c>
      <c r="J14">
        <v>0</v>
      </c>
      <c r="K14">
        <v>28</v>
      </c>
      <c r="L14">
        <v>0</v>
      </c>
      <c r="M14">
        <v>0</v>
      </c>
      <c r="N14">
        <v>28</v>
      </c>
      <c r="O14">
        <v>9</v>
      </c>
      <c r="P14">
        <v>11</v>
      </c>
      <c r="Q14">
        <v>8</v>
      </c>
      <c r="R14">
        <v>0</v>
      </c>
      <c r="S14">
        <v>0</v>
      </c>
      <c r="T14">
        <f t="shared" si="0"/>
        <v>28</v>
      </c>
      <c r="U14" s="8">
        <v>39</v>
      </c>
      <c r="V14" s="8">
        <v>5.4</v>
      </c>
      <c r="W14" s="8">
        <v>14</v>
      </c>
      <c r="X14" s="8">
        <v>6.1</v>
      </c>
      <c r="Y14" s="12">
        <v>8.1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12"/>
    </row>
    <row r="15" spans="1:55" x14ac:dyDescent="0.25">
      <c r="B15">
        <v>1</v>
      </c>
      <c r="E15">
        <v>13</v>
      </c>
      <c r="F15">
        <v>88</v>
      </c>
      <c r="G15">
        <v>90</v>
      </c>
      <c r="H15">
        <v>30</v>
      </c>
      <c r="I15" s="12">
        <v>9.5</v>
      </c>
      <c r="J15">
        <v>1</v>
      </c>
      <c r="K15">
        <v>20</v>
      </c>
      <c r="L15">
        <v>0</v>
      </c>
      <c r="M15">
        <v>0</v>
      </c>
      <c r="N15">
        <v>20</v>
      </c>
      <c r="O15">
        <v>4</v>
      </c>
      <c r="P15">
        <v>10</v>
      </c>
      <c r="Q15">
        <v>6</v>
      </c>
      <c r="R15">
        <v>0</v>
      </c>
      <c r="S15">
        <v>0</v>
      </c>
      <c r="T15">
        <f t="shared" si="0"/>
        <v>20</v>
      </c>
      <c r="U15" s="8">
        <v>42</v>
      </c>
      <c r="V15" s="8">
        <v>5.4</v>
      </c>
      <c r="W15" s="8">
        <v>13</v>
      </c>
      <c r="X15" s="8">
        <v>3.6</v>
      </c>
      <c r="Y15" s="12">
        <v>9.35</v>
      </c>
      <c r="Z15">
        <v>10</v>
      </c>
      <c r="AA15">
        <v>20</v>
      </c>
      <c r="AB15" s="4">
        <v>10.0747</v>
      </c>
      <c r="AC15" s="4">
        <v>4.0568999999999997</v>
      </c>
      <c r="AD15" s="4">
        <f>100-(100*(AB15-AC15)/AB15)</f>
        <v>40.268196571610076</v>
      </c>
      <c r="AE15" s="4">
        <v>10.116300000000001</v>
      </c>
      <c r="AF15" s="4">
        <v>3.8302999999999998</v>
      </c>
      <c r="AG15" s="4">
        <f>100-(100*(AE15-AF15)/AE15)</f>
        <v>37.862657295651566</v>
      </c>
      <c r="AH15" s="4">
        <v>10.024800000000001</v>
      </c>
      <c r="AI15" s="4">
        <v>3.8144999999999998</v>
      </c>
      <c r="AJ15" s="4">
        <f>100-(100*(AH15-AI15)/AH15)</f>
        <v>38.050634426621976</v>
      </c>
      <c r="AK15" s="4">
        <v>10.055300000000001</v>
      </c>
      <c r="AL15" s="4">
        <v>4.6618000000000004</v>
      </c>
      <c r="AM15" s="4">
        <f>100-(100*(AK15-AL15)/AK15)</f>
        <v>46.361620240072405</v>
      </c>
      <c r="AN15" s="4">
        <v>10.059699999999999</v>
      </c>
      <c r="AO15" s="4">
        <v>4.4156000000000004</v>
      </c>
      <c r="AP15" s="4">
        <f>100-(100*(AN15-AO15)/AN15)</f>
        <v>43.893953099993055</v>
      </c>
      <c r="AQ15" s="4">
        <v>10.1412</v>
      </c>
      <c r="AR15" s="4">
        <v>4.5365000000000002</v>
      </c>
      <c r="AS15" s="12">
        <f>100-(100*(AQ15-AR15)/AQ15)</f>
        <v>44.733364887784489</v>
      </c>
    </row>
    <row r="16" spans="1:55" x14ac:dyDescent="0.25">
      <c r="B16">
        <v>1</v>
      </c>
      <c r="E16">
        <v>14</v>
      </c>
      <c r="I16" s="12">
        <v>4.8899999999999997</v>
      </c>
      <c r="J16">
        <v>0</v>
      </c>
      <c r="T16">
        <f t="shared" si="0"/>
        <v>0</v>
      </c>
      <c r="U16" s="8"/>
      <c r="V16" s="8"/>
      <c r="W16" s="8"/>
      <c r="X16" s="8"/>
      <c r="Y16" s="12">
        <v>4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12"/>
    </row>
    <row r="17" spans="1:55" x14ac:dyDescent="0.25">
      <c r="B17">
        <v>1</v>
      </c>
      <c r="E17">
        <v>15</v>
      </c>
      <c r="I17" s="12">
        <v>3.3</v>
      </c>
      <c r="J17">
        <v>0</v>
      </c>
      <c r="T17">
        <f t="shared" si="0"/>
        <v>0</v>
      </c>
      <c r="U17" s="8"/>
      <c r="V17" s="8"/>
      <c r="W17" s="8"/>
      <c r="X17" s="8"/>
      <c r="Y17" s="12">
        <v>3.25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2"/>
    </row>
    <row r="18" spans="1:55" x14ac:dyDescent="0.25">
      <c r="B18">
        <v>1</v>
      </c>
      <c r="E18">
        <v>16</v>
      </c>
      <c r="I18" s="12">
        <v>0.5</v>
      </c>
      <c r="J18">
        <v>0</v>
      </c>
      <c r="T18">
        <f t="shared" si="0"/>
        <v>0</v>
      </c>
      <c r="U18" s="8"/>
      <c r="V18" s="8"/>
      <c r="W18" s="8"/>
      <c r="X18" s="8"/>
      <c r="Y18" s="12">
        <v>0.45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12"/>
    </row>
    <row r="19" spans="1:55" x14ac:dyDescent="0.25">
      <c r="B19">
        <v>1</v>
      </c>
      <c r="E19">
        <v>17</v>
      </c>
      <c r="F19">
        <v>77</v>
      </c>
      <c r="G19">
        <v>85</v>
      </c>
      <c r="H19">
        <v>22</v>
      </c>
      <c r="I19" s="12">
        <v>6.6</v>
      </c>
      <c r="J19">
        <v>0</v>
      </c>
      <c r="K19">
        <v>17</v>
      </c>
      <c r="L19">
        <v>1</v>
      </c>
      <c r="M19">
        <v>0</v>
      </c>
      <c r="N19">
        <v>17</v>
      </c>
      <c r="O19">
        <v>1</v>
      </c>
      <c r="P19">
        <v>8</v>
      </c>
      <c r="Q19">
        <v>6</v>
      </c>
      <c r="R19">
        <v>0</v>
      </c>
      <c r="S19">
        <v>2</v>
      </c>
      <c r="T19">
        <f t="shared" si="0"/>
        <v>17</v>
      </c>
      <c r="U19" s="8">
        <v>40</v>
      </c>
      <c r="V19" s="8">
        <v>5.4</v>
      </c>
      <c r="W19" s="8">
        <v>10</v>
      </c>
      <c r="X19" s="8">
        <v>5.0999999999999996</v>
      </c>
      <c r="Y19" s="12">
        <v>5.95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12"/>
    </row>
    <row r="20" spans="1:55" x14ac:dyDescent="0.25">
      <c r="B20">
        <v>1</v>
      </c>
      <c r="E20">
        <v>18</v>
      </c>
      <c r="I20" s="12">
        <v>0.5</v>
      </c>
      <c r="J20">
        <v>0</v>
      </c>
      <c r="T20">
        <f t="shared" si="0"/>
        <v>0</v>
      </c>
      <c r="U20" s="8"/>
      <c r="V20" s="8"/>
      <c r="W20" s="8"/>
      <c r="X20" s="8"/>
      <c r="Y20" s="12">
        <v>0.5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12"/>
    </row>
    <row r="21" spans="1:55" x14ac:dyDescent="0.25">
      <c r="B21">
        <v>1</v>
      </c>
      <c r="E21">
        <v>19</v>
      </c>
      <c r="F21">
        <v>56</v>
      </c>
      <c r="G21">
        <v>99</v>
      </c>
      <c r="H21">
        <v>21</v>
      </c>
      <c r="I21" s="12">
        <v>8</v>
      </c>
      <c r="J21">
        <v>0</v>
      </c>
      <c r="K21" s="10">
        <v>29</v>
      </c>
      <c r="L21">
        <v>0</v>
      </c>
      <c r="M21">
        <v>0</v>
      </c>
      <c r="N21">
        <v>27</v>
      </c>
      <c r="O21">
        <v>3</v>
      </c>
      <c r="P21">
        <v>17</v>
      </c>
      <c r="Q21">
        <v>0</v>
      </c>
      <c r="R21">
        <v>0</v>
      </c>
      <c r="S21">
        <v>7</v>
      </c>
      <c r="T21">
        <f t="shared" si="0"/>
        <v>27</v>
      </c>
      <c r="U21" s="8">
        <v>48</v>
      </c>
      <c r="V21" s="8">
        <v>7.1</v>
      </c>
      <c r="W21" s="8">
        <v>8</v>
      </c>
      <c r="X21" s="8">
        <v>2.8</v>
      </c>
      <c r="Y21" s="12">
        <v>7.7</v>
      </c>
      <c r="Z21">
        <v>20</v>
      </c>
      <c r="AA21">
        <v>20</v>
      </c>
      <c r="AB21" s="4">
        <v>10.196400000000001</v>
      </c>
      <c r="AC21" s="4">
        <v>4.3992000000000004</v>
      </c>
      <c r="AD21" s="4">
        <f>100-(100*(AB21-AC21)/AB21)</f>
        <v>43.144639284453334</v>
      </c>
      <c r="AE21" s="4">
        <v>10.0685</v>
      </c>
      <c r="AF21" s="4">
        <v>4.0488</v>
      </c>
      <c r="AG21" s="4">
        <f>100-(100*(AE21-AF21)/AE21)</f>
        <v>40.212544073099266</v>
      </c>
      <c r="AH21" s="4">
        <v>10.1586</v>
      </c>
      <c r="AI21" s="4">
        <v>3.8523999999999998</v>
      </c>
      <c r="AJ21" s="4">
        <f>100-(100*(AH21-AI21)/AH21)</f>
        <v>37.922548382651151</v>
      </c>
      <c r="AK21" s="4">
        <v>5.6950000000000003</v>
      </c>
      <c r="AL21" s="4">
        <v>2.5482</v>
      </c>
      <c r="AM21" s="4">
        <f>100-(100*(AK21-AL21)/AK21)</f>
        <v>44.744512730465324</v>
      </c>
      <c r="AN21" s="4">
        <v>10.1313</v>
      </c>
      <c r="AO21" s="4">
        <v>4.4410999999999996</v>
      </c>
      <c r="AP21" s="4">
        <f>100-(100*(AN21-AO21)/AN21)</f>
        <v>43.835440664080622</v>
      </c>
      <c r="AQ21" s="4">
        <v>8.3047000000000004</v>
      </c>
      <c r="AR21" s="4">
        <v>3.7860999999999998</v>
      </c>
      <c r="AS21" s="12">
        <f>100-(100*(AQ21-AR21)/AQ21)</f>
        <v>45.589846713306912</v>
      </c>
    </row>
    <row r="22" spans="1:55" x14ac:dyDescent="0.25">
      <c r="B22">
        <v>1</v>
      </c>
      <c r="E22">
        <v>20</v>
      </c>
      <c r="F22">
        <v>74</v>
      </c>
      <c r="G22">
        <v>95</v>
      </c>
      <c r="H22">
        <v>21</v>
      </c>
      <c r="I22" s="12">
        <v>11.4</v>
      </c>
      <c r="J22">
        <v>1</v>
      </c>
      <c r="K22" s="10">
        <v>17</v>
      </c>
      <c r="L22">
        <v>2</v>
      </c>
      <c r="M22">
        <v>0</v>
      </c>
      <c r="N22">
        <v>14</v>
      </c>
      <c r="O22">
        <v>0</v>
      </c>
      <c r="P22">
        <v>12</v>
      </c>
      <c r="Q22">
        <v>2</v>
      </c>
      <c r="R22">
        <v>0</v>
      </c>
      <c r="S22">
        <v>0</v>
      </c>
      <c r="T22">
        <f t="shared" si="0"/>
        <v>14</v>
      </c>
      <c r="U22" s="8">
        <v>47</v>
      </c>
      <c r="V22" s="8">
        <v>4.7</v>
      </c>
      <c r="W22" s="8">
        <v>18</v>
      </c>
      <c r="X22" s="8">
        <v>4.5999999999999996</v>
      </c>
      <c r="Y22" s="12">
        <v>11.3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2"/>
    </row>
    <row r="23" spans="1:55" x14ac:dyDescent="0.25">
      <c r="U23" s="8"/>
      <c r="V23" s="8"/>
      <c r="W23" s="8"/>
      <c r="X23" s="8"/>
      <c r="Y23" s="1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2"/>
    </row>
    <row r="24" spans="1:55" x14ac:dyDescent="0.25">
      <c r="A24" s="1">
        <v>42533</v>
      </c>
      <c r="B24">
        <v>1</v>
      </c>
      <c r="C24">
        <v>1</v>
      </c>
      <c r="D24">
        <v>1</v>
      </c>
      <c r="E24">
        <v>1</v>
      </c>
      <c r="T24">
        <f t="shared" si="0"/>
        <v>0</v>
      </c>
      <c r="U24" s="8"/>
      <c r="V24" s="8"/>
      <c r="W24" s="8"/>
      <c r="X24" s="8"/>
      <c r="Y24" s="1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2"/>
      <c r="AT24">
        <v>3000.9</v>
      </c>
      <c r="AU24">
        <v>219.9</v>
      </c>
      <c r="AV24" s="4">
        <f>AT24/(AT24-AU24)</f>
        <v>1.0790722761596547</v>
      </c>
      <c r="AW24">
        <v>3000.1</v>
      </c>
      <c r="AX24">
        <v>207.6</v>
      </c>
      <c r="AY24" s="4">
        <f>AW24/(AW24-AX24)</f>
        <v>1.074341987466428</v>
      </c>
      <c r="AZ24">
        <v>3000.6</v>
      </c>
      <c r="BA24">
        <v>186.9</v>
      </c>
      <c r="BB24" s="4">
        <f>AZ24/(AZ24-BA24)</f>
        <v>1.0664249920034119</v>
      </c>
      <c r="BC24" s="4">
        <f>(AV24+AY24+BB24)/3</f>
        <v>1.073279751876498</v>
      </c>
    </row>
    <row r="25" spans="1:55" x14ac:dyDescent="0.25">
      <c r="B25">
        <v>1</v>
      </c>
      <c r="E25">
        <v>2</v>
      </c>
      <c r="F25">
        <v>68</v>
      </c>
      <c r="G25">
        <v>66</v>
      </c>
      <c r="H25">
        <v>5</v>
      </c>
      <c r="I25" s="12">
        <v>1.1000000000000001</v>
      </c>
      <c r="J25">
        <v>0</v>
      </c>
      <c r="K25" s="10">
        <v>4</v>
      </c>
      <c r="L25">
        <v>1</v>
      </c>
      <c r="M25">
        <v>0</v>
      </c>
      <c r="N25">
        <v>4</v>
      </c>
      <c r="O25">
        <v>1</v>
      </c>
      <c r="P25">
        <v>1</v>
      </c>
      <c r="Q25">
        <v>0</v>
      </c>
      <c r="R25">
        <v>2</v>
      </c>
      <c r="S25">
        <v>0</v>
      </c>
      <c r="T25">
        <f t="shared" si="0"/>
        <v>4</v>
      </c>
      <c r="U25" s="8">
        <v>38</v>
      </c>
      <c r="V25" s="8">
        <v>4.3</v>
      </c>
      <c r="W25" s="8">
        <v>11</v>
      </c>
      <c r="X25" s="8">
        <v>3.1</v>
      </c>
      <c r="Y25" s="12">
        <v>1.8</v>
      </c>
      <c r="Z25">
        <v>15</v>
      </c>
      <c r="AA25">
        <v>5</v>
      </c>
      <c r="AB25" s="4">
        <v>10</v>
      </c>
      <c r="AC25" s="4">
        <v>3.4</v>
      </c>
      <c r="AD25" s="4">
        <f>100-(100*(AB25-AC25)/AB25)</f>
        <v>34</v>
      </c>
      <c r="AE25" s="4">
        <v>10</v>
      </c>
      <c r="AF25" s="4">
        <v>3.4</v>
      </c>
      <c r="AG25" s="4">
        <f>100-(100*(AE25-AF25)/AE25)</f>
        <v>34</v>
      </c>
      <c r="AH25" s="4">
        <v>10</v>
      </c>
      <c r="AI25" s="4">
        <v>3.4</v>
      </c>
      <c r="AJ25" s="4">
        <f>100-(100*(AH25-AI25)/AH25)</f>
        <v>34</v>
      </c>
      <c r="AK25" s="4">
        <v>10.1</v>
      </c>
      <c r="AL25" s="4">
        <v>4.5</v>
      </c>
      <c r="AM25" s="4">
        <f>100-(100*(AK25-AL25)/AK25)</f>
        <v>44.554455445544555</v>
      </c>
      <c r="AN25" s="4">
        <v>10</v>
      </c>
      <c r="AO25" s="4">
        <v>4.3</v>
      </c>
      <c r="AP25" s="4">
        <f>100-(100*(AN25-AO25)/AN25)</f>
        <v>43</v>
      </c>
      <c r="AQ25" s="4">
        <v>10</v>
      </c>
      <c r="AR25" s="4">
        <v>4</v>
      </c>
      <c r="AS25" s="12">
        <f>100-(100*(AQ25-AR25)/AQ25)</f>
        <v>40</v>
      </c>
    </row>
    <row r="26" spans="1:55" x14ac:dyDescent="0.25">
      <c r="B26">
        <v>1</v>
      </c>
      <c r="E26">
        <v>4</v>
      </c>
      <c r="F26">
        <v>80</v>
      </c>
      <c r="G26">
        <v>130</v>
      </c>
      <c r="H26">
        <v>14</v>
      </c>
      <c r="I26" s="12">
        <v>4.5</v>
      </c>
      <c r="J26">
        <v>3</v>
      </c>
      <c r="K26" s="10">
        <v>4</v>
      </c>
      <c r="L26">
        <v>0</v>
      </c>
      <c r="M26">
        <v>0</v>
      </c>
      <c r="N26">
        <v>4</v>
      </c>
      <c r="O26">
        <v>1</v>
      </c>
      <c r="P26">
        <v>1</v>
      </c>
      <c r="Q26">
        <v>0</v>
      </c>
      <c r="R26">
        <v>1</v>
      </c>
      <c r="S26">
        <v>1</v>
      </c>
      <c r="T26">
        <f t="shared" si="0"/>
        <v>4</v>
      </c>
      <c r="U26" s="8">
        <v>54</v>
      </c>
      <c r="V26" s="8">
        <v>5.3</v>
      </c>
      <c r="W26" s="8">
        <v>9</v>
      </c>
      <c r="X26" s="8">
        <v>2.8</v>
      </c>
      <c r="Y26" s="12">
        <v>5.0999999999999996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2"/>
    </row>
    <row r="27" spans="1:55" x14ac:dyDescent="0.25">
      <c r="B27">
        <v>1</v>
      </c>
      <c r="E27">
        <v>5</v>
      </c>
      <c r="T27">
        <f t="shared" si="0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2"/>
    </row>
    <row r="28" spans="1:55" x14ac:dyDescent="0.25">
      <c r="B28">
        <v>1</v>
      </c>
      <c r="E28">
        <v>6</v>
      </c>
      <c r="T28">
        <f t="shared" si="0"/>
        <v>0</v>
      </c>
      <c r="U28" s="8"/>
      <c r="V28" s="8"/>
      <c r="W28" s="8"/>
      <c r="X28" s="8"/>
      <c r="Y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2"/>
    </row>
    <row r="29" spans="1:55" x14ac:dyDescent="0.25">
      <c r="B29">
        <v>1</v>
      </c>
      <c r="E29">
        <v>7</v>
      </c>
      <c r="F29">
        <v>36</v>
      </c>
      <c r="G29">
        <v>45</v>
      </c>
      <c r="H29">
        <v>12</v>
      </c>
      <c r="I29" s="12">
        <v>0.4</v>
      </c>
      <c r="J29">
        <v>0</v>
      </c>
      <c r="K29">
        <v>6</v>
      </c>
      <c r="L29">
        <v>0</v>
      </c>
      <c r="M29">
        <v>0</v>
      </c>
      <c r="N29">
        <v>5</v>
      </c>
      <c r="O29">
        <v>2</v>
      </c>
      <c r="P29">
        <v>0</v>
      </c>
      <c r="Q29">
        <v>0</v>
      </c>
      <c r="R29">
        <v>2</v>
      </c>
      <c r="S29">
        <v>1</v>
      </c>
      <c r="T29">
        <f t="shared" si="0"/>
        <v>5</v>
      </c>
      <c r="U29" s="8">
        <v>25</v>
      </c>
      <c r="V29" s="8">
        <v>4.3</v>
      </c>
      <c r="W29" s="8">
        <v>16</v>
      </c>
      <c r="X29" s="8">
        <v>4.4000000000000004</v>
      </c>
      <c r="Y29" s="12">
        <v>0.9</v>
      </c>
      <c r="Z29">
        <v>5</v>
      </c>
      <c r="AA29">
        <v>2.5</v>
      </c>
      <c r="AB29" s="4">
        <v>10</v>
      </c>
      <c r="AC29" s="4">
        <v>4.5999999999999996</v>
      </c>
      <c r="AD29" s="4">
        <f>100-(100*(AB29-AC29)/AB29)</f>
        <v>46</v>
      </c>
      <c r="AE29" s="4">
        <v>10</v>
      </c>
      <c r="AF29" s="4">
        <v>4.0999999999999996</v>
      </c>
      <c r="AG29" s="4">
        <f>100-(100*(AE29-AF29)/AE29)</f>
        <v>41</v>
      </c>
      <c r="AH29" s="4">
        <v>10</v>
      </c>
      <c r="AI29" s="4">
        <v>4</v>
      </c>
      <c r="AJ29" s="4">
        <f>100-(100*(AH29-AI29)/AH29)</f>
        <v>40</v>
      </c>
      <c r="AK29" s="4">
        <v>10</v>
      </c>
      <c r="AL29" s="4">
        <v>4.2</v>
      </c>
      <c r="AM29" s="4">
        <f>100-(100*(AK29-AL29)/AK29)</f>
        <v>42</v>
      </c>
      <c r="AN29" s="4">
        <v>10</v>
      </c>
      <c r="AO29" s="4">
        <v>4</v>
      </c>
      <c r="AP29" s="4">
        <f>100-(100*(AN29-AO29)/AN29)</f>
        <v>40</v>
      </c>
      <c r="AQ29" s="4">
        <v>10</v>
      </c>
      <c r="AR29" s="4">
        <v>3.9</v>
      </c>
      <c r="AS29" s="12">
        <f>100-(100*(AQ29-AR29)/AQ29)</f>
        <v>39</v>
      </c>
    </row>
    <row r="30" spans="1:55" x14ac:dyDescent="0.25">
      <c r="B30">
        <v>1</v>
      </c>
      <c r="E30">
        <v>8</v>
      </c>
      <c r="T30">
        <f t="shared" si="0"/>
        <v>0</v>
      </c>
      <c r="U30" s="8"/>
      <c r="V30" s="8"/>
      <c r="W30" s="8"/>
      <c r="X30" s="8"/>
      <c r="Y30" s="1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12"/>
    </row>
    <row r="31" spans="1:55" x14ac:dyDescent="0.25">
      <c r="B31">
        <v>1</v>
      </c>
      <c r="E31">
        <v>9</v>
      </c>
      <c r="F31">
        <v>70</v>
      </c>
      <c r="G31">
        <v>60</v>
      </c>
      <c r="H31">
        <v>16</v>
      </c>
      <c r="I31" s="12">
        <v>1.8</v>
      </c>
      <c r="J31">
        <v>1</v>
      </c>
      <c r="K31" s="10">
        <v>10</v>
      </c>
      <c r="L31">
        <v>0</v>
      </c>
      <c r="M31">
        <v>0</v>
      </c>
      <c r="N31">
        <v>10</v>
      </c>
      <c r="O31">
        <v>0</v>
      </c>
      <c r="P31">
        <v>0</v>
      </c>
      <c r="Q31">
        <v>0</v>
      </c>
      <c r="R31">
        <v>8</v>
      </c>
      <c r="S31">
        <v>2</v>
      </c>
      <c r="T31">
        <f t="shared" si="0"/>
        <v>10</v>
      </c>
      <c r="U31" s="8">
        <v>39</v>
      </c>
      <c r="V31" s="8">
        <v>5</v>
      </c>
      <c r="W31" s="8">
        <v>12</v>
      </c>
      <c r="X31" s="8">
        <v>3.5</v>
      </c>
      <c r="Y31" s="12">
        <v>2.2999999999999998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12"/>
    </row>
    <row r="32" spans="1:55" x14ac:dyDescent="0.25">
      <c r="B32">
        <v>1</v>
      </c>
      <c r="E32">
        <v>10</v>
      </c>
      <c r="F32">
        <v>120</v>
      </c>
      <c r="G32">
        <v>117</v>
      </c>
      <c r="H32">
        <v>12</v>
      </c>
      <c r="I32" s="12">
        <v>3.4</v>
      </c>
      <c r="J32">
        <v>1</v>
      </c>
      <c r="K32" s="10">
        <v>12</v>
      </c>
      <c r="L32">
        <v>0</v>
      </c>
      <c r="M32">
        <v>0</v>
      </c>
      <c r="N32">
        <v>12</v>
      </c>
      <c r="O32">
        <v>2</v>
      </c>
      <c r="P32">
        <v>2</v>
      </c>
      <c r="Q32">
        <v>2</v>
      </c>
      <c r="R32">
        <v>2</v>
      </c>
      <c r="S32">
        <v>4</v>
      </c>
      <c r="T32">
        <f t="shared" si="0"/>
        <v>12</v>
      </c>
      <c r="U32" s="8">
        <v>74</v>
      </c>
      <c r="V32" s="8">
        <v>6.6</v>
      </c>
      <c r="W32" s="8">
        <v>9</v>
      </c>
      <c r="X32" s="8">
        <v>3.3</v>
      </c>
      <c r="Y32" s="12">
        <v>4.0999999999999996</v>
      </c>
      <c r="Z32">
        <v>20</v>
      </c>
      <c r="AA32">
        <v>20</v>
      </c>
      <c r="AB32" s="4">
        <v>10</v>
      </c>
      <c r="AC32" s="4">
        <v>3.6</v>
      </c>
      <c r="AD32" s="4">
        <f>100-(100*(AB32-AC32)/AB32)</f>
        <v>36</v>
      </c>
      <c r="AE32" s="4">
        <v>10</v>
      </c>
      <c r="AF32" s="4">
        <v>3.1</v>
      </c>
      <c r="AG32" s="4">
        <f>100-(100*(AE32-AF32)/AE32)</f>
        <v>31</v>
      </c>
      <c r="AH32" s="4">
        <v>10</v>
      </c>
      <c r="AI32" s="4">
        <v>2.9</v>
      </c>
      <c r="AJ32" s="4">
        <f>100-(100*(AH32-AI32)/AH32)</f>
        <v>29</v>
      </c>
      <c r="AK32" s="4">
        <v>10</v>
      </c>
      <c r="AL32" s="4">
        <v>2.9</v>
      </c>
      <c r="AM32" s="4">
        <f>100-(100*(AK32-AL32)/AK32)</f>
        <v>29</v>
      </c>
      <c r="AN32" s="4">
        <v>10</v>
      </c>
      <c r="AO32" s="4">
        <v>3.3</v>
      </c>
      <c r="AP32" s="4">
        <f>100-(100*(AN32-AO32)/AN32)</f>
        <v>33</v>
      </c>
      <c r="AQ32" s="4">
        <v>10</v>
      </c>
      <c r="AR32" s="4">
        <v>2.1</v>
      </c>
      <c r="AS32" s="12">
        <f>100-(100*(AQ32-AR32)/AQ32)</f>
        <v>21</v>
      </c>
    </row>
    <row r="33" spans="1:55" x14ac:dyDescent="0.25">
      <c r="B33">
        <v>1</v>
      </c>
      <c r="E33">
        <v>11</v>
      </c>
      <c r="T33">
        <f t="shared" si="0"/>
        <v>0</v>
      </c>
      <c r="U33" s="8"/>
      <c r="V33" s="8"/>
      <c r="W33" s="8"/>
      <c r="X33" s="8"/>
      <c r="Y33" s="1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12"/>
    </row>
    <row r="34" spans="1:55" x14ac:dyDescent="0.25">
      <c r="B34">
        <v>1</v>
      </c>
      <c r="E34">
        <v>12</v>
      </c>
      <c r="F34">
        <v>53</v>
      </c>
      <c r="G34">
        <v>90</v>
      </c>
      <c r="H34">
        <v>12</v>
      </c>
      <c r="I34" s="12">
        <v>2.1</v>
      </c>
      <c r="J34">
        <v>1</v>
      </c>
      <c r="K34" s="10">
        <v>8</v>
      </c>
      <c r="L34">
        <v>0</v>
      </c>
      <c r="M34">
        <v>0</v>
      </c>
      <c r="N34">
        <v>7</v>
      </c>
      <c r="O34">
        <v>0</v>
      </c>
      <c r="P34">
        <v>0</v>
      </c>
      <c r="Q34">
        <v>1</v>
      </c>
      <c r="R34">
        <v>5</v>
      </c>
      <c r="S34">
        <v>1</v>
      </c>
      <c r="T34">
        <f t="shared" si="0"/>
        <v>7</v>
      </c>
      <c r="U34" s="8">
        <v>59</v>
      </c>
      <c r="V34" s="8">
        <v>6.2</v>
      </c>
      <c r="W34" s="8">
        <v>9</v>
      </c>
      <c r="X34" s="8">
        <v>3.5</v>
      </c>
      <c r="Y34" s="12">
        <v>2.5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12"/>
    </row>
    <row r="35" spans="1:55" x14ac:dyDescent="0.25">
      <c r="B35">
        <v>1</v>
      </c>
      <c r="E35">
        <v>13</v>
      </c>
      <c r="F35">
        <v>120</v>
      </c>
      <c r="G35">
        <v>120</v>
      </c>
      <c r="H35">
        <v>19</v>
      </c>
      <c r="I35" s="12">
        <v>6.4</v>
      </c>
      <c r="J35">
        <v>0</v>
      </c>
      <c r="K35" s="10">
        <v>12</v>
      </c>
      <c r="L35">
        <v>1</v>
      </c>
      <c r="M35">
        <v>0</v>
      </c>
      <c r="N35">
        <v>12</v>
      </c>
      <c r="O35">
        <v>1</v>
      </c>
      <c r="P35">
        <v>2</v>
      </c>
      <c r="Q35">
        <v>2</v>
      </c>
      <c r="R35">
        <v>5</v>
      </c>
      <c r="S35">
        <v>2</v>
      </c>
      <c r="T35">
        <f t="shared" si="0"/>
        <v>12</v>
      </c>
      <c r="U35" s="8">
        <v>76</v>
      </c>
      <c r="V35" s="8">
        <v>5.3</v>
      </c>
      <c r="W35" s="8">
        <v>12</v>
      </c>
      <c r="X35" s="8">
        <v>2.8</v>
      </c>
      <c r="Y35" s="12">
        <v>6.9</v>
      </c>
      <c r="Z35">
        <v>5</v>
      </c>
      <c r="AA35">
        <v>20</v>
      </c>
      <c r="AB35" s="4">
        <v>10</v>
      </c>
      <c r="AC35" s="4">
        <v>3</v>
      </c>
      <c r="AD35" s="4">
        <f>100-(100*(AB35-AC35)/AB35)</f>
        <v>30</v>
      </c>
      <c r="AE35" s="4">
        <v>10</v>
      </c>
      <c r="AF35" s="4">
        <v>2.2999999999999998</v>
      </c>
      <c r="AG35" s="4">
        <f>100-(100*(AE35-AF35)/AE35)</f>
        <v>23</v>
      </c>
      <c r="AH35" s="4">
        <v>10</v>
      </c>
      <c r="AI35" s="4">
        <v>3</v>
      </c>
      <c r="AJ35" s="4">
        <f>100-(100*(AH35-AI35)/AH35)</f>
        <v>30</v>
      </c>
      <c r="AK35" s="4">
        <v>10</v>
      </c>
      <c r="AL35" s="4">
        <v>3.6</v>
      </c>
      <c r="AM35" s="4">
        <f>100-(100*(AK35-AL35)/AK35)</f>
        <v>36</v>
      </c>
      <c r="AN35" s="4">
        <v>10.1</v>
      </c>
      <c r="AO35" s="4">
        <v>2.1</v>
      </c>
      <c r="AP35" s="4">
        <f>100-(100*(AN35-AO35)/AN35)</f>
        <v>20.792079207920793</v>
      </c>
      <c r="AQ35" s="4">
        <v>10</v>
      </c>
      <c r="AR35" s="4">
        <v>3.3</v>
      </c>
      <c r="AS35" s="12">
        <f>100-(100*(AQ35-AR35)/AQ35)</f>
        <v>33</v>
      </c>
    </row>
    <row r="36" spans="1:55" x14ac:dyDescent="0.25">
      <c r="B36">
        <v>1</v>
      </c>
      <c r="E36">
        <v>14</v>
      </c>
      <c r="T36">
        <f t="shared" si="0"/>
        <v>0</v>
      </c>
      <c r="U36" s="8"/>
      <c r="V36" s="8"/>
      <c r="W36" s="8"/>
      <c r="X36" s="8"/>
      <c r="Y36" s="1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12"/>
    </row>
    <row r="37" spans="1:55" x14ac:dyDescent="0.25">
      <c r="B37">
        <v>1</v>
      </c>
      <c r="E37">
        <v>15</v>
      </c>
      <c r="T37">
        <f t="shared" si="0"/>
        <v>0</v>
      </c>
      <c r="U37" s="8"/>
      <c r="V37" s="8"/>
      <c r="W37" s="8"/>
      <c r="X37" s="8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12"/>
    </row>
    <row r="38" spans="1:55" x14ac:dyDescent="0.25">
      <c r="B38">
        <v>1</v>
      </c>
      <c r="E38">
        <v>16</v>
      </c>
      <c r="T38">
        <f t="shared" si="0"/>
        <v>0</v>
      </c>
      <c r="U38" s="8"/>
      <c r="V38" s="8"/>
      <c r="W38" s="8"/>
      <c r="X38" s="8"/>
      <c r="Y38" s="1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12"/>
    </row>
    <row r="39" spans="1:55" x14ac:dyDescent="0.25">
      <c r="B39">
        <v>1</v>
      </c>
      <c r="E39">
        <v>17</v>
      </c>
      <c r="F39">
        <v>79</v>
      </c>
      <c r="G39">
        <v>50</v>
      </c>
      <c r="H39">
        <v>10</v>
      </c>
      <c r="I39" s="12">
        <v>2.6</v>
      </c>
      <c r="J39">
        <v>0</v>
      </c>
      <c r="K39" s="10">
        <v>8</v>
      </c>
      <c r="L39">
        <v>4</v>
      </c>
      <c r="M39">
        <v>0</v>
      </c>
      <c r="N39">
        <v>8</v>
      </c>
      <c r="O39">
        <v>3</v>
      </c>
      <c r="P39">
        <v>1</v>
      </c>
      <c r="Q39">
        <v>1</v>
      </c>
      <c r="R39">
        <v>2</v>
      </c>
      <c r="S39">
        <v>1</v>
      </c>
      <c r="T39">
        <f t="shared" si="0"/>
        <v>8</v>
      </c>
      <c r="U39" s="8">
        <v>36</v>
      </c>
      <c r="V39" s="8">
        <v>5.7</v>
      </c>
      <c r="W39" s="8">
        <v>11</v>
      </c>
      <c r="X39" s="8">
        <v>3.6</v>
      </c>
      <c r="Y39" s="12">
        <v>2.1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12"/>
    </row>
    <row r="40" spans="1:55" x14ac:dyDescent="0.25">
      <c r="B40">
        <v>1</v>
      </c>
      <c r="E40">
        <v>18</v>
      </c>
      <c r="T40">
        <f t="shared" si="0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12"/>
    </row>
    <row r="41" spans="1:55" x14ac:dyDescent="0.25">
      <c r="B41">
        <v>1</v>
      </c>
      <c r="E41">
        <v>19</v>
      </c>
      <c r="F41">
        <v>84</v>
      </c>
      <c r="G41">
        <v>70</v>
      </c>
      <c r="H41">
        <v>14</v>
      </c>
      <c r="I41" s="12">
        <v>3</v>
      </c>
      <c r="J41">
        <v>2</v>
      </c>
      <c r="K41" s="10">
        <v>13</v>
      </c>
      <c r="L41">
        <v>1</v>
      </c>
      <c r="M41">
        <v>0</v>
      </c>
      <c r="N41">
        <v>12</v>
      </c>
      <c r="O41">
        <v>4</v>
      </c>
      <c r="P41">
        <v>0</v>
      </c>
      <c r="Q41">
        <v>3</v>
      </c>
      <c r="R41">
        <v>3</v>
      </c>
      <c r="S41">
        <v>2</v>
      </c>
      <c r="T41">
        <f t="shared" si="0"/>
        <v>12</v>
      </c>
      <c r="U41" s="8">
        <v>37</v>
      </c>
      <c r="V41" s="8">
        <v>4.0999999999999996</v>
      </c>
      <c r="W41" s="8">
        <v>9</v>
      </c>
      <c r="X41" s="8">
        <v>5</v>
      </c>
      <c r="Y41" s="12">
        <v>3.5</v>
      </c>
      <c r="Z41">
        <v>2.5</v>
      </c>
      <c r="AA41">
        <v>10</v>
      </c>
      <c r="AB41" s="4">
        <v>10.1</v>
      </c>
      <c r="AC41" s="4">
        <v>3.6</v>
      </c>
      <c r="AD41" s="4">
        <f>100-(100*(AB41-AC41)/AB41)</f>
        <v>35.643564356435647</v>
      </c>
      <c r="AE41" s="4">
        <v>10</v>
      </c>
      <c r="AF41" s="4">
        <v>3.2</v>
      </c>
      <c r="AG41" s="4">
        <f>100-(100*(AE41-AF41)/AE41)</f>
        <v>32</v>
      </c>
      <c r="AH41" s="4">
        <v>10</v>
      </c>
      <c r="AI41" s="4">
        <v>19</v>
      </c>
      <c r="AJ41" s="4">
        <f>100-(100*(AH41-AI41)/AH41)</f>
        <v>190</v>
      </c>
      <c r="AK41" s="4">
        <v>10</v>
      </c>
      <c r="AL41" s="4">
        <v>3.7</v>
      </c>
      <c r="AM41" s="4">
        <f>100-(100*(AK41-AL41)/AK41)</f>
        <v>37</v>
      </c>
      <c r="AN41" s="4">
        <v>10</v>
      </c>
      <c r="AO41" s="4">
        <v>3.1</v>
      </c>
      <c r="AP41" s="4">
        <f>100-(100*(AN41-AO41)/AN41)</f>
        <v>31</v>
      </c>
      <c r="AQ41" s="4">
        <v>10</v>
      </c>
      <c r="AR41" s="4">
        <v>3.4</v>
      </c>
      <c r="AS41" s="12">
        <f>100-(100*(AQ41-AR41)/AQ41)</f>
        <v>34</v>
      </c>
    </row>
    <row r="42" spans="1:55" x14ac:dyDescent="0.25">
      <c r="B42">
        <v>1</v>
      </c>
      <c r="E42">
        <v>20</v>
      </c>
      <c r="F42">
        <v>70</v>
      </c>
      <c r="G42">
        <v>80</v>
      </c>
      <c r="H42">
        <v>12</v>
      </c>
      <c r="I42" s="12">
        <v>3.4</v>
      </c>
      <c r="J42">
        <v>0</v>
      </c>
      <c r="K42" s="10">
        <v>16</v>
      </c>
      <c r="L42">
        <v>0</v>
      </c>
      <c r="M42">
        <v>0</v>
      </c>
      <c r="N42">
        <v>15</v>
      </c>
      <c r="O42">
        <v>2</v>
      </c>
      <c r="P42">
        <v>1</v>
      </c>
      <c r="Q42">
        <v>0</v>
      </c>
      <c r="R42">
        <v>9</v>
      </c>
      <c r="S42">
        <v>3</v>
      </c>
      <c r="T42">
        <f t="shared" si="0"/>
        <v>15</v>
      </c>
      <c r="U42" s="8">
        <v>29</v>
      </c>
      <c r="V42" s="8">
        <v>4.7</v>
      </c>
      <c r="W42" s="8">
        <v>12</v>
      </c>
      <c r="X42" s="8">
        <v>4</v>
      </c>
      <c r="Y42" s="12">
        <v>3.9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12"/>
    </row>
    <row r="43" spans="1:55" x14ac:dyDescent="0.25">
      <c r="T43">
        <f t="shared" si="0"/>
        <v>0</v>
      </c>
      <c r="U43" s="8"/>
      <c r="V43" s="8"/>
      <c r="W43" s="8"/>
      <c r="X43" s="8"/>
      <c r="Y43" s="1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12"/>
    </row>
    <row r="44" spans="1:55" x14ac:dyDescent="0.25">
      <c r="A44" t="s">
        <v>5</v>
      </c>
      <c r="B44">
        <v>4</v>
      </c>
      <c r="C44">
        <v>3</v>
      </c>
      <c r="D44">
        <v>2</v>
      </c>
      <c r="E44">
        <v>1</v>
      </c>
      <c r="I44" s="12">
        <v>3.68</v>
      </c>
      <c r="J44">
        <v>0</v>
      </c>
      <c r="T44">
        <f t="shared" si="0"/>
        <v>0</v>
      </c>
      <c r="U44" s="8"/>
      <c r="V44" s="8"/>
      <c r="W44" s="8"/>
      <c r="X44" s="8"/>
      <c r="Y44" s="12">
        <v>3.5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12"/>
      <c r="AT44" s="8">
        <v>3000.4</v>
      </c>
      <c r="AU44" s="8">
        <v>331.8</v>
      </c>
      <c r="AV44" s="4">
        <f>AT44/(AT44-AU44)</f>
        <v>1.1243348572285095</v>
      </c>
      <c r="AW44" s="8">
        <v>3000.3</v>
      </c>
      <c r="AX44" s="8">
        <v>305.7</v>
      </c>
      <c r="AY44" s="4">
        <f>AW44/(AW44-AX44)</f>
        <v>1.1134491204631485</v>
      </c>
      <c r="AZ44" s="8">
        <v>3000.9</v>
      </c>
      <c r="BA44" s="8">
        <v>332.5</v>
      </c>
      <c r="BB44" s="4">
        <f>AZ44/(AZ44-BA44)</f>
        <v>1.1246065057712487</v>
      </c>
      <c r="BC44" s="4">
        <f>(AV44+AY44+BB44)/3</f>
        <v>1.1207968278209688</v>
      </c>
    </row>
    <row r="45" spans="1:55" x14ac:dyDescent="0.25">
      <c r="B45">
        <v>4</v>
      </c>
      <c r="E45">
        <v>2</v>
      </c>
      <c r="F45">
        <v>53</v>
      </c>
      <c r="G45">
        <v>62</v>
      </c>
      <c r="H45">
        <v>17</v>
      </c>
      <c r="I45" s="12">
        <v>1.35</v>
      </c>
      <c r="J45">
        <v>0</v>
      </c>
      <c r="K45">
        <v>6</v>
      </c>
      <c r="L45">
        <v>0</v>
      </c>
      <c r="M45">
        <v>0</v>
      </c>
      <c r="N45">
        <v>6</v>
      </c>
      <c r="O45">
        <v>0</v>
      </c>
      <c r="P45">
        <v>4</v>
      </c>
      <c r="Q45">
        <v>1</v>
      </c>
      <c r="R45">
        <v>1</v>
      </c>
      <c r="S45">
        <v>0</v>
      </c>
      <c r="T45" s="10">
        <f t="shared" si="0"/>
        <v>6</v>
      </c>
      <c r="U45" s="8">
        <v>29</v>
      </c>
      <c r="V45" s="8">
        <v>5.0999999999999996</v>
      </c>
      <c r="W45" s="8">
        <v>13</v>
      </c>
      <c r="X45" s="8">
        <v>3.8</v>
      </c>
      <c r="Y45" s="12">
        <v>1.3</v>
      </c>
      <c r="Z45">
        <v>20</v>
      </c>
      <c r="AA45">
        <v>50</v>
      </c>
      <c r="AB45" s="4">
        <v>10.059100000000001</v>
      </c>
      <c r="AC45" s="4">
        <v>4.4980000000000002</v>
      </c>
      <c r="AD45" s="4">
        <f>100-(100*(AB45-AC45)/AB45)</f>
        <v>44.715730035490253</v>
      </c>
      <c r="AE45" s="4">
        <v>10.0885</v>
      </c>
      <c r="AF45" s="4">
        <v>4.4234999999999998</v>
      </c>
      <c r="AG45" s="4">
        <f>100-(100*(AE45-AF45)/AE45)</f>
        <v>43.846954453090149</v>
      </c>
      <c r="AH45" s="4">
        <v>10.0152</v>
      </c>
      <c r="AI45" s="4">
        <v>4.0403000000000002</v>
      </c>
      <c r="AJ45" s="4">
        <f>100-(100*(AH45-AI45)/AH45)</f>
        <v>40.341680645418961</v>
      </c>
      <c r="AK45" s="4">
        <v>10.084</v>
      </c>
      <c r="AL45" s="4">
        <v>4.4347000000000003</v>
      </c>
      <c r="AM45" s="4">
        <f>100-(100*(AK45-AL45)/AK45)</f>
        <v>43.977588258627534</v>
      </c>
      <c r="AN45" s="4">
        <v>10.0502</v>
      </c>
      <c r="AO45" s="4">
        <v>4.3221999999999996</v>
      </c>
      <c r="AP45" s="4">
        <f>100-(100*(AN45-AO45)/AN45)</f>
        <v>43.006109331157582</v>
      </c>
      <c r="AQ45" s="4">
        <v>10.001899999999999</v>
      </c>
      <c r="AR45" s="4">
        <v>3.9826000000000001</v>
      </c>
      <c r="AS45" s="12">
        <f>100-(100*(AQ45-AR45)/AQ45)</f>
        <v>39.818434497445487</v>
      </c>
    </row>
    <row r="46" spans="1:55" x14ac:dyDescent="0.25">
      <c r="B46">
        <v>4</v>
      </c>
      <c r="E46">
        <v>3</v>
      </c>
      <c r="F46">
        <v>65</v>
      </c>
      <c r="G46">
        <v>83</v>
      </c>
      <c r="H46">
        <v>24</v>
      </c>
      <c r="I46" s="12">
        <v>3.25</v>
      </c>
      <c r="J46">
        <v>0</v>
      </c>
      <c r="K46">
        <v>9</v>
      </c>
      <c r="L46">
        <v>0</v>
      </c>
      <c r="M46">
        <v>0</v>
      </c>
      <c r="N46">
        <v>9</v>
      </c>
      <c r="O46">
        <v>0</v>
      </c>
      <c r="P46">
        <v>7</v>
      </c>
      <c r="Q46">
        <v>2</v>
      </c>
      <c r="R46">
        <v>0</v>
      </c>
      <c r="S46">
        <v>0</v>
      </c>
      <c r="T46">
        <f t="shared" si="0"/>
        <v>9</v>
      </c>
      <c r="U46" s="8">
        <v>37</v>
      </c>
      <c r="V46" s="8">
        <v>4.7</v>
      </c>
      <c r="W46" s="8">
        <v>25</v>
      </c>
      <c r="X46" s="8">
        <v>4.5999999999999996</v>
      </c>
      <c r="Y46" s="12">
        <v>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12"/>
    </row>
    <row r="47" spans="1:55" x14ac:dyDescent="0.25">
      <c r="B47">
        <v>4</v>
      </c>
      <c r="E47">
        <v>4</v>
      </c>
      <c r="I47" s="12">
        <v>1.4</v>
      </c>
      <c r="J47">
        <v>0</v>
      </c>
      <c r="T47">
        <f t="shared" si="0"/>
        <v>0</v>
      </c>
      <c r="U47" s="8"/>
      <c r="V47" s="8"/>
      <c r="W47" s="8"/>
      <c r="X47" s="8"/>
      <c r="Y47" s="12">
        <v>1.4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12"/>
    </row>
    <row r="48" spans="1:55" x14ac:dyDescent="0.25">
      <c r="B48">
        <v>4</v>
      </c>
      <c r="E48">
        <v>5</v>
      </c>
      <c r="I48" s="12">
        <v>2.0499999999999998</v>
      </c>
      <c r="J48">
        <v>1</v>
      </c>
      <c r="T48">
        <f t="shared" si="0"/>
        <v>0</v>
      </c>
      <c r="U48" s="8"/>
      <c r="V48" s="8"/>
      <c r="W48" s="8"/>
      <c r="X48" s="8"/>
      <c r="Y48" s="12">
        <v>2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12"/>
    </row>
    <row r="49" spans="2:45" x14ac:dyDescent="0.25">
      <c r="B49">
        <v>4</v>
      </c>
      <c r="E49">
        <v>6</v>
      </c>
      <c r="F49">
        <v>60</v>
      </c>
      <c r="G49">
        <v>55</v>
      </c>
      <c r="H49">
        <v>20</v>
      </c>
      <c r="I49" s="12">
        <v>0.75</v>
      </c>
      <c r="J49">
        <v>0</v>
      </c>
      <c r="K49">
        <v>6</v>
      </c>
      <c r="L49">
        <v>0</v>
      </c>
      <c r="M49">
        <v>0</v>
      </c>
      <c r="N49">
        <v>6</v>
      </c>
      <c r="O49">
        <v>0</v>
      </c>
      <c r="P49">
        <v>2</v>
      </c>
      <c r="Q49">
        <v>0</v>
      </c>
      <c r="R49">
        <v>3</v>
      </c>
      <c r="S49">
        <v>1</v>
      </c>
      <c r="T49">
        <f t="shared" si="0"/>
        <v>6</v>
      </c>
      <c r="U49" s="8">
        <v>41</v>
      </c>
      <c r="V49" s="8">
        <v>3.4</v>
      </c>
      <c r="W49" s="8">
        <v>4</v>
      </c>
      <c r="X49" s="8">
        <v>2.4</v>
      </c>
      <c r="Y49" s="12">
        <v>0.6</v>
      </c>
      <c r="Z49">
        <v>75</v>
      </c>
      <c r="AA49">
        <v>100</v>
      </c>
      <c r="AB49" s="4">
        <v>10.114599999999999</v>
      </c>
      <c r="AC49" s="4">
        <v>3.8087</v>
      </c>
      <c r="AD49" s="4">
        <f>100-(100*(AB49-AC49)/AB49)</f>
        <v>37.655468332904917</v>
      </c>
      <c r="AE49" s="4">
        <v>10.0631</v>
      </c>
      <c r="AF49" s="4">
        <v>3.6213000000000002</v>
      </c>
      <c r="AG49" s="4">
        <f>100-(100*(AE49-AF49)/AE49)</f>
        <v>35.985928789339269</v>
      </c>
      <c r="AH49" s="4">
        <v>10.1334</v>
      </c>
      <c r="AI49" s="4">
        <v>3.6394000000000002</v>
      </c>
      <c r="AJ49" s="4">
        <f>100-(100*(AH49-AI49)/AH49)</f>
        <v>35.914895296741477</v>
      </c>
      <c r="AK49" s="4">
        <v>10.1793</v>
      </c>
      <c r="AL49" s="4">
        <v>4.0472999999999999</v>
      </c>
      <c r="AM49" s="4">
        <f>100-(100*(AK49-AL49)/AK49)</f>
        <v>39.760101382216853</v>
      </c>
      <c r="AN49" s="4">
        <v>10.2422</v>
      </c>
      <c r="AO49" s="4">
        <v>4.0130999999999997</v>
      </c>
      <c r="AP49" s="4">
        <f>100-(100*(AN49-AO49)/AN49)</f>
        <v>39.182011677178728</v>
      </c>
      <c r="AQ49" s="4">
        <v>10.0259</v>
      </c>
      <c r="AR49" s="4">
        <v>4.1595000000000004</v>
      </c>
      <c r="AS49" s="12">
        <f>100-(100*(AQ49-AR49)/AQ49)</f>
        <v>41.487547252615727</v>
      </c>
    </row>
    <row r="50" spans="2:45" x14ac:dyDescent="0.25">
      <c r="B50">
        <v>4</v>
      </c>
      <c r="E50">
        <v>7</v>
      </c>
      <c r="I50" s="12">
        <v>3.08</v>
      </c>
      <c r="J50">
        <v>0</v>
      </c>
      <c r="T50">
        <f t="shared" si="0"/>
        <v>0</v>
      </c>
      <c r="U50" s="8"/>
      <c r="V50" s="8"/>
      <c r="W50" s="8"/>
      <c r="X50" s="8"/>
      <c r="Y50" s="12">
        <v>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12"/>
    </row>
    <row r="51" spans="2:45" x14ac:dyDescent="0.25">
      <c r="B51">
        <v>4</v>
      </c>
      <c r="E51">
        <v>8</v>
      </c>
      <c r="F51">
        <v>70</v>
      </c>
      <c r="G51">
        <v>88</v>
      </c>
      <c r="H51">
        <v>20</v>
      </c>
      <c r="I51" s="12">
        <v>2.5</v>
      </c>
      <c r="J51">
        <v>0</v>
      </c>
      <c r="K51">
        <v>13</v>
      </c>
      <c r="L51">
        <v>0</v>
      </c>
      <c r="M51">
        <v>1</v>
      </c>
      <c r="N51">
        <v>13</v>
      </c>
      <c r="O51">
        <v>0</v>
      </c>
      <c r="P51">
        <v>5</v>
      </c>
      <c r="Q51">
        <v>6</v>
      </c>
      <c r="R51">
        <v>1</v>
      </c>
      <c r="S51">
        <v>1</v>
      </c>
      <c r="T51">
        <f t="shared" si="0"/>
        <v>13</v>
      </c>
      <c r="U51" s="8">
        <v>32</v>
      </c>
      <c r="V51" s="8">
        <v>3.7</v>
      </c>
      <c r="W51" s="8">
        <v>7</v>
      </c>
      <c r="X51" s="8">
        <v>5</v>
      </c>
      <c r="Y51" s="12">
        <v>2.5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12"/>
    </row>
    <row r="52" spans="2:45" x14ac:dyDescent="0.25">
      <c r="B52">
        <v>4</v>
      </c>
      <c r="E52">
        <v>9</v>
      </c>
      <c r="I52" s="12">
        <v>2.75</v>
      </c>
      <c r="J52">
        <v>0</v>
      </c>
      <c r="T52">
        <f t="shared" si="0"/>
        <v>0</v>
      </c>
      <c r="U52" s="8"/>
      <c r="V52" s="8"/>
      <c r="W52" s="8"/>
      <c r="X52" s="8"/>
      <c r="Y52" s="12">
        <v>2.5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12"/>
    </row>
    <row r="53" spans="2:45" x14ac:dyDescent="0.25">
      <c r="B53">
        <v>4</v>
      </c>
      <c r="E53">
        <v>10</v>
      </c>
      <c r="F53">
        <v>72</v>
      </c>
      <c r="G53">
        <v>70</v>
      </c>
      <c r="H53">
        <v>17</v>
      </c>
      <c r="I53" s="12">
        <v>2.35</v>
      </c>
      <c r="J53">
        <v>0</v>
      </c>
      <c r="K53">
        <v>7</v>
      </c>
      <c r="L53">
        <v>0</v>
      </c>
      <c r="M53">
        <v>1</v>
      </c>
      <c r="N53">
        <v>7</v>
      </c>
      <c r="O53">
        <v>0</v>
      </c>
      <c r="P53">
        <v>6</v>
      </c>
      <c r="Q53">
        <v>1</v>
      </c>
      <c r="R53">
        <v>0</v>
      </c>
      <c r="S53">
        <v>0</v>
      </c>
      <c r="T53">
        <f t="shared" si="0"/>
        <v>7</v>
      </c>
      <c r="U53" s="8">
        <v>29</v>
      </c>
      <c r="V53" s="8">
        <v>5.6</v>
      </c>
      <c r="W53" s="8">
        <v>13</v>
      </c>
      <c r="X53" s="8">
        <v>4.3</v>
      </c>
      <c r="Y53" s="12">
        <v>2.2000000000000002</v>
      </c>
      <c r="Z53">
        <v>100</v>
      </c>
      <c r="AA53">
        <v>75</v>
      </c>
      <c r="AB53" s="4">
        <v>10.0648</v>
      </c>
      <c r="AC53" s="4">
        <v>4.2206000000000001</v>
      </c>
      <c r="AD53" s="4">
        <f>100-(100*(AB53-AC53)/AB53)</f>
        <v>41.93426595660123</v>
      </c>
      <c r="AE53" s="4">
        <v>10.018599999999999</v>
      </c>
      <c r="AF53" s="4">
        <v>4.2469999999999999</v>
      </c>
      <c r="AG53" s="4">
        <f>100-(100*(AE53-AF53)/AE53)</f>
        <v>42.391152456431037</v>
      </c>
      <c r="AH53" s="4">
        <v>10.0555</v>
      </c>
      <c r="AI53" s="4">
        <v>4.1479999999999997</v>
      </c>
      <c r="AJ53" s="4">
        <f>100-(100*(AH53-AI53)/AH53)</f>
        <v>41.251056635672008</v>
      </c>
      <c r="AK53" s="4">
        <v>10.079700000000001</v>
      </c>
      <c r="AL53" s="4">
        <v>4.4404000000000003</v>
      </c>
      <c r="AM53" s="4">
        <f>100-(100*(AK53-AL53)/AK53)</f>
        <v>44.052898399753957</v>
      </c>
      <c r="AN53" s="4">
        <v>10.027799999999999</v>
      </c>
      <c r="AO53" s="4">
        <v>4.4554</v>
      </c>
      <c r="AP53" s="4">
        <f>100-(100*(AN53-AO53)/AN53)</f>
        <v>44.430483256546808</v>
      </c>
      <c r="AQ53" s="4">
        <v>10.0906</v>
      </c>
      <c r="AR53" s="4">
        <v>4.1769999999999996</v>
      </c>
      <c r="AS53" s="12">
        <f>100-(100*(AQ53-AR53)/AQ53)</f>
        <v>41.394961647473885</v>
      </c>
    </row>
    <row r="54" spans="2:45" x14ac:dyDescent="0.25">
      <c r="B54">
        <v>4</v>
      </c>
      <c r="E54">
        <v>11</v>
      </c>
      <c r="I54" s="12">
        <v>1.53</v>
      </c>
      <c r="J54">
        <v>0</v>
      </c>
      <c r="T54">
        <f t="shared" si="0"/>
        <v>0</v>
      </c>
      <c r="U54" s="8"/>
      <c r="V54" s="8"/>
      <c r="W54" s="8"/>
      <c r="X54" s="8"/>
      <c r="Y54" s="12">
        <v>1.48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12"/>
    </row>
    <row r="55" spans="2:45" x14ac:dyDescent="0.25">
      <c r="B55">
        <v>4</v>
      </c>
      <c r="E55">
        <v>12</v>
      </c>
      <c r="F55">
        <v>70</v>
      </c>
      <c r="G55">
        <v>95</v>
      </c>
      <c r="H55">
        <v>21</v>
      </c>
      <c r="I55" s="12">
        <v>4.95</v>
      </c>
      <c r="J55">
        <v>0</v>
      </c>
      <c r="K55">
        <v>12</v>
      </c>
      <c r="L55">
        <v>0</v>
      </c>
      <c r="M55">
        <v>1</v>
      </c>
      <c r="N55">
        <v>12</v>
      </c>
      <c r="O55">
        <v>0</v>
      </c>
      <c r="P55">
        <v>8</v>
      </c>
      <c r="Q55">
        <v>0</v>
      </c>
      <c r="R55">
        <v>2</v>
      </c>
      <c r="S55">
        <v>2</v>
      </c>
      <c r="T55">
        <f t="shared" si="0"/>
        <v>12</v>
      </c>
      <c r="U55" s="8">
        <v>42</v>
      </c>
      <c r="V55" s="8">
        <v>4.9000000000000004</v>
      </c>
      <c r="W55" s="8">
        <v>1</v>
      </c>
      <c r="X55" s="8">
        <v>4.5</v>
      </c>
      <c r="Y55" s="12">
        <v>4.75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12"/>
    </row>
    <row r="56" spans="2:45" x14ac:dyDescent="0.25">
      <c r="B56">
        <v>4</v>
      </c>
      <c r="E56">
        <v>13</v>
      </c>
      <c r="I56" s="12">
        <v>1.3</v>
      </c>
      <c r="J56">
        <v>0</v>
      </c>
      <c r="T56">
        <f t="shared" si="0"/>
        <v>0</v>
      </c>
      <c r="U56" s="8"/>
      <c r="V56" s="8"/>
      <c r="W56" s="8"/>
      <c r="X56" s="8"/>
      <c r="Y56" s="12">
        <v>1.2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12"/>
    </row>
    <row r="57" spans="2:45" x14ac:dyDescent="0.25">
      <c r="B57">
        <v>4</v>
      </c>
      <c r="E57">
        <v>14</v>
      </c>
      <c r="F57">
        <v>72</v>
      </c>
      <c r="G57">
        <v>90</v>
      </c>
      <c r="H57">
        <v>30</v>
      </c>
      <c r="I57" s="12">
        <v>4.5</v>
      </c>
      <c r="J57">
        <v>0</v>
      </c>
      <c r="K57">
        <v>11</v>
      </c>
      <c r="L57">
        <v>3</v>
      </c>
      <c r="M57">
        <v>0</v>
      </c>
      <c r="N57">
        <v>10</v>
      </c>
      <c r="O57">
        <v>0</v>
      </c>
      <c r="P57">
        <v>9</v>
      </c>
      <c r="Q57">
        <v>0</v>
      </c>
      <c r="R57">
        <v>1</v>
      </c>
      <c r="S57">
        <v>1</v>
      </c>
      <c r="T57">
        <f t="shared" si="0"/>
        <v>11</v>
      </c>
      <c r="U57" s="8">
        <v>40</v>
      </c>
      <c r="V57" s="8">
        <v>6.6</v>
      </c>
      <c r="W57" s="8">
        <v>13</v>
      </c>
      <c r="X57" s="8">
        <v>3.6</v>
      </c>
      <c r="Y57" s="12">
        <v>4.2</v>
      </c>
      <c r="Z57">
        <v>50</v>
      </c>
      <c r="AA57">
        <v>30</v>
      </c>
      <c r="AB57" s="4">
        <v>10.013299999999999</v>
      </c>
      <c r="AC57" s="4">
        <v>4.1868999999999996</v>
      </c>
      <c r="AD57" s="4">
        <f>100-(100*(AB57-AC57)/AB57)</f>
        <v>41.813388193702373</v>
      </c>
      <c r="AE57" s="4">
        <v>10.0625</v>
      </c>
      <c r="AF57" s="4">
        <v>3.9456000000000002</v>
      </c>
      <c r="AG57" s="4">
        <f>100-(100*(AE57-AF57)/AE57)</f>
        <v>39.210931677018642</v>
      </c>
      <c r="AH57" s="4">
        <v>10.057399999999999</v>
      </c>
      <c r="AI57" s="4">
        <v>3.6413000000000002</v>
      </c>
      <c r="AJ57" s="4">
        <f>100-(100*(AH57-AI57)/AH57)</f>
        <v>36.205182253862837</v>
      </c>
      <c r="AK57" s="4">
        <v>10.0131</v>
      </c>
      <c r="AL57" s="4">
        <v>4.2460000000000004</v>
      </c>
      <c r="AM57" s="4">
        <f>100-(100*(AK57-AL57)/AK57)</f>
        <v>42.404450170276945</v>
      </c>
      <c r="AN57" s="4">
        <v>10.026199999999999</v>
      </c>
      <c r="AO57" s="4">
        <v>4.0503</v>
      </c>
      <c r="AP57" s="4">
        <f>100-(100*(AN57-AO57)/AN57)</f>
        <v>40.397159442261277</v>
      </c>
      <c r="AQ57" s="4">
        <v>10.087</v>
      </c>
      <c r="AR57" s="4">
        <v>3.8477000000000001</v>
      </c>
      <c r="AS57" s="12">
        <f>100-(100*(AQ57-AR57)/AQ57)</f>
        <v>38.145137305442638</v>
      </c>
    </row>
    <row r="58" spans="2:45" x14ac:dyDescent="0.25">
      <c r="B58">
        <v>4</v>
      </c>
      <c r="E58">
        <v>15</v>
      </c>
      <c r="I58" s="12">
        <v>3.75</v>
      </c>
      <c r="J58">
        <v>0</v>
      </c>
      <c r="T58">
        <f t="shared" si="0"/>
        <v>0</v>
      </c>
      <c r="U58" s="8"/>
      <c r="V58" s="8"/>
      <c r="W58" s="8"/>
      <c r="X58" s="8"/>
      <c r="Y58" s="12">
        <v>3.45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12"/>
    </row>
    <row r="59" spans="2:45" x14ac:dyDescent="0.25">
      <c r="B59">
        <v>4</v>
      </c>
      <c r="E59">
        <v>16</v>
      </c>
      <c r="F59">
        <v>64</v>
      </c>
      <c r="G59">
        <v>90</v>
      </c>
      <c r="H59">
        <v>18</v>
      </c>
      <c r="I59" s="12">
        <v>1.75</v>
      </c>
      <c r="J59">
        <v>1</v>
      </c>
      <c r="K59">
        <v>12</v>
      </c>
      <c r="L59">
        <v>1</v>
      </c>
      <c r="M59">
        <v>0</v>
      </c>
      <c r="N59">
        <v>12</v>
      </c>
      <c r="O59">
        <v>0</v>
      </c>
      <c r="P59">
        <v>9</v>
      </c>
      <c r="Q59">
        <v>0</v>
      </c>
      <c r="R59">
        <v>0</v>
      </c>
      <c r="S59">
        <v>3</v>
      </c>
      <c r="T59">
        <f t="shared" si="0"/>
        <v>12</v>
      </c>
      <c r="U59" s="8">
        <v>26</v>
      </c>
      <c r="V59" s="8">
        <v>4.5999999999999996</v>
      </c>
      <c r="W59" s="8">
        <v>7</v>
      </c>
      <c r="X59" s="8">
        <v>2.4</v>
      </c>
      <c r="Y59" s="12">
        <v>1.6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12"/>
    </row>
    <row r="60" spans="2:45" x14ac:dyDescent="0.25">
      <c r="B60">
        <v>4</v>
      </c>
      <c r="E60">
        <v>17</v>
      </c>
      <c r="F60">
        <v>30</v>
      </c>
      <c r="G60">
        <v>63</v>
      </c>
      <c r="H60">
        <v>7</v>
      </c>
      <c r="I60" s="12">
        <v>0.1</v>
      </c>
      <c r="J60">
        <v>0</v>
      </c>
      <c r="K60">
        <v>3</v>
      </c>
      <c r="L60">
        <v>0</v>
      </c>
      <c r="M60">
        <v>0</v>
      </c>
      <c r="N60">
        <v>3</v>
      </c>
      <c r="O60">
        <v>3</v>
      </c>
      <c r="P60">
        <v>0</v>
      </c>
      <c r="Q60">
        <v>0</v>
      </c>
      <c r="R60">
        <v>0</v>
      </c>
      <c r="S60">
        <v>0</v>
      </c>
      <c r="T60">
        <f t="shared" si="0"/>
        <v>3</v>
      </c>
      <c r="U60" s="8">
        <v>36</v>
      </c>
      <c r="V60" s="8">
        <v>2.6</v>
      </c>
      <c r="W60" s="8">
        <v>2.2000000000000002</v>
      </c>
      <c r="X60" s="8">
        <v>2.6</v>
      </c>
      <c r="Y60" s="12">
        <v>0.1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12"/>
    </row>
    <row r="61" spans="2:45" x14ac:dyDescent="0.25">
      <c r="B61">
        <v>4</v>
      </c>
      <c r="E61">
        <v>18</v>
      </c>
      <c r="I61" s="12">
        <v>0.7</v>
      </c>
      <c r="J61">
        <v>0</v>
      </c>
      <c r="T61">
        <f t="shared" si="0"/>
        <v>0</v>
      </c>
      <c r="U61" s="8"/>
      <c r="V61" s="8"/>
      <c r="W61" s="8"/>
      <c r="X61" s="8"/>
      <c r="Y61" s="12">
        <v>0.6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12"/>
    </row>
    <row r="62" spans="2:45" x14ac:dyDescent="0.25">
      <c r="B62">
        <v>4</v>
      </c>
      <c r="E62">
        <v>19</v>
      </c>
      <c r="I62" s="12">
        <v>1.45</v>
      </c>
      <c r="J62">
        <v>0</v>
      </c>
      <c r="T62">
        <f t="shared" si="0"/>
        <v>0</v>
      </c>
      <c r="U62" s="8"/>
      <c r="V62" s="8"/>
      <c r="W62" s="8"/>
      <c r="X62" s="8"/>
      <c r="Y62" s="12">
        <v>1.45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12"/>
    </row>
    <row r="63" spans="2:45" x14ac:dyDescent="0.25">
      <c r="B63">
        <v>4</v>
      </c>
      <c r="E63">
        <v>20</v>
      </c>
      <c r="F63">
        <v>60</v>
      </c>
      <c r="G63">
        <v>64</v>
      </c>
      <c r="H63">
        <v>30</v>
      </c>
      <c r="I63" s="12">
        <v>2.9</v>
      </c>
      <c r="J63">
        <v>0</v>
      </c>
      <c r="K63">
        <v>6</v>
      </c>
      <c r="L63">
        <v>1</v>
      </c>
      <c r="M63">
        <v>0</v>
      </c>
      <c r="N63">
        <v>6</v>
      </c>
      <c r="O63">
        <v>0</v>
      </c>
      <c r="P63">
        <v>4</v>
      </c>
      <c r="Q63">
        <v>2</v>
      </c>
      <c r="R63">
        <v>0</v>
      </c>
      <c r="S63">
        <v>0</v>
      </c>
      <c r="T63">
        <f t="shared" si="0"/>
        <v>6</v>
      </c>
      <c r="U63" s="8">
        <v>29</v>
      </c>
      <c r="V63" s="8">
        <v>7.7</v>
      </c>
      <c r="W63" s="8">
        <v>9</v>
      </c>
      <c r="X63" s="8">
        <v>4.8</v>
      </c>
      <c r="Y63" s="12">
        <v>2.85</v>
      </c>
      <c r="Z63">
        <v>50</v>
      </c>
      <c r="AA63">
        <v>50</v>
      </c>
      <c r="AB63" s="4">
        <v>10.075900000000001</v>
      </c>
      <c r="AC63" s="4">
        <v>3.8767</v>
      </c>
      <c r="AD63" s="4">
        <f>100-(100*(AB63-AC63)/AB63)</f>
        <v>38.47497494020385</v>
      </c>
      <c r="AE63" s="4">
        <v>10.0327</v>
      </c>
      <c r="AF63" s="4">
        <v>4.1383000000000001</v>
      </c>
      <c r="AG63" s="4">
        <f>100-(100*(AE63-AF63)/AE63)</f>
        <v>41.248118652007932</v>
      </c>
      <c r="AH63" s="4">
        <v>9.9085000000000001</v>
      </c>
      <c r="AI63" s="4">
        <v>4.0231000000000003</v>
      </c>
      <c r="AJ63" s="4">
        <f>100-(100*(AH63-AI63)/AH63)</f>
        <v>40.602512993894138</v>
      </c>
      <c r="AK63" s="4">
        <v>10.015499999999999</v>
      </c>
      <c r="AL63" s="4">
        <v>3.4849999999999999</v>
      </c>
      <c r="AM63" s="4">
        <f>100-(100*(AK63-AL63)/AK63)</f>
        <v>34.796066097548803</v>
      </c>
      <c r="AN63" s="4">
        <v>10.0036</v>
      </c>
      <c r="AO63" s="4">
        <v>3.3294000000000001</v>
      </c>
      <c r="AP63" s="4">
        <f>100-(100*(AN63-AO63)/AN63)</f>
        <v>33.282018473349595</v>
      </c>
      <c r="AQ63" s="4">
        <v>10.079700000000001</v>
      </c>
      <c r="AR63" s="4">
        <v>3.4592999999999998</v>
      </c>
      <c r="AS63" s="12">
        <f>100-(100*(AQ63-AR63)/AQ63)</f>
        <v>34.319473793862912</v>
      </c>
    </row>
    <row r="64" spans="2:45" x14ac:dyDescent="0.25">
      <c r="T64">
        <f t="shared" si="0"/>
        <v>0</v>
      </c>
      <c r="U64" s="8"/>
      <c r="V64" s="8"/>
      <c r="W64" s="8"/>
      <c r="X64" s="8"/>
      <c r="Y64" s="1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12"/>
    </row>
    <row r="65" spans="1:55" x14ac:dyDescent="0.25">
      <c r="A65" s="1">
        <v>42533</v>
      </c>
      <c r="B65">
        <v>4</v>
      </c>
      <c r="C65">
        <v>3</v>
      </c>
      <c r="D65">
        <v>2</v>
      </c>
      <c r="E65">
        <v>1</v>
      </c>
      <c r="T65">
        <f t="shared" si="0"/>
        <v>0</v>
      </c>
      <c r="U65" s="8"/>
      <c r="V65" s="8"/>
      <c r="W65" s="8"/>
      <c r="X65" s="8"/>
      <c r="Y65" s="1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12"/>
      <c r="AT65">
        <v>3000</v>
      </c>
      <c r="AU65">
        <v>260.3</v>
      </c>
      <c r="AV65" s="4">
        <f>AT65/(AT65-AU65)</f>
        <v>1.0950104025988248</v>
      </c>
      <c r="AW65">
        <v>3000.1</v>
      </c>
      <c r="AX65">
        <v>231.3</v>
      </c>
      <c r="AY65" s="4">
        <f>AW65/(AW65-AX65)</f>
        <v>1.083537994799191</v>
      </c>
      <c r="AZ65">
        <v>3000.2</v>
      </c>
      <c r="BA65">
        <v>221.6</v>
      </c>
      <c r="BB65" s="4">
        <f>AZ65/(AZ65-BA65)</f>
        <v>1.0797523932915856</v>
      </c>
      <c r="BC65" s="4">
        <f>(AV65+AY65+BB65)/3</f>
        <v>1.0861002635632004</v>
      </c>
    </row>
    <row r="66" spans="1:55" x14ac:dyDescent="0.25">
      <c r="B66">
        <v>4</v>
      </c>
      <c r="E66">
        <v>2</v>
      </c>
      <c r="F66">
        <v>60</v>
      </c>
      <c r="G66">
        <v>95</v>
      </c>
      <c r="H66">
        <v>4</v>
      </c>
      <c r="I66" s="12">
        <v>0.8</v>
      </c>
      <c r="J66">
        <v>0</v>
      </c>
      <c r="K66" s="10">
        <v>2</v>
      </c>
      <c r="L66">
        <v>1</v>
      </c>
      <c r="M66">
        <v>0</v>
      </c>
      <c r="N66">
        <v>5</v>
      </c>
      <c r="O66">
        <v>0</v>
      </c>
      <c r="P66">
        <v>1</v>
      </c>
      <c r="Q66">
        <v>0</v>
      </c>
      <c r="R66">
        <v>1</v>
      </c>
      <c r="S66">
        <v>0</v>
      </c>
      <c r="T66">
        <f t="shared" si="0"/>
        <v>2</v>
      </c>
      <c r="U66" s="8">
        <v>27</v>
      </c>
      <c r="V66" s="8">
        <v>6.9</v>
      </c>
      <c r="W66" s="8">
        <v>25</v>
      </c>
      <c r="X66" s="8">
        <v>5.8</v>
      </c>
      <c r="Y66" s="12">
        <v>1.4</v>
      </c>
      <c r="Z66">
        <v>5</v>
      </c>
      <c r="AA66">
        <v>30</v>
      </c>
      <c r="AB66" s="4">
        <v>10</v>
      </c>
      <c r="AC66" s="4">
        <v>4</v>
      </c>
      <c r="AD66" s="4">
        <f>100-(100*(AB66-AC66)/AB66)</f>
        <v>40</v>
      </c>
      <c r="AE66" s="4">
        <v>10</v>
      </c>
      <c r="AF66" s="4">
        <v>3.8</v>
      </c>
      <c r="AG66" s="4">
        <f>100-(100*(AE66-AF66)/AE66)</f>
        <v>38</v>
      </c>
      <c r="AH66" s="4">
        <v>10</v>
      </c>
      <c r="AI66" s="4">
        <v>3.3</v>
      </c>
      <c r="AJ66" s="4">
        <f>100-(100*(AH66-AI66)/AH66)</f>
        <v>33</v>
      </c>
      <c r="AK66" s="4">
        <v>10</v>
      </c>
      <c r="AL66" s="4">
        <v>3.7</v>
      </c>
      <c r="AM66" s="4">
        <f>100-(100*(AK66-AL66)/AK66)</f>
        <v>37</v>
      </c>
      <c r="AN66" s="4">
        <v>10</v>
      </c>
      <c r="AO66" s="4">
        <v>3.5</v>
      </c>
      <c r="AP66" s="4">
        <f>100-(100*(AN66-AO66)/AN66)</f>
        <v>35</v>
      </c>
      <c r="AQ66" s="4">
        <v>10</v>
      </c>
      <c r="AR66" s="4">
        <v>3.4</v>
      </c>
      <c r="AS66" s="12">
        <f>100-(100*(AQ66-AR66)/AQ66)</f>
        <v>34</v>
      </c>
    </row>
    <row r="67" spans="1:55" x14ac:dyDescent="0.25">
      <c r="B67">
        <v>4</v>
      </c>
      <c r="E67">
        <v>3</v>
      </c>
      <c r="F67">
        <v>40</v>
      </c>
      <c r="G67">
        <v>80</v>
      </c>
      <c r="H67">
        <v>9</v>
      </c>
      <c r="I67" s="12">
        <v>0.1</v>
      </c>
      <c r="J67">
        <v>0</v>
      </c>
      <c r="K67" s="10">
        <v>6</v>
      </c>
      <c r="L67">
        <v>2</v>
      </c>
      <c r="M67">
        <v>1</v>
      </c>
      <c r="N67">
        <v>3</v>
      </c>
      <c r="O67">
        <v>0</v>
      </c>
      <c r="P67">
        <v>0</v>
      </c>
      <c r="Q67">
        <v>0</v>
      </c>
      <c r="R67">
        <v>0</v>
      </c>
      <c r="S67">
        <v>3</v>
      </c>
      <c r="T67">
        <f t="shared" si="0"/>
        <v>3</v>
      </c>
      <c r="U67" s="8">
        <v>10</v>
      </c>
      <c r="V67" s="8">
        <v>5.4</v>
      </c>
      <c r="W67" s="8">
        <v>9</v>
      </c>
      <c r="X67" s="8">
        <v>4.2</v>
      </c>
      <c r="Y67" s="12">
        <v>0.3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12"/>
    </row>
    <row r="68" spans="1:55" x14ac:dyDescent="0.25">
      <c r="B68">
        <v>4</v>
      </c>
      <c r="E68">
        <v>4</v>
      </c>
      <c r="F68">
        <v>40</v>
      </c>
      <c r="G68">
        <v>70</v>
      </c>
      <c r="H68">
        <v>5</v>
      </c>
      <c r="I68" s="12">
        <v>0.4</v>
      </c>
      <c r="J68">
        <v>0</v>
      </c>
      <c r="K68" s="10">
        <v>5</v>
      </c>
      <c r="L68">
        <v>3</v>
      </c>
      <c r="M68">
        <v>0</v>
      </c>
      <c r="N68">
        <v>5</v>
      </c>
      <c r="O68">
        <v>1</v>
      </c>
      <c r="P68">
        <v>1</v>
      </c>
      <c r="Q68">
        <v>0</v>
      </c>
      <c r="R68">
        <v>0</v>
      </c>
      <c r="S68">
        <v>3</v>
      </c>
      <c r="T68">
        <f t="shared" ref="T68:T131" si="1">SUM(O68:S68)</f>
        <v>5</v>
      </c>
      <c r="U68" s="8">
        <v>27</v>
      </c>
      <c r="V68" s="8">
        <v>6.4</v>
      </c>
      <c r="W68" s="8">
        <v>7</v>
      </c>
      <c r="X68" s="8">
        <v>3.7</v>
      </c>
      <c r="Y68" s="12">
        <v>1</v>
      </c>
      <c r="Z68">
        <v>40</v>
      </c>
      <c r="AA68">
        <v>75</v>
      </c>
      <c r="AB68" s="4">
        <v>10</v>
      </c>
      <c r="AC68" s="4">
        <v>4</v>
      </c>
      <c r="AD68" s="4">
        <f>100-(100*(AB68-AC68)/AB68)</f>
        <v>40</v>
      </c>
      <c r="AE68" s="4">
        <v>10</v>
      </c>
      <c r="AF68" s="4">
        <v>3.4</v>
      </c>
      <c r="AG68" s="4">
        <f>100-(100*(AE68-AF68)/AE68)</f>
        <v>34</v>
      </c>
      <c r="AH68" s="4">
        <v>10</v>
      </c>
      <c r="AI68" s="4">
        <v>3.2</v>
      </c>
      <c r="AJ68" s="4">
        <f>100-(100*(AH68-AI68)/AH68)</f>
        <v>32</v>
      </c>
      <c r="AK68" s="4">
        <v>10</v>
      </c>
      <c r="AL68" s="4">
        <v>2.8</v>
      </c>
      <c r="AM68" s="4">
        <f>100-(100*(AK68-AL68)/AK68)</f>
        <v>28</v>
      </c>
      <c r="AN68" s="4">
        <v>10</v>
      </c>
      <c r="AO68" s="4">
        <v>2.6</v>
      </c>
      <c r="AP68" s="4">
        <f>100-(100*(AN68-AO68)/AN68)</f>
        <v>26</v>
      </c>
      <c r="AQ68" s="4">
        <v>10</v>
      </c>
      <c r="AR68" s="4">
        <v>2.7</v>
      </c>
      <c r="AS68" s="12">
        <f>100-(100*(AQ68-AR68)/AQ68)</f>
        <v>27</v>
      </c>
    </row>
    <row r="69" spans="1:55" x14ac:dyDescent="0.25">
      <c r="B69">
        <v>4</v>
      </c>
      <c r="E69">
        <v>5</v>
      </c>
      <c r="K69" s="10"/>
      <c r="T69">
        <f t="shared" si="1"/>
        <v>0</v>
      </c>
      <c r="U69" s="8"/>
      <c r="V69" s="8"/>
      <c r="W69" s="8"/>
      <c r="X69" s="8"/>
      <c r="Y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12"/>
    </row>
    <row r="70" spans="1:55" x14ac:dyDescent="0.25">
      <c r="B70">
        <v>4</v>
      </c>
      <c r="E70">
        <v>6</v>
      </c>
      <c r="F70">
        <v>80</v>
      </c>
      <c r="G70">
        <v>70</v>
      </c>
      <c r="H70">
        <v>16</v>
      </c>
      <c r="I70" s="12">
        <v>2.4</v>
      </c>
      <c r="J70">
        <v>1</v>
      </c>
      <c r="K70" s="10">
        <v>14</v>
      </c>
      <c r="L70">
        <v>1</v>
      </c>
      <c r="M70">
        <v>0</v>
      </c>
      <c r="N70">
        <v>12</v>
      </c>
      <c r="O70">
        <v>4</v>
      </c>
      <c r="P70">
        <v>2</v>
      </c>
      <c r="Q70">
        <v>1</v>
      </c>
      <c r="R70">
        <v>5</v>
      </c>
      <c r="S70">
        <v>0</v>
      </c>
      <c r="T70">
        <f t="shared" si="1"/>
        <v>12</v>
      </c>
      <c r="U70" s="8">
        <v>32</v>
      </c>
      <c r="V70" s="8">
        <v>4.0999999999999996</v>
      </c>
      <c r="W70" s="8">
        <v>12</v>
      </c>
      <c r="X70" s="8">
        <v>3.5</v>
      </c>
      <c r="Y70" s="12">
        <v>2.2999999999999998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12"/>
    </row>
    <row r="71" spans="1:55" x14ac:dyDescent="0.25">
      <c r="B71">
        <v>4</v>
      </c>
      <c r="E71">
        <v>7</v>
      </c>
      <c r="K71" s="10"/>
      <c r="T71">
        <f t="shared" si="1"/>
        <v>0</v>
      </c>
      <c r="U71" s="8"/>
      <c r="V71" s="8"/>
      <c r="W71" s="8"/>
      <c r="X71" s="8"/>
      <c r="Y71" s="1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12"/>
    </row>
    <row r="72" spans="1:55" x14ac:dyDescent="0.25">
      <c r="B72">
        <v>4</v>
      </c>
      <c r="E72">
        <v>8</v>
      </c>
      <c r="K72" s="10"/>
      <c r="T72">
        <f t="shared" si="1"/>
        <v>0</v>
      </c>
      <c r="U72" s="8"/>
      <c r="V72" s="8"/>
      <c r="W72" s="8"/>
      <c r="X72" s="8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12"/>
    </row>
    <row r="73" spans="1:55" x14ac:dyDescent="0.25">
      <c r="B73">
        <v>4</v>
      </c>
      <c r="E73">
        <v>9</v>
      </c>
      <c r="F73">
        <v>67</v>
      </c>
      <c r="G73">
        <v>104</v>
      </c>
      <c r="H73">
        <v>8</v>
      </c>
      <c r="I73" s="12">
        <v>1.5</v>
      </c>
      <c r="J73">
        <v>2</v>
      </c>
      <c r="K73" s="10">
        <v>7</v>
      </c>
      <c r="L73">
        <v>1</v>
      </c>
      <c r="M73">
        <v>0</v>
      </c>
      <c r="N73">
        <v>7</v>
      </c>
      <c r="O73">
        <v>1</v>
      </c>
      <c r="P73">
        <v>0</v>
      </c>
      <c r="Q73">
        <v>2</v>
      </c>
      <c r="R73">
        <v>4</v>
      </c>
      <c r="S73">
        <v>1</v>
      </c>
      <c r="T73">
        <f t="shared" si="1"/>
        <v>8</v>
      </c>
      <c r="U73" s="8">
        <v>43</v>
      </c>
      <c r="V73" s="8">
        <v>5.2</v>
      </c>
      <c r="W73" s="8">
        <v>12</v>
      </c>
      <c r="X73" s="8">
        <v>2.5</v>
      </c>
      <c r="Y73" s="12">
        <v>2.1</v>
      </c>
      <c r="Z73">
        <v>20</v>
      </c>
      <c r="AA73">
        <v>100</v>
      </c>
      <c r="AB73" s="4">
        <v>10</v>
      </c>
      <c r="AC73" s="4">
        <v>3.6</v>
      </c>
      <c r="AD73" s="4">
        <f>100-(100*(AB73-AC73)/AB73)</f>
        <v>36</v>
      </c>
      <c r="AE73" s="4">
        <v>10</v>
      </c>
      <c r="AF73" s="4">
        <v>3</v>
      </c>
      <c r="AG73" s="4">
        <f>100-(100*(AE73-AF73)/AE73)</f>
        <v>30</v>
      </c>
      <c r="AH73" s="4">
        <v>10</v>
      </c>
      <c r="AI73" s="4">
        <v>3</v>
      </c>
      <c r="AJ73" s="4">
        <f>100-(100*(AH73-AI73)/AH73)</f>
        <v>30</v>
      </c>
      <c r="AK73" s="4">
        <v>9</v>
      </c>
      <c r="AL73" s="4">
        <v>3.7</v>
      </c>
      <c r="AM73" s="4">
        <f>100-(100*(AK73-AL73)/AK73)</f>
        <v>41.111111111111114</v>
      </c>
      <c r="AN73" s="4">
        <v>10</v>
      </c>
      <c r="AO73" s="4">
        <v>4.0999999999999996</v>
      </c>
      <c r="AP73" s="4">
        <f>100-(100*(AN73-AO73)/AN73)</f>
        <v>41</v>
      </c>
      <c r="AQ73" s="4">
        <v>9.1999999999999993</v>
      </c>
      <c r="AR73" s="4">
        <v>3.7</v>
      </c>
      <c r="AS73" s="12">
        <f>100-(100*(AQ73-AR73)/AQ73)</f>
        <v>40.217391304347835</v>
      </c>
    </row>
    <row r="74" spans="1:55" x14ac:dyDescent="0.25">
      <c r="B74">
        <v>4</v>
      </c>
      <c r="E74">
        <v>10</v>
      </c>
      <c r="K74" s="10"/>
      <c r="T74">
        <f t="shared" si="1"/>
        <v>0</v>
      </c>
      <c r="U74" s="8"/>
      <c r="V74" s="8"/>
      <c r="W74" s="8"/>
      <c r="X74" s="8"/>
      <c r="Y74" s="1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12"/>
    </row>
    <row r="75" spans="1:55" x14ac:dyDescent="0.25">
      <c r="B75">
        <v>4</v>
      </c>
      <c r="E75">
        <v>11</v>
      </c>
      <c r="K75" s="10"/>
      <c r="T75">
        <f t="shared" si="1"/>
        <v>0</v>
      </c>
      <c r="U75" s="8"/>
      <c r="V75" s="8"/>
      <c r="W75" s="8"/>
      <c r="X75" s="8"/>
      <c r="Y75" s="1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12"/>
    </row>
    <row r="76" spans="1:55" x14ac:dyDescent="0.25">
      <c r="B76">
        <v>4</v>
      </c>
      <c r="E76">
        <v>12</v>
      </c>
      <c r="K76" s="10"/>
      <c r="T76">
        <f t="shared" si="1"/>
        <v>0</v>
      </c>
      <c r="U76" s="8"/>
      <c r="V76" s="8"/>
      <c r="W76" s="8"/>
      <c r="X76" s="8"/>
      <c r="Y76" s="1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12"/>
    </row>
    <row r="77" spans="1:55" x14ac:dyDescent="0.25">
      <c r="B77">
        <v>4</v>
      </c>
      <c r="E77">
        <v>13</v>
      </c>
      <c r="F77">
        <v>100</v>
      </c>
      <c r="G77">
        <v>113</v>
      </c>
      <c r="H77">
        <v>20</v>
      </c>
      <c r="I77" s="12">
        <v>2.8</v>
      </c>
      <c r="J77">
        <v>2</v>
      </c>
      <c r="K77" s="10">
        <v>12</v>
      </c>
      <c r="L77">
        <v>0</v>
      </c>
      <c r="M77">
        <v>0</v>
      </c>
      <c r="N77">
        <v>9</v>
      </c>
      <c r="O77">
        <v>0</v>
      </c>
      <c r="P77">
        <v>4</v>
      </c>
      <c r="Q77">
        <v>3</v>
      </c>
      <c r="R77">
        <v>2</v>
      </c>
      <c r="S77">
        <v>0</v>
      </c>
      <c r="T77">
        <f t="shared" si="1"/>
        <v>9</v>
      </c>
      <c r="U77" s="8">
        <v>64</v>
      </c>
      <c r="V77" s="8">
        <v>5.3</v>
      </c>
      <c r="W77" s="8">
        <v>17</v>
      </c>
      <c r="X77" s="8">
        <v>2.2999999999999998</v>
      </c>
      <c r="Y77" s="12">
        <v>3.4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12"/>
    </row>
    <row r="78" spans="1:55" x14ac:dyDescent="0.25">
      <c r="B78">
        <v>4</v>
      </c>
      <c r="E78">
        <v>14</v>
      </c>
      <c r="F78">
        <v>100</v>
      </c>
      <c r="G78">
        <v>81</v>
      </c>
      <c r="H78">
        <v>7</v>
      </c>
      <c r="I78" s="12">
        <v>1.8</v>
      </c>
      <c r="J78">
        <v>0</v>
      </c>
      <c r="K78" s="10">
        <v>10</v>
      </c>
      <c r="L78">
        <v>0</v>
      </c>
      <c r="M78">
        <v>0</v>
      </c>
      <c r="N78">
        <v>9</v>
      </c>
      <c r="O78">
        <v>2</v>
      </c>
      <c r="P78">
        <v>4</v>
      </c>
      <c r="Q78">
        <v>0</v>
      </c>
      <c r="R78">
        <v>2</v>
      </c>
      <c r="S78">
        <v>1</v>
      </c>
      <c r="T78">
        <f t="shared" si="1"/>
        <v>9</v>
      </c>
      <c r="U78" s="8">
        <v>43</v>
      </c>
      <c r="V78" s="8">
        <v>4.2</v>
      </c>
      <c r="W78" s="8">
        <v>16</v>
      </c>
      <c r="X78" s="8">
        <v>3.1</v>
      </c>
      <c r="Y78" s="12">
        <v>2.4</v>
      </c>
      <c r="Z78">
        <v>40</v>
      </c>
      <c r="AA78">
        <v>25</v>
      </c>
      <c r="AB78" s="4">
        <v>10</v>
      </c>
      <c r="AC78" s="4">
        <v>3.7</v>
      </c>
      <c r="AD78" s="4">
        <f>100-(100*(AB78-AC78)/AB78)</f>
        <v>37</v>
      </c>
      <c r="AE78" s="4">
        <v>10</v>
      </c>
      <c r="AF78" s="4">
        <v>3.7</v>
      </c>
      <c r="AG78" s="4">
        <f>100-(100*(AE78-AF78)/AE78)</f>
        <v>37</v>
      </c>
      <c r="AH78" s="4">
        <v>10</v>
      </c>
      <c r="AI78" s="4">
        <v>3.6</v>
      </c>
      <c r="AJ78" s="4">
        <f>100-(100*(AH78-AI78)/AH78)</f>
        <v>36</v>
      </c>
      <c r="AK78" s="4">
        <v>10</v>
      </c>
      <c r="AL78" s="4">
        <v>2.5</v>
      </c>
      <c r="AM78" s="4">
        <f>100-(100*(AK78-AL78)/AK78)</f>
        <v>25</v>
      </c>
      <c r="AN78" s="4">
        <v>10</v>
      </c>
      <c r="AO78" s="4">
        <v>2.7</v>
      </c>
      <c r="AP78" s="4">
        <f>100-(100*(AN78-AO78)/AN78)</f>
        <v>27</v>
      </c>
      <c r="AQ78" s="4">
        <v>10</v>
      </c>
      <c r="AR78" s="4">
        <v>2.9</v>
      </c>
      <c r="AS78" s="12">
        <f>100-(100*(AQ78-AR78)/AQ78)</f>
        <v>29</v>
      </c>
    </row>
    <row r="79" spans="1:55" x14ac:dyDescent="0.25">
      <c r="B79">
        <v>4</v>
      </c>
      <c r="E79">
        <v>15</v>
      </c>
      <c r="K79" s="10"/>
      <c r="T79">
        <f t="shared" si="1"/>
        <v>0</v>
      </c>
      <c r="U79" s="8"/>
      <c r="V79" s="8"/>
      <c r="W79" s="8"/>
      <c r="X79" s="8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12"/>
    </row>
    <row r="80" spans="1:55" x14ac:dyDescent="0.25">
      <c r="B80">
        <v>4</v>
      </c>
      <c r="E80">
        <v>16</v>
      </c>
      <c r="F80">
        <v>103</v>
      </c>
      <c r="G80">
        <v>80</v>
      </c>
      <c r="H80">
        <v>13</v>
      </c>
      <c r="I80" s="12">
        <v>1.4</v>
      </c>
      <c r="J80">
        <v>0</v>
      </c>
      <c r="K80" s="10">
        <v>4</v>
      </c>
      <c r="L80">
        <v>0</v>
      </c>
      <c r="M80">
        <v>0</v>
      </c>
      <c r="N80">
        <v>4</v>
      </c>
      <c r="O80">
        <v>3</v>
      </c>
      <c r="P80">
        <v>0</v>
      </c>
      <c r="Q80">
        <v>0</v>
      </c>
      <c r="R80">
        <v>1</v>
      </c>
      <c r="S80">
        <v>0</v>
      </c>
      <c r="T80">
        <f t="shared" si="1"/>
        <v>4</v>
      </c>
      <c r="U80" s="8">
        <v>40</v>
      </c>
      <c r="V80" s="8">
        <v>5.2</v>
      </c>
      <c r="W80" s="8">
        <v>7</v>
      </c>
      <c r="X80" s="8">
        <v>2.8</v>
      </c>
      <c r="Y80" s="12">
        <v>2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12"/>
    </row>
    <row r="81" spans="1:55" x14ac:dyDescent="0.25">
      <c r="B81">
        <v>4</v>
      </c>
      <c r="E81">
        <v>17</v>
      </c>
      <c r="K81" s="10"/>
      <c r="T81">
        <f t="shared" si="1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12"/>
    </row>
    <row r="82" spans="1:55" x14ac:dyDescent="0.25">
      <c r="B82">
        <v>4</v>
      </c>
      <c r="E82">
        <v>18</v>
      </c>
      <c r="K82" s="10"/>
      <c r="T82">
        <f t="shared" si="1"/>
        <v>0</v>
      </c>
      <c r="U82" s="8"/>
      <c r="V82" s="8"/>
      <c r="W82" s="8"/>
      <c r="X82" s="8"/>
      <c r="Y82" s="1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12"/>
    </row>
    <row r="83" spans="1:55" x14ac:dyDescent="0.25">
      <c r="B83">
        <v>4</v>
      </c>
      <c r="E83">
        <v>19</v>
      </c>
      <c r="F83">
        <v>80</v>
      </c>
      <c r="G83">
        <v>100</v>
      </c>
      <c r="H83">
        <v>11</v>
      </c>
      <c r="I83" s="12">
        <v>1</v>
      </c>
      <c r="J83">
        <v>0</v>
      </c>
      <c r="K83" s="10">
        <v>6</v>
      </c>
      <c r="L83">
        <v>0</v>
      </c>
      <c r="M83">
        <v>0</v>
      </c>
      <c r="N83">
        <v>6</v>
      </c>
      <c r="O83">
        <v>4</v>
      </c>
      <c r="P83">
        <v>1</v>
      </c>
      <c r="Q83">
        <v>1</v>
      </c>
      <c r="R83">
        <v>0</v>
      </c>
      <c r="S83">
        <v>0</v>
      </c>
      <c r="T83">
        <f t="shared" si="1"/>
        <v>6</v>
      </c>
      <c r="U83" s="8">
        <v>49</v>
      </c>
      <c r="V83" s="8">
        <v>5.2</v>
      </c>
      <c r="W83" s="8">
        <v>10</v>
      </c>
      <c r="X83" s="8">
        <v>4.5999999999999996</v>
      </c>
      <c r="Y83" s="12">
        <v>1.6</v>
      </c>
      <c r="Z83">
        <v>50</v>
      </c>
      <c r="AA83">
        <v>100</v>
      </c>
      <c r="AB83" s="4">
        <v>10</v>
      </c>
      <c r="AC83" s="4">
        <v>1.8</v>
      </c>
      <c r="AD83" s="4">
        <f>100-(100*(AB83-AC83)/AB83)</f>
        <v>18.000000000000014</v>
      </c>
      <c r="AE83" s="4">
        <v>10</v>
      </c>
      <c r="AF83" s="4">
        <v>3</v>
      </c>
      <c r="AG83" s="4">
        <f>100-(100*(AE83-AF83)/AE83)</f>
        <v>30</v>
      </c>
      <c r="AH83" s="4">
        <v>10</v>
      </c>
      <c r="AI83" s="4">
        <v>2.8</v>
      </c>
      <c r="AJ83" s="4">
        <f>100-(100*(AH83-AI83)/AH83)</f>
        <v>28</v>
      </c>
      <c r="AK83" s="4">
        <v>10.1</v>
      </c>
      <c r="AL83" s="4">
        <v>4</v>
      </c>
      <c r="AM83" s="4">
        <f>100-(100*(AK83-AL83)/AK83)</f>
        <v>39.603960396039604</v>
      </c>
      <c r="AN83" s="4">
        <v>10</v>
      </c>
      <c r="AO83" s="4">
        <v>3.6</v>
      </c>
      <c r="AP83" s="4">
        <f>100-(100*(AN83-AO83)/AN83)</f>
        <v>36</v>
      </c>
      <c r="AQ83" s="4">
        <v>10</v>
      </c>
      <c r="AR83" s="4">
        <v>3.9</v>
      </c>
      <c r="AS83" s="12">
        <f>100-(100*(AQ83-AR83)/AQ83)</f>
        <v>39</v>
      </c>
    </row>
    <row r="84" spans="1:55" x14ac:dyDescent="0.25">
      <c r="B84">
        <v>4</v>
      </c>
      <c r="E84">
        <v>20</v>
      </c>
      <c r="F84">
        <v>120</v>
      </c>
      <c r="G84">
        <v>70</v>
      </c>
      <c r="H84">
        <v>6</v>
      </c>
      <c r="I84" s="12">
        <v>0.8</v>
      </c>
      <c r="J84">
        <v>1</v>
      </c>
      <c r="K84" s="10">
        <v>6</v>
      </c>
      <c r="L84">
        <v>0</v>
      </c>
      <c r="M84">
        <v>0</v>
      </c>
      <c r="N84">
        <v>5</v>
      </c>
      <c r="O84">
        <v>1</v>
      </c>
      <c r="P84">
        <v>0</v>
      </c>
      <c r="Q84">
        <v>0</v>
      </c>
      <c r="R84">
        <v>0</v>
      </c>
      <c r="S84">
        <v>4</v>
      </c>
      <c r="T84">
        <f t="shared" si="1"/>
        <v>5</v>
      </c>
      <c r="U84" s="8">
        <v>72</v>
      </c>
      <c r="V84" s="8">
        <v>4.5999999999999996</v>
      </c>
      <c r="W84" s="8">
        <v>7</v>
      </c>
      <c r="X84" s="8">
        <v>3.5</v>
      </c>
      <c r="Y84" s="12">
        <v>1.4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12"/>
    </row>
    <row r="85" spans="1:55" x14ac:dyDescent="0.25">
      <c r="K85" s="10"/>
      <c r="T85">
        <f t="shared" si="1"/>
        <v>0</v>
      </c>
      <c r="U85" s="8"/>
      <c r="V85" s="8"/>
      <c r="W85" s="8"/>
      <c r="X85" s="8"/>
      <c r="Y85" s="1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12"/>
    </row>
    <row r="86" spans="1:55" x14ac:dyDescent="0.25">
      <c r="A86" t="s">
        <v>5</v>
      </c>
      <c r="B86">
        <v>5</v>
      </c>
      <c r="C86">
        <v>5</v>
      </c>
      <c r="D86">
        <v>2</v>
      </c>
      <c r="E86">
        <v>1</v>
      </c>
      <c r="I86" s="12">
        <v>1.62</v>
      </c>
      <c r="J86">
        <v>0</v>
      </c>
      <c r="T86">
        <f t="shared" si="1"/>
        <v>0</v>
      </c>
      <c r="U86" s="8"/>
      <c r="V86" s="8"/>
      <c r="W86" s="8"/>
      <c r="X86" s="8"/>
      <c r="Y86" s="12">
        <v>1.6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12"/>
      <c r="AT86" s="8">
        <v>3000.2</v>
      </c>
      <c r="AU86" s="8">
        <v>296.2</v>
      </c>
      <c r="AV86" s="4">
        <f>AT86/(AT86-AU86)</f>
        <v>1.1095414201183431</v>
      </c>
      <c r="AW86" s="8">
        <v>3000.1</v>
      </c>
      <c r="AX86" s="8">
        <v>298.8</v>
      </c>
      <c r="AY86" s="4">
        <f>AW86/(AW86-AX86)</f>
        <v>1.1106134083589383</v>
      </c>
      <c r="AZ86" s="8">
        <v>3000.1</v>
      </c>
      <c r="BA86" s="8">
        <v>285.8</v>
      </c>
      <c r="BB86" s="4">
        <f>AZ86/(AZ86-BA86)</f>
        <v>1.1052941826621967</v>
      </c>
      <c r="BC86" s="4">
        <f>(AV86+AY86+BB86)/3</f>
        <v>1.1084830037131594</v>
      </c>
    </row>
    <row r="87" spans="1:55" x14ac:dyDescent="0.25">
      <c r="B87">
        <v>5</v>
      </c>
      <c r="E87">
        <v>2</v>
      </c>
      <c r="I87" s="12">
        <v>2</v>
      </c>
      <c r="J87">
        <v>0</v>
      </c>
      <c r="T87">
        <f t="shared" si="1"/>
        <v>0</v>
      </c>
      <c r="U87" s="8"/>
      <c r="V87" s="8"/>
      <c r="W87" s="8"/>
      <c r="X87" s="8"/>
      <c r="Y87" s="12">
        <v>1.93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12"/>
    </row>
    <row r="88" spans="1:55" x14ac:dyDescent="0.25">
      <c r="B88">
        <v>5</v>
      </c>
      <c r="E88">
        <v>3</v>
      </c>
      <c r="I88" s="12">
        <v>3.3</v>
      </c>
      <c r="J88">
        <v>0</v>
      </c>
      <c r="T88">
        <f t="shared" si="1"/>
        <v>0</v>
      </c>
      <c r="U88" s="8"/>
      <c r="V88" s="8"/>
      <c r="W88" s="8"/>
      <c r="X88" s="8"/>
      <c r="Y88" s="12">
        <v>3.2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12"/>
    </row>
    <row r="89" spans="1:55" x14ac:dyDescent="0.25">
      <c r="B89">
        <v>5</v>
      </c>
      <c r="E89">
        <v>4</v>
      </c>
      <c r="F89">
        <v>70</v>
      </c>
      <c r="G89">
        <v>82</v>
      </c>
      <c r="H89">
        <v>15</v>
      </c>
      <c r="I89" s="12">
        <v>3.7</v>
      </c>
      <c r="J89">
        <v>0</v>
      </c>
      <c r="K89">
        <v>7</v>
      </c>
      <c r="L89">
        <v>2</v>
      </c>
      <c r="M89">
        <v>0</v>
      </c>
      <c r="N89">
        <v>7</v>
      </c>
      <c r="O89">
        <v>1</v>
      </c>
      <c r="P89">
        <v>4</v>
      </c>
      <c r="Q89">
        <v>0</v>
      </c>
      <c r="R89">
        <v>0</v>
      </c>
      <c r="S89">
        <v>2</v>
      </c>
      <c r="T89">
        <f t="shared" si="1"/>
        <v>7</v>
      </c>
      <c r="U89" s="8">
        <v>42</v>
      </c>
      <c r="V89" s="8">
        <v>7.2</v>
      </c>
      <c r="W89" s="8">
        <v>17</v>
      </c>
      <c r="X89" s="8">
        <v>5.9</v>
      </c>
      <c r="Y89" s="12">
        <v>3.5</v>
      </c>
      <c r="Z89">
        <v>20</v>
      </c>
      <c r="AA89">
        <v>75</v>
      </c>
      <c r="AB89" s="4">
        <v>10.147</v>
      </c>
      <c r="AC89" s="4">
        <v>3.9449999999999998</v>
      </c>
      <c r="AD89" s="4">
        <f>100-(100*(AB89-AC89)/AB89)</f>
        <v>38.878486252094213</v>
      </c>
      <c r="AE89" s="4">
        <v>10.538500000000001</v>
      </c>
      <c r="AF89" s="4">
        <v>4.0298999999999996</v>
      </c>
      <c r="AG89" s="4">
        <f>100-(100*(AE89-AF89)/AE89)</f>
        <v>38.239787446031215</v>
      </c>
      <c r="AH89" s="4">
        <v>10.105399999999999</v>
      </c>
      <c r="AI89" s="4">
        <v>3.9952000000000001</v>
      </c>
      <c r="AJ89" s="4">
        <f>100-(100*(AH89-AI89)/AH89)</f>
        <v>39.535297959506806</v>
      </c>
      <c r="AK89" s="4">
        <v>10.226000000000001</v>
      </c>
      <c r="AL89" s="4">
        <v>3.9352999999999998</v>
      </c>
      <c r="AM89" s="4">
        <f>100-(100*(AK89-AL89)/AK89)</f>
        <v>38.483277919029916</v>
      </c>
      <c r="AN89" s="4">
        <v>10.0184</v>
      </c>
      <c r="AO89" s="4">
        <v>3.7833999999999999</v>
      </c>
      <c r="AP89" s="4">
        <f>100-(100*(AN89-AO89)/AN89)</f>
        <v>37.764513295536212</v>
      </c>
      <c r="AQ89" s="4">
        <v>10.2798</v>
      </c>
      <c r="AR89" s="4">
        <v>3.9775999999999998</v>
      </c>
      <c r="AS89" s="12">
        <f>100-(100*(AQ89-AR89)/AQ89)</f>
        <v>38.693359792992077</v>
      </c>
    </row>
    <row r="90" spans="1:55" x14ac:dyDescent="0.25">
      <c r="B90">
        <v>5</v>
      </c>
      <c r="E90">
        <v>5</v>
      </c>
      <c r="I90" s="12">
        <v>1.1000000000000001</v>
      </c>
      <c r="J90">
        <v>0</v>
      </c>
      <c r="T90">
        <f t="shared" si="1"/>
        <v>0</v>
      </c>
      <c r="U90" s="8"/>
      <c r="V90" s="8"/>
      <c r="W90" s="8"/>
      <c r="X90" s="8"/>
      <c r="Y90" s="12">
        <v>1.1000000000000001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12"/>
    </row>
    <row r="91" spans="1:55" x14ac:dyDescent="0.25">
      <c r="B91">
        <v>5</v>
      </c>
      <c r="E91">
        <v>6</v>
      </c>
      <c r="I91" s="12">
        <v>2.2999999999999998</v>
      </c>
      <c r="J91">
        <v>0</v>
      </c>
      <c r="T91">
        <f t="shared" si="1"/>
        <v>0</v>
      </c>
      <c r="U91" s="8"/>
      <c r="V91" s="8"/>
      <c r="W91" s="8"/>
      <c r="X91" s="8"/>
      <c r="Y91" s="12">
        <v>2.15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12"/>
    </row>
    <row r="92" spans="1:55" x14ac:dyDescent="0.25">
      <c r="B92">
        <v>5</v>
      </c>
      <c r="E92">
        <v>7</v>
      </c>
      <c r="F92">
        <v>53</v>
      </c>
      <c r="G92">
        <v>76</v>
      </c>
      <c r="H92">
        <v>10</v>
      </c>
      <c r="I92" s="12">
        <v>2</v>
      </c>
      <c r="J92">
        <v>0</v>
      </c>
      <c r="K92">
        <v>7</v>
      </c>
      <c r="L92">
        <v>0</v>
      </c>
      <c r="M92">
        <v>1</v>
      </c>
      <c r="N92">
        <v>7</v>
      </c>
      <c r="O92">
        <v>1</v>
      </c>
      <c r="P92">
        <v>2</v>
      </c>
      <c r="Q92">
        <v>0</v>
      </c>
      <c r="R92">
        <v>0</v>
      </c>
      <c r="S92">
        <v>4</v>
      </c>
      <c r="T92">
        <f t="shared" si="1"/>
        <v>7</v>
      </c>
      <c r="U92" s="8">
        <v>33</v>
      </c>
      <c r="V92" s="8">
        <v>5.7</v>
      </c>
      <c r="W92" s="8">
        <v>6</v>
      </c>
      <c r="X92" s="8">
        <v>3</v>
      </c>
      <c r="Y92" s="12">
        <v>1.8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12"/>
    </row>
    <row r="93" spans="1:55" x14ac:dyDescent="0.25">
      <c r="B93">
        <v>5</v>
      </c>
      <c r="E93">
        <v>8</v>
      </c>
      <c r="F93">
        <v>70</v>
      </c>
      <c r="G93">
        <v>80</v>
      </c>
      <c r="H93">
        <v>15</v>
      </c>
      <c r="I93" s="12">
        <v>3.35</v>
      </c>
      <c r="J93">
        <v>0</v>
      </c>
      <c r="K93">
        <v>9</v>
      </c>
      <c r="L93">
        <v>0</v>
      </c>
      <c r="M93">
        <v>0</v>
      </c>
      <c r="N93">
        <v>9</v>
      </c>
      <c r="O93">
        <v>0</v>
      </c>
      <c r="P93">
        <v>7</v>
      </c>
      <c r="Q93">
        <v>0</v>
      </c>
      <c r="R93">
        <v>0</v>
      </c>
      <c r="S93">
        <v>2</v>
      </c>
      <c r="T93">
        <f t="shared" si="1"/>
        <v>9</v>
      </c>
      <c r="U93" s="8">
        <v>43</v>
      </c>
      <c r="V93" s="8">
        <v>6</v>
      </c>
      <c r="W93" s="8">
        <v>10</v>
      </c>
      <c r="X93" s="8">
        <v>4.2</v>
      </c>
      <c r="Y93" s="12">
        <v>3</v>
      </c>
      <c r="Z93">
        <v>75</v>
      </c>
      <c r="AA93">
        <v>75</v>
      </c>
      <c r="AB93" s="4">
        <v>10.07</v>
      </c>
      <c r="AC93" s="4">
        <v>4.2108999999999996</v>
      </c>
      <c r="AD93" s="4">
        <f>100-(100*(AB93-AC93)/AB93)</f>
        <v>41.816285998013896</v>
      </c>
      <c r="AE93" s="4">
        <v>10.069800000000001</v>
      </c>
      <c r="AF93" s="4">
        <v>4.2316000000000003</v>
      </c>
      <c r="AG93" s="4">
        <f>100-(100*(AE93-AF93)/AE93)</f>
        <v>42.022681681860611</v>
      </c>
      <c r="AH93" s="4">
        <v>10.113200000000001</v>
      </c>
      <c r="AI93" s="4">
        <v>3.9878999999999998</v>
      </c>
      <c r="AJ93" s="4">
        <f>100-(100*(AH93-AI93)/AH93)</f>
        <v>39.432622710912469</v>
      </c>
      <c r="AK93" s="4">
        <v>10.5021</v>
      </c>
      <c r="AL93" s="4">
        <v>4.2332000000000001</v>
      </c>
      <c r="AM93" s="4">
        <f>100-(100*(AK93-AL93)/AK93)</f>
        <v>40.308128850420395</v>
      </c>
      <c r="AN93" s="4">
        <v>10.174300000000001</v>
      </c>
      <c r="AO93" s="4">
        <v>4.0534999999999997</v>
      </c>
      <c r="AP93" s="4">
        <f>100-(100*(AN93-AO93)/AN93)</f>
        <v>39.840578713031853</v>
      </c>
      <c r="AQ93" s="4">
        <v>10.210100000000001</v>
      </c>
      <c r="AR93" s="4">
        <v>4.0830000000000002</v>
      </c>
      <c r="AS93" s="12">
        <f>100-(100*(AQ93-AR93)/AQ93)</f>
        <v>39.989814007698257</v>
      </c>
    </row>
    <row r="94" spans="1:55" x14ac:dyDescent="0.25">
      <c r="B94">
        <v>5</v>
      </c>
      <c r="E94">
        <v>9</v>
      </c>
      <c r="I94" s="12">
        <v>2.2999999999999998</v>
      </c>
      <c r="J94">
        <v>0</v>
      </c>
      <c r="T94">
        <f t="shared" si="1"/>
        <v>0</v>
      </c>
      <c r="U94" s="8"/>
      <c r="V94" s="8"/>
      <c r="W94" s="8"/>
      <c r="X94" s="8"/>
      <c r="Y94" s="12">
        <v>2.2000000000000002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12"/>
    </row>
    <row r="95" spans="1:55" x14ac:dyDescent="0.25">
      <c r="B95">
        <v>5</v>
      </c>
      <c r="E95">
        <v>10</v>
      </c>
      <c r="I95" s="12">
        <v>2.5</v>
      </c>
      <c r="J95">
        <v>0</v>
      </c>
      <c r="T95">
        <f t="shared" si="1"/>
        <v>0</v>
      </c>
      <c r="U95" s="8"/>
      <c r="V95" s="8"/>
      <c r="W95" s="8"/>
      <c r="X95" s="8"/>
      <c r="Y95" s="12">
        <v>2.42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12"/>
    </row>
    <row r="96" spans="1:55" x14ac:dyDescent="0.25">
      <c r="B96">
        <v>5</v>
      </c>
      <c r="E96">
        <v>11</v>
      </c>
      <c r="I96" s="12">
        <v>2.8</v>
      </c>
      <c r="J96">
        <v>0</v>
      </c>
      <c r="T96">
        <f t="shared" si="1"/>
        <v>0</v>
      </c>
      <c r="U96" s="8"/>
      <c r="V96" s="8"/>
      <c r="W96" s="8"/>
      <c r="X96" s="8"/>
      <c r="Y96" s="12">
        <v>2.6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12"/>
    </row>
    <row r="97" spans="1:55" x14ac:dyDescent="0.25">
      <c r="B97">
        <v>5</v>
      </c>
      <c r="E97">
        <v>12</v>
      </c>
      <c r="F97">
        <v>95</v>
      </c>
      <c r="G97">
        <v>75</v>
      </c>
      <c r="H97">
        <v>20</v>
      </c>
      <c r="I97" s="12">
        <v>3.9</v>
      </c>
      <c r="J97">
        <v>0</v>
      </c>
      <c r="K97">
        <v>10</v>
      </c>
      <c r="L97">
        <v>1</v>
      </c>
      <c r="M97">
        <v>0</v>
      </c>
      <c r="N97">
        <v>10</v>
      </c>
      <c r="O97">
        <v>0</v>
      </c>
      <c r="P97">
        <v>3</v>
      </c>
      <c r="Q97">
        <v>0</v>
      </c>
      <c r="R97">
        <v>0</v>
      </c>
      <c r="S97">
        <v>7</v>
      </c>
      <c r="T97">
        <f t="shared" si="1"/>
        <v>10</v>
      </c>
      <c r="U97" s="8">
        <v>37</v>
      </c>
      <c r="V97" s="8">
        <v>6.8</v>
      </c>
      <c r="W97" s="8">
        <v>12</v>
      </c>
      <c r="X97" s="8">
        <v>2.2999999999999998</v>
      </c>
      <c r="Y97" s="12">
        <v>3.7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12"/>
    </row>
    <row r="98" spans="1:55" x14ac:dyDescent="0.25">
      <c r="B98">
        <v>5</v>
      </c>
      <c r="E98">
        <v>13</v>
      </c>
      <c r="F98">
        <v>52</v>
      </c>
      <c r="G98">
        <v>75</v>
      </c>
      <c r="H98">
        <v>28</v>
      </c>
      <c r="I98" s="12">
        <v>6</v>
      </c>
      <c r="J98">
        <v>0</v>
      </c>
      <c r="K98">
        <v>20</v>
      </c>
      <c r="L98">
        <v>1</v>
      </c>
      <c r="M98">
        <v>0</v>
      </c>
      <c r="N98">
        <v>20</v>
      </c>
      <c r="O98">
        <v>5</v>
      </c>
      <c r="P98">
        <v>12</v>
      </c>
      <c r="Q98">
        <v>0</v>
      </c>
      <c r="R98">
        <v>0</v>
      </c>
      <c r="S98">
        <v>3</v>
      </c>
      <c r="T98">
        <f t="shared" si="1"/>
        <v>20</v>
      </c>
      <c r="U98" s="8">
        <v>28</v>
      </c>
      <c r="V98" s="8">
        <v>6.3</v>
      </c>
      <c r="W98" s="8">
        <v>9</v>
      </c>
      <c r="X98" s="8">
        <v>3.6</v>
      </c>
      <c r="Y98" s="12">
        <v>5.5</v>
      </c>
      <c r="Z98">
        <v>100</v>
      </c>
      <c r="AA98">
        <v>30</v>
      </c>
      <c r="AB98" s="4">
        <v>10.137700000000001</v>
      </c>
      <c r="AC98" s="4">
        <v>4.2259000000000002</v>
      </c>
      <c r="AD98" s="4">
        <f>100-(100*(AB98-AC98)/AB98)</f>
        <v>41.684997583278253</v>
      </c>
      <c r="AE98" s="4">
        <v>10.069599999999999</v>
      </c>
      <c r="AF98" s="4">
        <v>3.8807999999999998</v>
      </c>
      <c r="AG98" s="4">
        <f>100-(100*(AE98-AF98)/AE98)</f>
        <v>38.539763247795342</v>
      </c>
      <c r="AH98" s="4">
        <v>10.4316</v>
      </c>
      <c r="AI98" s="4">
        <v>4.0324</v>
      </c>
      <c r="AJ98" s="4">
        <f>100-(100*(AH98-AI98)/AH98)</f>
        <v>38.655623298439359</v>
      </c>
      <c r="AK98" s="4">
        <v>10.375999999999999</v>
      </c>
      <c r="AL98" s="4">
        <v>4.29</v>
      </c>
      <c r="AM98" s="4">
        <f>100-(100*(AK98-AL98)/AK98)</f>
        <v>41.345412490362378</v>
      </c>
      <c r="AN98" s="4">
        <v>10.4161</v>
      </c>
      <c r="AO98" s="4">
        <v>4.2389000000000001</v>
      </c>
      <c r="AP98" s="4">
        <f>100-(100*(AN98-AO98)/AN98)</f>
        <v>40.69565384356909</v>
      </c>
      <c r="AQ98" s="4">
        <v>9.7769999999999992</v>
      </c>
      <c r="AR98" s="4">
        <v>3.9432</v>
      </c>
      <c r="AS98" s="12">
        <f>100-(100*(AQ98-AR98)/AQ98)</f>
        <v>40.331389996931584</v>
      </c>
    </row>
    <row r="99" spans="1:55" x14ac:dyDescent="0.25">
      <c r="B99">
        <v>5</v>
      </c>
      <c r="E99">
        <v>14</v>
      </c>
      <c r="F99">
        <v>78</v>
      </c>
      <c r="G99">
        <v>98</v>
      </c>
      <c r="H99">
        <v>27</v>
      </c>
      <c r="I99" s="12">
        <v>3.75</v>
      </c>
      <c r="J99">
        <v>0</v>
      </c>
      <c r="K99">
        <v>9</v>
      </c>
      <c r="L99">
        <v>1</v>
      </c>
      <c r="M99">
        <v>0</v>
      </c>
      <c r="N99">
        <v>9</v>
      </c>
      <c r="O99">
        <v>1</v>
      </c>
      <c r="P99">
        <v>6</v>
      </c>
      <c r="Q99">
        <v>0</v>
      </c>
      <c r="R99">
        <v>0</v>
      </c>
      <c r="S99">
        <v>2</v>
      </c>
      <c r="T99">
        <f t="shared" si="1"/>
        <v>9</v>
      </c>
      <c r="U99" s="8">
        <v>37</v>
      </c>
      <c r="V99" s="8">
        <v>6.5</v>
      </c>
      <c r="W99" s="8">
        <v>9</v>
      </c>
      <c r="X99" s="8">
        <v>4.7</v>
      </c>
      <c r="Y99" s="12">
        <v>3.4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12"/>
    </row>
    <row r="100" spans="1:55" x14ac:dyDescent="0.25">
      <c r="B100">
        <v>5</v>
      </c>
      <c r="E100">
        <v>15</v>
      </c>
      <c r="I100" s="12">
        <v>2.15</v>
      </c>
      <c r="J100">
        <v>0</v>
      </c>
      <c r="T100">
        <f t="shared" si="1"/>
        <v>0</v>
      </c>
      <c r="U100" s="8"/>
      <c r="V100" s="8"/>
      <c r="W100" s="8"/>
      <c r="X100" s="8"/>
      <c r="Y100" s="12">
        <v>2.14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12"/>
    </row>
    <row r="101" spans="1:55" x14ac:dyDescent="0.25">
      <c r="B101">
        <v>5</v>
      </c>
      <c r="E101">
        <v>16</v>
      </c>
      <c r="F101">
        <v>70</v>
      </c>
      <c r="G101">
        <v>98</v>
      </c>
      <c r="H101">
        <v>30</v>
      </c>
      <c r="I101" s="12">
        <v>4.8</v>
      </c>
      <c r="J101">
        <v>0</v>
      </c>
      <c r="K101">
        <v>8</v>
      </c>
      <c r="L101">
        <v>0</v>
      </c>
      <c r="M101">
        <v>0</v>
      </c>
      <c r="N101">
        <v>8</v>
      </c>
      <c r="O101">
        <v>0</v>
      </c>
      <c r="P101">
        <v>8</v>
      </c>
      <c r="Q101">
        <v>0</v>
      </c>
      <c r="R101">
        <v>0</v>
      </c>
      <c r="S101">
        <v>0</v>
      </c>
      <c r="T101">
        <f t="shared" si="1"/>
        <v>8</v>
      </c>
      <c r="U101" s="8">
        <v>40</v>
      </c>
      <c r="V101" s="8">
        <v>7.6</v>
      </c>
      <c r="W101" s="8">
        <v>23</v>
      </c>
      <c r="X101" s="8">
        <v>5.2</v>
      </c>
      <c r="Y101" s="12">
        <v>4.5999999999999996</v>
      </c>
      <c r="Z101">
        <v>50</v>
      </c>
      <c r="AA101">
        <v>10</v>
      </c>
      <c r="AB101" s="4">
        <v>10.2895</v>
      </c>
      <c r="AC101" s="4">
        <v>4.1231999999999998</v>
      </c>
      <c r="AD101" s="4">
        <f>100-(100*(AB101-AC101)/AB101)</f>
        <v>40.071917974634324</v>
      </c>
      <c r="AE101" s="4">
        <v>10.072800000000001</v>
      </c>
      <c r="AF101" s="4">
        <v>3.9340000000000002</v>
      </c>
      <c r="AG101" s="4">
        <f>100-(100*(AE101-AF101)/AE101)</f>
        <v>39.055674688269391</v>
      </c>
      <c r="AH101" s="4">
        <v>10.1579</v>
      </c>
      <c r="AI101" s="4">
        <v>3.7126999999999999</v>
      </c>
      <c r="AJ101" s="4">
        <f>100-(100*(AH101-AI101)/AH101)</f>
        <v>36.549877435296665</v>
      </c>
      <c r="AK101" s="4">
        <v>10.214</v>
      </c>
      <c r="AL101" s="4">
        <v>3.9369000000000001</v>
      </c>
      <c r="AM101" s="4">
        <f>100-(100*(AK101-AL101)/AK101)</f>
        <v>38.54415508126101</v>
      </c>
      <c r="AN101" s="4">
        <v>10.0976</v>
      </c>
      <c r="AO101" s="4">
        <v>3.8513999999999999</v>
      </c>
      <c r="AP101" s="4">
        <f>100-(100*(AN101-AO101)/AN101)</f>
        <v>38.14173665029314</v>
      </c>
      <c r="AQ101" s="4">
        <v>10.2378</v>
      </c>
      <c r="AR101" s="4">
        <v>3.9049999999999998</v>
      </c>
      <c r="AS101" s="12">
        <f>100-(100*(AQ101-AR101)/AQ101)</f>
        <v>38.142960401648786</v>
      </c>
    </row>
    <row r="102" spans="1:55" x14ac:dyDescent="0.25">
      <c r="B102">
        <v>5</v>
      </c>
      <c r="E102">
        <v>17</v>
      </c>
      <c r="F102">
        <v>76</v>
      </c>
      <c r="G102">
        <v>55</v>
      </c>
      <c r="H102">
        <v>14</v>
      </c>
      <c r="I102" s="12">
        <v>2.75</v>
      </c>
      <c r="J102">
        <v>0</v>
      </c>
      <c r="K102">
        <v>7</v>
      </c>
      <c r="L102">
        <v>2</v>
      </c>
      <c r="M102">
        <v>0</v>
      </c>
      <c r="N102">
        <v>7</v>
      </c>
      <c r="O102">
        <v>0</v>
      </c>
      <c r="P102">
        <v>4</v>
      </c>
      <c r="Q102">
        <v>0</v>
      </c>
      <c r="R102">
        <v>0</v>
      </c>
      <c r="S102">
        <v>3</v>
      </c>
      <c r="T102">
        <f t="shared" si="1"/>
        <v>7</v>
      </c>
      <c r="U102" s="8">
        <v>28</v>
      </c>
      <c r="V102" s="8">
        <v>6.5</v>
      </c>
      <c r="W102" s="8">
        <v>6.5</v>
      </c>
      <c r="X102" s="8">
        <v>3.8</v>
      </c>
      <c r="Y102" s="12">
        <v>2.4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12"/>
    </row>
    <row r="103" spans="1:55" x14ac:dyDescent="0.25">
      <c r="B103">
        <v>5</v>
      </c>
      <c r="E103">
        <v>18</v>
      </c>
      <c r="I103" s="12">
        <v>2.4900000000000002</v>
      </c>
      <c r="J103">
        <v>0</v>
      </c>
      <c r="T103">
        <f t="shared" si="1"/>
        <v>0</v>
      </c>
      <c r="U103" s="8"/>
      <c r="V103" s="8"/>
      <c r="W103" s="8"/>
      <c r="X103" s="8"/>
      <c r="Y103" s="12">
        <v>2.2799999999999998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12"/>
    </row>
    <row r="104" spans="1:55" x14ac:dyDescent="0.25">
      <c r="B104">
        <v>5</v>
      </c>
      <c r="E104">
        <v>19</v>
      </c>
      <c r="F104">
        <v>49</v>
      </c>
      <c r="G104">
        <v>49</v>
      </c>
      <c r="H104">
        <v>15</v>
      </c>
      <c r="I104" s="12">
        <v>2.75</v>
      </c>
      <c r="J104">
        <v>0</v>
      </c>
      <c r="K104">
        <v>8</v>
      </c>
      <c r="L104">
        <v>3</v>
      </c>
      <c r="M104">
        <v>0</v>
      </c>
      <c r="N104">
        <v>8</v>
      </c>
      <c r="O104">
        <v>4</v>
      </c>
      <c r="P104">
        <v>1</v>
      </c>
      <c r="Q104">
        <v>0</v>
      </c>
      <c r="R104">
        <v>0</v>
      </c>
      <c r="S104">
        <v>3</v>
      </c>
      <c r="T104">
        <f t="shared" si="1"/>
        <v>8</v>
      </c>
      <c r="U104" s="8">
        <v>31</v>
      </c>
      <c r="V104" s="8">
        <v>5.8</v>
      </c>
      <c r="W104" s="8">
        <v>6.5</v>
      </c>
      <c r="X104" s="8">
        <v>4.7</v>
      </c>
      <c r="Y104" s="12">
        <v>2.7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12"/>
    </row>
    <row r="105" spans="1:55" x14ac:dyDescent="0.25">
      <c r="B105">
        <v>5</v>
      </c>
      <c r="E105">
        <v>20</v>
      </c>
      <c r="F105">
        <v>60</v>
      </c>
      <c r="G105">
        <v>74</v>
      </c>
      <c r="H105">
        <v>19</v>
      </c>
      <c r="I105" s="12">
        <v>4.6500000000000004</v>
      </c>
      <c r="J105">
        <v>0</v>
      </c>
      <c r="K105">
        <v>11</v>
      </c>
      <c r="L105">
        <v>0</v>
      </c>
      <c r="M105">
        <v>0</v>
      </c>
      <c r="N105">
        <v>11</v>
      </c>
      <c r="O105">
        <v>0</v>
      </c>
      <c r="P105">
        <v>5</v>
      </c>
      <c r="Q105">
        <v>0</v>
      </c>
      <c r="R105">
        <v>0</v>
      </c>
      <c r="S105">
        <v>6</v>
      </c>
      <c r="T105">
        <f t="shared" si="1"/>
        <v>11</v>
      </c>
      <c r="U105" s="8">
        <v>31</v>
      </c>
      <c r="V105" s="8">
        <v>5.7</v>
      </c>
      <c r="W105" s="8">
        <v>17</v>
      </c>
      <c r="X105" s="8">
        <v>2.8</v>
      </c>
      <c r="Y105" s="12">
        <v>4</v>
      </c>
      <c r="Z105">
        <v>75</v>
      </c>
      <c r="AA105">
        <v>20</v>
      </c>
      <c r="AB105" s="4">
        <v>10.249000000000001</v>
      </c>
      <c r="AC105" s="4">
        <v>4.2880000000000003</v>
      </c>
      <c r="AD105" s="4">
        <f>100-(100*(AB105-AC105)/AB105)</f>
        <v>41.83822811981657</v>
      </c>
      <c r="AE105" s="4">
        <v>10.029999999999999</v>
      </c>
      <c r="AF105" s="4">
        <v>4.1226000000000003</v>
      </c>
      <c r="AG105" s="4">
        <f>100-(100*(AE105-AF105)/AE105)</f>
        <v>41.102691924227322</v>
      </c>
      <c r="AH105" s="4">
        <v>10.417999999999999</v>
      </c>
      <c r="AI105" s="4">
        <v>4.0243000000000002</v>
      </c>
      <c r="AJ105" s="4">
        <f>100-(100*(AH105-AI105)/AH105)</f>
        <v>38.628335573046655</v>
      </c>
      <c r="AK105" s="4">
        <v>10.0045</v>
      </c>
      <c r="AL105" s="4">
        <v>3.9655</v>
      </c>
      <c r="AM105" s="4">
        <f>100-(100*(AK105-AL105)/AK105)</f>
        <v>39.63716327652557</v>
      </c>
      <c r="AN105" s="4">
        <v>10.026999999999999</v>
      </c>
      <c r="AO105" s="4">
        <v>3.9251999999999998</v>
      </c>
      <c r="AP105" s="4">
        <f>100-(100*(AN105-AO105)/AN105)</f>
        <v>39.146304976563279</v>
      </c>
      <c r="AQ105" s="4">
        <v>10.58</v>
      </c>
      <c r="AR105" s="4">
        <v>4.2442000000000002</v>
      </c>
      <c r="AS105" s="12">
        <f>100-(100*(AQ105-AR105)/AQ105)</f>
        <v>40.115311909262758</v>
      </c>
    </row>
    <row r="106" spans="1:55" x14ac:dyDescent="0.25">
      <c r="T106">
        <f t="shared" si="1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12"/>
    </row>
    <row r="107" spans="1:55" x14ac:dyDescent="0.25">
      <c r="A107" s="1">
        <v>42533</v>
      </c>
      <c r="B107">
        <v>5</v>
      </c>
      <c r="C107">
        <v>5</v>
      </c>
      <c r="D107">
        <v>2</v>
      </c>
      <c r="E107">
        <v>1</v>
      </c>
      <c r="T107">
        <f t="shared" si="1"/>
        <v>0</v>
      </c>
      <c r="U107" s="8"/>
      <c r="V107" s="8"/>
      <c r="W107" s="8"/>
      <c r="X107" s="8"/>
      <c r="Y107" s="1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12"/>
      <c r="AT107">
        <v>3000.4</v>
      </c>
      <c r="AU107">
        <v>255.1</v>
      </c>
      <c r="AV107" s="4">
        <f>AT107/(AT107-AU107)</f>
        <v>1.092922449276946</v>
      </c>
      <c r="AW107">
        <v>3000.1</v>
      </c>
      <c r="AX107">
        <v>261.3</v>
      </c>
      <c r="AY107" s="4">
        <f>AW107/(AW107-AX107)</f>
        <v>1.0954067474806486</v>
      </c>
      <c r="AZ107">
        <v>3000.2</v>
      </c>
      <c r="BA107">
        <v>263.10000000000002</v>
      </c>
      <c r="BB107" s="4">
        <f>AZ107/(AZ107-BA107)</f>
        <v>1.0961236345036718</v>
      </c>
      <c r="BC107" s="4">
        <f>(AV107+AY107+BB107)/3</f>
        <v>1.0948176104204221</v>
      </c>
    </row>
    <row r="108" spans="1:55" x14ac:dyDescent="0.25">
      <c r="B108">
        <v>5</v>
      </c>
      <c r="E108">
        <v>2</v>
      </c>
      <c r="T108">
        <f t="shared" si="1"/>
        <v>0</v>
      </c>
      <c r="U108" s="8"/>
      <c r="V108" s="8"/>
      <c r="W108" s="8"/>
      <c r="X108" s="8"/>
      <c r="Y108" s="1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12"/>
    </row>
    <row r="109" spans="1:55" x14ac:dyDescent="0.25">
      <c r="B109">
        <v>5</v>
      </c>
      <c r="E109">
        <v>3</v>
      </c>
      <c r="T109">
        <f t="shared" si="1"/>
        <v>0</v>
      </c>
      <c r="U109" s="8"/>
      <c r="V109" s="8"/>
      <c r="W109" s="8"/>
      <c r="X109" s="8"/>
      <c r="Y109" s="12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12"/>
    </row>
    <row r="110" spans="1:55" x14ac:dyDescent="0.25">
      <c r="B110">
        <v>5</v>
      </c>
      <c r="E110">
        <v>4</v>
      </c>
      <c r="F110">
        <v>85</v>
      </c>
      <c r="G110">
        <v>84</v>
      </c>
      <c r="H110">
        <v>10</v>
      </c>
      <c r="I110" s="12">
        <v>1.8</v>
      </c>
      <c r="J110">
        <v>0</v>
      </c>
      <c r="K110">
        <v>8</v>
      </c>
      <c r="L110">
        <v>3</v>
      </c>
      <c r="M110">
        <v>0</v>
      </c>
      <c r="N110">
        <v>8</v>
      </c>
      <c r="O110">
        <v>2</v>
      </c>
      <c r="P110">
        <v>4</v>
      </c>
      <c r="Q110">
        <v>0</v>
      </c>
      <c r="R110">
        <v>2</v>
      </c>
      <c r="S110">
        <v>0</v>
      </c>
      <c r="T110">
        <f t="shared" si="1"/>
        <v>8</v>
      </c>
      <c r="U110" s="8">
        <v>34</v>
      </c>
      <c r="V110" s="8">
        <v>5.4</v>
      </c>
      <c r="W110" s="8">
        <v>9</v>
      </c>
      <c r="X110" s="8">
        <v>3.1</v>
      </c>
      <c r="Y110" s="12">
        <v>2.7</v>
      </c>
      <c r="Z110">
        <v>75</v>
      </c>
      <c r="AA110">
        <v>15</v>
      </c>
      <c r="AB110" s="4">
        <v>10.1</v>
      </c>
      <c r="AC110" s="4">
        <v>4.2</v>
      </c>
      <c r="AD110" s="4">
        <f>100-(100*(AB110-AC110)/AB110)</f>
        <v>41.584158415841586</v>
      </c>
      <c r="AE110" s="4">
        <v>10</v>
      </c>
      <c r="AF110" s="4">
        <v>3.8</v>
      </c>
      <c r="AG110" s="4">
        <f>100-(100*(AE110-AF110)/AE110)</f>
        <v>38</v>
      </c>
      <c r="AH110" s="4">
        <v>10.1</v>
      </c>
      <c r="AI110" s="4">
        <v>3.9</v>
      </c>
      <c r="AJ110" s="4">
        <f>100-(100*(AH110-AI110)/AH110)</f>
        <v>38.613861386138623</v>
      </c>
      <c r="AK110" s="4">
        <v>10</v>
      </c>
      <c r="AL110" s="4">
        <v>4.2</v>
      </c>
      <c r="AM110" s="4">
        <f>100-(100*(AK110-AL110)/AK110)</f>
        <v>42</v>
      </c>
      <c r="AN110" s="4">
        <v>10</v>
      </c>
      <c r="AO110" s="4">
        <v>3.8</v>
      </c>
      <c r="AP110" s="4">
        <f>100-(100*(AN110-AO110)/AN110)</f>
        <v>38</v>
      </c>
      <c r="AQ110" s="4">
        <v>10</v>
      </c>
      <c r="AR110" s="4">
        <v>3.9</v>
      </c>
      <c r="AS110" s="12">
        <f>100-(100*(AQ110-AR110)/AQ110)</f>
        <v>39</v>
      </c>
    </row>
    <row r="111" spans="1:55" x14ac:dyDescent="0.25">
      <c r="A111" s="1"/>
      <c r="B111">
        <v>5</v>
      </c>
      <c r="E111">
        <v>5</v>
      </c>
      <c r="T111">
        <f t="shared" si="1"/>
        <v>0</v>
      </c>
      <c r="U111" s="8"/>
      <c r="V111" s="8"/>
      <c r="W111" s="8"/>
      <c r="X111" s="8"/>
      <c r="Y111" s="12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12"/>
    </row>
    <row r="112" spans="1:55" x14ac:dyDescent="0.25">
      <c r="A112" s="1"/>
      <c r="B112">
        <v>5</v>
      </c>
      <c r="E112">
        <v>6</v>
      </c>
      <c r="T112">
        <f t="shared" si="1"/>
        <v>0</v>
      </c>
      <c r="U112" s="8"/>
      <c r="V112" s="8"/>
      <c r="W112" s="8"/>
      <c r="X112" s="8"/>
      <c r="Y112" s="12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12"/>
    </row>
    <row r="113" spans="1:56" x14ac:dyDescent="0.25">
      <c r="B113">
        <v>5</v>
      </c>
      <c r="E113">
        <v>7</v>
      </c>
      <c r="F113">
        <v>86</v>
      </c>
      <c r="G113">
        <v>62</v>
      </c>
      <c r="H113">
        <v>10</v>
      </c>
      <c r="I113" s="12">
        <v>1.8</v>
      </c>
      <c r="J113">
        <v>0</v>
      </c>
      <c r="K113" s="10">
        <v>10</v>
      </c>
      <c r="L113">
        <v>0</v>
      </c>
      <c r="M113">
        <v>0</v>
      </c>
      <c r="N113">
        <v>10</v>
      </c>
      <c r="O113">
        <v>4</v>
      </c>
      <c r="P113">
        <v>4</v>
      </c>
      <c r="Q113">
        <v>2</v>
      </c>
      <c r="R113">
        <v>0</v>
      </c>
      <c r="S113">
        <v>0</v>
      </c>
      <c r="T113">
        <f t="shared" si="1"/>
        <v>10</v>
      </c>
      <c r="U113" s="8">
        <v>36</v>
      </c>
      <c r="V113" s="8">
        <v>5.0999999999999996</v>
      </c>
      <c r="W113" s="8">
        <v>12</v>
      </c>
      <c r="X113" s="8">
        <v>3.2</v>
      </c>
      <c r="Y113" s="12">
        <v>2.8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12"/>
    </row>
    <row r="114" spans="1:56" x14ac:dyDescent="0.25">
      <c r="B114">
        <v>5</v>
      </c>
      <c r="E114">
        <v>8</v>
      </c>
      <c r="F114">
        <v>56</v>
      </c>
      <c r="G114">
        <v>60</v>
      </c>
      <c r="H114">
        <v>8</v>
      </c>
      <c r="I114" s="12">
        <v>1.6</v>
      </c>
      <c r="J114">
        <v>0</v>
      </c>
      <c r="K114">
        <v>8</v>
      </c>
      <c r="L114">
        <v>0</v>
      </c>
      <c r="M114">
        <v>0</v>
      </c>
      <c r="N114">
        <v>8</v>
      </c>
      <c r="O114">
        <v>1</v>
      </c>
      <c r="P114">
        <v>4</v>
      </c>
      <c r="Q114">
        <v>1</v>
      </c>
      <c r="R114">
        <v>2</v>
      </c>
      <c r="S114">
        <v>0</v>
      </c>
      <c r="T114" s="10">
        <f t="shared" si="1"/>
        <v>8</v>
      </c>
      <c r="U114" s="8">
        <v>37</v>
      </c>
      <c r="V114" s="8">
        <v>3.6</v>
      </c>
      <c r="W114" s="8">
        <v>12</v>
      </c>
      <c r="X114" s="8">
        <v>2.9</v>
      </c>
      <c r="Y114" s="12">
        <v>2.2999999999999998</v>
      </c>
      <c r="Z114">
        <v>20</v>
      </c>
      <c r="AA114">
        <v>40</v>
      </c>
      <c r="AB114" s="4">
        <v>10</v>
      </c>
      <c r="AC114" s="4">
        <v>3.9</v>
      </c>
      <c r="AD114" s="4">
        <f>100-(100*(AB114-AC114)/AB114)</f>
        <v>39</v>
      </c>
      <c r="AE114" s="4">
        <v>10.1</v>
      </c>
      <c r="AF114" s="4">
        <v>4.0999999999999996</v>
      </c>
      <c r="AG114" s="4">
        <f>100-(100*(AE114-AF114)/AE114)</f>
        <v>40.594059405940591</v>
      </c>
      <c r="AH114" s="4">
        <v>10</v>
      </c>
      <c r="AI114" s="4">
        <v>3.5</v>
      </c>
      <c r="AJ114" s="4">
        <f>100-(100*(AH114-AI114)/AH114)</f>
        <v>35</v>
      </c>
      <c r="AK114" s="4">
        <v>10</v>
      </c>
      <c r="AL114" s="4">
        <v>4.2</v>
      </c>
      <c r="AM114" s="4">
        <f>100-(100*(AK114-AL114)/AK114)</f>
        <v>42</v>
      </c>
      <c r="AN114" s="4">
        <v>7.8</v>
      </c>
      <c r="AO114" s="4">
        <v>3.1</v>
      </c>
      <c r="AP114" s="4">
        <f>100-(100*(AN114-AO114)/AN114)</f>
        <v>39.743589743589752</v>
      </c>
      <c r="AQ114" s="4">
        <v>8.6999999999999993</v>
      </c>
      <c r="AR114" s="4">
        <v>3.3</v>
      </c>
      <c r="AS114" s="12">
        <f>100-(100*(AQ114-AR114)/AQ114)</f>
        <v>37.931034482758612</v>
      </c>
    </row>
    <row r="115" spans="1:56" x14ac:dyDescent="0.25">
      <c r="B115">
        <v>5</v>
      </c>
      <c r="E115">
        <v>9</v>
      </c>
      <c r="T115">
        <f t="shared" si="1"/>
        <v>0</v>
      </c>
      <c r="U115" s="8"/>
      <c r="V115" s="8"/>
      <c r="W115" s="8"/>
      <c r="X115" s="8"/>
      <c r="Y115" s="12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12"/>
    </row>
    <row r="116" spans="1:56" x14ac:dyDescent="0.25">
      <c r="B116">
        <v>5</v>
      </c>
      <c r="E116">
        <v>10</v>
      </c>
      <c r="T116">
        <f t="shared" si="1"/>
        <v>0</v>
      </c>
      <c r="U116" s="8"/>
      <c r="V116" s="8"/>
      <c r="W116" s="8"/>
      <c r="X116" s="8"/>
      <c r="Y116" s="12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12"/>
    </row>
    <row r="117" spans="1:56" x14ac:dyDescent="0.25">
      <c r="B117">
        <v>5</v>
      </c>
      <c r="E117">
        <v>11</v>
      </c>
      <c r="T117">
        <f t="shared" si="1"/>
        <v>0</v>
      </c>
      <c r="U117" s="8"/>
      <c r="V117" s="8"/>
      <c r="W117" s="8"/>
      <c r="X117" s="8"/>
      <c r="Y117" s="12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12"/>
    </row>
    <row r="118" spans="1:56" x14ac:dyDescent="0.25">
      <c r="B118">
        <v>5</v>
      </c>
      <c r="E118">
        <v>12</v>
      </c>
      <c r="F118">
        <v>110</v>
      </c>
      <c r="G118">
        <v>110</v>
      </c>
      <c r="H118">
        <v>10</v>
      </c>
      <c r="I118" s="12">
        <v>5</v>
      </c>
      <c r="J118">
        <v>0</v>
      </c>
      <c r="K118">
        <v>11</v>
      </c>
      <c r="L118">
        <v>0</v>
      </c>
      <c r="M118">
        <v>0</v>
      </c>
      <c r="N118">
        <v>10</v>
      </c>
      <c r="O118">
        <v>2</v>
      </c>
      <c r="P118">
        <v>8</v>
      </c>
      <c r="Q118">
        <v>0</v>
      </c>
      <c r="R118">
        <v>0</v>
      </c>
      <c r="S118">
        <v>0</v>
      </c>
      <c r="T118">
        <f t="shared" si="1"/>
        <v>10</v>
      </c>
      <c r="U118" s="8">
        <v>59</v>
      </c>
      <c r="V118" s="8">
        <v>5.3</v>
      </c>
      <c r="W118" s="8">
        <v>23</v>
      </c>
      <c r="X118" s="8">
        <v>3.9</v>
      </c>
      <c r="Y118" s="12">
        <v>5.6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12"/>
    </row>
    <row r="119" spans="1:56" x14ac:dyDescent="0.25">
      <c r="B119">
        <v>5</v>
      </c>
      <c r="E119">
        <v>13</v>
      </c>
      <c r="F119">
        <v>119</v>
      </c>
      <c r="G119">
        <v>90</v>
      </c>
      <c r="H119">
        <v>9</v>
      </c>
      <c r="I119" s="12">
        <v>3.6</v>
      </c>
      <c r="J119">
        <v>0</v>
      </c>
      <c r="K119">
        <v>12</v>
      </c>
      <c r="L119">
        <v>1</v>
      </c>
      <c r="M119">
        <v>0</v>
      </c>
      <c r="N119">
        <v>11</v>
      </c>
      <c r="O119">
        <v>3</v>
      </c>
      <c r="P119">
        <v>5</v>
      </c>
      <c r="Q119">
        <v>0</v>
      </c>
      <c r="R119">
        <v>1</v>
      </c>
      <c r="S119">
        <v>2</v>
      </c>
      <c r="T119">
        <f t="shared" si="1"/>
        <v>11</v>
      </c>
      <c r="U119" s="8">
        <v>52</v>
      </c>
      <c r="V119" s="8">
        <v>5.3</v>
      </c>
      <c r="W119" s="8">
        <v>16</v>
      </c>
      <c r="X119" s="8">
        <v>5</v>
      </c>
      <c r="Y119" s="12">
        <v>3.9</v>
      </c>
      <c r="Z119">
        <v>2.5</v>
      </c>
      <c r="AA119">
        <v>40</v>
      </c>
      <c r="AB119" s="4">
        <v>10</v>
      </c>
      <c r="AC119" s="4">
        <v>2.8</v>
      </c>
      <c r="AD119" s="4">
        <f>100-(100*(AB119-AC119)/AB119)</f>
        <v>28</v>
      </c>
      <c r="AE119" s="4">
        <v>10</v>
      </c>
      <c r="AF119" s="4">
        <v>3.8</v>
      </c>
      <c r="AG119" s="4">
        <f>100-(100*(AE119-AF119)/AE119)</f>
        <v>38</v>
      </c>
      <c r="AH119" s="4">
        <v>10.1</v>
      </c>
      <c r="AI119" s="4">
        <v>3.8</v>
      </c>
      <c r="AJ119" s="4">
        <f>100-(100*(AH119-AI119)/AH119)</f>
        <v>37.623762376237622</v>
      </c>
      <c r="AK119" s="4">
        <v>10</v>
      </c>
      <c r="AL119" s="4">
        <v>4.2</v>
      </c>
      <c r="AM119" s="4">
        <f>100-(100*(AK119-AL119)/AK119)</f>
        <v>42</v>
      </c>
      <c r="AN119" s="4">
        <v>10</v>
      </c>
      <c r="AO119" s="4">
        <v>4.2</v>
      </c>
      <c r="AP119" s="4">
        <f>100-(100*(AN119-AO119)/AN119)</f>
        <v>42</v>
      </c>
      <c r="AQ119" s="4">
        <v>10.1</v>
      </c>
      <c r="AR119" s="4">
        <v>4.3</v>
      </c>
      <c r="AS119" s="12">
        <f>100-(100*(AQ119-AR119)/AQ119)</f>
        <v>42.574257425742573</v>
      </c>
    </row>
    <row r="120" spans="1:56" x14ac:dyDescent="0.25">
      <c r="B120">
        <v>5</v>
      </c>
      <c r="E120">
        <v>14</v>
      </c>
      <c r="F120">
        <v>70</v>
      </c>
      <c r="G120">
        <v>95</v>
      </c>
      <c r="H120">
        <v>9</v>
      </c>
      <c r="I120" s="12">
        <v>1.1000000000000001</v>
      </c>
      <c r="J120">
        <v>0</v>
      </c>
      <c r="K120">
        <v>6</v>
      </c>
      <c r="L120">
        <v>2</v>
      </c>
      <c r="M120">
        <v>0</v>
      </c>
      <c r="N120">
        <v>5</v>
      </c>
      <c r="O120">
        <v>0</v>
      </c>
      <c r="P120">
        <v>3</v>
      </c>
      <c r="Q120">
        <v>0</v>
      </c>
      <c r="R120">
        <v>2</v>
      </c>
      <c r="S120">
        <v>0</v>
      </c>
      <c r="T120">
        <f t="shared" si="1"/>
        <v>5</v>
      </c>
      <c r="U120" s="8">
        <v>42</v>
      </c>
      <c r="V120" s="8">
        <v>5.8</v>
      </c>
      <c r="W120" s="8">
        <v>19</v>
      </c>
      <c r="X120" s="8">
        <v>3.9</v>
      </c>
      <c r="Y120" s="12">
        <v>1.9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12"/>
    </row>
    <row r="121" spans="1:56" x14ac:dyDescent="0.25">
      <c r="B121">
        <v>5</v>
      </c>
      <c r="E121">
        <v>15</v>
      </c>
      <c r="T121">
        <f t="shared" si="1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12"/>
    </row>
    <row r="122" spans="1:56" x14ac:dyDescent="0.25">
      <c r="B122">
        <v>5</v>
      </c>
      <c r="E122">
        <v>16</v>
      </c>
      <c r="F122">
        <v>100</v>
      </c>
      <c r="G122">
        <v>90</v>
      </c>
      <c r="H122">
        <v>8</v>
      </c>
      <c r="I122" s="12">
        <v>1.4</v>
      </c>
      <c r="J122">
        <v>0</v>
      </c>
      <c r="K122">
        <v>5</v>
      </c>
      <c r="L122">
        <v>2</v>
      </c>
      <c r="M122">
        <v>0</v>
      </c>
      <c r="N122">
        <v>4</v>
      </c>
      <c r="O122">
        <v>3</v>
      </c>
      <c r="P122">
        <v>1</v>
      </c>
      <c r="Q122">
        <v>0</v>
      </c>
      <c r="R122">
        <v>0</v>
      </c>
      <c r="S122">
        <v>0</v>
      </c>
      <c r="T122">
        <f t="shared" si="1"/>
        <v>4</v>
      </c>
      <c r="U122" s="8">
        <v>53</v>
      </c>
      <c r="V122" s="8">
        <v>6.2</v>
      </c>
      <c r="W122" s="8">
        <v>26</v>
      </c>
      <c r="X122" s="8">
        <v>3.9</v>
      </c>
      <c r="Y122" s="12">
        <v>1.7</v>
      </c>
      <c r="Z122">
        <v>15</v>
      </c>
      <c r="AA122">
        <v>10</v>
      </c>
      <c r="AB122" s="4">
        <v>10</v>
      </c>
      <c r="AC122" s="4">
        <v>3.6</v>
      </c>
      <c r="AD122" s="4">
        <f>100-(100*(AB122-AC122)/AB122)</f>
        <v>36</v>
      </c>
      <c r="AE122" s="4">
        <v>10</v>
      </c>
      <c r="AF122" s="4">
        <v>3.4</v>
      </c>
      <c r="AG122" s="4">
        <f>100-(100*(AE122-AF122)/AE122)</f>
        <v>34</v>
      </c>
      <c r="AH122" s="4">
        <v>10</v>
      </c>
      <c r="AI122" s="4">
        <v>3.1</v>
      </c>
      <c r="AJ122" s="4">
        <f>100-(100*(AH122-AI122)/AH122)</f>
        <v>31</v>
      </c>
      <c r="AK122" s="4">
        <v>10</v>
      </c>
      <c r="AL122" s="4">
        <v>3.8</v>
      </c>
      <c r="AM122" s="4">
        <f>100-(100*(AK122-AL122)/AK122)</f>
        <v>38</v>
      </c>
      <c r="AN122" s="4">
        <v>10</v>
      </c>
      <c r="AO122" s="4">
        <v>3.4</v>
      </c>
      <c r="AP122" s="4">
        <f>100-(100*(AN122-AO122)/AN122)</f>
        <v>34</v>
      </c>
      <c r="AQ122" s="4">
        <v>10</v>
      </c>
      <c r="AR122" s="4">
        <v>4.0999999999999996</v>
      </c>
      <c r="AS122" s="12">
        <f>100-(100*(AQ122-AR122)/AQ122)</f>
        <v>41</v>
      </c>
    </row>
    <row r="123" spans="1:56" x14ac:dyDescent="0.25">
      <c r="B123">
        <v>5</v>
      </c>
      <c r="E123">
        <v>17</v>
      </c>
      <c r="F123">
        <v>70</v>
      </c>
      <c r="G123">
        <v>80</v>
      </c>
      <c r="H123">
        <v>14</v>
      </c>
      <c r="I123" s="12">
        <v>0.8</v>
      </c>
      <c r="J123">
        <v>0</v>
      </c>
      <c r="K123">
        <v>8</v>
      </c>
      <c r="L123">
        <v>2</v>
      </c>
      <c r="M123">
        <v>0</v>
      </c>
      <c r="N123">
        <v>8</v>
      </c>
      <c r="O123">
        <v>2</v>
      </c>
      <c r="P123">
        <v>2</v>
      </c>
      <c r="Q123">
        <v>1</v>
      </c>
      <c r="R123">
        <v>0</v>
      </c>
      <c r="S123">
        <v>3</v>
      </c>
      <c r="T123">
        <f t="shared" si="1"/>
        <v>8</v>
      </c>
      <c r="U123" s="8">
        <v>29</v>
      </c>
      <c r="V123" s="8">
        <v>4.3</v>
      </c>
      <c r="W123" s="8">
        <v>11</v>
      </c>
      <c r="X123" s="8">
        <v>3.2</v>
      </c>
      <c r="Y123" s="12">
        <v>1.7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12"/>
    </row>
    <row r="124" spans="1:56" x14ac:dyDescent="0.25">
      <c r="B124">
        <v>5</v>
      </c>
      <c r="E124">
        <v>18</v>
      </c>
      <c r="T124">
        <f t="shared" si="1"/>
        <v>0</v>
      </c>
      <c r="U124" s="8"/>
      <c r="V124" s="8"/>
      <c r="W124" s="8"/>
      <c r="X124" s="8"/>
      <c r="Y124" s="12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12"/>
    </row>
    <row r="125" spans="1:56" x14ac:dyDescent="0.25">
      <c r="B125">
        <v>5</v>
      </c>
      <c r="E125">
        <v>19</v>
      </c>
      <c r="F125">
        <v>57</v>
      </c>
      <c r="G125">
        <v>79</v>
      </c>
      <c r="H125">
        <v>12</v>
      </c>
      <c r="I125" s="12">
        <v>0.2</v>
      </c>
      <c r="J125">
        <v>0</v>
      </c>
      <c r="K125">
        <v>10</v>
      </c>
      <c r="L125">
        <v>0</v>
      </c>
      <c r="M125">
        <v>0</v>
      </c>
      <c r="N125">
        <v>9</v>
      </c>
      <c r="O125">
        <v>1</v>
      </c>
      <c r="P125">
        <v>1</v>
      </c>
      <c r="Q125">
        <v>1</v>
      </c>
      <c r="R125">
        <v>2</v>
      </c>
      <c r="S125">
        <v>4</v>
      </c>
      <c r="T125">
        <f t="shared" si="1"/>
        <v>9</v>
      </c>
      <c r="U125" s="8">
        <v>24</v>
      </c>
      <c r="V125" s="8">
        <v>3.6</v>
      </c>
      <c r="W125" s="8">
        <v>8</v>
      </c>
      <c r="X125" s="8">
        <v>2.2999999999999998</v>
      </c>
      <c r="Y125" s="12">
        <v>0.8</v>
      </c>
      <c r="Z125">
        <v>30</v>
      </c>
      <c r="AA125">
        <v>20</v>
      </c>
      <c r="AB125" s="4">
        <v>10</v>
      </c>
      <c r="AC125" s="4">
        <v>3.2</v>
      </c>
      <c r="AD125" s="4">
        <f>100-(100*(AB125-AC125)/AB125)</f>
        <v>32</v>
      </c>
      <c r="AE125" s="4">
        <v>10</v>
      </c>
      <c r="AF125" s="4">
        <v>3.6</v>
      </c>
      <c r="AG125" s="4">
        <f>100-(100*(AE125-AF125)/AE125)</f>
        <v>36</v>
      </c>
      <c r="AH125" s="4">
        <v>7.2</v>
      </c>
      <c r="AI125" s="4">
        <v>1.8</v>
      </c>
      <c r="AJ125" s="4">
        <f>100-(100*(AH125-AI125)/AH125)</f>
        <v>25</v>
      </c>
      <c r="AK125" s="4">
        <v>4.8</v>
      </c>
      <c r="AL125" s="4">
        <v>1.3</v>
      </c>
      <c r="AM125" s="4">
        <f>100-(100*(AK125-AL125)/AK125)</f>
        <v>27.083333333333329</v>
      </c>
      <c r="AN125" s="4">
        <v>4</v>
      </c>
      <c r="AO125" s="4">
        <v>1</v>
      </c>
      <c r="AP125" s="4">
        <f>100-(100*(AN125-AO125)/AN125)</f>
        <v>25</v>
      </c>
      <c r="AQ125" s="4">
        <v>3.9</v>
      </c>
      <c r="AR125" s="4">
        <v>0.1</v>
      </c>
      <c r="AS125" s="12">
        <f>100-(100*(AQ125-AR125)/AQ125)</f>
        <v>2.564102564102555</v>
      </c>
      <c r="BD125" t="s">
        <v>39</v>
      </c>
    </row>
    <row r="126" spans="1:56" x14ac:dyDescent="0.25">
      <c r="B126">
        <v>5</v>
      </c>
      <c r="E126">
        <v>20</v>
      </c>
      <c r="F126">
        <v>94</v>
      </c>
      <c r="G126">
        <v>90</v>
      </c>
      <c r="H126">
        <v>7</v>
      </c>
      <c r="I126" s="12">
        <v>0.2</v>
      </c>
      <c r="J126">
        <v>0</v>
      </c>
      <c r="K126">
        <v>11</v>
      </c>
      <c r="L126">
        <v>0</v>
      </c>
      <c r="M126">
        <v>0</v>
      </c>
      <c r="N126">
        <v>6</v>
      </c>
      <c r="O126">
        <v>0</v>
      </c>
      <c r="P126">
        <v>1</v>
      </c>
      <c r="Q126">
        <v>0</v>
      </c>
      <c r="R126">
        <v>1</v>
      </c>
      <c r="S126">
        <v>4</v>
      </c>
      <c r="T126">
        <f t="shared" si="1"/>
        <v>6</v>
      </c>
      <c r="U126" s="8">
        <v>17</v>
      </c>
      <c r="V126" s="8">
        <v>5.3</v>
      </c>
      <c r="W126" s="8">
        <v>7</v>
      </c>
      <c r="X126" s="8">
        <v>2.2000000000000002</v>
      </c>
      <c r="Y126" s="12">
        <v>0.7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12"/>
      <c r="BD126" t="s">
        <v>39</v>
      </c>
    </row>
    <row r="127" spans="1:56" x14ac:dyDescent="0.25">
      <c r="T127">
        <f t="shared" si="1"/>
        <v>0</v>
      </c>
      <c r="U127" s="8"/>
      <c r="V127" s="8"/>
      <c r="W127" s="8"/>
      <c r="X127" s="8"/>
      <c r="Y127" s="12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12"/>
    </row>
    <row r="128" spans="1:56" x14ac:dyDescent="0.25">
      <c r="A128" t="s">
        <v>5</v>
      </c>
      <c r="B128">
        <v>2</v>
      </c>
      <c r="C128">
        <v>4</v>
      </c>
      <c r="D128">
        <v>2</v>
      </c>
      <c r="E128">
        <v>1</v>
      </c>
      <c r="F128">
        <v>46</v>
      </c>
      <c r="G128">
        <v>90</v>
      </c>
      <c r="H128">
        <v>23</v>
      </c>
      <c r="I128" s="12">
        <v>1.5</v>
      </c>
      <c r="J128">
        <v>0</v>
      </c>
      <c r="K128">
        <v>4</v>
      </c>
      <c r="L128">
        <v>3</v>
      </c>
      <c r="M128">
        <v>0</v>
      </c>
      <c r="N128">
        <v>4</v>
      </c>
      <c r="O128">
        <v>0</v>
      </c>
      <c r="P128">
        <v>3</v>
      </c>
      <c r="Q128">
        <v>0</v>
      </c>
      <c r="R128">
        <v>0</v>
      </c>
      <c r="S128">
        <v>1</v>
      </c>
      <c r="T128">
        <f t="shared" si="1"/>
        <v>4</v>
      </c>
      <c r="U128" s="8">
        <v>30</v>
      </c>
      <c r="V128" s="8">
        <v>5.9</v>
      </c>
      <c r="W128" s="8">
        <v>12</v>
      </c>
      <c r="X128" s="8">
        <v>4.8</v>
      </c>
      <c r="Y128" s="12">
        <v>1.3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12"/>
      <c r="AT128" s="8">
        <v>3000.5</v>
      </c>
      <c r="AU128" s="8">
        <v>287.60000000000002</v>
      </c>
      <c r="AV128" s="4">
        <f>AT128/(AT128-AU128)</f>
        <v>1.1060120166611376</v>
      </c>
      <c r="AW128" s="8">
        <v>3000.4</v>
      </c>
      <c r="AX128" s="8">
        <v>290.5</v>
      </c>
      <c r="AY128" s="4">
        <f>AW128/(AW128-AX128)</f>
        <v>1.1071995276578472</v>
      </c>
      <c r="AZ128" s="8">
        <v>3000.2</v>
      </c>
      <c r="BA128" s="8">
        <v>299.2</v>
      </c>
      <c r="BB128" s="4">
        <f>AZ128/(AZ128-BA128)</f>
        <v>1.1107737874861161</v>
      </c>
      <c r="BC128" s="4">
        <f>(AV128+AY128+BB128)/3</f>
        <v>1.1079951106017003</v>
      </c>
    </row>
    <row r="129" spans="2:45" x14ac:dyDescent="0.25">
      <c r="B129">
        <v>2</v>
      </c>
      <c r="E129">
        <v>2</v>
      </c>
      <c r="I129" s="12">
        <v>1.99</v>
      </c>
      <c r="J129">
        <v>0</v>
      </c>
      <c r="T129">
        <f t="shared" si="1"/>
        <v>0</v>
      </c>
      <c r="U129" s="8"/>
      <c r="V129" s="8"/>
      <c r="W129" s="8"/>
      <c r="X129" s="8"/>
      <c r="Y129" s="12">
        <v>1.9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12"/>
    </row>
    <row r="130" spans="2:45" x14ac:dyDescent="0.25">
      <c r="B130">
        <v>2</v>
      </c>
      <c r="E130">
        <v>3</v>
      </c>
      <c r="I130" s="12">
        <v>1.25</v>
      </c>
      <c r="J130">
        <v>0</v>
      </c>
      <c r="T130">
        <f t="shared" si="1"/>
        <v>0</v>
      </c>
      <c r="U130" s="8"/>
      <c r="V130" s="8"/>
      <c r="W130" s="8"/>
      <c r="X130" s="8"/>
      <c r="Y130" s="12">
        <v>1.23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12"/>
    </row>
    <row r="131" spans="2:45" x14ac:dyDescent="0.25">
      <c r="B131">
        <v>2</v>
      </c>
      <c r="E131">
        <v>4</v>
      </c>
      <c r="F131">
        <v>49</v>
      </c>
      <c r="G131">
        <v>71</v>
      </c>
      <c r="H131">
        <v>18</v>
      </c>
      <c r="I131" s="12">
        <v>2.2999999999999998</v>
      </c>
      <c r="J131">
        <v>0</v>
      </c>
      <c r="K131">
        <v>5</v>
      </c>
      <c r="L131">
        <v>7</v>
      </c>
      <c r="M131">
        <v>0</v>
      </c>
      <c r="N131">
        <v>5</v>
      </c>
      <c r="O131">
        <v>0</v>
      </c>
      <c r="P131">
        <v>4</v>
      </c>
      <c r="Q131">
        <v>0</v>
      </c>
      <c r="R131">
        <v>0</v>
      </c>
      <c r="S131">
        <v>1</v>
      </c>
      <c r="T131">
        <f t="shared" si="1"/>
        <v>5</v>
      </c>
      <c r="U131" s="8">
        <v>27</v>
      </c>
      <c r="V131" s="8">
        <v>6.9</v>
      </c>
      <c r="W131" s="8">
        <v>8</v>
      </c>
      <c r="X131" s="8">
        <v>5.0999999999999996</v>
      </c>
      <c r="Y131" s="12">
        <v>2.2999999999999998</v>
      </c>
      <c r="Z131">
        <v>20</v>
      </c>
      <c r="AA131">
        <v>30</v>
      </c>
      <c r="AB131" s="6">
        <v>10.1098</v>
      </c>
      <c r="AC131" s="6">
        <v>3.7791999999999999</v>
      </c>
      <c r="AD131" s="4">
        <f>100-(100*(AB131-AC131)/AB131)</f>
        <v>37.381550574689896</v>
      </c>
      <c r="AE131" s="6">
        <v>10.011100000000001</v>
      </c>
      <c r="AF131" s="6">
        <v>3.6032999999999999</v>
      </c>
      <c r="AG131" s="4">
        <f>100-(100*(AE131-AF131)/AE131)</f>
        <v>35.993047717034088</v>
      </c>
      <c r="AH131" s="6">
        <v>10.0139</v>
      </c>
      <c r="AI131" s="6">
        <v>3.6829999999999998</v>
      </c>
      <c r="AJ131" s="4">
        <f>100-(100*(AH131-AI131)/AH131)</f>
        <v>36.778877360468954</v>
      </c>
      <c r="AK131" s="6">
        <v>10.114000000000001</v>
      </c>
      <c r="AL131" s="6">
        <v>4.0983000000000001</v>
      </c>
      <c r="AM131" s="4">
        <f>100-(100*(AK131-AL131)/AK131)</f>
        <v>40.521059916946804</v>
      </c>
      <c r="AN131" s="6">
        <v>10.149900000000001</v>
      </c>
      <c r="AO131" s="6">
        <v>4.1333000000000002</v>
      </c>
      <c r="AP131" s="4">
        <f>100-(100*(AN131-AO131)/AN131)</f>
        <v>40.722568695258076</v>
      </c>
      <c r="AQ131" s="6">
        <v>10.1104</v>
      </c>
      <c r="AR131" s="6">
        <v>3.8033000000000001</v>
      </c>
      <c r="AS131" s="12">
        <f>100-(100*(AQ131-AR131)/AQ131)</f>
        <v>37.617700585535687</v>
      </c>
    </row>
    <row r="132" spans="2:45" x14ac:dyDescent="0.25">
      <c r="B132">
        <v>2</v>
      </c>
      <c r="E132">
        <v>5</v>
      </c>
      <c r="I132" s="12">
        <v>1.25</v>
      </c>
      <c r="J132">
        <v>0</v>
      </c>
      <c r="T132">
        <f t="shared" ref="T132:T195" si="2">SUM(O132:S132)</f>
        <v>0</v>
      </c>
      <c r="U132" s="8"/>
      <c r="V132" s="8"/>
      <c r="W132" s="8"/>
      <c r="X132" s="8"/>
      <c r="Y132" s="12">
        <v>0.92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12"/>
    </row>
    <row r="133" spans="2:45" x14ac:dyDescent="0.25">
      <c r="B133">
        <v>2</v>
      </c>
      <c r="E133">
        <v>6</v>
      </c>
      <c r="I133" s="12">
        <v>5.88</v>
      </c>
      <c r="J133">
        <v>0</v>
      </c>
      <c r="T133">
        <f t="shared" si="2"/>
        <v>0</v>
      </c>
      <c r="U133" s="8"/>
      <c r="V133" s="8"/>
      <c r="W133" s="8"/>
      <c r="X133" s="8"/>
      <c r="Y133" s="12">
        <v>5.75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12"/>
    </row>
    <row r="134" spans="2:45" x14ac:dyDescent="0.25">
      <c r="B134">
        <v>2</v>
      </c>
      <c r="E134">
        <v>7</v>
      </c>
      <c r="I134" s="12">
        <v>6.32</v>
      </c>
      <c r="J134">
        <v>0</v>
      </c>
      <c r="T134">
        <f t="shared" si="2"/>
        <v>0</v>
      </c>
      <c r="U134" s="8"/>
      <c r="V134" s="8"/>
      <c r="W134" s="8"/>
      <c r="X134" s="8"/>
      <c r="Y134" s="12">
        <v>6.1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12"/>
    </row>
    <row r="135" spans="2:45" x14ac:dyDescent="0.25">
      <c r="B135">
        <v>2</v>
      </c>
      <c r="E135">
        <v>8</v>
      </c>
      <c r="F135">
        <v>72</v>
      </c>
      <c r="G135">
        <v>104</v>
      </c>
      <c r="H135">
        <v>20</v>
      </c>
      <c r="I135" s="12">
        <v>7.1</v>
      </c>
      <c r="J135">
        <v>0</v>
      </c>
      <c r="K135">
        <v>14</v>
      </c>
      <c r="L135">
        <v>0</v>
      </c>
      <c r="M135">
        <v>0</v>
      </c>
      <c r="N135">
        <v>14</v>
      </c>
      <c r="O135">
        <v>0</v>
      </c>
      <c r="P135">
        <v>9</v>
      </c>
      <c r="Q135">
        <v>0</v>
      </c>
      <c r="R135">
        <v>0</v>
      </c>
      <c r="S135">
        <v>5</v>
      </c>
      <c r="T135">
        <f t="shared" si="2"/>
        <v>14</v>
      </c>
      <c r="U135" s="8">
        <v>42</v>
      </c>
      <c r="V135" s="8">
        <v>6.4</v>
      </c>
      <c r="W135" s="8">
        <v>8</v>
      </c>
      <c r="X135" s="8">
        <v>3.9</v>
      </c>
      <c r="Y135" s="12">
        <v>7.1</v>
      </c>
      <c r="Z135">
        <v>50</v>
      </c>
      <c r="AA135">
        <v>75</v>
      </c>
      <c r="AB135" s="6">
        <v>10.3574</v>
      </c>
      <c r="AC135" s="6">
        <v>4.2854999999999999</v>
      </c>
      <c r="AD135" s="4">
        <f>100-(100*(AB135-AC135)/AB135)</f>
        <v>41.376214107787668</v>
      </c>
      <c r="AE135" s="6">
        <v>9.7959999999999994</v>
      </c>
      <c r="AF135" s="6">
        <v>3.6819000000000002</v>
      </c>
      <c r="AG135" s="4">
        <f>100-(100*(AE135-AF135)/AE135)</f>
        <v>37.585749285422629</v>
      </c>
      <c r="AH135" s="6">
        <v>10.0413</v>
      </c>
      <c r="AI135" s="6">
        <v>3.8184999999999998</v>
      </c>
      <c r="AJ135" s="4">
        <f>100-(100*(AH135-AI135)/AH135)</f>
        <v>38.027944588848058</v>
      </c>
      <c r="AK135" s="6">
        <v>10.107100000000001</v>
      </c>
      <c r="AL135" s="6">
        <v>4.0804</v>
      </c>
      <c r="AM135" s="4">
        <f>100-(100*(AK135-AL135)/AK135)</f>
        <v>40.37161995033194</v>
      </c>
      <c r="AN135" s="6">
        <v>10.073399999999999</v>
      </c>
      <c r="AO135" s="6">
        <v>4.2066999999999997</v>
      </c>
      <c r="AP135" s="4">
        <f>100-(100*(AN135-AO135)/AN135)</f>
        <v>41.760478090813429</v>
      </c>
      <c r="AQ135" s="6">
        <v>10.005000000000001</v>
      </c>
      <c r="AR135" s="6">
        <v>4.0602999999999998</v>
      </c>
      <c r="AS135" s="12">
        <f>100-(100*(AQ135-AR135)/AQ135)</f>
        <v>40.582708645677151</v>
      </c>
    </row>
    <row r="136" spans="2:45" x14ac:dyDescent="0.25">
      <c r="B136">
        <v>2</v>
      </c>
      <c r="E136">
        <v>9</v>
      </c>
      <c r="F136">
        <v>42</v>
      </c>
      <c r="G136">
        <v>80</v>
      </c>
      <c r="H136">
        <v>26</v>
      </c>
      <c r="I136" s="12">
        <v>3.9</v>
      </c>
      <c r="J136">
        <v>0</v>
      </c>
      <c r="K136">
        <v>8</v>
      </c>
      <c r="L136">
        <v>0</v>
      </c>
      <c r="M136">
        <v>0</v>
      </c>
      <c r="N136">
        <v>8</v>
      </c>
      <c r="O136">
        <v>0</v>
      </c>
      <c r="P136">
        <v>7</v>
      </c>
      <c r="Q136">
        <v>1</v>
      </c>
      <c r="R136">
        <v>0</v>
      </c>
      <c r="S136">
        <v>0</v>
      </c>
      <c r="T136">
        <f t="shared" si="2"/>
        <v>8</v>
      </c>
      <c r="U136" s="8">
        <v>36</v>
      </c>
      <c r="V136" s="8">
        <v>7.8</v>
      </c>
      <c r="W136" s="8">
        <v>10</v>
      </c>
      <c r="X136" s="8">
        <v>4.0999999999999996</v>
      </c>
      <c r="Y136" s="12">
        <v>3.9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12"/>
    </row>
    <row r="137" spans="2:45" x14ac:dyDescent="0.25">
      <c r="B137">
        <v>2</v>
      </c>
      <c r="E137">
        <v>10</v>
      </c>
      <c r="F137">
        <v>53</v>
      </c>
      <c r="G137">
        <v>70</v>
      </c>
      <c r="H137">
        <v>25</v>
      </c>
      <c r="I137" s="12">
        <v>5.2</v>
      </c>
      <c r="J137">
        <v>0</v>
      </c>
      <c r="K137">
        <v>14</v>
      </c>
      <c r="L137">
        <v>0</v>
      </c>
      <c r="M137">
        <v>0</v>
      </c>
      <c r="N137">
        <v>14</v>
      </c>
      <c r="O137">
        <v>2</v>
      </c>
      <c r="P137">
        <v>9</v>
      </c>
      <c r="Q137">
        <v>0</v>
      </c>
      <c r="R137">
        <v>0</v>
      </c>
      <c r="S137">
        <v>3</v>
      </c>
      <c r="T137">
        <f t="shared" si="2"/>
        <v>14</v>
      </c>
      <c r="U137" s="8">
        <v>38</v>
      </c>
      <c r="V137" s="8">
        <v>5.3</v>
      </c>
      <c r="W137" s="8">
        <v>6</v>
      </c>
      <c r="X137" s="8">
        <v>3.2</v>
      </c>
      <c r="Y137" s="12">
        <v>4.8</v>
      </c>
      <c r="Z137">
        <v>50</v>
      </c>
      <c r="AA137">
        <v>50</v>
      </c>
      <c r="AB137" s="6">
        <v>10.2545</v>
      </c>
      <c r="AC137" s="6">
        <v>4.1881000000000004</v>
      </c>
      <c r="AD137" s="4">
        <f>100-(100*(AB137-AC137)/AB137)</f>
        <v>40.841581744599935</v>
      </c>
      <c r="AE137" s="6">
        <v>10.2584</v>
      </c>
      <c r="AF137" s="6">
        <v>4.1669</v>
      </c>
      <c r="AG137" s="4">
        <f>100-(100*(AE137-AF137)/AE137)</f>
        <v>40.619394837401543</v>
      </c>
      <c r="AH137" s="6">
        <v>10.0336</v>
      </c>
      <c r="AI137" s="6">
        <v>4.0704000000000002</v>
      </c>
      <c r="AJ137" s="4">
        <f>100-(100*(AH137-AI137)/AH137)</f>
        <v>40.56769255302185</v>
      </c>
      <c r="AK137" s="6">
        <v>9.4273000000000007</v>
      </c>
      <c r="AL137" s="6">
        <v>3.8565</v>
      </c>
      <c r="AM137" s="4">
        <f>100-(100*(AK137-AL137)/AK137)</f>
        <v>40.907789080648755</v>
      </c>
      <c r="AN137" s="6">
        <v>7.7442000000000002</v>
      </c>
      <c r="AO137" s="6">
        <v>3.0920000000000001</v>
      </c>
      <c r="AP137" s="4">
        <f>100-(100*(AN137-AO137)/AN137)</f>
        <v>39.926654786808193</v>
      </c>
      <c r="AQ137" s="6">
        <v>10.164400000000001</v>
      </c>
      <c r="AR137" s="6">
        <v>4.0857999999999999</v>
      </c>
      <c r="AS137" s="12">
        <f>100-(100*(AQ137-AR137)/AQ137)</f>
        <v>40.19715871079454</v>
      </c>
    </row>
    <row r="138" spans="2:45" x14ac:dyDescent="0.25">
      <c r="B138">
        <v>2</v>
      </c>
      <c r="E138">
        <v>11</v>
      </c>
      <c r="F138">
        <v>50</v>
      </c>
      <c r="G138">
        <v>69</v>
      </c>
      <c r="H138">
        <v>26</v>
      </c>
      <c r="I138" s="12">
        <v>2.2000000000000002</v>
      </c>
      <c r="J138">
        <v>0</v>
      </c>
      <c r="K138">
        <v>8</v>
      </c>
      <c r="L138">
        <v>3</v>
      </c>
      <c r="M138">
        <v>0</v>
      </c>
      <c r="N138">
        <v>7</v>
      </c>
      <c r="O138">
        <v>0</v>
      </c>
      <c r="P138">
        <v>5</v>
      </c>
      <c r="Q138">
        <v>0</v>
      </c>
      <c r="R138">
        <v>0</v>
      </c>
      <c r="S138">
        <v>2</v>
      </c>
      <c r="T138">
        <f t="shared" si="2"/>
        <v>7</v>
      </c>
      <c r="U138" s="8">
        <v>35</v>
      </c>
      <c r="V138" s="8">
        <v>6.1</v>
      </c>
      <c r="W138" s="8">
        <v>12</v>
      </c>
      <c r="X138" s="8">
        <v>3</v>
      </c>
      <c r="Y138" s="12">
        <v>1.95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12"/>
    </row>
    <row r="139" spans="2:45" x14ac:dyDescent="0.25">
      <c r="B139">
        <v>2</v>
      </c>
      <c r="E139">
        <v>12</v>
      </c>
      <c r="F139">
        <v>30</v>
      </c>
      <c r="G139">
        <v>83</v>
      </c>
      <c r="H139">
        <v>18</v>
      </c>
      <c r="I139" s="12">
        <v>1.8</v>
      </c>
      <c r="J139">
        <v>0</v>
      </c>
      <c r="K139">
        <v>7</v>
      </c>
      <c r="L139">
        <v>1</v>
      </c>
      <c r="M139">
        <v>0</v>
      </c>
      <c r="N139">
        <v>6</v>
      </c>
      <c r="O139">
        <v>0</v>
      </c>
      <c r="P139">
        <v>2</v>
      </c>
      <c r="Q139">
        <v>0</v>
      </c>
      <c r="R139">
        <v>0</v>
      </c>
      <c r="S139" s="10">
        <v>4</v>
      </c>
      <c r="T139">
        <f t="shared" si="2"/>
        <v>6</v>
      </c>
      <c r="U139" s="8">
        <v>39</v>
      </c>
      <c r="V139" s="8">
        <v>5.8</v>
      </c>
      <c r="W139" s="8">
        <v>4.5</v>
      </c>
      <c r="X139" s="8">
        <v>3.1</v>
      </c>
      <c r="Y139" s="12">
        <v>1.8</v>
      </c>
      <c r="Z139">
        <v>50</v>
      </c>
      <c r="AA139">
        <v>40</v>
      </c>
      <c r="AB139" s="6">
        <v>10.293900000000001</v>
      </c>
      <c r="AC139" s="6">
        <v>3.8532000000000002</v>
      </c>
      <c r="AD139" s="4">
        <f>100-(100*(AB139-AC139)/AB139)</f>
        <v>37.431877131116487</v>
      </c>
      <c r="AE139" s="6">
        <v>10.446999999999999</v>
      </c>
      <c r="AF139" s="6">
        <v>3.9733000000000001</v>
      </c>
      <c r="AG139" s="4">
        <f>100-(100*(AE139-AF139)/AE139)</f>
        <v>38.03292811333398</v>
      </c>
      <c r="AH139" s="6">
        <v>10.0913</v>
      </c>
      <c r="AI139" s="6">
        <v>3.71</v>
      </c>
      <c r="AJ139" s="4">
        <f>100-(100*(AH139-AI139)/AH139)</f>
        <v>36.764341561543112</v>
      </c>
      <c r="AK139" s="6">
        <v>6.9074999999999998</v>
      </c>
      <c r="AL139" s="6">
        <v>2.8165</v>
      </c>
      <c r="AM139" s="4">
        <f>100-(100*(AK139-AL139)/AK139)</f>
        <v>40.774520448787563</v>
      </c>
      <c r="AN139" s="6">
        <v>8.1778999999999993</v>
      </c>
      <c r="AO139" s="6">
        <v>3.3645999999999998</v>
      </c>
      <c r="AP139" s="4">
        <f>100-(100*(AN139-AO139)/AN139)</f>
        <v>41.142591618875258</v>
      </c>
      <c r="AQ139" s="6">
        <v>4.0084999999999997</v>
      </c>
      <c r="AR139" s="6">
        <v>1.6833</v>
      </c>
      <c r="AS139" s="12">
        <f>100-(100*(AQ139-AR139)/AQ139)</f>
        <v>41.993264313334166</v>
      </c>
    </row>
    <row r="140" spans="2:45" x14ac:dyDescent="0.25">
      <c r="B140">
        <v>2</v>
      </c>
      <c r="E140">
        <v>13</v>
      </c>
      <c r="I140" s="12">
        <v>0.8</v>
      </c>
      <c r="J140">
        <v>0</v>
      </c>
      <c r="T140">
        <f t="shared" si="2"/>
        <v>0</v>
      </c>
      <c r="U140" s="8"/>
      <c r="V140" s="8"/>
      <c r="W140" s="8"/>
      <c r="X140" s="8"/>
      <c r="Y140" s="12">
        <v>0.78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12"/>
    </row>
    <row r="141" spans="2:45" x14ac:dyDescent="0.25">
      <c r="B141">
        <v>2</v>
      </c>
      <c r="E141">
        <v>14</v>
      </c>
      <c r="I141" s="12">
        <v>2.25</v>
      </c>
      <c r="J141">
        <v>0</v>
      </c>
      <c r="T141">
        <f t="shared" si="2"/>
        <v>0</v>
      </c>
      <c r="U141" s="8"/>
      <c r="V141" s="8"/>
      <c r="W141" s="8"/>
      <c r="X141" s="8"/>
      <c r="Y141" s="12">
        <v>1.65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12"/>
    </row>
    <row r="142" spans="2:45" x14ac:dyDescent="0.25">
      <c r="B142">
        <v>2</v>
      </c>
      <c r="E142">
        <v>15</v>
      </c>
      <c r="I142" s="12">
        <v>0.8</v>
      </c>
      <c r="J142">
        <v>0</v>
      </c>
      <c r="T142">
        <f t="shared" si="2"/>
        <v>0</v>
      </c>
      <c r="U142" s="8"/>
      <c r="V142" s="8"/>
      <c r="W142" s="8"/>
      <c r="X142" s="8"/>
      <c r="Y142" s="12">
        <v>0.79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12"/>
    </row>
    <row r="143" spans="2:45" x14ac:dyDescent="0.25">
      <c r="B143">
        <v>2</v>
      </c>
      <c r="E143">
        <v>16</v>
      </c>
      <c r="F143">
        <v>101</v>
      </c>
      <c r="G143">
        <v>86</v>
      </c>
      <c r="H143">
        <v>30</v>
      </c>
      <c r="I143" s="12">
        <v>4.5</v>
      </c>
      <c r="J143">
        <v>0</v>
      </c>
      <c r="K143">
        <v>10</v>
      </c>
      <c r="L143">
        <v>0</v>
      </c>
      <c r="M143">
        <v>0</v>
      </c>
      <c r="N143">
        <v>10</v>
      </c>
      <c r="O143">
        <v>0</v>
      </c>
      <c r="P143">
        <v>9</v>
      </c>
      <c r="Q143">
        <v>0</v>
      </c>
      <c r="R143">
        <v>0</v>
      </c>
      <c r="S143">
        <v>1</v>
      </c>
      <c r="T143">
        <f t="shared" si="2"/>
        <v>10</v>
      </c>
      <c r="U143" s="8">
        <v>42</v>
      </c>
      <c r="V143" s="8">
        <v>7</v>
      </c>
      <c r="W143" s="8">
        <v>8</v>
      </c>
      <c r="X143" s="8">
        <v>4.5999999999999996</v>
      </c>
      <c r="Y143" s="12">
        <v>4.5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12"/>
    </row>
    <row r="144" spans="2:45" x14ac:dyDescent="0.25">
      <c r="B144">
        <v>2</v>
      </c>
      <c r="E144">
        <v>17</v>
      </c>
      <c r="F144">
        <v>80</v>
      </c>
      <c r="G144">
        <v>74</v>
      </c>
      <c r="H144">
        <v>20</v>
      </c>
      <c r="I144" s="12">
        <v>3.7</v>
      </c>
      <c r="J144">
        <v>0</v>
      </c>
      <c r="K144">
        <v>10</v>
      </c>
      <c r="L144">
        <v>0</v>
      </c>
      <c r="M144">
        <v>0</v>
      </c>
      <c r="N144">
        <v>8</v>
      </c>
      <c r="O144">
        <v>2</v>
      </c>
      <c r="P144">
        <v>4</v>
      </c>
      <c r="Q144">
        <v>0</v>
      </c>
      <c r="R144">
        <v>0</v>
      </c>
      <c r="S144">
        <v>2</v>
      </c>
      <c r="T144">
        <f t="shared" si="2"/>
        <v>8</v>
      </c>
      <c r="U144" s="8">
        <v>34</v>
      </c>
      <c r="V144" s="8">
        <v>6.6</v>
      </c>
      <c r="W144" s="8">
        <v>14</v>
      </c>
      <c r="X144" s="8">
        <v>2.2000000000000002</v>
      </c>
      <c r="Y144" s="12">
        <v>3.7</v>
      </c>
      <c r="Z144">
        <v>40</v>
      </c>
      <c r="AA144">
        <v>30</v>
      </c>
      <c r="AB144" s="6">
        <v>10.3773</v>
      </c>
      <c r="AC144" s="6">
        <v>4.0709</v>
      </c>
      <c r="AD144" s="4">
        <f>100-(100*(AB144-AC144)/AB144)</f>
        <v>39.228893835583435</v>
      </c>
      <c r="AE144" s="6">
        <v>10.057</v>
      </c>
      <c r="AF144" s="6">
        <v>4.0316999999999998</v>
      </c>
      <c r="AG144" s="4">
        <f>100-(100*(AE144-AF144)/AE144)</f>
        <v>40.088495575221231</v>
      </c>
      <c r="AH144" s="6">
        <v>10.1669</v>
      </c>
      <c r="AI144" s="6">
        <v>4.0327999999999999</v>
      </c>
      <c r="AJ144" s="4">
        <f>100-(100*(AH144-AI144)/AH144)</f>
        <v>39.665974879265072</v>
      </c>
      <c r="AK144" s="6">
        <v>10.1814</v>
      </c>
      <c r="AL144" s="6">
        <v>4.2895000000000003</v>
      </c>
      <c r="AM144" s="4">
        <f>100-(100*(AK144-AL144)/AK144)</f>
        <v>42.130748227159337</v>
      </c>
      <c r="AN144" s="6">
        <v>10.333299999999999</v>
      </c>
      <c r="AO144" s="6">
        <v>4.1376999999999997</v>
      </c>
      <c r="AP144" s="4">
        <f>100-(100*(AN144-AO144)/AN144)</f>
        <v>40.042387233507206</v>
      </c>
      <c r="AQ144" s="6">
        <v>10.1494</v>
      </c>
      <c r="AR144" s="6">
        <v>4.0094000000000003</v>
      </c>
      <c r="AS144" s="12">
        <f>100-(100*(AQ144-AR144)/AQ144)</f>
        <v>39.503813033282754</v>
      </c>
    </row>
    <row r="145" spans="1:55" x14ac:dyDescent="0.25">
      <c r="B145">
        <v>2</v>
      </c>
      <c r="E145">
        <v>18</v>
      </c>
      <c r="I145" s="12">
        <v>3.68</v>
      </c>
      <c r="J145">
        <v>0</v>
      </c>
      <c r="T145">
        <f t="shared" si="2"/>
        <v>0</v>
      </c>
      <c r="U145" s="8"/>
      <c r="V145" s="8"/>
      <c r="W145" s="8"/>
      <c r="X145" s="8"/>
      <c r="Y145" s="12">
        <v>3.6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12"/>
    </row>
    <row r="146" spans="1:55" x14ac:dyDescent="0.25">
      <c r="B146">
        <v>2</v>
      </c>
      <c r="E146">
        <v>19</v>
      </c>
      <c r="F146">
        <v>83</v>
      </c>
      <c r="G146">
        <v>85</v>
      </c>
      <c r="H146">
        <v>16</v>
      </c>
      <c r="I146" s="12">
        <v>6.2</v>
      </c>
      <c r="J146">
        <v>0</v>
      </c>
      <c r="K146">
        <v>19</v>
      </c>
      <c r="L146">
        <v>1</v>
      </c>
      <c r="M146">
        <v>0</v>
      </c>
      <c r="N146">
        <v>18</v>
      </c>
      <c r="O146">
        <v>0</v>
      </c>
      <c r="P146">
        <v>10</v>
      </c>
      <c r="Q146">
        <v>4</v>
      </c>
      <c r="R146">
        <v>0</v>
      </c>
      <c r="S146">
        <v>4</v>
      </c>
      <c r="T146">
        <f t="shared" si="2"/>
        <v>18</v>
      </c>
      <c r="U146" s="8">
        <v>43</v>
      </c>
      <c r="V146" s="8">
        <v>7.5</v>
      </c>
      <c r="W146" s="8">
        <v>5.5</v>
      </c>
      <c r="X146" s="8">
        <v>4.8</v>
      </c>
      <c r="Y146" s="12">
        <v>6.3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12"/>
    </row>
    <row r="147" spans="1:55" x14ac:dyDescent="0.25">
      <c r="B147">
        <v>2</v>
      </c>
      <c r="E147">
        <v>20</v>
      </c>
      <c r="I147" s="12">
        <v>2.38</v>
      </c>
      <c r="J147">
        <v>0</v>
      </c>
      <c r="T147">
        <f t="shared" si="2"/>
        <v>0</v>
      </c>
      <c r="U147" s="8"/>
      <c r="V147" s="8"/>
      <c r="W147" s="8"/>
      <c r="X147" s="8"/>
      <c r="Y147" s="12">
        <v>2.29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12"/>
    </row>
    <row r="148" spans="1:55" x14ac:dyDescent="0.25">
      <c r="T148">
        <f t="shared" si="2"/>
        <v>0</v>
      </c>
      <c r="U148" s="8"/>
      <c r="V148" s="8"/>
      <c r="W148" s="8"/>
      <c r="X148" s="8"/>
      <c r="Y148" s="12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12"/>
    </row>
    <row r="149" spans="1:55" x14ac:dyDescent="0.25">
      <c r="A149" s="1">
        <v>42533</v>
      </c>
      <c r="B149">
        <v>2</v>
      </c>
      <c r="C149">
        <v>4</v>
      </c>
      <c r="D149">
        <v>2</v>
      </c>
      <c r="E149">
        <v>1</v>
      </c>
      <c r="T149">
        <f t="shared" si="2"/>
        <v>0</v>
      </c>
      <c r="U149" s="8"/>
      <c r="V149" s="8"/>
      <c r="W149" s="8"/>
      <c r="X149" s="8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12"/>
      <c r="AT149">
        <v>3000.1</v>
      </c>
      <c r="AU149">
        <v>218.5</v>
      </c>
      <c r="AV149" s="4">
        <f>AT149/(AT149-AU149)</f>
        <v>1.0785519125683061</v>
      </c>
      <c r="AW149">
        <v>3000.3</v>
      </c>
      <c r="AX149">
        <v>201.6</v>
      </c>
      <c r="AY149" s="4">
        <f>AW149/(AW149-AX149)</f>
        <v>1.072033444099046</v>
      </c>
      <c r="AZ149">
        <v>3000.2</v>
      </c>
      <c r="BA149">
        <v>148.19999999999999</v>
      </c>
      <c r="BB149" s="4">
        <f>AZ149/(AZ149-BA149)</f>
        <v>1.0519635343618512</v>
      </c>
      <c r="BC149" s="4">
        <f>(AV149+AY149+BB149)/3</f>
        <v>1.0675162970097345</v>
      </c>
    </row>
    <row r="150" spans="1:55" x14ac:dyDescent="0.25">
      <c r="B150">
        <v>2</v>
      </c>
      <c r="E150">
        <v>2</v>
      </c>
      <c r="T150">
        <f t="shared" si="2"/>
        <v>0</v>
      </c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12"/>
    </row>
    <row r="151" spans="1:55" x14ac:dyDescent="0.25">
      <c r="B151">
        <v>2</v>
      </c>
      <c r="E151">
        <v>3</v>
      </c>
      <c r="F151">
        <v>108</v>
      </c>
      <c r="G151">
        <v>170</v>
      </c>
      <c r="H151">
        <v>11</v>
      </c>
      <c r="I151" s="12">
        <v>2</v>
      </c>
      <c r="J151">
        <v>1</v>
      </c>
      <c r="K151" s="10">
        <v>5</v>
      </c>
      <c r="L151">
        <v>3</v>
      </c>
      <c r="M151">
        <v>0</v>
      </c>
      <c r="N151">
        <v>5</v>
      </c>
      <c r="O151">
        <v>0</v>
      </c>
      <c r="P151">
        <v>3</v>
      </c>
      <c r="Q151">
        <v>0</v>
      </c>
      <c r="R151">
        <v>0</v>
      </c>
      <c r="S151">
        <v>2</v>
      </c>
      <c r="T151">
        <f t="shared" si="2"/>
        <v>5</v>
      </c>
      <c r="U151" s="8">
        <v>46</v>
      </c>
      <c r="V151" s="8">
        <v>5.7</v>
      </c>
      <c r="W151" s="8">
        <v>8</v>
      </c>
      <c r="X151" s="8">
        <v>2.2000000000000002</v>
      </c>
      <c r="Y151" s="12">
        <v>2.4</v>
      </c>
      <c r="Z151">
        <v>40</v>
      </c>
      <c r="AA151">
        <v>30</v>
      </c>
      <c r="AB151" s="4">
        <v>10</v>
      </c>
      <c r="AC151" s="4">
        <v>2</v>
      </c>
      <c r="AD151" s="4">
        <f>100-(100*(AB151-AC151)/AB151)</f>
        <v>20</v>
      </c>
      <c r="AE151" s="4">
        <v>10</v>
      </c>
      <c r="AF151" s="4">
        <v>1.8</v>
      </c>
      <c r="AG151" s="4">
        <f>100-(100*(AE151-AF151)/AE151)</f>
        <v>18.000000000000014</v>
      </c>
      <c r="AH151" s="4">
        <v>10</v>
      </c>
      <c r="AI151" s="4">
        <v>1.8</v>
      </c>
      <c r="AJ151" s="4">
        <f>100-(100*(AH151-AI151)/AH151)</f>
        <v>18.000000000000014</v>
      </c>
      <c r="AK151" s="4">
        <v>4.5999999999999996</v>
      </c>
      <c r="AL151" s="4">
        <v>1.3</v>
      </c>
      <c r="AM151" s="4">
        <f>100-(100*(AK151-AL151)/AK151)</f>
        <v>28.260869565217391</v>
      </c>
      <c r="AN151" s="4">
        <v>9.1</v>
      </c>
      <c r="AO151" s="4">
        <v>2.4</v>
      </c>
      <c r="AP151" s="4">
        <f>100-(100*(AN151-AO151)/AN151)</f>
        <v>26.373626373626379</v>
      </c>
      <c r="AQ151" s="4">
        <v>3</v>
      </c>
      <c r="AR151" s="4">
        <v>0.8</v>
      </c>
      <c r="AS151" s="12">
        <f>100-(100*(AQ151-AR151)/AQ151)</f>
        <v>26.666666666666657</v>
      </c>
    </row>
    <row r="152" spans="1:55" x14ac:dyDescent="0.25">
      <c r="B152">
        <v>2</v>
      </c>
      <c r="E152">
        <v>4</v>
      </c>
      <c r="F152">
        <v>84</v>
      </c>
      <c r="G152">
        <v>133</v>
      </c>
      <c r="H152">
        <v>9</v>
      </c>
      <c r="I152" s="12">
        <v>0.8</v>
      </c>
      <c r="J152">
        <v>1</v>
      </c>
      <c r="K152" s="10">
        <v>4</v>
      </c>
      <c r="L152">
        <v>2</v>
      </c>
      <c r="M152">
        <v>0</v>
      </c>
      <c r="N152">
        <v>3</v>
      </c>
      <c r="O152">
        <v>0</v>
      </c>
      <c r="P152">
        <v>0</v>
      </c>
      <c r="Q152">
        <v>1</v>
      </c>
      <c r="R152">
        <v>2</v>
      </c>
      <c r="S152">
        <v>0</v>
      </c>
      <c r="T152">
        <f t="shared" si="2"/>
        <v>3</v>
      </c>
      <c r="U152" s="8">
        <v>58</v>
      </c>
      <c r="V152" s="8">
        <v>5.0999999999999996</v>
      </c>
      <c r="W152" s="8">
        <v>16</v>
      </c>
      <c r="X152" s="8">
        <v>6.2</v>
      </c>
      <c r="Y152" s="12">
        <v>1.4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12"/>
    </row>
    <row r="153" spans="1:55" x14ac:dyDescent="0.25">
      <c r="B153">
        <v>2</v>
      </c>
      <c r="E153">
        <v>5</v>
      </c>
      <c r="F153">
        <v>70</v>
      </c>
      <c r="G153">
        <v>120</v>
      </c>
      <c r="H153">
        <v>8</v>
      </c>
      <c r="I153" s="12">
        <v>0.2</v>
      </c>
      <c r="J153">
        <v>0</v>
      </c>
      <c r="K153" s="10">
        <v>5</v>
      </c>
      <c r="L153">
        <v>4</v>
      </c>
      <c r="M153">
        <v>0</v>
      </c>
      <c r="N153">
        <v>7</v>
      </c>
      <c r="O153">
        <v>0</v>
      </c>
      <c r="P153">
        <v>0</v>
      </c>
      <c r="Q153">
        <v>0</v>
      </c>
      <c r="R153">
        <v>0</v>
      </c>
      <c r="S153">
        <v>5</v>
      </c>
      <c r="T153">
        <f t="shared" si="2"/>
        <v>5</v>
      </c>
      <c r="U153" s="8">
        <v>9</v>
      </c>
      <c r="V153" s="8">
        <v>3.3</v>
      </c>
      <c r="W153" s="8">
        <v>9</v>
      </c>
      <c r="X153" s="8">
        <v>3.7</v>
      </c>
      <c r="Y153" s="12">
        <v>0.4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12"/>
    </row>
    <row r="154" spans="1:55" x14ac:dyDescent="0.25">
      <c r="B154">
        <v>2</v>
      </c>
      <c r="E154">
        <v>6</v>
      </c>
      <c r="K154" s="10"/>
      <c r="T154">
        <f t="shared" si="2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12"/>
    </row>
    <row r="155" spans="1:55" x14ac:dyDescent="0.25">
      <c r="B155">
        <v>2</v>
      </c>
      <c r="E155">
        <v>7</v>
      </c>
      <c r="K155" s="10"/>
      <c r="T155">
        <f t="shared" si="2"/>
        <v>0</v>
      </c>
      <c r="U155" s="8"/>
      <c r="V155" s="8"/>
      <c r="W155" s="8"/>
      <c r="X155" s="8"/>
      <c r="Y155" s="12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12"/>
    </row>
    <row r="156" spans="1:55" x14ac:dyDescent="0.25">
      <c r="B156">
        <v>2</v>
      </c>
      <c r="E156">
        <v>8</v>
      </c>
      <c r="K156" s="10"/>
      <c r="T156">
        <f t="shared" si="2"/>
        <v>0</v>
      </c>
      <c r="U156" s="8"/>
      <c r="V156" s="8"/>
      <c r="W156" s="8"/>
      <c r="X156" s="8"/>
      <c r="Y156" s="12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12"/>
    </row>
    <row r="157" spans="1:55" x14ac:dyDescent="0.25">
      <c r="B157">
        <v>2</v>
      </c>
      <c r="E157">
        <v>9</v>
      </c>
      <c r="F157">
        <v>139</v>
      </c>
      <c r="G157">
        <v>115</v>
      </c>
      <c r="H157">
        <v>10</v>
      </c>
      <c r="I157" s="12">
        <v>5.4</v>
      </c>
      <c r="J157">
        <v>0</v>
      </c>
      <c r="K157" s="10">
        <v>8</v>
      </c>
      <c r="L157">
        <v>2</v>
      </c>
      <c r="M157">
        <v>0</v>
      </c>
      <c r="N157">
        <v>7</v>
      </c>
      <c r="O157">
        <v>1</v>
      </c>
      <c r="P157">
        <v>1</v>
      </c>
      <c r="Q157">
        <v>4</v>
      </c>
      <c r="R157">
        <v>0</v>
      </c>
      <c r="S157">
        <v>1</v>
      </c>
      <c r="T157">
        <f>SUM(O157:S157)</f>
        <v>7</v>
      </c>
      <c r="U157" s="8">
        <v>52</v>
      </c>
      <c r="V157" s="8">
        <v>5.6</v>
      </c>
      <c r="W157" s="8">
        <v>10</v>
      </c>
      <c r="X157" s="8">
        <v>2.2999999999999998</v>
      </c>
      <c r="Y157" s="12">
        <v>5.9</v>
      </c>
      <c r="Z157">
        <v>40</v>
      </c>
      <c r="AA157">
        <v>50</v>
      </c>
      <c r="AB157" s="4">
        <v>10.1</v>
      </c>
      <c r="AC157" s="4">
        <v>2</v>
      </c>
      <c r="AD157" s="4">
        <f>100-(100*(AB157-AC157)/AB157)</f>
        <v>19.801980198019805</v>
      </c>
      <c r="AE157" s="4">
        <v>10</v>
      </c>
      <c r="AF157" s="4">
        <v>3.2</v>
      </c>
      <c r="AG157" s="4">
        <f>100-(100*(AE157-AF157)/AE157)</f>
        <v>32</v>
      </c>
      <c r="AH157" s="4">
        <v>10</v>
      </c>
      <c r="AI157" s="4">
        <v>3.2</v>
      </c>
      <c r="AJ157" s="4">
        <f>100-(100*(AH157-AI157)/AH157)</f>
        <v>32</v>
      </c>
      <c r="AK157" s="4">
        <v>10</v>
      </c>
      <c r="AL157" s="4">
        <v>3.1</v>
      </c>
      <c r="AM157" s="4">
        <f>100-(100*(AK157-AL157)/AK157)</f>
        <v>31</v>
      </c>
      <c r="AN157" s="4">
        <v>10</v>
      </c>
      <c r="AO157" s="4">
        <v>3.5</v>
      </c>
      <c r="AP157" s="4">
        <f>100-(100*(AN157-AO157)/AN157)</f>
        <v>35</v>
      </c>
      <c r="AQ157" s="4">
        <v>5.9</v>
      </c>
      <c r="AR157" s="4">
        <v>1.8</v>
      </c>
      <c r="AS157" s="12">
        <f>100-(100*(AQ157-AR157)/AQ157)</f>
        <v>30.508474576271183</v>
      </c>
    </row>
    <row r="158" spans="1:55" x14ac:dyDescent="0.25">
      <c r="B158">
        <v>2</v>
      </c>
      <c r="E158">
        <v>10</v>
      </c>
      <c r="K158" s="10"/>
      <c r="T158">
        <f t="shared" si="2"/>
        <v>0</v>
      </c>
      <c r="U158" s="8"/>
      <c r="V158" s="8"/>
      <c r="W158" s="8"/>
      <c r="X158" s="8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12"/>
    </row>
    <row r="159" spans="1:55" x14ac:dyDescent="0.25">
      <c r="B159">
        <v>2</v>
      </c>
      <c r="E159">
        <v>11</v>
      </c>
      <c r="T159">
        <f t="shared" si="2"/>
        <v>0</v>
      </c>
      <c r="U159" s="8"/>
      <c r="V159" s="8"/>
      <c r="W159" s="8"/>
      <c r="X159" s="8"/>
      <c r="Y159" s="12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12"/>
    </row>
    <row r="160" spans="1:55" x14ac:dyDescent="0.25">
      <c r="B160">
        <v>2</v>
      </c>
      <c r="E160">
        <v>12</v>
      </c>
      <c r="F160">
        <v>40</v>
      </c>
      <c r="G160">
        <v>80</v>
      </c>
      <c r="H160">
        <v>14</v>
      </c>
      <c r="I160" s="12">
        <v>1.5</v>
      </c>
      <c r="J160">
        <v>0</v>
      </c>
      <c r="K160">
        <v>4</v>
      </c>
      <c r="L160">
        <v>2</v>
      </c>
      <c r="M160">
        <v>0</v>
      </c>
      <c r="N160">
        <v>4</v>
      </c>
      <c r="O160">
        <v>1</v>
      </c>
      <c r="P160">
        <v>2</v>
      </c>
      <c r="Q160">
        <v>0</v>
      </c>
      <c r="R160">
        <v>0</v>
      </c>
      <c r="S160">
        <v>1</v>
      </c>
      <c r="T160">
        <f t="shared" si="2"/>
        <v>4</v>
      </c>
      <c r="U160" s="8">
        <v>51</v>
      </c>
      <c r="V160" s="8">
        <v>6.2</v>
      </c>
      <c r="W160" s="8">
        <v>13</v>
      </c>
      <c r="X160" s="8">
        <v>3.4</v>
      </c>
      <c r="Y160" s="12">
        <v>2.2000000000000002</v>
      </c>
      <c r="Z160">
        <v>10</v>
      </c>
      <c r="AA160">
        <v>20</v>
      </c>
      <c r="AB160" s="4">
        <v>10</v>
      </c>
      <c r="AC160" s="4">
        <v>3.6</v>
      </c>
      <c r="AD160" s="4">
        <f>100-(100*(AB160-AC160)/AB160)</f>
        <v>36</v>
      </c>
      <c r="AE160" s="4">
        <v>10.1</v>
      </c>
      <c r="AF160" s="4">
        <v>3.2</v>
      </c>
      <c r="AG160" s="4">
        <f>100-(100*(AE160-AF160)/AE160)</f>
        <v>31.683168316831683</v>
      </c>
      <c r="AH160" s="4">
        <v>10</v>
      </c>
      <c r="AI160" s="4">
        <v>3.2</v>
      </c>
      <c r="AJ160" s="4">
        <f>100-(100*(AH160-AI160)/AH160)</f>
        <v>32</v>
      </c>
      <c r="AK160" s="4">
        <v>10</v>
      </c>
      <c r="AL160" s="4">
        <v>3.8</v>
      </c>
      <c r="AM160" s="4">
        <f>100-(100*(AK160-AL160)/AK160)</f>
        <v>38</v>
      </c>
      <c r="AN160" s="4">
        <v>10</v>
      </c>
      <c r="AO160" s="4">
        <v>3.7</v>
      </c>
      <c r="AP160" s="4">
        <f>100-(100*(AN160-AO160)/AN160)</f>
        <v>37</v>
      </c>
      <c r="AQ160" s="4">
        <v>10</v>
      </c>
      <c r="AR160" s="4">
        <v>3.5</v>
      </c>
      <c r="AS160" s="12">
        <f>100-(100*(AQ160-AR160)/AQ160)</f>
        <v>35</v>
      </c>
    </row>
    <row r="161" spans="1:55" x14ac:dyDescent="0.25">
      <c r="B161">
        <v>2</v>
      </c>
      <c r="E161">
        <v>13</v>
      </c>
      <c r="F161">
        <v>120</v>
      </c>
      <c r="G161">
        <v>245</v>
      </c>
      <c r="H161">
        <v>14</v>
      </c>
      <c r="I161" s="12">
        <v>5.4</v>
      </c>
      <c r="J161">
        <v>3</v>
      </c>
      <c r="K161">
        <v>8</v>
      </c>
      <c r="L161">
        <v>3</v>
      </c>
      <c r="M161">
        <v>0</v>
      </c>
      <c r="N161">
        <v>7</v>
      </c>
      <c r="O161">
        <v>4</v>
      </c>
      <c r="P161">
        <v>2</v>
      </c>
      <c r="Q161">
        <v>0</v>
      </c>
      <c r="R161">
        <v>1</v>
      </c>
      <c r="S161">
        <v>0</v>
      </c>
      <c r="T161">
        <f t="shared" si="2"/>
        <v>7</v>
      </c>
      <c r="U161" s="8">
        <v>94</v>
      </c>
      <c r="V161" s="8">
        <v>7.9</v>
      </c>
      <c r="W161" s="8">
        <v>30</v>
      </c>
      <c r="X161" s="8">
        <v>4.3</v>
      </c>
      <c r="Y161" s="12">
        <v>6.3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12"/>
    </row>
    <row r="162" spans="1:55" x14ac:dyDescent="0.25">
      <c r="B162">
        <v>2</v>
      </c>
      <c r="E162">
        <v>14</v>
      </c>
      <c r="T162">
        <f t="shared" si="2"/>
        <v>0</v>
      </c>
      <c r="U162" s="8"/>
      <c r="V162" s="8"/>
      <c r="W162" s="8"/>
      <c r="X162" s="8"/>
      <c r="Y162" s="12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12"/>
    </row>
    <row r="163" spans="1:55" x14ac:dyDescent="0.25">
      <c r="B163">
        <v>2</v>
      </c>
      <c r="E163">
        <v>15</v>
      </c>
      <c r="T163">
        <f t="shared" si="2"/>
        <v>0</v>
      </c>
      <c r="U163" s="8"/>
      <c r="V163" s="8"/>
      <c r="W163" s="8"/>
      <c r="X163" s="8"/>
      <c r="Y163" s="12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12"/>
    </row>
    <row r="164" spans="1:55" x14ac:dyDescent="0.25">
      <c r="B164">
        <v>2</v>
      </c>
      <c r="E164">
        <v>16</v>
      </c>
      <c r="F164">
        <v>79</v>
      </c>
      <c r="G164">
        <v>103</v>
      </c>
      <c r="H164">
        <v>12</v>
      </c>
      <c r="I164" s="12">
        <v>1.2</v>
      </c>
      <c r="J164">
        <v>0</v>
      </c>
      <c r="K164">
        <v>7</v>
      </c>
      <c r="L164">
        <v>3</v>
      </c>
      <c r="M164">
        <v>0</v>
      </c>
      <c r="N164">
        <v>4</v>
      </c>
      <c r="O164">
        <v>1</v>
      </c>
      <c r="P164">
        <v>0</v>
      </c>
      <c r="Q164">
        <v>2</v>
      </c>
      <c r="R164">
        <v>1</v>
      </c>
      <c r="S164">
        <v>0</v>
      </c>
      <c r="T164">
        <f t="shared" si="2"/>
        <v>4</v>
      </c>
      <c r="U164" s="8">
        <v>44</v>
      </c>
      <c r="V164" s="8">
        <v>6.1</v>
      </c>
      <c r="W164" s="8">
        <v>9</v>
      </c>
      <c r="X164" s="8">
        <v>2.6</v>
      </c>
      <c r="Y164" s="12">
        <v>1.2</v>
      </c>
      <c r="Z164">
        <v>50</v>
      </c>
      <c r="AA164">
        <v>40</v>
      </c>
      <c r="AB164" s="4">
        <v>10</v>
      </c>
      <c r="AC164" s="4">
        <v>3.3</v>
      </c>
      <c r="AD164" s="4">
        <f>100-(100*(AB164-AC164)/AB164)</f>
        <v>33</v>
      </c>
      <c r="AE164" s="4">
        <v>10</v>
      </c>
      <c r="AF164" s="4">
        <v>3.3</v>
      </c>
      <c r="AG164" s="4">
        <f>100-(100*(AE164-AF164)/AE164)</f>
        <v>33</v>
      </c>
      <c r="AH164" s="4">
        <v>10</v>
      </c>
      <c r="AI164" s="4">
        <v>3.1</v>
      </c>
      <c r="AJ164" s="4">
        <f>100-(100*(AH164-AI164)/AH164)</f>
        <v>31</v>
      </c>
      <c r="AK164" s="4">
        <v>8.9</v>
      </c>
      <c r="AL164" s="4">
        <v>2.9</v>
      </c>
      <c r="AM164" s="4">
        <f>100-(100*(AK164-AL164)/AK164)</f>
        <v>32.584269662921358</v>
      </c>
      <c r="AN164" s="4">
        <v>10</v>
      </c>
      <c r="AO164" s="4">
        <v>3.3</v>
      </c>
      <c r="AP164" s="4">
        <f>100-(100*(AN164-AO164)/AN164)</f>
        <v>33</v>
      </c>
      <c r="AQ164" s="4">
        <v>8.5</v>
      </c>
      <c r="AR164" s="4">
        <v>3</v>
      </c>
      <c r="AS164" s="12">
        <f>100-(100*(AQ164-AR164)/AQ164)</f>
        <v>35.294117647058826</v>
      </c>
    </row>
    <row r="165" spans="1:55" x14ac:dyDescent="0.25">
      <c r="B165">
        <v>2</v>
      </c>
      <c r="E165">
        <v>17</v>
      </c>
      <c r="F165">
        <v>99</v>
      </c>
      <c r="G165">
        <v>118</v>
      </c>
      <c r="H165">
        <v>12</v>
      </c>
      <c r="I165" s="12">
        <v>2</v>
      </c>
      <c r="J165">
        <v>0</v>
      </c>
      <c r="K165">
        <v>6</v>
      </c>
      <c r="L165">
        <v>4</v>
      </c>
      <c r="M165">
        <v>0</v>
      </c>
      <c r="N165">
        <v>4</v>
      </c>
      <c r="O165">
        <v>1</v>
      </c>
      <c r="P165">
        <v>0</v>
      </c>
      <c r="Q165">
        <v>3</v>
      </c>
      <c r="R165">
        <v>0</v>
      </c>
      <c r="S165">
        <v>0</v>
      </c>
      <c r="T165">
        <f t="shared" si="2"/>
        <v>4</v>
      </c>
      <c r="U165" s="8">
        <v>52</v>
      </c>
      <c r="V165" s="8">
        <v>6</v>
      </c>
      <c r="W165" s="8">
        <v>20</v>
      </c>
      <c r="X165" s="8">
        <v>4.3</v>
      </c>
      <c r="Y165" s="12">
        <v>2.7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12"/>
    </row>
    <row r="166" spans="1:55" x14ac:dyDescent="0.25">
      <c r="B166">
        <v>2</v>
      </c>
      <c r="E166">
        <v>18</v>
      </c>
      <c r="T166">
        <f t="shared" si="2"/>
        <v>0</v>
      </c>
      <c r="U166" s="8"/>
      <c r="V166" s="8"/>
      <c r="W166" s="8"/>
      <c r="X166" s="8"/>
      <c r="Y166" s="12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12"/>
    </row>
    <row r="167" spans="1:55" x14ac:dyDescent="0.25">
      <c r="B167">
        <v>2</v>
      </c>
      <c r="E167">
        <v>19</v>
      </c>
      <c r="F167">
        <v>120</v>
      </c>
      <c r="G167">
        <v>70</v>
      </c>
      <c r="H167">
        <v>8</v>
      </c>
      <c r="I167" s="12">
        <v>2.9</v>
      </c>
      <c r="J167">
        <v>0</v>
      </c>
      <c r="K167">
        <v>10</v>
      </c>
      <c r="L167">
        <v>2</v>
      </c>
      <c r="M167">
        <v>0</v>
      </c>
      <c r="N167">
        <v>7</v>
      </c>
      <c r="O167">
        <v>2</v>
      </c>
      <c r="P167">
        <v>1</v>
      </c>
      <c r="Q167">
        <v>0</v>
      </c>
      <c r="R167">
        <v>2</v>
      </c>
      <c r="S167">
        <v>2</v>
      </c>
      <c r="T167">
        <f t="shared" si="2"/>
        <v>7</v>
      </c>
      <c r="U167" s="8">
        <v>45</v>
      </c>
      <c r="V167" s="8">
        <v>8.9</v>
      </c>
      <c r="W167" s="8">
        <v>10</v>
      </c>
      <c r="X167" s="8">
        <v>3</v>
      </c>
      <c r="Y167" s="12">
        <v>3.4</v>
      </c>
      <c r="Z167">
        <v>40</v>
      </c>
      <c r="AA167">
        <v>30</v>
      </c>
      <c r="AB167" s="4">
        <v>10</v>
      </c>
      <c r="AC167" s="4">
        <v>3.8</v>
      </c>
      <c r="AD167" s="4">
        <f>100-(100*(AB167-AC167)/AB167)</f>
        <v>38</v>
      </c>
      <c r="AE167" s="4">
        <v>10.1</v>
      </c>
      <c r="AF167" s="4">
        <v>3.4</v>
      </c>
      <c r="AG167" s="4">
        <f>100-(100*(AE167-AF167)/AE167)</f>
        <v>33.663366336633672</v>
      </c>
      <c r="AH167" s="4">
        <v>10</v>
      </c>
      <c r="AI167" s="4">
        <v>3.2</v>
      </c>
      <c r="AJ167" s="4">
        <f>100-(100*(AH167-AI167)/AH167)</f>
        <v>32</v>
      </c>
      <c r="AK167" s="4">
        <v>10</v>
      </c>
      <c r="AL167" s="4">
        <v>3.7</v>
      </c>
      <c r="AM167" s="4">
        <f>100-(100*(AK167-AL167)/AK167)</f>
        <v>37</v>
      </c>
      <c r="AN167" s="4">
        <v>10.1</v>
      </c>
      <c r="AO167" s="4">
        <v>3.6</v>
      </c>
      <c r="AP167" s="4">
        <f>100-(100*(AN167-AO167)/AN167)</f>
        <v>35.643564356435647</v>
      </c>
      <c r="AQ167" s="4">
        <v>10</v>
      </c>
      <c r="AR167" s="4">
        <v>3.4</v>
      </c>
      <c r="AS167" s="12">
        <f>100-(100*(AQ167-AR167)/AQ167)</f>
        <v>34</v>
      </c>
    </row>
    <row r="168" spans="1:55" x14ac:dyDescent="0.25">
      <c r="B168">
        <v>2</v>
      </c>
      <c r="E168">
        <v>20</v>
      </c>
      <c r="F168">
        <v>70</v>
      </c>
      <c r="G168">
        <v>57</v>
      </c>
      <c r="H168">
        <v>8</v>
      </c>
      <c r="I168" s="12">
        <v>0.6</v>
      </c>
      <c r="J168">
        <v>0</v>
      </c>
      <c r="K168">
        <v>6</v>
      </c>
      <c r="L168">
        <v>2</v>
      </c>
      <c r="M168">
        <v>0</v>
      </c>
      <c r="N168">
        <v>6</v>
      </c>
      <c r="O168">
        <v>1</v>
      </c>
      <c r="P168">
        <v>0</v>
      </c>
      <c r="Q168">
        <v>2</v>
      </c>
      <c r="R168">
        <v>1</v>
      </c>
      <c r="S168">
        <v>2</v>
      </c>
      <c r="T168">
        <f t="shared" si="2"/>
        <v>6</v>
      </c>
      <c r="U168" s="8">
        <v>35</v>
      </c>
      <c r="V168" s="8">
        <v>4.5999999999999996</v>
      </c>
      <c r="W168" s="8">
        <v>10</v>
      </c>
      <c r="X168" s="8">
        <v>3.2</v>
      </c>
      <c r="Y168" s="12">
        <v>1.2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12"/>
    </row>
    <row r="169" spans="1:55" x14ac:dyDescent="0.25">
      <c r="T169">
        <f t="shared" si="2"/>
        <v>0</v>
      </c>
      <c r="U169" s="8"/>
      <c r="V169" s="8"/>
      <c r="W169" s="8"/>
      <c r="X169" s="8"/>
      <c r="Y169" s="12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12"/>
    </row>
    <row r="170" spans="1:55" x14ac:dyDescent="0.25">
      <c r="A170" t="s">
        <v>5</v>
      </c>
      <c r="B170">
        <v>3</v>
      </c>
      <c r="C170">
        <v>4</v>
      </c>
      <c r="D170">
        <v>1</v>
      </c>
      <c r="E170">
        <v>1</v>
      </c>
      <c r="F170">
        <v>53</v>
      </c>
      <c r="G170">
        <v>55</v>
      </c>
      <c r="H170">
        <v>16</v>
      </c>
      <c r="I170" s="12">
        <v>4.3</v>
      </c>
      <c r="J170">
        <v>0</v>
      </c>
      <c r="K170">
        <v>14</v>
      </c>
      <c r="L170">
        <v>11</v>
      </c>
      <c r="M170">
        <v>0</v>
      </c>
      <c r="N170">
        <v>14</v>
      </c>
      <c r="O170">
        <v>0</v>
      </c>
      <c r="P170">
        <v>4</v>
      </c>
      <c r="Q170">
        <v>5</v>
      </c>
      <c r="R170">
        <v>0</v>
      </c>
      <c r="S170">
        <v>5</v>
      </c>
      <c r="T170">
        <f t="shared" si="2"/>
        <v>14</v>
      </c>
      <c r="U170" s="8">
        <v>23</v>
      </c>
      <c r="V170" s="8">
        <v>17</v>
      </c>
      <c r="W170" s="8">
        <v>6</v>
      </c>
      <c r="X170" s="8">
        <v>4.8</v>
      </c>
      <c r="Y170" s="12">
        <v>4.5</v>
      </c>
      <c r="Z170">
        <v>10</v>
      </c>
      <c r="AA170">
        <v>100</v>
      </c>
      <c r="AB170" s="5">
        <v>10.083399999999999</v>
      </c>
      <c r="AC170" s="5">
        <v>3.4218000000000002</v>
      </c>
      <c r="AD170" s="4">
        <f>100-(100*(AB170-AC170)/AB170)</f>
        <v>33.934982248051256</v>
      </c>
      <c r="AE170" s="5">
        <v>10.0238</v>
      </c>
      <c r="AF170" s="5">
        <v>3.4451999999999998</v>
      </c>
      <c r="AG170" s="4">
        <f>100-(100*(AE170-AF170)/AE170)</f>
        <v>34.370198926554792</v>
      </c>
      <c r="AH170" s="5">
        <v>10.0091</v>
      </c>
      <c r="AI170" s="5">
        <v>3.4510999999999998</v>
      </c>
      <c r="AJ170" s="4">
        <f>100-(100*(AH170-AI170)/AH170)</f>
        <v>34.479623542576263</v>
      </c>
      <c r="AK170" s="5">
        <v>10.0562</v>
      </c>
      <c r="AL170" s="5">
        <v>4.4116999999999997</v>
      </c>
      <c r="AM170" s="4">
        <f>100-(100*(AK170-AL170)/AK170)</f>
        <v>43.870448081780395</v>
      </c>
      <c r="AN170" s="5">
        <v>10.1373</v>
      </c>
      <c r="AO170" s="5">
        <v>4.4057000000000004</v>
      </c>
      <c r="AP170" s="4">
        <f>100-(100*(AN170-AO170)/AN170)</f>
        <v>43.460290215343335</v>
      </c>
      <c r="AQ170" s="5">
        <v>10.143000000000001</v>
      </c>
      <c r="AR170" s="5">
        <v>4.4942000000000002</v>
      </c>
      <c r="AS170" s="12">
        <f>100-(100*(AQ170-AR170)/AQ170)</f>
        <v>44.308390022675738</v>
      </c>
      <c r="AT170" s="8">
        <v>3000.6</v>
      </c>
      <c r="AU170" s="8">
        <v>306.89999999999998</v>
      </c>
      <c r="AV170" s="4">
        <f>AT170/(AT170-AU170)</f>
        <v>1.1139325091881056</v>
      </c>
      <c r="AW170" s="8">
        <v>3000.5</v>
      </c>
      <c r="AX170" s="8">
        <v>309.7</v>
      </c>
      <c r="AY170" s="4">
        <f>AW170/(AW170-AX170)</f>
        <v>1.1150958822654973</v>
      </c>
      <c r="AZ170" s="8">
        <v>3000.5</v>
      </c>
      <c r="BA170" s="8">
        <v>286.3</v>
      </c>
      <c r="BB170" s="4">
        <f>AZ170/(AZ170-BA170)</f>
        <v>1.1054822783877387</v>
      </c>
      <c r="BC170" s="4">
        <f>(AV170+AY170+BB170)/3</f>
        <v>1.1115035566137805</v>
      </c>
    </row>
    <row r="171" spans="1:55" x14ac:dyDescent="0.25">
      <c r="B171">
        <v>3</v>
      </c>
      <c r="E171">
        <v>2</v>
      </c>
      <c r="I171" s="12">
        <v>4.4000000000000004</v>
      </c>
      <c r="J171">
        <v>0</v>
      </c>
      <c r="T171">
        <f t="shared" si="2"/>
        <v>0</v>
      </c>
      <c r="U171" s="8"/>
      <c r="V171" s="8"/>
      <c r="W171" s="8"/>
      <c r="X171" s="8"/>
      <c r="Y171" s="12">
        <v>4.3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12"/>
    </row>
    <row r="172" spans="1:55" x14ac:dyDescent="0.25">
      <c r="B172">
        <v>3</v>
      </c>
      <c r="E172">
        <v>3</v>
      </c>
      <c r="I172" s="12">
        <v>4.4000000000000004</v>
      </c>
      <c r="J172">
        <v>0</v>
      </c>
      <c r="T172">
        <f t="shared" si="2"/>
        <v>0</v>
      </c>
      <c r="U172" s="8"/>
      <c r="V172" s="8"/>
      <c r="W172" s="8"/>
      <c r="X172" s="8"/>
      <c r="Y172" s="12">
        <v>4.2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12"/>
    </row>
    <row r="173" spans="1:55" x14ac:dyDescent="0.25">
      <c r="B173">
        <v>3</v>
      </c>
      <c r="E173">
        <v>4</v>
      </c>
      <c r="F173">
        <v>60</v>
      </c>
      <c r="G173">
        <v>53</v>
      </c>
      <c r="H173">
        <v>33</v>
      </c>
      <c r="I173" s="12">
        <v>3.1</v>
      </c>
      <c r="J173">
        <v>0</v>
      </c>
      <c r="K173">
        <v>10</v>
      </c>
      <c r="L173">
        <v>0</v>
      </c>
      <c r="M173">
        <v>0</v>
      </c>
      <c r="N173">
        <v>10</v>
      </c>
      <c r="O173">
        <v>0</v>
      </c>
      <c r="P173">
        <v>7</v>
      </c>
      <c r="Q173">
        <v>0</v>
      </c>
      <c r="R173">
        <v>0</v>
      </c>
      <c r="S173">
        <v>3</v>
      </c>
      <c r="T173">
        <f t="shared" si="2"/>
        <v>10</v>
      </c>
      <c r="U173" s="8">
        <v>27</v>
      </c>
      <c r="V173" s="8">
        <v>8</v>
      </c>
      <c r="W173" s="8">
        <v>4</v>
      </c>
      <c r="X173" s="8">
        <v>3.3</v>
      </c>
      <c r="Y173" s="12">
        <v>2.9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12"/>
    </row>
    <row r="174" spans="1:55" x14ac:dyDescent="0.25">
      <c r="B174">
        <v>3</v>
      </c>
      <c r="E174">
        <v>5</v>
      </c>
      <c r="I174" s="12">
        <v>3.99</v>
      </c>
      <c r="J174">
        <v>0</v>
      </c>
      <c r="T174">
        <f t="shared" si="2"/>
        <v>0</v>
      </c>
      <c r="U174" s="8"/>
      <c r="V174" s="8"/>
      <c r="W174" s="8"/>
      <c r="X174" s="8"/>
      <c r="Y174" s="12">
        <v>2.85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12"/>
    </row>
    <row r="175" spans="1:55" x14ac:dyDescent="0.25">
      <c r="B175">
        <v>3</v>
      </c>
      <c r="E175">
        <v>6</v>
      </c>
      <c r="I175" s="12">
        <v>4.8</v>
      </c>
      <c r="J175">
        <v>0</v>
      </c>
      <c r="T175">
        <f t="shared" si="2"/>
        <v>0</v>
      </c>
      <c r="U175" s="8"/>
      <c r="V175" s="8"/>
      <c r="W175" s="8"/>
      <c r="X175" s="8"/>
      <c r="Y175" s="12">
        <v>4.5999999999999996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12"/>
    </row>
    <row r="176" spans="1:55" x14ac:dyDescent="0.25">
      <c r="B176">
        <v>3</v>
      </c>
      <c r="E176">
        <v>7</v>
      </c>
      <c r="F176">
        <v>67</v>
      </c>
      <c r="G176">
        <v>83</v>
      </c>
      <c r="H176">
        <v>22</v>
      </c>
      <c r="I176" s="12">
        <v>5.0999999999999996</v>
      </c>
      <c r="J176">
        <v>0</v>
      </c>
      <c r="K176">
        <v>17</v>
      </c>
      <c r="L176">
        <v>0</v>
      </c>
      <c r="M176">
        <v>0</v>
      </c>
      <c r="N176">
        <v>17</v>
      </c>
      <c r="O176">
        <v>0</v>
      </c>
      <c r="P176">
        <v>14</v>
      </c>
      <c r="Q176">
        <v>0</v>
      </c>
      <c r="R176">
        <v>0</v>
      </c>
      <c r="S176">
        <v>3</v>
      </c>
      <c r="T176">
        <f t="shared" si="2"/>
        <v>17</v>
      </c>
      <c r="U176" s="8">
        <v>37</v>
      </c>
      <c r="V176" s="8">
        <v>6.3</v>
      </c>
      <c r="W176" s="8">
        <v>10</v>
      </c>
      <c r="X176" s="8">
        <v>2.2999999999999998</v>
      </c>
      <c r="Y176" s="12">
        <v>5.2</v>
      </c>
      <c r="Z176">
        <v>20</v>
      </c>
      <c r="AA176">
        <v>30</v>
      </c>
      <c r="AB176" s="5">
        <v>10.1274</v>
      </c>
      <c r="AC176" s="5">
        <v>3.9777999999999998</v>
      </c>
      <c r="AD176" s="4">
        <f>100-(100*(AB176-AC176)/AB176)</f>
        <v>39.27760333353082</v>
      </c>
      <c r="AE176" s="5">
        <v>10.1617</v>
      </c>
      <c r="AF176" s="5">
        <v>3.7532999999999999</v>
      </c>
      <c r="AG176" s="4">
        <f>100-(100*(AE176-AF176)/AE176)</f>
        <v>36.935748939645919</v>
      </c>
      <c r="AH176" s="5">
        <v>10.152100000000001</v>
      </c>
      <c r="AI176" s="5">
        <v>3.7690000000000001</v>
      </c>
      <c r="AJ176" s="4">
        <f>100-(100*(AH176-AI176)/AH176)</f>
        <v>37.125323824627415</v>
      </c>
      <c r="AK176" s="5">
        <v>7.4644000000000004</v>
      </c>
      <c r="AL176" s="5">
        <v>3.544</v>
      </c>
      <c r="AM176" s="4">
        <f>100-(100*(AK176-AL176)/AK176)</f>
        <v>47.478698890734684</v>
      </c>
      <c r="AN176" s="5">
        <v>7.0720000000000001</v>
      </c>
      <c r="AO176" s="5">
        <v>3.2974999999999999</v>
      </c>
      <c r="AP176" s="4">
        <f>100-(100*(AN176-AO176)/AN176)</f>
        <v>46.62754524886877</v>
      </c>
      <c r="AQ176" s="5">
        <v>7.6875999999999998</v>
      </c>
      <c r="AR176" s="5">
        <v>3.4809000000000001</v>
      </c>
      <c r="AS176" s="12">
        <f>100-(100*(AQ176-AR176)/AQ176)</f>
        <v>45.27941099953172</v>
      </c>
    </row>
    <row r="177" spans="1:55" x14ac:dyDescent="0.25">
      <c r="B177">
        <v>3</v>
      </c>
      <c r="E177">
        <v>8</v>
      </c>
      <c r="I177" s="12">
        <v>2.7</v>
      </c>
      <c r="J177">
        <v>0</v>
      </c>
      <c r="T177">
        <f t="shared" si="2"/>
        <v>0</v>
      </c>
      <c r="U177" s="8"/>
      <c r="V177" s="8"/>
      <c r="W177" s="8"/>
      <c r="X177" s="8"/>
      <c r="Y177" s="12">
        <v>2.5499999999999998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12"/>
    </row>
    <row r="178" spans="1:55" x14ac:dyDescent="0.25">
      <c r="B178">
        <v>3</v>
      </c>
      <c r="E178">
        <v>9</v>
      </c>
      <c r="F178">
        <v>74</v>
      </c>
      <c r="G178">
        <v>84</v>
      </c>
      <c r="H178">
        <v>32</v>
      </c>
      <c r="I178" s="12">
        <v>3.25</v>
      </c>
      <c r="J178">
        <v>0</v>
      </c>
      <c r="K178">
        <v>6</v>
      </c>
      <c r="L178">
        <v>0</v>
      </c>
      <c r="M178">
        <v>0</v>
      </c>
      <c r="N178">
        <v>6</v>
      </c>
      <c r="O178">
        <v>0</v>
      </c>
      <c r="P178">
        <v>5</v>
      </c>
      <c r="Q178">
        <v>0</v>
      </c>
      <c r="R178">
        <v>0</v>
      </c>
      <c r="S178">
        <v>1</v>
      </c>
      <c r="T178">
        <f t="shared" si="2"/>
        <v>6</v>
      </c>
      <c r="U178" s="8">
        <v>64</v>
      </c>
      <c r="V178" s="8">
        <v>7.3</v>
      </c>
      <c r="W178" s="8">
        <v>13</v>
      </c>
      <c r="X178" s="8">
        <v>4.5999999999999996</v>
      </c>
      <c r="Y178" s="12">
        <v>3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12"/>
    </row>
    <row r="179" spans="1:55" x14ac:dyDescent="0.25">
      <c r="B179">
        <v>3</v>
      </c>
      <c r="E179">
        <v>10</v>
      </c>
      <c r="F179">
        <v>68</v>
      </c>
      <c r="G179">
        <v>67</v>
      </c>
      <c r="H179">
        <v>31</v>
      </c>
      <c r="I179" s="12">
        <v>5.7</v>
      </c>
      <c r="J179">
        <v>0</v>
      </c>
      <c r="K179">
        <v>11</v>
      </c>
      <c r="L179">
        <v>0</v>
      </c>
      <c r="M179">
        <v>0</v>
      </c>
      <c r="N179">
        <v>11</v>
      </c>
      <c r="O179">
        <v>0</v>
      </c>
      <c r="P179">
        <v>9</v>
      </c>
      <c r="Q179">
        <v>0</v>
      </c>
      <c r="R179">
        <v>0</v>
      </c>
      <c r="S179">
        <v>2</v>
      </c>
      <c r="T179">
        <f t="shared" si="2"/>
        <v>11</v>
      </c>
      <c r="U179" s="8">
        <v>33</v>
      </c>
      <c r="V179" s="8">
        <v>6.1</v>
      </c>
      <c r="W179" s="8">
        <v>11</v>
      </c>
      <c r="X179" s="8">
        <v>6.2</v>
      </c>
      <c r="Y179" s="12">
        <v>5.2</v>
      </c>
      <c r="Z179">
        <v>30</v>
      </c>
      <c r="AA179">
        <v>20</v>
      </c>
      <c r="AB179" s="5">
        <v>10.039899999999999</v>
      </c>
      <c r="AC179" s="5">
        <v>4.2709999999999999</v>
      </c>
      <c r="AD179" s="4">
        <f>100-(100*(AB179-AC179)/AB179)</f>
        <v>42.540264345262401</v>
      </c>
      <c r="AE179" s="5">
        <v>10.0762</v>
      </c>
      <c r="AF179" s="5">
        <v>4.2076000000000002</v>
      </c>
      <c r="AG179" s="4">
        <f>100-(100*(AE179-AF179)/AE179)</f>
        <v>41.757805521922947</v>
      </c>
      <c r="AH179" s="5">
        <v>10.032999999999999</v>
      </c>
      <c r="AI179" s="5">
        <v>4.1387999999999998</v>
      </c>
      <c r="AJ179" s="4">
        <f>100-(100*(AH179-AI179)/AH179)</f>
        <v>41.251868832851592</v>
      </c>
      <c r="AK179" s="5">
        <v>10.079499999999999</v>
      </c>
      <c r="AL179" s="5">
        <v>4.2561</v>
      </c>
      <c r="AM179" s="4">
        <f>100-(100*(AK179-AL179)/AK179)</f>
        <v>42.225308795079123</v>
      </c>
      <c r="AN179" s="5">
        <v>10.074</v>
      </c>
      <c r="AO179" s="5">
        <v>4.2480000000000002</v>
      </c>
      <c r="AP179" s="4">
        <f>100-(100*(AN179-AO179)/AN179)</f>
        <v>42.167957117331753</v>
      </c>
      <c r="AQ179" s="5">
        <v>10.042999999999999</v>
      </c>
      <c r="AR179" s="5">
        <v>3.7744</v>
      </c>
      <c r="AS179" s="12">
        <f>100-(100*(AQ179-AR179)/AQ179)</f>
        <v>37.58239569849647</v>
      </c>
    </row>
    <row r="180" spans="1:55" x14ac:dyDescent="0.25">
      <c r="B180">
        <v>3</v>
      </c>
      <c r="E180">
        <v>11</v>
      </c>
      <c r="I180" s="12">
        <v>4.8</v>
      </c>
      <c r="J180">
        <v>0</v>
      </c>
      <c r="T180">
        <f t="shared" si="2"/>
        <v>0</v>
      </c>
      <c r="U180" s="8"/>
      <c r="V180" s="8"/>
      <c r="W180" s="8"/>
      <c r="X180" s="8"/>
      <c r="Y180" s="12">
        <v>4.55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12"/>
    </row>
    <row r="181" spans="1:55" x14ac:dyDescent="0.25">
      <c r="B181">
        <v>3</v>
      </c>
      <c r="E181">
        <v>12</v>
      </c>
      <c r="I181" s="12">
        <v>1.78</v>
      </c>
      <c r="J181">
        <v>0</v>
      </c>
      <c r="T181">
        <f t="shared" si="2"/>
        <v>0</v>
      </c>
      <c r="U181" s="8"/>
      <c r="V181" s="8"/>
      <c r="W181" s="8"/>
      <c r="X181" s="8"/>
      <c r="Y181" s="12">
        <v>1.55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12"/>
    </row>
    <row r="182" spans="1:55" x14ac:dyDescent="0.25">
      <c r="B182">
        <v>3</v>
      </c>
      <c r="E182">
        <v>13</v>
      </c>
      <c r="I182" s="12">
        <v>2.94</v>
      </c>
      <c r="J182">
        <v>0</v>
      </c>
      <c r="T182">
        <f t="shared" si="2"/>
        <v>0</v>
      </c>
      <c r="U182" s="8"/>
      <c r="V182" s="8"/>
      <c r="W182" s="8"/>
      <c r="X182" s="8"/>
      <c r="Y182" s="12">
        <v>2.8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12"/>
    </row>
    <row r="183" spans="1:55" x14ac:dyDescent="0.25">
      <c r="B183">
        <v>3</v>
      </c>
      <c r="E183">
        <v>14</v>
      </c>
      <c r="F183">
        <v>73</v>
      </c>
      <c r="G183">
        <v>67</v>
      </c>
      <c r="H183">
        <v>24</v>
      </c>
      <c r="I183" s="12">
        <v>4.5</v>
      </c>
      <c r="J183">
        <v>0</v>
      </c>
      <c r="K183">
        <v>16</v>
      </c>
      <c r="L183">
        <v>0</v>
      </c>
      <c r="M183">
        <v>0</v>
      </c>
      <c r="N183">
        <v>15</v>
      </c>
      <c r="O183">
        <v>0</v>
      </c>
      <c r="P183">
        <v>9</v>
      </c>
      <c r="Q183">
        <v>0</v>
      </c>
      <c r="R183">
        <v>0</v>
      </c>
      <c r="S183">
        <v>6</v>
      </c>
      <c r="T183">
        <f t="shared" si="2"/>
        <v>15</v>
      </c>
      <c r="U183" s="8">
        <v>36</v>
      </c>
      <c r="V183" s="8">
        <v>4.4000000000000004</v>
      </c>
      <c r="W183" s="8">
        <v>4</v>
      </c>
      <c r="X183" s="8">
        <v>2.1</v>
      </c>
      <c r="Y183" s="12">
        <v>4.2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12"/>
    </row>
    <row r="184" spans="1:55" x14ac:dyDescent="0.25">
      <c r="B184">
        <v>3</v>
      </c>
      <c r="E184">
        <v>15</v>
      </c>
      <c r="F184">
        <v>70</v>
      </c>
      <c r="G184">
        <v>90</v>
      </c>
      <c r="H184">
        <v>20</v>
      </c>
      <c r="I184" s="12">
        <v>6.75</v>
      </c>
      <c r="J184">
        <v>0</v>
      </c>
      <c r="K184">
        <v>19</v>
      </c>
      <c r="L184">
        <v>2</v>
      </c>
      <c r="M184">
        <v>0</v>
      </c>
      <c r="N184">
        <v>19</v>
      </c>
      <c r="O184">
        <v>5</v>
      </c>
      <c r="P184">
        <v>11</v>
      </c>
      <c r="Q184">
        <v>0</v>
      </c>
      <c r="R184">
        <v>0</v>
      </c>
      <c r="S184">
        <v>3</v>
      </c>
      <c r="T184">
        <f t="shared" si="2"/>
        <v>19</v>
      </c>
      <c r="U184" s="8">
        <v>31</v>
      </c>
      <c r="V184" s="8">
        <v>5.9</v>
      </c>
      <c r="W184" s="8">
        <v>8</v>
      </c>
      <c r="X184" s="8">
        <v>2.9</v>
      </c>
      <c r="Y184" s="12">
        <v>6.1</v>
      </c>
      <c r="Z184">
        <v>10</v>
      </c>
      <c r="AA184">
        <v>20</v>
      </c>
      <c r="AB184" s="5">
        <v>10.1586</v>
      </c>
      <c r="AC184" s="5">
        <v>3.7829000000000002</v>
      </c>
      <c r="AD184" s="4">
        <f>100-(100*(AB184-AC184)/AB184)</f>
        <v>37.238398991987076</v>
      </c>
      <c r="AE184" s="5">
        <v>10.103</v>
      </c>
      <c r="AF184" s="5">
        <v>3.4998</v>
      </c>
      <c r="AG184" s="4">
        <f>100-(100*(AE184-AF184)/AE184)</f>
        <v>34.641195684450167</v>
      </c>
      <c r="AH184" s="5">
        <v>10.057</v>
      </c>
      <c r="AI184" s="5">
        <v>3.5308999999999999</v>
      </c>
      <c r="AJ184" s="4">
        <f>100-(100*(AH184-AI184)/AH184)</f>
        <v>35.108879387491299</v>
      </c>
      <c r="AK184" s="5">
        <v>10.24</v>
      </c>
      <c r="AL184" s="5">
        <v>4.1494</v>
      </c>
      <c r="AM184" s="4">
        <f>100-(100*(AK184-AL184)/AK184)</f>
        <v>40.521484374999993</v>
      </c>
      <c r="AN184" s="5">
        <v>10.1759</v>
      </c>
      <c r="AO184" s="5">
        <v>3.9388000000000001</v>
      </c>
      <c r="AP184" s="4">
        <f>100-(100*(AN184-AO184)/AN184)</f>
        <v>38.707141383071765</v>
      </c>
      <c r="AQ184" s="5">
        <v>8.1059999999999999</v>
      </c>
      <c r="AR184" s="5">
        <v>3.1812999999999998</v>
      </c>
      <c r="AS184" s="12">
        <f>100-(100*(AQ184-AR184)/AQ184)</f>
        <v>39.24623735504565</v>
      </c>
    </row>
    <row r="185" spans="1:55" x14ac:dyDescent="0.25">
      <c r="B185">
        <v>3</v>
      </c>
      <c r="E185">
        <v>16</v>
      </c>
      <c r="I185" s="12">
        <v>3.52</v>
      </c>
      <c r="J185">
        <v>0</v>
      </c>
      <c r="T185">
        <f t="shared" si="2"/>
        <v>0</v>
      </c>
      <c r="U185" s="8"/>
      <c r="V185" s="8"/>
      <c r="W185" s="8"/>
      <c r="X185" s="8"/>
      <c r="Y185" s="12">
        <v>3.51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12"/>
    </row>
    <row r="186" spans="1:55" x14ac:dyDescent="0.25">
      <c r="B186">
        <v>3</v>
      </c>
      <c r="E186">
        <v>17</v>
      </c>
      <c r="F186">
        <v>94</v>
      </c>
      <c r="G186">
        <v>65</v>
      </c>
      <c r="H186">
        <v>18</v>
      </c>
      <c r="I186" s="12">
        <v>4.55</v>
      </c>
      <c r="J186">
        <v>0</v>
      </c>
      <c r="K186">
        <v>11</v>
      </c>
      <c r="L186">
        <v>0</v>
      </c>
      <c r="M186">
        <v>0</v>
      </c>
      <c r="N186">
        <v>11</v>
      </c>
      <c r="O186">
        <v>0</v>
      </c>
      <c r="P186">
        <v>8</v>
      </c>
      <c r="Q186">
        <v>0</v>
      </c>
      <c r="R186">
        <v>0</v>
      </c>
      <c r="S186">
        <v>3</v>
      </c>
      <c r="T186">
        <f t="shared" si="2"/>
        <v>11</v>
      </c>
      <c r="U186" s="8">
        <v>48</v>
      </c>
      <c r="V186" s="8">
        <v>7</v>
      </c>
      <c r="W186" s="8">
        <v>10</v>
      </c>
      <c r="X186" s="8">
        <v>4.9000000000000004</v>
      </c>
      <c r="Y186" s="12">
        <v>4.0999999999999996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12"/>
    </row>
    <row r="187" spans="1:55" x14ac:dyDescent="0.25">
      <c r="B187">
        <v>3</v>
      </c>
      <c r="E187">
        <v>18</v>
      </c>
      <c r="F187">
        <v>90</v>
      </c>
      <c r="G187">
        <v>72</v>
      </c>
      <c r="H187">
        <v>20</v>
      </c>
      <c r="I187" s="12">
        <v>3.35</v>
      </c>
      <c r="J187">
        <v>0</v>
      </c>
      <c r="K187">
        <v>9</v>
      </c>
      <c r="L187">
        <v>0</v>
      </c>
      <c r="M187">
        <v>0</v>
      </c>
      <c r="N187">
        <v>9</v>
      </c>
      <c r="O187">
        <v>0</v>
      </c>
      <c r="P187">
        <v>9</v>
      </c>
      <c r="Q187">
        <v>0</v>
      </c>
      <c r="R187">
        <v>0</v>
      </c>
      <c r="S187">
        <v>0</v>
      </c>
      <c r="T187">
        <f t="shared" si="2"/>
        <v>9</v>
      </c>
      <c r="U187" s="8">
        <v>34</v>
      </c>
      <c r="V187" s="8">
        <v>7.1</v>
      </c>
      <c r="W187" s="8">
        <v>16</v>
      </c>
      <c r="X187" s="8">
        <v>4.0999999999999996</v>
      </c>
      <c r="Y187" s="12">
        <v>3.25</v>
      </c>
      <c r="Z187">
        <v>10</v>
      </c>
      <c r="AA187">
        <v>10</v>
      </c>
      <c r="AB187" s="5">
        <v>10.133100000000001</v>
      </c>
      <c r="AC187" s="5">
        <v>3.8853</v>
      </c>
      <c r="AD187" s="4">
        <f>100-(100*(AB187-AC187)/AB187)</f>
        <v>38.342659205968552</v>
      </c>
      <c r="AE187" s="5">
        <v>10.046099999999999</v>
      </c>
      <c r="AF187" s="5">
        <v>3.4857</v>
      </c>
      <c r="AG187" s="4">
        <f>100-(100*(AE187-AF187)/AE187)</f>
        <v>34.697046615104369</v>
      </c>
      <c r="AH187" s="5">
        <v>10</v>
      </c>
      <c r="AI187" s="5">
        <v>3.6175999999999999</v>
      </c>
      <c r="AJ187" s="4">
        <f>100-(100*(AH187-AI187)/AH187)</f>
        <v>36.176000000000002</v>
      </c>
      <c r="AK187" s="5">
        <v>10.0098</v>
      </c>
      <c r="AL187" s="5">
        <v>4.1247999999999996</v>
      </c>
      <c r="AM187" s="4">
        <f>100-(100*(AK187-AL187)/AK187)</f>
        <v>41.207616535794912</v>
      </c>
      <c r="AN187" s="5">
        <v>10.020300000000001</v>
      </c>
      <c r="AO187" s="5">
        <v>4.0095999999999998</v>
      </c>
      <c r="AP187" s="4">
        <f>100-(100*(AN187-AO187)/AN187)</f>
        <v>40.014770016865761</v>
      </c>
      <c r="AQ187" s="5">
        <v>10.2242</v>
      </c>
      <c r="AR187" s="5">
        <v>3.9426000000000001</v>
      </c>
      <c r="AS187" s="12">
        <f>100-(100*(AQ187-AR187)/AQ187)</f>
        <v>38.561452240762115</v>
      </c>
    </row>
    <row r="188" spans="1:55" x14ac:dyDescent="0.25">
      <c r="B188">
        <v>3</v>
      </c>
      <c r="E188">
        <v>19</v>
      </c>
      <c r="F188">
        <v>75</v>
      </c>
      <c r="G188">
        <v>70</v>
      </c>
      <c r="H188">
        <v>28</v>
      </c>
      <c r="I188" s="12">
        <v>7.25</v>
      </c>
      <c r="J188">
        <v>0</v>
      </c>
      <c r="K188">
        <v>17</v>
      </c>
      <c r="L188">
        <v>1</v>
      </c>
      <c r="M188">
        <v>0</v>
      </c>
      <c r="N188">
        <v>17</v>
      </c>
      <c r="O188">
        <v>3</v>
      </c>
      <c r="P188">
        <v>11</v>
      </c>
      <c r="Q188">
        <v>0</v>
      </c>
      <c r="R188">
        <v>0</v>
      </c>
      <c r="S188">
        <v>3</v>
      </c>
      <c r="T188">
        <f t="shared" si="2"/>
        <v>17</v>
      </c>
      <c r="U188" s="8">
        <v>3.9</v>
      </c>
      <c r="V188" s="8">
        <v>8.1999999999999993</v>
      </c>
      <c r="W188" s="8">
        <v>6</v>
      </c>
      <c r="X188" s="8">
        <v>4.5999999999999996</v>
      </c>
      <c r="Y188" s="12">
        <v>6.6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12"/>
    </row>
    <row r="189" spans="1:55" x14ac:dyDescent="0.25">
      <c r="B189">
        <v>3</v>
      </c>
      <c r="E189">
        <v>20</v>
      </c>
      <c r="I189" s="12">
        <v>5.3</v>
      </c>
      <c r="J189">
        <v>0</v>
      </c>
      <c r="T189">
        <f t="shared" si="2"/>
        <v>0</v>
      </c>
      <c r="U189" s="8"/>
      <c r="V189" s="8"/>
      <c r="W189" s="8"/>
      <c r="X189" s="8"/>
      <c r="Y189" s="12">
        <v>5.13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12"/>
    </row>
    <row r="190" spans="1:55" x14ac:dyDescent="0.25">
      <c r="T190">
        <f t="shared" si="2"/>
        <v>0</v>
      </c>
      <c r="U190" s="8"/>
      <c r="V190" s="8"/>
      <c r="W190" s="8"/>
      <c r="X190" s="8"/>
      <c r="Y190" s="12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12"/>
    </row>
    <row r="191" spans="1:55" x14ac:dyDescent="0.25">
      <c r="A191" s="1">
        <v>42533</v>
      </c>
      <c r="B191">
        <v>3</v>
      </c>
      <c r="C191">
        <v>4</v>
      </c>
      <c r="D191">
        <v>1</v>
      </c>
      <c r="E191">
        <v>1</v>
      </c>
      <c r="T191">
        <f t="shared" si="2"/>
        <v>0</v>
      </c>
      <c r="U191" s="8"/>
      <c r="V191" s="8"/>
      <c r="W191" s="8"/>
      <c r="X191" s="8"/>
      <c r="Y191" s="12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12"/>
      <c r="AT191">
        <v>3000.1</v>
      </c>
      <c r="AU191">
        <v>228.7</v>
      </c>
      <c r="AV191" s="4">
        <f>AT191/(AT191-AU191)</f>
        <v>1.0825214692934979</v>
      </c>
      <c r="AW191">
        <v>3000</v>
      </c>
      <c r="AX191">
        <v>262.10000000000002</v>
      </c>
      <c r="AY191" s="4">
        <f>AW191/(AW191-AX191)</f>
        <v>1.0957303042477811</v>
      </c>
      <c r="AZ191">
        <v>3000.6</v>
      </c>
      <c r="BA191">
        <v>255.5</v>
      </c>
      <c r="BB191" s="4">
        <f>AZ191/(AZ191-BA191)</f>
        <v>1.0930749335179046</v>
      </c>
      <c r="BC191" s="4">
        <f>(AV191+AY191+BB191)/3</f>
        <v>1.0904422356863945</v>
      </c>
    </row>
    <row r="192" spans="1:55" x14ac:dyDescent="0.25">
      <c r="B192">
        <v>3</v>
      </c>
      <c r="E192">
        <v>2</v>
      </c>
      <c r="F192">
        <v>127</v>
      </c>
      <c r="G192">
        <v>80</v>
      </c>
      <c r="H192">
        <v>15</v>
      </c>
      <c r="I192" s="12">
        <v>5.2</v>
      </c>
      <c r="J192">
        <v>2</v>
      </c>
      <c r="K192" s="10">
        <v>9</v>
      </c>
      <c r="L192">
        <v>0</v>
      </c>
      <c r="M192">
        <v>0</v>
      </c>
      <c r="N192">
        <v>9</v>
      </c>
      <c r="O192">
        <v>4</v>
      </c>
      <c r="P192">
        <v>2</v>
      </c>
      <c r="Q192">
        <v>0</v>
      </c>
      <c r="R192">
        <v>3</v>
      </c>
      <c r="S192">
        <v>0</v>
      </c>
      <c r="T192">
        <f t="shared" si="2"/>
        <v>9</v>
      </c>
      <c r="U192" s="8">
        <v>51</v>
      </c>
      <c r="V192" s="8">
        <v>6.7</v>
      </c>
      <c r="W192" s="8">
        <v>14</v>
      </c>
      <c r="X192" s="8">
        <v>5.3</v>
      </c>
      <c r="Y192" s="12">
        <v>5.6</v>
      </c>
      <c r="Z192">
        <v>5</v>
      </c>
      <c r="AA192">
        <v>50</v>
      </c>
      <c r="AB192" s="4">
        <v>10</v>
      </c>
      <c r="AC192" s="4">
        <v>3.6</v>
      </c>
      <c r="AD192" s="4">
        <f>100-(100*(AB192-AC192)/AB192)</f>
        <v>36</v>
      </c>
      <c r="AE192" s="4">
        <v>10</v>
      </c>
      <c r="AF192" s="4">
        <v>3.6</v>
      </c>
      <c r="AG192" s="4">
        <f>100-(100*(AE192-AF192)/AE192)</f>
        <v>36</v>
      </c>
      <c r="AH192" s="4">
        <v>10</v>
      </c>
      <c r="AI192" s="4">
        <v>2.8</v>
      </c>
      <c r="AJ192" s="4">
        <f>100-(100*(AH192-AI192)/AH192)</f>
        <v>28</v>
      </c>
      <c r="AK192" s="4">
        <v>10</v>
      </c>
      <c r="AL192" s="4">
        <v>4</v>
      </c>
      <c r="AM192" s="4">
        <f>100-(100*(AK192-AL192)/AK192)</f>
        <v>40</v>
      </c>
      <c r="AN192" s="4">
        <v>10</v>
      </c>
      <c r="AO192" s="4">
        <v>3.5</v>
      </c>
      <c r="AP192" s="4">
        <f>100-(100*(AN192-AO192)/AN192)</f>
        <v>35</v>
      </c>
      <c r="AQ192" s="4">
        <v>10</v>
      </c>
      <c r="AR192" s="4">
        <v>3.4</v>
      </c>
      <c r="AS192" s="12">
        <f>100-(100*(AQ192-AR192)/AQ192)</f>
        <v>34</v>
      </c>
    </row>
    <row r="193" spans="1:45" x14ac:dyDescent="0.25">
      <c r="A193" s="1"/>
      <c r="B193">
        <v>3</v>
      </c>
      <c r="E193">
        <v>3</v>
      </c>
      <c r="T193">
        <f t="shared" si="2"/>
        <v>0</v>
      </c>
      <c r="U193" s="8"/>
      <c r="V193" s="8"/>
      <c r="W193" s="8"/>
      <c r="X193" s="8"/>
      <c r="Y193" s="12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12"/>
    </row>
    <row r="194" spans="1:45" x14ac:dyDescent="0.25">
      <c r="B194">
        <v>3</v>
      </c>
      <c r="E194">
        <v>4</v>
      </c>
      <c r="F194">
        <v>100</v>
      </c>
      <c r="G194">
        <v>88</v>
      </c>
      <c r="H194">
        <v>17</v>
      </c>
      <c r="I194" s="12">
        <v>4.0999999999999996</v>
      </c>
      <c r="J194">
        <v>1</v>
      </c>
      <c r="K194" s="10">
        <v>6</v>
      </c>
      <c r="L194">
        <v>0</v>
      </c>
      <c r="M194">
        <v>0</v>
      </c>
      <c r="N194">
        <v>6</v>
      </c>
      <c r="O194">
        <v>1</v>
      </c>
      <c r="P194">
        <v>2</v>
      </c>
      <c r="Q194">
        <v>0</v>
      </c>
      <c r="R194">
        <v>1</v>
      </c>
      <c r="S194">
        <v>2</v>
      </c>
      <c r="T194">
        <f t="shared" si="2"/>
        <v>6</v>
      </c>
      <c r="U194" s="8">
        <v>44</v>
      </c>
      <c r="V194" s="8">
        <v>6.3</v>
      </c>
      <c r="W194" s="8">
        <v>9</v>
      </c>
      <c r="X194" s="8">
        <v>2.8</v>
      </c>
      <c r="Y194" s="12">
        <v>4.9000000000000004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12"/>
    </row>
    <row r="195" spans="1:45" x14ac:dyDescent="0.25">
      <c r="B195">
        <v>3</v>
      </c>
      <c r="E195">
        <v>5</v>
      </c>
      <c r="F195">
        <v>70</v>
      </c>
      <c r="G195">
        <v>120</v>
      </c>
      <c r="H195">
        <v>11</v>
      </c>
      <c r="I195" s="12">
        <v>5.4</v>
      </c>
      <c r="J195">
        <v>1</v>
      </c>
      <c r="K195" s="10">
        <v>7</v>
      </c>
      <c r="L195">
        <v>1</v>
      </c>
      <c r="M195">
        <v>0</v>
      </c>
      <c r="N195">
        <v>7</v>
      </c>
      <c r="O195">
        <v>0</v>
      </c>
      <c r="P195">
        <v>3</v>
      </c>
      <c r="Q195">
        <v>0</v>
      </c>
      <c r="R195">
        <v>4</v>
      </c>
      <c r="S195">
        <v>0</v>
      </c>
      <c r="T195">
        <f t="shared" si="2"/>
        <v>7</v>
      </c>
      <c r="U195" s="8">
        <v>52</v>
      </c>
      <c r="V195" s="8">
        <v>6.8</v>
      </c>
      <c r="W195" s="8">
        <v>17</v>
      </c>
      <c r="X195" s="8">
        <v>5.4</v>
      </c>
      <c r="Y195" s="12">
        <v>6</v>
      </c>
      <c r="Z195">
        <v>100</v>
      </c>
      <c r="AA195">
        <v>40</v>
      </c>
      <c r="AB195" s="4">
        <v>10</v>
      </c>
      <c r="AC195" s="4">
        <v>3.6</v>
      </c>
      <c r="AD195" s="4">
        <f>100-(100*(AB195-AC195)/AB195)</f>
        <v>36</v>
      </c>
      <c r="AE195" s="4">
        <v>10</v>
      </c>
      <c r="AF195" s="4">
        <v>3.3</v>
      </c>
      <c r="AG195" s="4">
        <f>100-(100*(AE195-AF195)/AE195)</f>
        <v>33</v>
      </c>
      <c r="AH195" s="4">
        <v>10</v>
      </c>
      <c r="AI195" s="4">
        <v>3.2</v>
      </c>
      <c r="AJ195" s="4">
        <f>100-(100*(AH195-AI195)/AH195)</f>
        <v>32</v>
      </c>
      <c r="AK195" s="4">
        <v>10</v>
      </c>
      <c r="AL195" s="4">
        <v>3.7</v>
      </c>
      <c r="AM195" s="4">
        <f>100-(100*(AK195-AL195)/AK195)</f>
        <v>37</v>
      </c>
      <c r="AN195" s="4">
        <v>10</v>
      </c>
      <c r="AO195" s="4">
        <v>3.3</v>
      </c>
      <c r="AP195" s="4">
        <f>100-(100*(AN195-AO195)/AN195)</f>
        <v>33</v>
      </c>
      <c r="AQ195" s="4">
        <v>10</v>
      </c>
      <c r="AR195" s="4">
        <v>3.5</v>
      </c>
      <c r="AS195" s="12">
        <f>100-(100*(AQ195-AR195)/AQ195)</f>
        <v>35</v>
      </c>
    </row>
    <row r="196" spans="1:45" x14ac:dyDescent="0.25">
      <c r="B196">
        <v>3</v>
      </c>
      <c r="E196">
        <v>6</v>
      </c>
      <c r="F196">
        <v>100</v>
      </c>
      <c r="G196">
        <v>97</v>
      </c>
      <c r="H196">
        <v>12</v>
      </c>
      <c r="I196" s="12">
        <v>3.4</v>
      </c>
      <c r="J196">
        <v>0</v>
      </c>
      <c r="K196">
        <v>7</v>
      </c>
      <c r="L196">
        <v>0</v>
      </c>
      <c r="M196">
        <v>0</v>
      </c>
      <c r="N196">
        <v>7</v>
      </c>
      <c r="O196">
        <v>2</v>
      </c>
      <c r="P196">
        <v>2</v>
      </c>
      <c r="Q196">
        <v>3</v>
      </c>
      <c r="R196">
        <v>0</v>
      </c>
      <c r="S196">
        <v>0</v>
      </c>
      <c r="T196">
        <f t="shared" ref="T196:T210" si="3">SUM(O196:S196)</f>
        <v>7</v>
      </c>
      <c r="U196" s="8">
        <v>55</v>
      </c>
      <c r="V196" s="8">
        <v>6.8</v>
      </c>
      <c r="W196" s="8">
        <v>12</v>
      </c>
      <c r="X196" s="8">
        <v>3.6</v>
      </c>
      <c r="Y196" s="12">
        <v>4.3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12"/>
    </row>
    <row r="197" spans="1:45" x14ac:dyDescent="0.25">
      <c r="B197">
        <v>3</v>
      </c>
      <c r="E197">
        <v>7</v>
      </c>
      <c r="F197">
        <v>110</v>
      </c>
      <c r="G197">
        <v>90</v>
      </c>
      <c r="H197">
        <v>8</v>
      </c>
      <c r="I197" s="12">
        <v>2.4</v>
      </c>
      <c r="J197">
        <v>1</v>
      </c>
      <c r="K197">
        <v>6</v>
      </c>
      <c r="L197">
        <v>0</v>
      </c>
      <c r="M197">
        <v>0</v>
      </c>
      <c r="N197">
        <v>6</v>
      </c>
      <c r="O197">
        <v>1</v>
      </c>
      <c r="P197">
        <v>1</v>
      </c>
      <c r="Q197">
        <v>0</v>
      </c>
      <c r="R197">
        <v>3</v>
      </c>
      <c r="S197">
        <v>1</v>
      </c>
      <c r="T197">
        <f t="shared" si="3"/>
        <v>6</v>
      </c>
      <c r="U197" s="8">
        <v>63</v>
      </c>
      <c r="V197" s="8">
        <v>5.9</v>
      </c>
      <c r="W197" s="8">
        <v>12</v>
      </c>
      <c r="X197" s="8">
        <v>3.8</v>
      </c>
      <c r="Y197" s="12">
        <v>3.1</v>
      </c>
      <c r="Z197">
        <v>15</v>
      </c>
      <c r="AA197">
        <v>40</v>
      </c>
      <c r="AB197" s="4">
        <v>10</v>
      </c>
      <c r="AC197" s="4">
        <v>4.0999999999999996</v>
      </c>
      <c r="AD197" s="4">
        <f>100-(100*(AB197-AC197)/AB197)</f>
        <v>41</v>
      </c>
      <c r="AE197" s="4">
        <v>10</v>
      </c>
      <c r="AF197" s="4">
        <v>4.0999999999999996</v>
      </c>
      <c r="AG197" s="4">
        <f>100-(100*(AE197-AF197)/AE197)</f>
        <v>41</v>
      </c>
      <c r="AH197" s="4">
        <v>10</v>
      </c>
      <c r="AI197" s="4">
        <v>3.6</v>
      </c>
      <c r="AJ197" s="4">
        <f>100-(100*(AH197-AI197)/AH197)</f>
        <v>36</v>
      </c>
      <c r="AK197" s="4">
        <v>10</v>
      </c>
      <c r="AL197" s="4">
        <v>3.9</v>
      </c>
      <c r="AM197" s="4">
        <f>100-(100*(AK197-AL197)/AK197)</f>
        <v>39</v>
      </c>
      <c r="AN197" s="4">
        <v>10</v>
      </c>
      <c r="AO197" s="4">
        <v>3.9</v>
      </c>
      <c r="AP197" s="4">
        <f>100-(100*(AN197-AO197)/AN197)</f>
        <v>39</v>
      </c>
      <c r="AQ197" s="4">
        <v>10</v>
      </c>
      <c r="AR197" s="4">
        <v>4.0999999999999996</v>
      </c>
      <c r="AS197" s="12">
        <f>100-(100*(AQ197-AR197)/AQ197)</f>
        <v>41</v>
      </c>
    </row>
    <row r="198" spans="1:45" x14ac:dyDescent="0.25">
      <c r="B198">
        <v>3</v>
      </c>
      <c r="E198">
        <v>8</v>
      </c>
      <c r="T198">
        <f t="shared" si="3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12"/>
    </row>
    <row r="199" spans="1:45" x14ac:dyDescent="0.25">
      <c r="B199">
        <v>3</v>
      </c>
      <c r="E199">
        <v>9</v>
      </c>
      <c r="T199">
        <f t="shared" si="3"/>
        <v>0</v>
      </c>
      <c r="U199" s="8"/>
      <c r="V199" s="8"/>
      <c r="W199" s="8"/>
      <c r="X199" s="8"/>
      <c r="Y199" s="12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12"/>
    </row>
    <row r="200" spans="1:45" x14ac:dyDescent="0.25">
      <c r="B200">
        <v>3</v>
      </c>
      <c r="E200">
        <v>10</v>
      </c>
      <c r="F200">
        <v>90</v>
      </c>
      <c r="G200">
        <v>120</v>
      </c>
      <c r="H200">
        <v>8</v>
      </c>
      <c r="I200" s="12">
        <v>5.0999999999999996</v>
      </c>
      <c r="J200">
        <v>0</v>
      </c>
      <c r="K200">
        <v>8</v>
      </c>
      <c r="L200">
        <v>0</v>
      </c>
      <c r="M200">
        <v>0</v>
      </c>
      <c r="N200">
        <v>8</v>
      </c>
      <c r="O200">
        <v>0</v>
      </c>
      <c r="P200">
        <v>4</v>
      </c>
      <c r="Q200">
        <v>1</v>
      </c>
      <c r="R200">
        <v>1</v>
      </c>
      <c r="S200">
        <v>2</v>
      </c>
      <c r="T200">
        <f t="shared" si="3"/>
        <v>8</v>
      </c>
      <c r="U200" s="8">
        <v>56</v>
      </c>
      <c r="V200" s="8">
        <v>6.9</v>
      </c>
      <c r="W200" s="8">
        <v>11</v>
      </c>
      <c r="X200" s="8">
        <v>3.8</v>
      </c>
      <c r="Y200" s="12">
        <v>5.8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12"/>
    </row>
    <row r="201" spans="1:45" x14ac:dyDescent="0.25">
      <c r="B201">
        <v>3</v>
      </c>
      <c r="E201">
        <v>11</v>
      </c>
      <c r="T201">
        <f t="shared" si="3"/>
        <v>0</v>
      </c>
      <c r="U201" s="8"/>
      <c r="V201" s="8"/>
      <c r="W201" s="8"/>
      <c r="X201" s="8"/>
      <c r="Y201" s="12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12"/>
    </row>
    <row r="202" spans="1:45" x14ac:dyDescent="0.25">
      <c r="B202">
        <v>3</v>
      </c>
      <c r="E202">
        <v>12</v>
      </c>
      <c r="T202">
        <f t="shared" si="3"/>
        <v>0</v>
      </c>
      <c r="U202" s="8"/>
      <c r="V202" s="8"/>
      <c r="W202" s="8"/>
      <c r="X202" s="8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12"/>
    </row>
    <row r="203" spans="1:45" x14ac:dyDescent="0.25">
      <c r="B203">
        <v>3</v>
      </c>
      <c r="E203">
        <v>13</v>
      </c>
      <c r="F203">
        <v>112</v>
      </c>
      <c r="G203">
        <v>84</v>
      </c>
      <c r="H203">
        <v>12</v>
      </c>
      <c r="I203" s="12">
        <v>2.6</v>
      </c>
      <c r="J203">
        <v>2</v>
      </c>
      <c r="K203" s="10">
        <v>10</v>
      </c>
      <c r="L203">
        <v>0</v>
      </c>
      <c r="M203">
        <v>0</v>
      </c>
      <c r="N203">
        <v>7</v>
      </c>
      <c r="O203">
        <v>0</v>
      </c>
      <c r="P203">
        <v>3</v>
      </c>
      <c r="Q203">
        <v>1</v>
      </c>
      <c r="R203">
        <v>2</v>
      </c>
      <c r="S203">
        <v>1</v>
      </c>
      <c r="T203">
        <f t="shared" si="3"/>
        <v>7</v>
      </c>
      <c r="U203" s="8">
        <v>57</v>
      </c>
      <c r="V203" s="8">
        <v>7.7</v>
      </c>
      <c r="W203" s="8">
        <v>7</v>
      </c>
      <c r="X203" s="8">
        <v>4.2</v>
      </c>
      <c r="Y203" s="12">
        <v>5.5</v>
      </c>
      <c r="Z203">
        <v>30</v>
      </c>
      <c r="AA203">
        <v>50</v>
      </c>
      <c r="AB203" s="4">
        <v>10</v>
      </c>
      <c r="AC203" s="4">
        <v>3.9</v>
      </c>
      <c r="AD203" s="4">
        <f>100-(100*(AB203-AC203)/AB203)</f>
        <v>39</v>
      </c>
      <c r="AE203" s="4">
        <v>10</v>
      </c>
      <c r="AF203" s="4">
        <v>3.3</v>
      </c>
      <c r="AG203" s="4">
        <f>100-(100*(AE203-AF203)/AE203)</f>
        <v>33</v>
      </c>
      <c r="AH203" s="4">
        <v>10</v>
      </c>
      <c r="AI203" s="4">
        <v>3.5</v>
      </c>
      <c r="AJ203" s="4">
        <f>100-(100*(AH203-AI203)/AH203)</f>
        <v>35</v>
      </c>
      <c r="AK203" s="4">
        <v>10</v>
      </c>
      <c r="AL203" s="4">
        <v>3.5</v>
      </c>
      <c r="AM203" s="4">
        <f>100-(100*(AK203-AL203)/AK203)</f>
        <v>35</v>
      </c>
      <c r="AN203" s="4">
        <v>10</v>
      </c>
      <c r="AO203" s="4">
        <v>3.7</v>
      </c>
      <c r="AP203" s="4">
        <f>100-(100*(AN203-AO203)/AN203)</f>
        <v>37</v>
      </c>
      <c r="AQ203" s="4">
        <v>9</v>
      </c>
      <c r="AR203" s="4">
        <v>3.3</v>
      </c>
      <c r="AS203" s="12">
        <f>100-(100*(AQ203-AR203)/AQ203)</f>
        <v>36.666666666666664</v>
      </c>
    </row>
    <row r="204" spans="1:45" x14ac:dyDescent="0.25">
      <c r="B204">
        <v>3</v>
      </c>
      <c r="E204">
        <v>14</v>
      </c>
      <c r="T204">
        <f t="shared" si="3"/>
        <v>0</v>
      </c>
      <c r="U204" s="8"/>
      <c r="V204" s="8"/>
      <c r="W204" s="8"/>
      <c r="X204" s="8"/>
      <c r="Y204" s="12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12"/>
    </row>
    <row r="205" spans="1:45" x14ac:dyDescent="0.25">
      <c r="B205">
        <v>3</v>
      </c>
      <c r="E205">
        <v>15</v>
      </c>
      <c r="F205">
        <v>100</v>
      </c>
      <c r="G205">
        <v>48</v>
      </c>
      <c r="H205">
        <v>6</v>
      </c>
      <c r="I205" s="12">
        <v>1.2</v>
      </c>
      <c r="J205">
        <v>0</v>
      </c>
      <c r="K205">
        <v>6</v>
      </c>
      <c r="L205">
        <v>0</v>
      </c>
      <c r="M205">
        <v>0</v>
      </c>
      <c r="N205">
        <v>6</v>
      </c>
      <c r="O205">
        <v>0</v>
      </c>
      <c r="P205">
        <v>2</v>
      </c>
      <c r="Q205">
        <v>0</v>
      </c>
      <c r="R205">
        <v>1</v>
      </c>
      <c r="S205">
        <v>3</v>
      </c>
      <c r="T205">
        <f t="shared" si="3"/>
        <v>6</v>
      </c>
      <c r="U205" s="8">
        <v>48</v>
      </c>
      <c r="V205" s="8">
        <v>5.3</v>
      </c>
      <c r="W205" s="8">
        <v>8</v>
      </c>
      <c r="X205" s="8">
        <v>4.5</v>
      </c>
      <c r="Y205" s="12">
        <v>2.2000000000000002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12"/>
    </row>
    <row r="206" spans="1:45" x14ac:dyDescent="0.25">
      <c r="B206">
        <v>3</v>
      </c>
      <c r="E206">
        <v>16</v>
      </c>
      <c r="T206">
        <f t="shared" si="3"/>
        <v>0</v>
      </c>
      <c r="U206" s="8"/>
      <c r="V206" s="8"/>
      <c r="W206" s="8"/>
      <c r="X206" s="8"/>
      <c r="Y206" s="12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12"/>
    </row>
    <row r="207" spans="1:45" x14ac:dyDescent="0.25">
      <c r="B207">
        <v>3</v>
      </c>
      <c r="E207">
        <v>17</v>
      </c>
      <c r="F207">
        <v>66</v>
      </c>
      <c r="G207">
        <v>117</v>
      </c>
      <c r="H207">
        <v>6</v>
      </c>
      <c r="I207" s="12">
        <v>0.4</v>
      </c>
      <c r="J207">
        <v>0</v>
      </c>
      <c r="K207" s="10">
        <v>5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2</v>
      </c>
      <c r="T207">
        <f t="shared" si="3"/>
        <v>2</v>
      </c>
      <c r="U207" s="8">
        <v>40</v>
      </c>
      <c r="V207" s="8">
        <v>5.7</v>
      </c>
      <c r="W207" s="8">
        <v>7</v>
      </c>
      <c r="X207" s="8">
        <v>3.1</v>
      </c>
      <c r="Y207" s="12">
        <v>0.9</v>
      </c>
      <c r="Z207">
        <v>5</v>
      </c>
      <c r="AA207">
        <v>30</v>
      </c>
      <c r="AB207" s="4">
        <v>10.1</v>
      </c>
      <c r="AC207" s="4">
        <v>3.5</v>
      </c>
      <c r="AD207" s="4">
        <f>100-(100*(AB207-AC207)/AB207)</f>
        <v>34.653465346534645</v>
      </c>
      <c r="AE207" s="4">
        <v>10</v>
      </c>
      <c r="AF207" s="4">
        <v>3</v>
      </c>
      <c r="AG207" s="4">
        <f>100-(100*(AE207-AF207)/AE207)</f>
        <v>30</v>
      </c>
      <c r="AH207" s="4">
        <v>10</v>
      </c>
      <c r="AI207" s="4">
        <v>3.5</v>
      </c>
      <c r="AJ207" s="4">
        <f>100-(100*(AH207-AI207)/AH207)</f>
        <v>35</v>
      </c>
      <c r="AK207" s="4">
        <v>6.5</v>
      </c>
      <c r="AL207" s="4">
        <v>2.2999999999999998</v>
      </c>
      <c r="AM207" s="4">
        <f>100-(100*(AK207-AL207)/AK207)</f>
        <v>35.384615384615387</v>
      </c>
      <c r="AN207" s="4">
        <v>10</v>
      </c>
      <c r="AO207" s="4">
        <v>3.3</v>
      </c>
      <c r="AP207" s="4">
        <f>100-(100*(AN207-AO207)/AN207)</f>
        <v>33</v>
      </c>
      <c r="AQ207" s="4">
        <v>7.1</v>
      </c>
      <c r="AR207" s="4">
        <v>2.4</v>
      </c>
      <c r="AS207" s="12">
        <f>100-(100*(AQ207-AR207)/AQ207)</f>
        <v>33.802816901408448</v>
      </c>
    </row>
    <row r="208" spans="1:45" x14ac:dyDescent="0.25">
      <c r="B208">
        <v>3</v>
      </c>
      <c r="E208">
        <v>18</v>
      </c>
      <c r="T208">
        <f t="shared" si="3"/>
        <v>0</v>
      </c>
      <c r="U208" s="8"/>
      <c r="V208" s="8"/>
      <c r="W208" s="8"/>
      <c r="X208" s="8"/>
      <c r="Y208" s="12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12"/>
    </row>
    <row r="209" spans="2:45" x14ac:dyDescent="0.25">
      <c r="B209">
        <v>3</v>
      </c>
      <c r="E209">
        <v>19</v>
      </c>
      <c r="F209">
        <v>80</v>
      </c>
      <c r="G209">
        <v>100</v>
      </c>
      <c r="H209">
        <v>9</v>
      </c>
      <c r="I209" s="12">
        <v>3.2</v>
      </c>
      <c r="J209">
        <v>2</v>
      </c>
      <c r="K209" s="10">
        <v>8</v>
      </c>
      <c r="L209">
        <v>0</v>
      </c>
      <c r="M209">
        <v>0</v>
      </c>
      <c r="N209">
        <v>8</v>
      </c>
      <c r="O209">
        <v>5</v>
      </c>
      <c r="P209">
        <v>0</v>
      </c>
      <c r="Q209">
        <v>0</v>
      </c>
      <c r="R209">
        <v>1</v>
      </c>
      <c r="S209">
        <v>2</v>
      </c>
      <c r="T209">
        <f t="shared" si="3"/>
        <v>8</v>
      </c>
      <c r="U209" s="8">
        <v>45</v>
      </c>
      <c r="V209" s="8">
        <v>6.1</v>
      </c>
      <c r="W209" s="8">
        <v>9</v>
      </c>
      <c r="X209" s="8">
        <v>3.8</v>
      </c>
      <c r="Y209" s="12">
        <v>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12"/>
    </row>
    <row r="210" spans="2:45" x14ac:dyDescent="0.25">
      <c r="B210">
        <v>3</v>
      </c>
      <c r="E210">
        <v>20</v>
      </c>
      <c r="T210">
        <f t="shared" si="3"/>
        <v>0</v>
      </c>
      <c r="U210" s="8"/>
      <c r="V210" s="8"/>
      <c r="W210" s="8"/>
      <c r="X210" s="8"/>
      <c r="Y210" s="12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2"/>
  <sheetViews>
    <sheetView zoomScale="70" zoomScaleNormal="70" workbookViewId="0">
      <pane xSplit="5" ySplit="2" topLeftCell="AH79" activePane="bottomRight" state="frozen"/>
      <selection pane="topRight" activeCell="F1" sqref="F1"/>
      <selection pane="bottomLeft" activeCell="A2" sqref="A2"/>
      <selection pane="bottomRight" activeCell="BB212" sqref="BB212"/>
    </sheetView>
  </sheetViews>
  <sheetFormatPr defaultRowHeight="15" x14ac:dyDescent="0.25"/>
  <cols>
    <col min="1" max="1" width="10.7109375" bestFit="1" customWidth="1"/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3.425781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s="1">
        <v>42132</v>
      </c>
      <c r="B3">
        <v>1</v>
      </c>
      <c r="C3">
        <v>2</v>
      </c>
      <c r="D3">
        <v>6</v>
      </c>
      <c r="E3">
        <v>1</v>
      </c>
      <c r="I3" s="12">
        <v>7.48</v>
      </c>
      <c r="J3">
        <v>0</v>
      </c>
      <c r="L3">
        <v>1</v>
      </c>
      <c r="T3">
        <f>SUM(O3:S3)</f>
        <v>0</v>
      </c>
      <c r="U3" s="8"/>
      <c r="V3" s="8"/>
      <c r="W3" s="8"/>
      <c r="X3" s="8"/>
      <c r="Y3" s="12">
        <v>7.25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3000.3</v>
      </c>
      <c r="AU3" s="8">
        <v>350.7</v>
      </c>
      <c r="AV3" s="4">
        <f t="shared" ref="AV3" si="0">AT3/(AT3-AU3)</f>
        <v>1.1323596014492752</v>
      </c>
      <c r="AW3" s="8">
        <v>3000</v>
      </c>
      <c r="AX3" s="8">
        <v>353.1</v>
      </c>
      <c r="AY3" s="4">
        <f t="shared" ref="AY3" si="1">AW3/(AW3-AX3)</f>
        <v>1.1334013374135781</v>
      </c>
      <c r="AZ3" s="8">
        <v>3000.4</v>
      </c>
      <c r="BA3" s="9">
        <v>357.6</v>
      </c>
      <c r="BB3" s="4">
        <f t="shared" ref="BB3" si="2">AZ3/(AZ3-BA3)</f>
        <v>1.1353110337520811</v>
      </c>
      <c r="BC3" s="4">
        <f t="shared" ref="BC3" si="3">(AV3+AY3+BB3)/3</f>
        <v>1.1336906575383114</v>
      </c>
    </row>
    <row r="4" spans="1:55" x14ac:dyDescent="0.25">
      <c r="B4">
        <v>1</v>
      </c>
      <c r="E4">
        <v>2</v>
      </c>
      <c r="I4" s="12">
        <v>8.9</v>
      </c>
      <c r="J4">
        <v>0</v>
      </c>
      <c r="L4">
        <v>2</v>
      </c>
      <c r="T4">
        <f t="shared" ref="T4:T64" si="4">SUM(O4:S4)</f>
        <v>0</v>
      </c>
      <c r="U4" s="8"/>
      <c r="V4" s="8"/>
      <c r="W4" s="8"/>
      <c r="X4" s="8"/>
      <c r="Y4" s="12">
        <v>8.8000000000000007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B5">
        <v>1</v>
      </c>
      <c r="E5">
        <v>3</v>
      </c>
      <c r="I5" s="12">
        <v>3.2</v>
      </c>
      <c r="J5">
        <v>0</v>
      </c>
      <c r="T5">
        <f t="shared" si="4"/>
        <v>0</v>
      </c>
      <c r="U5" s="8"/>
      <c r="V5" s="8"/>
      <c r="W5" s="8"/>
      <c r="X5" s="8"/>
      <c r="Y5" s="12">
        <v>3.15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5" x14ac:dyDescent="0.25">
      <c r="B6">
        <v>1</v>
      </c>
      <c r="E6">
        <v>4</v>
      </c>
      <c r="F6">
        <v>65</v>
      </c>
      <c r="G6">
        <v>85</v>
      </c>
      <c r="H6">
        <v>21</v>
      </c>
      <c r="I6" s="12">
        <v>13.82</v>
      </c>
      <c r="J6">
        <v>1</v>
      </c>
      <c r="K6">
        <v>20</v>
      </c>
      <c r="L6">
        <v>3</v>
      </c>
      <c r="M6">
        <v>1</v>
      </c>
      <c r="N6">
        <v>20</v>
      </c>
      <c r="O6">
        <v>0</v>
      </c>
      <c r="P6">
        <v>10</v>
      </c>
      <c r="Q6">
        <v>0</v>
      </c>
      <c r="R6">
        <v>0</v>
      </c>
      <c r="S6">
        <v>10</v>
      </c>
      <c r="T6">
        <f t="shared" si="4"/>
        <v>20</v>
      </c>
      <c r="U6" s="8">
        <v>40</v>
      </c>
      <c r="V6" s="8">
        <v>7.9</v>
      </c>
      <c r="W6" s="8">
        <v>8</v>
      </c>
      <c r="X6" s="8">
        <v>5.0999999999999996</v>
      </c>
      <c r="Y6" s="12">
        <v>12.1</v>
      </c>
      <c r="Z6">
        <v>0</v>
      </c>
      <c r="AA6">
        <v>0</v>
      </c>
      <c r="AB6" s="3">
        <v>10</v>
      </c>
      <c r="AC6" s="3">
        <v>3.7696999999999998</v>
      </c>
      <c r="AD6" s="3">
        <f>100-(100*(AB6-AC6)/AB6)</f>
        <v>37.697000000000003</v>
      </c>
      <c r="AE6" s="3">
        <v>10</v>
      </c>
      <c r="AF6" s="3">
        <v>3.7263999999999999</v>
      </c>
      <c r="AG6" s="3">
        <f>100-(100*(AE6-AF6)/AE6)</f>
        <v>37.263999999999996</v>
      </c>
      <c r="AH6" s="3">
        <v>9.98</v>
      </c>
      <c r="AI6" s="3">
        <v>4.0678999999999998</v>
      </c>
      <c r="AJ6" s="3">
        <f>100-(100*(AH6-AI6)/AH6)</f>
        <v>40.760521042084164</v>
      </c>
      <c r="AK6" s="3">
        <v>9.9700000000000006</v>
      </c>
      <c r="AL6" s="3">
        <v>4.4672999999999998</v>
      </c>
      <c r="AM6" s="3">
        <f>100-(100*(AK6-AL6)/AK6)</f>
        <v>44.807422266800394</v>
      </c>
      <c r="AN6" s="3">
        <v>9.99</v>
      </c>
      <c r="AO6" s="3">
        <v>4.2690999999999999</v>
      </c>
      <c r="AP6" s="3">
        <f>100-(100*(AN6-AO6)/AN6)</f>
        <v>42.733733733733729</v>
      </c>
      <c r="AQ6" s="3">
        <v>9.99</v>
      </c>
      <c r="AR6" s="3">
        <v>4.42</v>
      </c>
      <c r="AS6" s="3">
        <f>100-(100*(AQ6-AR6)/AQ6)</f>
        <v>44.244244244244243</v>
      </c>
    </row>
    <row r="7" spans="1:55" x14ac:dyDescent="0.25">
      <c r="B7">
        <v>1</v>
      </c>
      <c r="E7">
        <v>5</v>
      </c>
      <c r="I7" s="12">
        <v>6.03</v>
      </c>
      <c r="J7">
        <v>0</v>
      </c>
      <c r="L7">
        <v>4</v>
      </c>
      <c r="T7">
        <f t="shared" si="4"/>
        <v>0</v>
      </c>
      <c r="U7" s="8"/>
      <c r="V7" s="8"/>
      <c r="W7" s="8"/>
      <c r="X7" s="8"/>
      <c r="Y7" s="12">
        <v>5.7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5" x14ac:dyDescent="0.25">
      <c r="B8">
        <v>1</v>
      </c>
      <c r="E8">
        <v>6</v>
      </c>
      <c r="F8">
        <v>52</v>
      </c>
      <c r="G8">
        <v>70</v>
      </c>
      <c r="H8">
        <v>25</v>
      </c>
      <c r="I8" s="12">
        <v>6.78</v>
      </c>
      <c r="J8">
        <v>0</v>
      </c>
      <c r="K8" s="10">
        <v>12</v>
      </c>
      <c r="L8">
        <v>0</v>
      </c>
      <c r="M8">
        <v>0</v>
      </c>
      <c r="N8">
        <v>12</v>
      </c>
      <c r="O8">
        <v>6</v>
      </c>
      <c r="P8">
        <v>4</v>
      </c>
      <c r="Q8">
        <v>0</v>
      </c>
      <c r="R8">
        <v>0</v>
      </c>
      <c r="S8">
        <v>2</v>
      </c>
      <c r="T8">
        <f t="shared" si="4"/>
        <v>12</v>
      </c>
      <c r="U8" s="8">
        <v>60</v>
      </c>
      <c r="V8" s="8">
        <v>7.2</v>
      </c>
      <c r="W8" s="8">
        <v>7.3</v>
      </c>
      <c r="X8" s="8">
        <v>6.2</v>
      </c>
      <c r="Y8" s="12">
        <v>6.35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B9">
        <v>1</v>
      </c>
      <c r="E9">
        <v>7</v>
      </c>
      <c r="F9">
        <v>40</v>
      </c>
      <c r="G9">
        <v>67</v>
      </c>
      <c r="H9">
        <v>17</v>
      </c>
      <c r="I9" s="12">
        <v>4.9000000000000004</v>
      </c>
      <c r="J9">
        <v>0</v>
      </c>
      <c r="K9">
        <v>8</v>
      </c>
      <c r="L9">
        <v>0</v>
      </c>
      <c r="M9">
        <v>0</v>
      </c>
      <c r="N9">
        <v>8</v>
      </c>
      <c r="O9">
        <v>3</v>
      </c>
      <c r="P9">
        <v>5</v>
      </c>
      <c r="Q9">
        <v>0</v>
      </c>
      <c r="R9">
        <v>0</v>
      </c>
      <c r="S9">
        <v>0</v>
      </c>
      <c r="T9">
        <f t="shared" si="4"/>
        <v>8</v>
      </c>
      <c r="U9" s="8">
        <v>36</v>
      </c>
      <c r="V9" s="8">
        <v>4.3</v>
      </c>
      <c r="W9" s="8">
        <v>19</v>
      </c>
      <c r="X9" s="8">
        <v>6.1</v>
      </c>
      <c r="Y9" s="12">
        <v>4.75</v>
      </c>
      <c r="Z9">
        <v>0</v>
      </c>
      <c r="AA9">
        <v>0</v>
      </c>
      <c r="AB9" s="3">
        <v>9.98</v>
      </c>
      <c r="AC9" s="3">
        <v>4.0731999999999999</v>
      </c>
      <c r="AD9" s="3">
        <f>100-(100*(AB9-AC9)/AB9)</f>
        <v>40.813627254509015</v>
      </c>
      <c r="AE9" s="3">
        <v>10.01</v>
      </c>
      <c r="AF9" s="3">
        <v>4.0852000000000004</v>
      </c>
      <c r="AG9" s="3">
        <f>100-(100*(AE9-AF9)/AE9)</f>
        <v>40.811188811188821</v>
      </c>
      <c r="AH9" s="3">
        <v>10.100300000000001</v>
      </c>
      <c r="AI9" s="3">
        <v>3.5112000000000001</v>
      </c>
      <c r="AJ9" s="3">
        <f>100-(100*(AH9-AI9)/AH9)</f>
        <v>34.763323861667487</v>
      </c>
      <c r="AK9" s="3">
        <v>9.9700000000000006</v>
      </c>
      <c r="AL9" s="3">
        <v>4.3789999999999996</v>
      </c>
      <c r="AM9" s="3">
        <f>100-(100*(AK9-AL9)/AK9)</f>
        <v>43.921765295887653</v>
      </c>
      <c r="AN9" s="3">
        <v>10</v>
      </c>
      <c r="AO9" s="3">
        <v>4.2066999999999997</v>
      </c>
      <c r="AP9" s="3">
        <f>100-(100*(AN9-AO9)/AN9)</f>
        <v>42.066999999999993</v>
      </c>
      <c r="AQ9" s="3">
        <v>10.02</v>
      </c>
      <c r="AR9" s="3">
        <v>3.8166000000000002</v>
      </c>
      <c r="AS9" s="3">
        <f>100-(100*(AQ9-AR9)/AQ9)</f>
        <v>38.08982035928144</v>
      </c>
    </row>
    <row r="10" spans="1:55" x14ac:dyDescent="0.25">
      <c r="B10">
        <v>1</v>
      </c>
      <c r="E10">
        <v>8</v>
      </c>
      <c r="F10">
        <v>110</v>
      </c>
      <c r="G10">
        <v>50</v>
      </c>
      <c r="H10">
        <v>13</v>
      </c>
      <c r="I10" s="12">
        <v>5.0999999999999996</v>
      </c>
      <c r="J10">
        <v>0</v>
      </c>
      <c r="K10">
        <v>8</v>
      </c>
      <c r="L10">
        <v>0</v>
      </c>
      <c r="M10">
        <v>1</v>
      </c>
      <c r="N10">
        <v>8</v>
      </c>
      <c r="O10">
        <v>0</v>
      </c>
      <c r="P10">
        <v>4</v>
      </c>
      <c r="Q10">
        <v>2</v>
      </c>
      <c r="R10">
        <v>0</v>
      </c>
      <c r="S10">
        <v>2</v>
      </c>
      <c r="T10">
        <f t="shared" si="4"/>
        <v>8</v>
      </c>
      <c r="U10" s="8">
        <v>32</v>
      </c>
      <c r="V10" s="8">
        <v>7.4</v>
      </c>
      <c r="W10" s="8">
        <v>8.5</v>
      </c>
      <c r="X10" s="8">
        <v>5.5</v>
      </c>
      <c r="Y10" s="12">
        <v>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B11">
        <v>1</v>
      </c>
      <c r="E11">
        <v>9</v>
      </c>
      <c r="I11" s="12">
        <v>6.8</v>
      </c>
      <c r="J11">
        <v>1</v>
      </c>
      <c r="T11">
        <f t="shared" si="4"/>
        <v>0</v>
      </c>
      <c r="U11" s="8"/>
      <c r="V11" s="8"/>
      <c r="W11" s="8"/>
      <c r="X11" s="8"/>
      <c r="Y11" s="12">
        <v>6.7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B12">
        <v>1</v>
      </c>
      <c r="E12">
        <v>10</v>
      </c>
      <c r="F12">
        <v>67</v>
      </c>
      <c r="G12">
        <v>82</v>
      </c>
      <c r="H12">
        <v>19</v>
      </c>
      <c r="I12" s="12">
        <v>10.75</v>
      </c>
      <c r="J12">
        <v>0</v>
      </c>
      <c r="K12">
        <v>14</v>
      </c>
      <c r="L12">
        <v>0</v>
      </c>
      <c r="M12">
        <v>0</v>
      </c>
      <c r="N12">
        <v>14</v>
      </c>
      <c r="O12">
        <v>3</v>
      </c>
      <c r="P12">
        <v>6</v>
      </c>
      <c r="Q12">
        <v>1</v>
      </c>
      <c r="R12">
        <v>0</v>
      </c>
      <c r="S12">
        <v>4</v>
      </c>
      <c r="T12">
        <f t="shared" si="4"/>
        <v>14</v>
      </c>
      <c r="U12" s="8">
        <v>50</v>
      </c>
      <c r="V12" s="8">
        <v>10.199999999999999</v>
      </c>
      <c r="W12" s="8">
        <v>14.5</v>
      </c>
      <c r="X12" s="8">
        <v>4.5</v>
      </c>
      <c r="Y12" s="12">
        <v>10.35</v>
      </c>
      <c r="Z12">
        <v>0</v>
      </c>
      <c r="AA12">
        <v>0</v>
      </c>
      <c r="AB12" s="3">
        <v>10.02</v>
      </c>
      <c r="AC12" s="3">
        <v>3.01</v>
      </c>
      <c r="AD12" s="3">
        <f>100-(100*(AB12-AC12)/AB12)</f>
        <v>30.039920159680634</v>
      </c>
      <c r="AE12" s="3">
        <v>9.9700000000000006</v>
      </c>
      <c r="AF12" s="3">
        <v>3.6309999999999998</v>
      </c>
      <c r="AG12" s="3">
        <f>100-(100*(AE12-AF12)/AE12)</f>
        <v>36.419257773319956</v>
      </c>
      <c r="AH12" s="3">
        <v>10</v>
      </c>
      <c r="AI12" s="3">
        <v>3.6494</v>
      </c>
      <c r="AJ12" s="3">
        <f>100-(100*(AH12-AI12)/AH12)</f>
        <v>36.494000000000007</v>
      </c>
      <c r="AK12" s="3">
        <v>10.02</v>
      </c>
      <c r="AL12" s="3">
        <v>3.9245999999999999</v>
      </c>
      <c r="AM12" s="3">
        <f>100-(100*(AK12-AL12)/AK12)</f>
        <v>39.167664670658681</v>
      </c>
      <c r="AN12" s="3">
        <v>9.99</v>
      </c>
      <c r="AO12" s="3">
        <v>3.5602999999999998</v>
      </c>
      <c r="AP12" s="3">
        <f>100-(100*(AN12-AO12)/AN12)</f>
        <v>35.638638638638639</v>
      </c>
      <c r="AQ12" s="3">
        <v>9.99</v>
      </c>
      <c r="AR12" s="3">
        <v>3.1930000000000001</v>
      </c>
      <c r="AS12" s="3">
        <f>100-(100*(AQ12-AR12)/AQ12)</f>
        <v>31.961961961961961</v>
      </c>
    </row>
    <row r="13" spans="1:55" x14ac:dyDescent="0.25">
      <c r="B13">
        <v>1</v>
      </c>
      <c r="E13">
        <v>11</v>
      </c>
      <c r="F13">
        <v>80</v>
      </c>
      <c r="G13">
        <v>100</v>
      </c>
      <c r="H13">
        <v>42</v>
      </c>
      <c r="I13" s="12">
        <v>11.1</v>
      </c>
      <c r="J13">
        <v>0</v>
      </c>
      <c r="K13">
        <v>22</v>
      </c>
      <c r="L13">
        <v>0</v>
      </c>
      <c r="M13">
        <v>0</v>
      </c>
      <c r="N13">
        <v>22</v>
      </c>
      <c r="O13">
        <v>1</v>
      </c>
      <c r="P13">
        <v>12</v>
      </c>
      <c r="Q13">
        <v>0</v>
      </c>
      <c r="R13">
        <v>0</v>
      </c>
      <c r="S13">
        <v>9</v>
      </c>
      <c r="T13">
        <f t="shared" si="4"/>
        <v>22</v>
      </c>
      <c r="U13" s="8">
        <v>47</v>
      </c>
      <c r="V13" s="8">
        <v>4.7</v>
      </c>
      <c r="W13" s="8">
        <v>12</v>
      </c>
      <c r="X13" s="8">
        <v>3.8</v>
      </c>
      <c r="Y13" s="12">
        <v>10.5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B14">
        <v>1</v>
      </c>
      <c r="E14">
        <v>12</v>
      </c>
      <c r="F14">
        <v>75</v>
      </c>
      <c r="G14">
        <v>79</v>
      </c>
      <c r="H14">
        <v>19</v>
      </c>
      <c r="I14" s="12">
        <v>8.5</v>
      </c>
      <c r="J14">
        <v>0</v>
      </c>
      <c r="K14" s="10">
        <v>15</v>
      </c>
      <c r="L14">
        <v>1</v>
      </c>
      <c r="M14">
        <v>0</v>
      </c>
      <c r="N14">
        <v>15</v>
      </c>
      <c r="O14">
        <v>4</v>
      </c>
      <c r="P14">
        <v>8</v>
      </c>
      <c r="Q14">
        <v>1</v>
      </c>
      <c r="R14">
        <v>0</v>
      </c>
      <c r="S14">
        <v>2</v>
      </c>
      <c r="T14">
        <f t="shared" si="4"/>
        <v>15</v>
      </c>
      <c r="U14" s="8">
        <v>33</v>
      </c>
      <c r="V14" s="8">
        <v>6.3</v>
      </c>
      <c r="W14" s="8">
        <v>16</v>
      </c>
      <c r="X14" s="8">
        <v>4.5999999999999996</v>
      </c>
      <c r="Y14" s="12">
        <v>8.0500000000000007</v>
      </c>
      <c r="Z14">
        <v>0</v>
      </c>
      <c r="AA14">
        <v>0</v>
      </c>
      <c r="AB14" s="3">
        <v>10.039999999999999</v>
      </c>
      <c r="AC14" s="3">
        <v>2.8331</v>
      </c>
      <c r="AD14" s="3">
        <f>100-(100*(AB14-AC14)/AB14)</f>
        <v>28.218127490039834</v>
      </c>
      <c r="AE14" s="3">
        <v>9.99</v>
      </c>
      <c r="AF14" s="3">
        <v>3.8031999999999999</v>
      </c>
      <c r="AG14" s="3">
        <f>100-(100*(AE14-AF14)/AE14)</f>
        <v>38.070070070070074</v>
      </c>
      <c r="AH14" s="3">
        <v>10</v>
      </c>
      <c r="AI14" s="3">
        <v>4.16</v>
      </c>
      <c r="AJ14" s="3">
        <f>100-(100*(AH14-AI14)/AH14)</f>
        <v>41.6</v>
      </c>
      <c r="AK14" s="3">
        <v>10.01</v>
      </c>
      <c r="AL14" s="3">
        <v>4.0058999999999996</v>
      </c>
      <c r="AM14" s="3">
        <f>100-(100*(AK14-AL14)/AK14)</f>
        <v>40.018981018981023</v>
      </c>
      <c r="AN14" s="3">
        <v>10.01</v>
      </c>
      <c r="AO14" s="3">
        <v>3.6436000000000002</v>
      </c>
      <c r="AP14" s="3">
        <f>100-(100*(AN14-AO14)/AN14)</f>
        <v>36.399600399600402</v>
      </c>
      <c r="AQ14" s="3">
        <v>9.9600000000000009</v>
      </c>
      <c r="AR14" s="3">
        <v>4.0209999999999999</v>
      </c>
      <c r="AS14" s="3">
        <f>100-(100*(AQ14-AR14)/AQ14)</f>
        <v>40.371485943775099</v>
      </c>
    </row>
    <row r="15" spans="1:55" x14ac:dyDescent="0.25">
      <c r="B15">
        <v>1</v>
      </c>
      <c r="E15">
        <v>13</v>
      </c>
      <c r="I15" s="12">
        <v>7.7</v>
      </c>
      <c r="J15">
        <v>0</v>
      </c>
      <c r="L15">
        <v>2</v>
      </c>
      <c r="T15">
        <f t="shared" si="4"/>
        <v>0</v>
      </c>
      <c r="U15" s="8"/>
      <c r="V15" s="8"/>
      <c r="W15" s="8"/>
      <c r="X15" s="8"/>
      <c r="Y15" s="12">
        <v>7.53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55" x14ac:dyDescent="0.25">
      <c r="B16">
        <v>1</v>
      </c>
      <c r="E16">
        <v>14</v>
      </c>
      <c r="F16">
        <v>101</v>
      </c>
      <c r="G16">
        <v>80</v>
      </c>
      <c r="H16">
        <v>22</v>
      </c>
      <c r="I16" s="12">
        <v>9.1</v>
      </c>
      <c r="J16">
        <v>0</v>
      </c>
      <c r="K16">
        <v>18</v>
      </c>
      <c r="L16">
        <v>0</v>
      </c>
      <c r="M16">
        <v>0</v>
      </c>
      <c r="N16">
        <v>18</v>
      </c>
      <c r="O16">
        <v>3</v>
      </c>
      <c r="P16">
        <v>6</v>
      </c>
      <c r="Q16">
        <v>1</v>
      </c>
      <c r="R16">
        <v>0</v>
      </c>
      <c r="S16">
        <v>8</v>
      </c>
      <c r="T16">
        <f t="shared" si="4"/>
        <v>18</v>
      </c>
      <c r="U16" s="8">
        <v>40</v>
      </c>
      <c r="V16" s="8">
        <v>8.5</v>
      </c>
      <c r="W16" s="8">
        <v>7</v>
      </c>
      <c r="X16" s="8">
        <v>2.9</v>
      </c>
      <c r="Y16" s="12">
        <v>9.25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6" x14ac:dyDescent="0.25">
      <c r="B17">
        <v>1</v>
      </c>
      <c r="E17">
        <v>15</v>
      </c>
      <c r="I17" s="12">
        <v>6.28</v>
      </c>
      <c r="J17">
        <v>0</v>
      </c>
      <c r="T17">
        <f t="shared" si="4"/>
        <v>0</v>
      </c>
      <c r="U17" s="8"/>
      <c r="V17" s="8"/>
      <c r="W17" s="8"/>
      <c r="X17" s="8"/>
      <c r="Y17" s="12">
        <v>6.2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6" x14ac:dyDescent="0.25">
      <c r="B18">
        <v>1</v>
      </c>
      <c r="E18">
        <v>16</v>
      </c>
      <c r="F18">
        <v>93</v>
      </c>
      <c r="G18">
        <v>90</v>
      </c>
      <c r="H18">
        <v>17</v>
      </c>
      <c r="I18" s="12">
        <v>7.95</v>
      </c>
      <c r="J18">
        <v>0</v>
      </c>
      <c r="K18">
        <v>16</v>
      </c>
      <c r="L18">
        <v>0</v>
      </c>
      <c r="M18">
        <v>0</v>
      </c>
      <c r="N18">
        <v>16</v>
      </c>
      <c r="O18">
        <v>4</v>
      </c>
      <c r="P18">
        <v>6</v>
      </c>
      <c r="Q18">
        <v>0</v>
      </c>
      <c r="R18">
        <v>0</v>
      </c>
      <c r="S18">
        <v>6</v>
      </c>
      <c r="T18" s="10">
        <f t="shared" si="4"/>
        <v>16</v>
      </c>
      <c r="U18" s="8">
        <v>43</v>
      </c>
      <c r="V18" s="8">
        <v>5.7</v>
      </c>
      <c r="W18" s="8">
        <v>8</v>
      </c>
      <c r="X18" s="8">
        <v>3.9</v>
      </c>
      <c r="Y18" s="12">
        <v>7.7</v>
      </c>
      <c r="Z18">
        <v>0</v>
      </c>
      <c r="AA18">
        <v>10</v>
      </c>
      <c r="AB18" s="3">
        <v>9.9600000000000009</v>
      </c>
      <c r="AC18" s="3">
        <v>2.9502999999999999</v>
      </c>
      <c r="AD18" s="3">
        <f>100-(100*(AB18-AC18)/AB18)</f>
        <v>29.621485943775099</v>
      </c>
      <c r="AE18" s="3">
        <v>9.9600000000000009</v>
      </c>
      <c r="AF18" s="3">
        <v>3.6099000000000001</v>
      </c>
      <c r="AG18" s="3">
        <f>100-(100*(AE18-AF18)/AE18)</f>
        <v>36.243975903614455</v>
      </c>
      <c r="AH18" s="3">
        <v>9.99</v>
      </c>
      <c r="AI18" s="3">
        <v>3.9660000000000002</v>
      </c>
      <c r="AJ18" s="3">
        <f>100-(100*(AH18-AI18)/AH18)</f>
        <v>39.6996996996997</v>
      </c>
      <c r="AK18" s="3">
        <v>10.02</v>
      </c>
      <c r="AL18" s="3">
        <v>4.2789999999999999</v>
      </c>
      <c r="AM18" s="3">
        <f>100-(100*(AK18-AL18)/AK18)</f>
        <v>42.704590818363279</v>
      </c>
      <c r="AN18" s="3">
        <v>10.029999999999999</v>
      </c>
      <c r="AO18" s="3">
        <v>4.343</v>
      </c>
      <c r="AP18" s="3">
        <f>100-(100*(AN18-AO18)/AN18)</f>
        <v>43.300099700897313</v>
      </c>
      <c r="AQ18" s="3">
        <v>10.029999999999999</v>
      </c>
      <c r="AR18" s="3">
        <v>4.0128000000000004</v>
      </c>
      <c r="AS18" s="3">
        <f>100-(100*(AQ18-AR18)/AQ18)</f>
        <v>40.007976071784654</v>
      </c>
    </row>
    <row r="19" spans="1:56" x14ac:dyDescent="0.25">
      <c r="B19">
        <v>1</v>
      </c>
      <c r="E19">
        <v>17</v>
      </c>
      <c r="F19">
        <v>80</v>
      </c>
      <c r="G19">
        <v>78</v>
      </c>
      <c r="H19">
        <v>16</v>
      </c>
      <c r="I19" s="12">
        <v>6.75</v>
      </c>
      <c r="J19">
        <v>0</v>
      </c>
      <c r="K19">
        <v>14</v>
      </c>
      <c r="L19">
        <v>0</v>
      </c>
      <c r="M19">
        <v>0</v>
      </c>
      <c r="N19">
        <v>14</v>
      </c>
      <c r="O19">
        <v>3</v>
      </c>
      <c r="P19">
        <v>8</v>
      </c>
      <c r="Q19">
        <v>0</v>
      </c>
      <c r="R19">
        <v>0</v>
      </c>
      <c r="S19">
        <v>3</v>
      </c>
      <c r="T19">
        <f t="shared" si="4"/>
        <v>14</v>
      </c>
      <c r="U19" s="8">
        <v>44</v>
      </c>
      <c r="V19" s="8">
        <v>4.5</v>
      </c>
      <c r="W19" s="8">
        <v>17</v>
      </c>
      <c r="X19" s="8">
        <v>6.4</v>
      </c>
      <c r="Y19" s="12">
        <v>6.3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56" x14ac:dyDescent="0.25">
      <c r="B20">
        <v>1</v>
      </c>
      <c r="E20">
        <v>18</v>
      </c>
      <c r="I20" s="12">
        <v>3.35</v>
      </c>
      <c r="J20">
        <v>0</v>
      </c>
      <c r="T20">
        <f t="shared" si="4"/>
        <v>0</v>
      </c>
      <c r="U20" s="8"/>
      <c r="V20" s="8"/>
      <c r="W20" s="8"/>
      <c r="X20" s="8"/>
      <c r="Y20" s="12">
        <v>3.18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6" x14ac:dyDescent="0.25">
      <c r="B21">
        <v>1</v>
      </c>
      <c r="E21">
        <v>19</v>
      </c>
      <c r="I21" s="12">
        <v>7.57</v>
      </c>
      <c r="J21">
        <v>1</v>
      </c>
      <c r="L21">
        <v>2</v>
      </c>
      <c r="T21">
        <f t="shared" si="4"/>
        <v>0</v>
      </c>
      <c r="U21" s="8"/>
      <c r="V21" s="8"/>
      <c r="W21" s="8"/>
      <c r="X21" s="8"/>
      <c r="Y21" s="12">
        <v>7.4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56" x14ac:dyDescent="0.25">
      <c r="B22">
        <v>1</v>
      </c>
      <c r="E22">
        <v>20</v>
      </c>
      <c r="I22" s="12">
        <v>6.8</v>
      </c>
      <c r="J22">
        <v>0</v>
      </c>
      <c r="T22">
        <f t="shared" si="4"/>
        <v>0</v>
      </c>
      <c r="U22" s="8"/>
      <c r="V22" s="8"/>
      <c r="W22" s="8"/>
      <c r="X22" s="8"/>
      <c r="Y22" s="12">
        <v>6.7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56" x14ac:dyDescent="0.25">
      <c r="A23" s="1">
        <v>42716</v>
      </c>
      <c r="B23" t="s">
        <v>58</v>
      </c>
      <c r="C23">
        <v>2</v>
      </c>
      <c r="D23">
        <v>6</v>
      </c>
      <c r="E23">
        <v>1</v>
      </c>
      <c r="F23">
        <v>57</v>
      </c>
      <c r="G23">
        <v>40</v>
      </c>
      <c r="H23">
        <v>7</v>
      </c>
      <c r="I23" s="12">
        <v>1.2</v>
      </c>
      <c r="J23">
        <v>0</v>
      </c>
      <c r="K23" s="10">
        <v>7</v>
      </c>
      <c r="L23">
        <v>2</v>
      </c>
      <c r="M23">
        <v>0</v>
      </c>
      <c r="N23">
        <v>7</v>
      </c>
      <c r="O23">
        <v>0</v>
      </c>
      <c r="P23">
        <v>0</v>
      </c>
      <c r="Q23">
        <v>0</v>
      </c>
      <c r="R23">
        <v>4</v>
      </c>
      <c r="S23">
        <v>3</v>
      </c>
      <c r="T23">
        <f t="shared" si="4"/>
        <v>7</v>
      </c>
      <c r="U23" s="8">
        <v>30</v>
      </c>
      <c r="V23" s="8">
        <v>4.0999999999999996</v>
      </c>
      <c r="W23" s="8">
        <v>7</v>
      </c>
      <c r="X23" s="8">
        <v>3.9</v>
      </c>
      <c r="Y23" s="12">
        <v>1.9</v>
      </c>
      <c r="Z23">
        <v>25</v>
      </c>
      <c r="AA23">
        <v>40</v>
      </c>
      <c r="AB23" s="4">
        <v>10</v>
      </c>
      <c r="AC23" s="4">
        <v>2.2000000000000002</v>
      </c>
      <c r="AD23" s="3">
        <f>100-(100*(AB23-AC23)/AB23)</f>
        <v>22</v>
      </c>
      <c r="AE23" s="4">
        <v>10</v>
      </c>
      <c r="AF23" s="4">
        <v>2.1</v>
      </c>
      <c r="AG23" s="3">
        <f>100-(100*(AE23-AF23)/AE23)</f>
        <v>21</v>
      </c>
      <c r="AH23" s="4">
        <v>10</v>
      </c>
      <c r="AI23" s="4">
        <v>2.2999999999999998</v>
      </c>
      <c r="AJ23" s="3">
        <f>100-(100*(AH23-AI23)/AH23)</f>
        <v>23</v>
      </c>
      <c r="AK23" s="4">
        <v>10</v>
      </c>
      <c r="AL23" s="4">
        <v>3.6</v>
      </c>
      <c r="AM23" s="3">
        <f>100-(100*(AK23-AL23)/AK23)</f>
        <v>36</v>
      </c>
      <c r="AN23" s="4">
        <v>10</v>
      </c>
      <c r="AO23" s="4">
        <v>3</v>
      </c>
      <c r="AP23" s="3">
        <f>100-(100*(AN23-AO23)/AN23)</f>
        <v>30</v>
      </c>
      <c r="AQ23" s="4">
        <v>10</v>
      </c>
      <c r="AR23" s="4">
        <v>3.4</v>
      </c>
      <c r="AS23" s="3">
        <f>100-(100*(AQ23-AR23)/AQ23)</f>
        <v>34</v>
      </c>
      <c r="AT23">
        <v>3000</v>
      </c>
      <c r="AU23">
        <v>253.8</v>
      </c>
      <c r="AV23" s="4">
        <f t="shared" ref="AV23" si="5">AT23/(AT23-AU23)</f>
        <v>1.0924186148131965</v>
      </c>
      <c r="AW23">
        <v>3000</v>
      </c>
      <c r="AX23">
        <v>158.6</v>
      </c>
      <c r="AY23" s="4">
        <f t="shared" ref="AY23" si="6">AW23/(AW23-AX23)</f>
        <v>1.0558175547265432</v>
      </c>
      <c r="AZ23">
        <v>3000.3</v>
      </c>
      <c r="BA23">
        <v>289.89999999999998</v>
      </c>
      <c r="BB23" s="4">
        <f t="shared" ref="BB23" si="7">AZ23/(AZ23-BA23)</f>
        <v>1.1069583825265643</v>
      </c>
      <c r="BC23" s="4">
        <f t="shared" ref="BC23" si="8">(AV23+AY23+BB23)/3</f>
        <v>1.0850648506887679</v>
      </c>
    </row>
    <row r="24" spans="1:56" x14ac:dyDescent="0.25">
      <c r="E24">
        <v>2</v>
      </c>
      <c r="F24">
        <v>94</v>
      </c>
      <c r="G24">
        <v>86</v>
      </c>
      <c r="H24">
        <v>16</v>
      </c>
      <c r="I24" s="12">
        <v>14.6</v>
      </c>
      <c r="J24">
        <v>2</v>
      </c>
      <c r="K24" s="10">
        <v>16</v>
      </c>
      <c r="L24">
        <v>0</v>
      </c>
      <c r="M24">
        <v>0</v>
      </c>
      <c r="N24">
        <v>10</v>
      </c>
      <c r="O24">
        <v>2</v>
      </c>
      <c r="P24">
        <v>3</v>
      </c>
      <c r="Q24">
        <v>1</v>
      </c>
      <c r="R24">
        <v>3</v>
      </c>
      <c r="S24">
        <v>1</v>
      </c>
      <c r="T24">
        <f t="shared" si="4"/>
        <v>10</v>
      </c>
      <c r="U24" s="8">
        <v>52</v>
      </c>
      <c r="V24" s="8">
        <v>9</v>
      </c>
      <c r="W24" s="8">
        <v>8</v>
      </c>
      <c r="X24" s="8">
        <v>3.6</v>
      </c>
      <c r="Y24" s="12">
        <f>7.5+4.2</f>
        <v>11.7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6" x14ac:dyDescent="0.25">
      <c r="E25">
        <v>3</v>
      </c>
      <c r="F25">
        <v>94</v>
      </c>
      <c r="G25">
        <v>76</v>
      </c>
      <c r="H25">
        <v>22</v>
      </c>
      <c r="I25" s="12">
        <v>19.100000000000001</v>
      </c>
      <c r="J25">
        <v>4</v>
      </c>
      <c r="K25" s="10">
        <v>15</v>
      </c>
      <c r="L25">
        <v>4</v>
      </c>
      <c r="M25">
        <v>0</v>
      </c>
      <c r="N25">
        <v>15</v>
      </c>
      <c r="O25">
        <v>2</v>
      </c>
      <c r="P25">
        <v>0</v>
      </c>
      <c r="Q25">
        <v>0</v>
      </c>
      <c r="R25">
        <v>11</v>
      </c>
      <c r="S25">
        <v>2</v>
      </c>
      <c r="T25">
        <f t="shared" si="4"/>
        <v>15</v>
      </c>
      <c r="U25" s="8">
        <v>42</v>
      </c>
      <c r="V25" s="8">
        <v>7.3</v>
      </c>
      <c r="W25" s="8">
        <v>12</v>
      </c>
      <c r="X25" s="8">
        <v>3.4</v>
      </c>
      <c r="Y25" s="12">
        <f>11.2+4.85+1.3</f>
        <v>17.349999999999998</v>
      </c>
      <c r="Z25">
        <v>0</v>
      </c>
      <c r="AA25">
        <v>0</v>
      </c>
      <c r="AB25" s="4">
        <v>10</v>
      </c>
      <c r="AC25" s="4">
        <v>3.1</v>
      </c>
      <c r="AD25" s="3">
        <f>100-(100*(AB25-AC25)/AB25)</f>
        <v>31</v>
      </c>
      <c r="AE25" s="4">
        <v>10</v>
      </c>
      <c r="AF25" s="4">
        <v>2.8</v>
      </c>
      <c r="AG25" s="3">
        <f>100-(100*(AE25-AF25)/AE25)</f>
        <v>28</v>
      </c>
      <c r="AH25" s="4">
        <v>10</v>
      </c>
      <c r="AI25" s="4">
        <v>2.8</v>
      </c>
      <c r="AJ25" s="3">
        <f>100-(100*(AH25-AI25)/AH25)</f>
        <v>28</v>
      </c>
      <c r="AK25" s="4">
        <v>10</v>
      </c>
      <c r="AL25" s="4">
        <v>3.5</v>
      </c>
      <c r="AM25" s="3">
        <f>100-(100*(AK25-AL25)/AK25)</f>
        <v>35</v>
      </c>
      <c r="AN25" s="4">
        <v>10</v>
      </c>
      <c r="AO25" s="4">
        <v>2.1</v>
      </c>
      <c r="AP25" s="3">
        <f>100-(100*(AN25-AO25)/AN25)</f>
        <v>21</v>
      </c>
      <c r="AQ25" s="4">
        <v>10</v>
      </c>
      <c r="AR25" s="4">
        <v>2.4</v>
      </c>
      <c r="AS25" s="3">
        <f>100-(100*(AQ25-AR25)/AQ25)</f>
        <v>24</v>
      </c>
      <c r="BD25" t="s">
        <v>60</v>
      </c>
    </row>
    <row r="26" spans="1:56" x14ac:dyDescent="0.25">
      <c r="I26" s="12"/>
      <c r="K26" s="10"/>
      <c r="T26">
        <f t="shared" si="4"/>
        <v>0</v>
      </c>
      <c r="U26" s="8"/>
      <c r="V26" s="8"/>
      <c r="W26" s="8"/>
      <c r="X26" s="8"/>
      <c r="Y26" s="1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6" x14ac:dyDescent="0.25">
      <c r="E27">
        <v>5</v>
      </c>
      <c r="F27">
        <v>80</v>
      </c>
      <c r="G27">
        <v>81</v>
      </c>
      <c r="H27">
        <v>6</v>
      </c>
      <c r="I27" s="12">
        <v>1</v>
      </c>
      <c r="J27">
        <v>0</v>
      </c>
      <c r="K27" s="10">
        <v>5</v>
      </c>
      <c r="L27">
        <v>3</v>
      </c>
      <c r="M27">
        <v>0</v>
      </c>
      <c r="N27">
        <v>5</v>
      </c>
      <c r="O27">
        <v>0</v>
      </c>
      <c r="P27">
        <v>0</v>
      </c>
      <c r="Q27">
        <v>0</v>
      </c>
      <c r="R27">
        <v>0</v>
      </c>
      <c r="S27">
        <v>5</v>
      </c>
      <c r="T27">
        <f t="shared" si="4"/>
        <v>5</v>
      </c>
      <c r="U27" s="8">
        <v>25</v>
      </c>
      <c r="V27" s="8">
        <v>5.2</v>
      </c>
      <c r="W27" s="8">
        <v>18</v>
      </c>
      <c r="X27" s="8">
        <v>2.1</v>
      </c>
      <c r="Y27" s="12">
        <v>1.7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6" x14ac:dyDescent="0.25">
      <c r="E28">
        <v>6</v>
      </c>
      <c r="F28">
        <v>106</v>
      </c>
      <c r="G28">
        <v>69</v>
      </c>
      <c r="H28">
        <v>10</v>
      </c>
      <c r="I28" s="12">
        <v>4</v>
      </c>
      <c r="J28">
        <v>1</v>
      </c>
      <c r="K28" s="10">
        <v>8</v>
      </c>
      <c r="L28">
        <v>2</v>
      </c>
      <c r="M28">
        <v>0</v>
      </c>
      <c r="N28">
        <v>8</v>
      </c>
      <c r="O28">
        <v>2</v>
      </c>
      <c r="P28">
        <v>1</v>
      </c>
      <c r="Q28">
        <v>0</v>
      </c>
      <c r="R28">
        <v>3</v>
      </c>
      <c r="S28">
        <v>2</v>
      </c>
      <c r="T28">
        <f t="shared" si="4"/>
        <v>8</v>
      </c>
      <c r="U28" s="8">
        <v>54</v>
      </c>
      <c r="V28" s="8">
        <v>8.1999999999999993</v>
      </c>
      <c r="W28" s="8">
        <v>7</v>
      </c>
      <c r="X28" s="8">
        <v>4.4000000000000004</v>
      </c>
      <c r="Y28" s="12">
        <v>4.5999999999999996</v>
      </c>
      <c r="Z28">
        <v>40</v>
      </c>
      <c r="AA28">
        <v>40</v>
      </c>
      <c r="AB28" s="4">
        <v>10</v>
      </c>
      <c r="AC28" s="4">
        <v>3.5</v>
      </c>
      <c r="AD28" s="3">
        <f>100-(100*(AB28-AC28)/AB28)</f>
        <v>35</v>
      </c>
      <c r="AE28" s="4">
        <v>10</v>
      </c>
      <c r="AF28" s="4">
        <v>2.8</v>
      </c>
      <c r="AG28" s="3">
        <f>100-(100*(AE28-AF28)/AE28)</f>
        <v>28</v>
      </c>
      <c r="AH28" s="4">
        <v>10</v>
      </c>
      <c r="AI28" s="4">
        <v>2.7</v>
      </c>
      <c r="AJ28" s="3">
        <f>100-(100*(AH28-AI28)/AH28)</f>
        <v>27</v>
      </c>
      <c r="AK28" s="4">
        <v>10</v>
      </c>
      <c r="AL28" s="4">
        <v>3</v>
      </c>
      <c r="AM28" s="3">
        <f>100-(100*(AK28-AL28)/AK28)</f>
        <v>30</v>
      </c>
      <c r="AN28" s="4">
        <v>10</v>
      </c>
      <c r="AO28" s="4">
        <v>2.2000000000000002</v>
      </c>
      <c r="AP28" s="3">
        <f>100-(100*(AN28-AO28)/AN28)</f>
        <v>22</v>
      </c>
      <c r="AQ28" s="4">
        <v>10</v>
      </c>
      <c r="AR28" s="4">
        <v>2.4</v>
      </c>
      <c r="AS28" s="3">
        <f>100-(100*(AQ28-AR28)/AQ28)</f>
        <v>24</v>
      </c>
      <c r="BD28" t="s">
        <v>60</v>
      </c>
    </row>
    <row r="29" spans="1:56" x14ac:dyDescent="0.25">
      <c r="E29">
        <v>7</v>
      </c>
      <c r="F29">
        <v>112</v>
      </c>
      <c r="G29">
        <v>110</v>
      </c>
      <c r="H29">
        <v>20</v>
      </c>
      <c r="I29" s="12">
        <v>14.6</v>
      </c>
      <c r="J29">
        <v>4</v>
      </c>
      <c r="K29" s="10">
        <v>12</v>
      </c>
      <c r="L29">
        <v>0</v>
      </c>
      <c r="M29">
        <v>0</v>
      </c>
      <c r="N29">
        <v>12</v>
      </c>
      <c r="O29">
        <v>2</v>
      </c>
      <c r="P29">
        <v>0</v>
      </c>
      <c r="Q29">
        <v>1</v>
      </c>
      <c r="R29">
        <v>8</v>
      </c>
      <c r="S29">
        <v>1</v>
      </c>
      <c r="T29">
        <f t="shared" si="4"/>
        <v>12</v>
      </c>
      <c r="U29" s="8">
        <v>53</v>
      </c>
      <c r="V29" s="8">
        <v>10.1</v>
      </c>
      <c r="W29" s="8">
        <v>11</v>
      </c>
      <c r="X29" s="8">
        <v>6.1</v>
      </c>
      <c r="Y29" s="12">
        <f>9.6+5.3</f>
        <v>14.899999999999999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BD29" t="s">
        <v>60</v>
      </c>
    </row>
    <row r="30" spans="1:56" x14ac:dyDescent="0.25">
      <c r="E30">
        <v>8</v>
      </c>
      <c r="F30">
        <v>110</v>
      </c>
      <c r="G30">
        <v>88</v>
      </c>
      <c r="H30">
        <v>16</v>
      </c>
      <c r="I30" s="12">
        <v>8</v>
      </c>
      <c r="J30">
        <v>2</v>
      </c>
      <c r="K30" s="10">
        <v>6</v>
      </c>
      <c r="L30">
        <v>1</v>
      </c>
      <c r="M30">
        <v>0</v>
      </c>
      <c r="N30">
        <v>5</v>
      </c>
      <c r="O30">
        <v>0</v>
      </c>
      <c r="P30">
        <v>1</v>
      </c>
      <c r="Q30">
        <v>1</v>
      </c>
      <c r="R30">
        <v>1</v>
      </c>
      <c r="S30">
        <v>2</v>
      </c>
      <c r="T30">
        <f t="shared" si="4"/>
        <v>5</v>
      </c>
      <c r="U30" s="8">
        <v>64</v>
      </c>
      <c r="V30" s="8">
        <v>7.2</v>
      </c>
      <c r="W30" s="8">
        <v>14</v>
      </c>
      <c r="X30" s="8">
        <v>2.6</v>
      </c>
      <c r="Y30" s="12">
        <v>8</v>
      </c>
      <c r="Z30">
        <v>10</v>
      </c>
      <c r="AA30">
        <v>10</v>
      </c>
      <c r="AB30" s="4">
        <v>10</v>
      </c>
      <c r="AC30" s="4">
        <v>3.5</v>
      </c>
      <c r="AD30" s="3">
        <f>100-(100*(AB30-AC30)/AB30)</f>
        <v>35</v>
      </c>
      <c r="AE30" s="4">
        <v>10</v>
      </c>
      <c r="AF30" s="4">
        <v>2.9</v>
      </c>
      <c r="AG30" s="3">
        <f>100-(100*(AE30-AF30)/AE30)</f>
        <v>29</v>
      </c>
      <c r="AH30" s="4">
        <v>10</v>
      </c>
      <c r="AI30" s="4">
        <v>2.7</v>
      </c>
      <c r="AJ30" s="3">
        <f>100-(100*(AH30-AI30)/AH30)</f>
        <v>27</v>
      </c>
      <c r="AK30" s="4">
        <v>10</v>
      </c>
      <c r="AL30" s="4">
        <v>3.6</v>
      </c>
      <c r="AM30" s="3">
        <f>100-(100*(AK30-AL30)/AK30)</f>
        <v>36</v>
      </c>
      <c r="AN30" s="4">
        <v>10</v>
      </c>
      <c r="AO30" s="4">
        <v>2.4</v>
      </c>
      <c r="AP30" s="3">
        <f>100-(100*(AN30-AO30)/AN30)</f>
        <v>24</v>
      </c>
      <c r="AQ30" s="4">
        <v>6.8</v>
      </c>
      <c r="AR30" s="4">
        <v>2.1</v>
      </c>
      <c r="AS30" s="3">
        <f>100-(100*(AQ30-AR30)/AQ30)</f>
        <v>30.882352941176478</v>
      </c>
    </row>
    <row r="31" spans="1:56" x14ac:dyDescent="0.25">
      <c r="I31" s="12"/>
      <c r="K31" s="10"/>
      <c r="T31">
        <f t="shared" si="4"/>
        <v>0</v>
      </c>
      <c r="U31" s="8"/>
      <c r="V31" s="8"/>
      <c r="W31" s="8"/>
      <c r="X31" s="8"/>
      <c r="Y31" s="1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56" x14ac:dyDescent="0.25">
      <c r="E32">
        <v>10</v>
      </c>
      <c r="F32">
        <v>73</v>
      </c>
      <c r="G32">
        <v>43</v>
      </c>
      <c r="H32">
        <v>13</v>
      </c>
      <c r="I32" s="12">
        <v>1.8</v>
      </c>
      <c r="J32">
        <v>1</v>
      </c>
      <c r="K32" s="10">
        <v>6</v>
      </c>
      <c r="L32">
        <v>3</v>
      </c>
      <c r="M32">
        <v>0</v>
      </c>
      <c r="N32">
        <v>6</v>
      </c>
      <c r="O32">
        <v>0</v>
      </c>
      <c r="P32">
        <v>0</v>
      </c>
      <c r="Q32">
        <v>0</v>
      </c>
      <c r="R32">
        <v>5</v>
      </c>
      <c r="S32">
        <v>1</v>
      </c>
      <c r="T32">
        <f t="shared" si="4"/>
        <v>6</v>
      </c>
      <c r="U32" s="8">
        <v>43</v>
      </c>
      <c r="V32" s="8">
        <v>6.7</v>
      </c>
      <c r="W32" s="8">
        <v>9</v>
      </c>
      <c r="X32" s="8">
        <v>3.5</v>
      </c>
      <c r="Y32" s="12">
        <v>2.35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6" x14ac:dyDescent="0.25">
      <c r="I33" s="12"/>
      <c r="K33" s="10"/>
      <c r="T33">
        <f t="shared" si="4"/>
        <v>0</v>
      </c>
      <c r="U33" s="8"/>
      <c r="V33" s="8"/>
      <c r="W33" s="8"/>
      <c r="X33" s="8"/>
      <c r="Y33" s="1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56" x14ac:dyDescent="0.25">
      <c r="I34" s="12"/>
      <c r="K34" s="10"/>
      <c r="T34">
        <f t="shared" si="4"/>
        <v>0</v>
      </c>
      <c r="U34" s="8"/>
      <c r="V34" s="8"/>
      <c r="W34" s="8"/>
      <c r="X34" s="8"/>
      <c r="Y34" s="1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56" x14ac:dyDescent="0.25">
      <c r="E35">
        <v>13</v>
      </c>
      <c r="F35">
        <v>77</v>
      </c>
      <c r="G35">
        <v>130</v>
      </c>
      <c r="H35">
        <v>10</v>
      </c>
      <c r="I35" s="12">
        <v>20.2</v>
      </c>
      <c r="J35">
        <v>3</v>
      </c>
      <c r="K35" s="10">
        <v>10</v>
      </c>
      <c r="L35">
        <v>4</v>
      </c>
      <c r="M35">
        <v>0</v>
      </c>
      <c r="N35">
        <v>9</v>
      </c>
      <c r="O35">
        <v>3</v>
      </c>
      <c r="P35">
        <v>0</v>
      </c>
      <c r="Q35">
        <v>0</v>
      </c>
      <c r="R35">
        <v>4</v>
      </c>
      <c r="S35">
        <v>2</v>
      </c>
      <c r="T35">
        <f t="shared" si="4"/>
        <v>9</v>
      </c>
      <c r="U35" s="8">
        <v>65</v>
      </c>
      <c r="V35" s="8">
        <v>12.1</v>
      </c>
      <c r="W35" s="8">
        <v>10</v>
      </c>
      <c r="X35" s="8">
        <v>4.2</v>
      </c>
      <c r="Y35" s="12">
        <f>8.05+6+5.5</f>
        <v>19.55</v>
      </c>
      <c r="Z35">
        <v>5</v>
      </c>
      <c r="AA35">
        <v>5</v>
      </c>
      <c r="AB35" s="4">
        <v>10</v>
      </c>
      <c r="AC35" s="4">
        <v>3.3</v>
      </c>
      <c r="AD35" s="3">
        <f>100-(100*(AB35-AC35)/AB35)</f>
        <v>33</v>
      </c>
      <c r="AE35" s="4">
        <v>10</v>
      </c>
      <c r="AF35" s="4">
        <v>3.6</v>
      </c>
      <c r="AG35" s="3">
        <f>100-(100*(AE35-AF35)/AE35)</f>
        <v>36</v>
      </c>
      <c r="AH35" s="4">
        <v>10</v>
      </c>
      <c r="AI35" s="4">
        <v>2.4</v>
      </c>
      <c r="AJ35" s="3">
        <f>100-(100*(AH35-AI35)/AH35)</f>
        <v>24</v>
      </c>
      <c r="AK35" s="4">
        <v>10</v>
      </c>
      <c r="AL35" s="4">
        <v>4</v>
      </c>
      <c r="AM35" s="3">
        <f>100-(100*(AK35-AL35)/AK35)</f>
        <v>40</v>
      </c>
      <c r="AN35" s="4">
        <v>10</v>
      </c>
      <c r="AO35" s="4">
        <v>3.9</v>
      </c>
      <c r="AP35" s="3">
        <f>100-(100*(AN35-AO35)/AN35)</f>
        <v>39</v>
      </c>
      <c r="AQ35" s="4">
        <v>10</v>
      </c>
      <c r="AR35" s="4">
        <v>3.5</v>
      </c>
      <c r="AS35" s="3">
        <f>100-(100*(AQ35-AR35)/AQ35)</f>
        <v>35</v>
      </c>
      <c r="BD35" t="s">
        <v>60</v>
      </c>
    </row>
    <row r="36" spans="1:56" x14ac:dyDescent="0.25">
      <c r="I36" s="12"/>
      <c r="K36" s="10"/>
      <c r="T36">
        <f t="shared" si="4"/>
        <v>0</v>
      </c>
      <c r="U36" s="8"/>
      <c r="V36" s="8"/>
      <c r="W36" s="8"/>
      <c r="X36" s="8"/>
      <c r="Y36" s="1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56" x14ac:dyDescent="0.25">
      <c r="I37" s="12"/>
      <c r="K37" s="10"/>
      <c r="T37">
        <f t="shared" si="4"/>
        <v>0</v>
      </c>
      <c r="U37" s="8"/>
      <c r="V37" s="8"/>
      <c r="W37" s="8"/>
      <c r="X37" s="8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6" x14ac:dyDescent="0.25">
      <c r="I38" s="12"/>
      <c r="K38" s="10"/>
      <c r="T38">
        <f t="shared" si="4"/>
        <v>0</v>
      </c>
      <c r="U38" s="8"/>
      <c r="V38" s="8"/>
      <c r="W38" s="8"/>
      <c r="X38" s="8"/>
      <c r="Y38" s="1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56" x14ac:dyDescent="0.25">
      <c r="I39" s="12"/>
      <c r="T39">
        <f t="shared" si="4"/>
        <v>0</v>
      </c>
      <c r="U39" s="8"/>
      <c r="V39" s="8"/>
      <c r="W39" s="8"/>
      <c r="X39" s="8"/>
      <c r="Y39" s="1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6" x14ac:dyDescent="0.25">
      <c r="I40" s="12"/>
      <c r="T40">
        <f t="shared" si="4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6" x14ac:dyDescent="0.25">
      <c r="I41" s="12"/>
      <c r="T41">
        <f t="shared" si="4"/>
        <v>0</v>
      </c>
      <c r="U41" s="8"/>
      <c r="V41" s="8"/>
      <c r="W41" s="8"/>
      <c r="X41" s="8"/>
      <c r="Y41" s="1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6" x14ac:dyDescent="0.25">
      <c r="D42" t="s">
        <v>59</v>
      </c>
      <c r="E42">
        <v>20</v>
      </c>
      <c r="F42">
        <v>62</v>
      </c>
      <c r="G42">
        <v>70</v>
      </c>
      <c r="H42">
        <v>6</v>
      </c>
      <c r="I42" s="12">
        <v>1.1000000000000001</v>
      </c>
      <c r="J42">
        <v>2</v>
      </c>
      <c r="K42">
        <v>5</v>
      </c>
      <c r="L42">
        <v>5</v>
      </c>
      <c r="M42">
        <v>0</v>
      </c>
      <c r="N42">
        <v>4</v>
      </c>
      <c r="O42">
        <v>0</v>
      </c>
      <c r="P42">
        <v>0</v>
      </c>
      <c r="Q42">
        <v>0</v>
      </c>
      <c r="R42">
        <v>2</v>
      </c>
      <c r="S42">
        <v>2</v>
      </c>
      <c r="T42">
        <f t="shared" si="4"/>
        <v>4</v>
      </c>
      <c r="U42" s="8">
        <v>27</v>
      </c>
      <c r="V42" s="8">
        <v>4</v>
      </c>
      <c r="W42" s="8">
        <v>19</v>
      </c>
      <c r="X42" s="8">
        <v>3.1</v>
      </c>
      <c r="Y42" s="12">
        <v>1.6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6" x14ac:dyDescent="0.25">
      <c r="A43" s="1">
        <v>42132</v>
      </c>
      <c r="B43" t="s">
        <v>35</v>
      </c>
      <c r="C43">
        <v>4</v>
      </c>
      <c r="D43">
        <v>4</v>
      </c>
      <c r="E43">
        <v>1</v>
      </c>
      <c r="I43" s="12">
        <v>0.02</v>
      </c>
      <c r="J43">
        <v>0</v>
      </c>
      <c r="T43">
        <f t="shared" si="4"/>
        <v>0</v>
      </c>
      <c r="U43" s="8"/>
      <c r="V43" s="8"/>
      <c r="W43" s="8"/>
      <c r="X43" s="8"/>
      <c r="Y43" s="12">
        <v>0.02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>
        <v>3000.2</v>
      </c>
      <c r="AU43" s="8">
        <v>315.5</v>
      </c>
      <c r="AV43" s="4">
        <f t="shared" ref="AV43" si="9">AT43/(AT43-AU43)</f>
        <v>1.117517785972362</v>
      </c>
      <c r="AW43" s="8">
        <v>3000.6</v>
      </c>
      <c r="AX43" s="8">
        <v>312.8</v>
      </c>
      <c r="AY43" s="4">
        <f t="shared" ref="AY43" si="10">AW43/(AW43-AX43)</f>
        <v>1.1163777066746039</v>
      </c>
      <c r="AZ43" s="8">
        <v>2207.6</v>
      </c>
      <c r="BA43" s="8">
        <v>194</v>
      </c>
      <c r="BB43" s="4">
        <f t="shared" ref="BB43" si="11">AZ43/(AZ43-BA43)</f>
        <v>1.0963448549860946</v>
      </c>
      <c r="BC43" s="4">
        <f t="shared" ref="BC43" si="12">(AV43+AY43+BB43)/3</f>
        <v>1.1100801158776867</v>
      </c>
    </row>
    <row r="44" spans="1:56" x14ac:dyDescent="0.25">
      <c r="E44">
        <v>2</v>
      </c>
      <c r="F44">
        <v>53</v>
      </c>
      <c r="G44">
        <v>72</v>
      </c>
      <c r="H44">
        <v>18</v>
      </c>
      <c r="I44" s="12">
        <v>2</v>
      </c>
      <c r="J44">
        <v>0</v>
      </c>
      <c r="K44">
        <v>4</v>
      </c>
      <c r="L44">
        <v>8</v>
      </c>
      <c r="M44">
        <v>0</v>
      </c>
      <c r="N44">
        <v>4</v>
      </c>
      <c r="O44">
        <v>0</v>
      </c>
      <c r="P44">
        <v>1</v>
      </c>
      <c r="Q44">
        <v>0</v>
      </c>
      <c r="R44">
        <v>0</v>
      </c>
      <c r="S44">
        <v>3</v>
      </c>
      <c r="T44">
        <f t="shared" si="4"/>
        <v>4</v>
      </c>
      <c r="U44" s="8">
        <v>26</v>
      </c>
      <c r="V44" s="8">
        <v>5.2</v>
      </c>
      <c r="W44" s="8">
        <v>55</v>
      </c>
      <c r="X44" s="8">
        <v>5.3</v>
      </c>
      <c r="Y44" s="12">
        <v>1.95</v>
      </c>
      <c r="Z44">
        <v>40</v>
      </c>
      <c r="AA44">
        <v>75</v>
      </c>
      <c r="AB44" s="4">
        <v>10.029999999999999</v>
      </c>
      <c r="AC44" s="4">
        <v>3.9112</v>
      </c>
      <c r="AD44" s="3">
        <f>100-(100*(AB44-AC44)/AB44)</f>
        <v>38.995014955134607</v>
      </c>
      <c r="AE44" s="4">
        <v>9.99</v>
      </c>
      <c r="AF44" s="4">
        <v>3.6707000000000001</v>
      </c>
      <c r="AG44" s="3">
        <f>100-(100*(AE44-AF44)/AE44)</f>
        <v>36.743743743743735</v>
      </c>
      <c r="AH44" s="4">
        <v>10.029999999999999</v>
      </c>
      <c r="AI44" s="4">
        <v>3.6797</v>
      </c>
      <c r="AJ44" s="3">
        <f>100-(100*(AH44-AI44)/AH44)</f>
        <v>36.686939182452655</v>
      </c>
      <c r="AK44" s="4">
        <v>9.93</v>
      </c>
      <c r="AL44" s="4">
        <v>3.6953999999999998</v>
      </c>
      <c r="AM44" s="3">
        <f>100-(100*(AK44-AL44)/AK44)</f>
        <v>37.21450151057401</v>
      </c>
      <c r="AN44" s="4">
        <v>9.9700000000000006</v>
      </c>
      <c r="AO44" s="4">
        <v>3.6069</v>
      </c>
      <c r="AP44" s="3">
        <f>100-(100*(AN44-AO44)/AN44)</f>
        <v>36.17753259779338</v>
      </c>
      <c r="AQ44" s="4">
        <v>10.029999999999999</v>
      </c>
      <c r="AR44" s="4">
        <v>3.9098000000000002</v>
      </c>
      <c r="AS44" s="3">
        <f>100-(100*(AQ44-AR44)/AQ44)</f>
        <v>38.981056829511473</v>
      </c>
    </row>
    <row r="45" spans="1:56" x14ac:dyDescent="0.25">
      <c r="E45">
        <v>3</v>
      </c>
      <c r="F45">
        <v>33</v>
      </c>
      <c r="G45">
        <v>50</v>
      </c>
      <c r="H45">
        <v>14</v>
      </c>
      <c r="I45" s="12">
        <v>0.59</v>
      </c>
      <c r="J45">
        <v>0</v>
      </c>
      <c r="K45">
        <v>2</v>
      </c>
      <c r="L45">
        <v>5</v>
      </c>
      <c r="M45">
        <v>0</v>
      </c>
      <c r="N45">
        <v>2</v>
      </c>
      <c r="O45">
        <v>1</v>
      </c>
      <c r="P45">
        <v>0</v>
      </c>
      <c r="Q45">
        <v>0</v>
      </c>
      <c r="R45">
        <v>0</v>
      </c>
      <c r="S45">
        <v>1</v>
      </c>
      <c r="T45">
        <f t="shared" si="4"/>
        <v>2</v>
      </c>
      <c r="U45" s="8">
        <v>46</v>
      </c>
      <c r="V45" s="8">
        <v>5.2</v>
      </c>
      <c r="W45" s="8"/>
      <c r="X45" s="8"/>
      <c r="Y45" s="12">
        <v>0.38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6" x14ac:dyDescent="0.25">
      <c r="E46">
        <v>4</v>
      </c>
      <c r="I46" s="12">
        <v>0.1</v>
      </c>
      <c r="J46">
        <v>0</v>
      </c>
      <c r="L46">
        <v>2</v>
      </c>
      <c r="T46">
        <f t="shared" si="4"/>
        <v>0</v>
      </c>
      <c r="U46" s="8"/>
      <c r="V46" s="8"/>
      <c r="W46" s="8"/>
      <c r="X46" s="8"/>
      <c r="Y46" s="12">
        <v>0.1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6" x14ac:dyDescent="0.25">
      <c r="E47">
        <v>5</v>
      </c>
      <c r="F47">
        <v>47</v>
      </c>
      <c r="G47">
        <v>49</v>
      </c>
      <c r="H47">
        <v>15</v>
      </c>
      <c r="I47" s="12">
        <v>1.55</v>
      </c>
      <c r="J47">
        <v>0</v>
      </c>
      <c r="K47">
        <v>6</v>
      </c>
      <c r="L47">
        <v>4</v>
      </c>
      <c r="M47">
        <v>0</v>
      </c>
      <c r="N47">
        <v>6</v>
      </c>
      <c r="O47">
        <v>3</v>
      </c>
      <c r="P47">
        <v>0</v>
      </c>
      <c r="Q47">
        <v>0</v>
      </c>
      <c r="R47">
        <v>0</v>
      </c>
      <c r="S47">
        <v>3</v>
      </c>
      <c r="T47">
        <f t="shared" si="4"/>
        <v>6</v>
      </c>
      <c r="U47" s="8">
        <v>23</v>
      </c>
      <c r="V47" s="8">
        <v>5</v>
      </c>
      <c r="W47" s="8">
        <v>5.5</v>
      </c>
      <c r="X47" s="8">
        <v>3.8</v>
      </c>
      <c r="Y47" s="12">
        <v>1.23</v>
      </c>
      <c r="Z47">
        <v>30</v>
      </c>
      <c r="AA47">
        <v>25</v>
      </c>
      <c r="AB47" s="4">
        <v>9.99</v>
      </c>
      <c r="AC47" s="4">
        <v>3.5518000000000001</v>
      </c>
      <c r="AD47" s="3">
        <f>100-(100*(AB47-AC47)/AB47)</f>
        <v>35.553553553553556</v>
      </c>
      <c r="AE47" s="4">
        <v>10.029999999999999</v>
      </c>
      <c r="AF47" s="4">
        <v>3.7824</v>
      </c>
      <c r="AG47" s="3">
        <f>100-(100*(AE47-AF47)/AE47)</f>
        <v>37.710867397806574</v>
      </c>
      <c r="AH47" s="4">
        <v>9.98</v>
      </c>
      <c r="AI47" s="4">
        <v>3.5581</v>
      </c>
      <c r="AJ47" s="3">
        <f>100-(100*(AH47-AI47)/AH47)</f>
        <v>35.652304609218433</v>
      </c>
      <c r="AK47" s="4">
        <v>9.9600000000000009</v>
      </c>
      <c r="AL47" s="4">
        <v>3.9841000000000002</v>
      </c>
      <c r="AM47" s="3">
        <f>100-(100*(AK47-AL47)/AK47)</f>
        <v>40.00100401606425</v>
      </c>
      <c r="AN47" s="4">
        <v>9.9600000000000009</v>
      </c>
      <c r="AO47" s="4">
        <v>4.1189999999999998</v>
      </c>
      <c r="AP47" s="3">
        <f>100-(100*(AN47-AO47)/AN47)</f>
        <v>41.355421686746979</v>
      </c>
      <c r="AQ47" s="4">
        <v>10.01</v>
      </c>
      <c r="AR47" s="4">
        <v>3.9864000000000002</v>
      </c>
      <c r="AS47" s="3">
        <f>100-(100*(AQ47-AR47)/AQ47)</f>
        <v>39.824175824175825</v>
      </c>
    </row>
    <row r="48" spans="1:56" x14ac:dyDescent="0.25">
      <c r="E48">
        <v>6</v>
      </c>
      <c r="F48">
        <v>41</v>
      </c>
      <c r="G48">
        <v>59</v>
      </c>
      <c r="H48">
        <v>14</v>
      </c>
      <c r="I48" s="12">
        <v>1.75</v>
      </c>
      <c r="J48">
        <v>0</v>
      </c>
      <c r="K48">
        <v>2</v>
      </c>
      <c r="L48">
        <v>0</v>
      </c>
      <c r="M48">
        <v>0</v>
      </c>
      <c r="N48">
        <v>2</v>
      </c>
      <c r="O48">
        <v>0</v>
      </c>
      <c r="P48">
        <v>2</v>
      </c>
      <c r="Q48">
        <v>0</v>
      </c>
      <c r="R48">
        <v>0</v>
      </c>
      <c r="S48">
        <v>0</v>
      </c>
      <c r="T48">
        <f t="shared" si="4"/>
        <v>2</v>
      </c>
      <c r="U48" s="8">
        <v>41</v>
      </c>
      <c r="V48" s="8">
        <v>6.4</v>
      </c>
      <c r="W48" s="8">
        <v>33</v>
      </c>
      <c r="X48" s="8">
        <v>6.3</v>
      </c>
      <c r="Y48" s="12">
        <v>1.73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55" x14ac:dyDescent="0.25">
      <c r="E49">
        <v>7</v>
      </c>
      <c r="F49">
        <v>90</v>
      </c>
      <c r="G49">
        <v>73</v>
      </c>
      <c r="H49">
        <v>18</v>
      </c>
      <c r="I49" s="12">
        <v>3.7</v>
      </c>
      <c r="J49">
        <v>0</v>
      </c>
      <c r="K49">
        <v>6</v>
      </c>
      <c r="L49">
        <v>0</v>
      </c>
      <c r="M49">
        <v>0</v>
      </c>
      <c r="N49">
        <v>6</v>
      </c>
      <c r="O49">
        <v>0</v>
      </c>
      <c r="P49">
        <v>3</v>
      </c>
      <c r="Q49">
        <v>0</v>
      </c>
      <c r="R49">
        <v>0</v>
      </c>
      <c r="S49">
        <v>3</v>
      </c>
      <c r="T49">
        <f t="shared" si="4"/>
        <v>6</v>
      </c>
      <c r="U49" s="8">
        <v>42</v>
      </c>
      <c r="V49" s="8">
        <v>7.7</v>
      </c>
      <c r="W49" s="8">
        <v>7</v>
      </c>
      <c r="X49" s="8">
        <v>4</v>
      </c>
      <c r="Y49" s="12">
        <v>3.5</v>
      </c>
      <c r="Z49">
        <v>40</v>
      </c>
      <c r="AA49">
        <v>5</v>
      </c>
      <c r="AB49" s="4">
        <v>9.9969999999999999</v>
      </c>
      <c r="AC49" s="4">
        <v>4.1782000000000004</v>
      </c>
      <c r="AD49" s="3">
        <f>100-(100*(AB49-AC49)/AB49)</f>
        <v>41.794538361508451</v>
      </c>
      <c r="AE49" s="4">
        <v>9.99</v>
      </c>
      <c r="AF49" s="4">
        <v>4.1665999999999999</v>
      </c>
      <c r="AG49" s="3">
        <f>100-(100*(AE49-AF49)/AE49)</f>
        <v>41.707707707707705</v>
      </c>
      <c r="AH49" s="4">
        <v>10.039999999999999</v>
      </c>
      <c r="AI49" s="4">
        <v>3.5470000000000002</v>
      </c>
      <c r="AJ49" s="3">
        <f>100-(100*(AH49-AI49)/AH49)</f>
        <v>35.328685258964157</v>
      </c>
      <c r="AK49" s="4">
        <v>9.99</v>
      </c>
      <c r="AL49" s="4">
        <v>3.9009999999999998</v>
      </c>
      <c r="AM49" s="3">
        <f>100-(100*(AK49-AL49)/AK49)</f>
        <v>39.049049049049039</v>
      </c>
      <c r="AN49" s="4">
        <v>10.02</v>
      </c>
      <c r="AO49" s="4">
        <v>3.2134999999999998</v>
      </c>
      <c r="AP49" s="3">
        <f>100-(100*(AN49-AO49)/AN49)</f>
        <v>32.070858283433139</v>
      </c>
      <c r="AQ49" s="4">
        <v>9.98</v>
      </c>
      <c r="AR49" s="4">
        <v>2.8887</v>
      </c>
      <c r="AS49" s="3">
        <f>100-(100*(AQ49-AR49)/AQ49)</f>
        <v>28.944889779559119</v>
      </c>
    </row>
    <row r="50" spans="1:55" x14ac:dyDescent="0.25">
      <c r="E50">
        <v>8</v>
      </c>
      <c r="I50" s="12">
        <v>1.95</v>
      </c>
      <c r="J50">
        <v>0</v>
      </c>
      <c r="T50">
        <f t="shared" si="4"/>
        <v>0</v>
      </c>
      <c r="U50" s="8"/>
      <c r="V50" s="8"/>
      <c r="W50" s="8"/>
      <c r="X50" s="8"/>
      <c r="Y50" s="12">
        <v>2.35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55" x14ac:dyDescent="0.25">
      <c r="E51">
        <v>9</v>
      </c>
      <c r="I51" s="12">
        <v>1.1000000000000001</v>
      </c>
      <c r="J51">
        <v>0</v>
      </c>
      <c r="L51">
        <f>3+1</f>
        <v>4</v>
      </c>
      <c r="T51">
        <f t="shared" si="4"/>
        <v>0</v>
      </c>
      <c r="U51" s="8"/>
      <c r="V51" s="8"/>
      <c r="W51" s="8"/>
      <c r="X51" s="8"/>
      <c r="Y51" s="12">
        <v>1.05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5" x14ac:dyDescent="0.25">
      <c r="E52">
        <v>10</v>
      </c>
      <c r="I52" s="12">
        <v>2.35</v>
      </c>
      <c r="J52">
        <v>0</v>
      </c>
      <c r="L52">
        <v>1</v>
      </c>
      <c r="T52">
        <f t="shared" si="4"/>
        <v>0</v>
      </c>
      <c r="U52" s="8"/>
      <c r="V52" s="8"/>
      <c r="W52" s="8"/>
      <c r="X52" s="8"/>
      <c r="Y52" s="12">
        <v>2.3199999999999998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5" x14ac:dyDescent="0.25">
      <c r="E53">
        <v>11</v>
      </c>
      <c r="I53" s="12">
        <v>4.0999999999999996</v>
      </c>
      <c r="J53">
        <v>0</v>
      </c>
      <c r="L53">
        <v>2</v>
      </c>
      <c r="T53">
        <f t="shared" si="4"/>
        <v>0</v>
      </c>
      <c r="U53" s="8"/>
      <c r="V53" s="8"/>
      <c r="W53" s="8"/>
      <c r="X53" s="8"/>
      <c r="Y53" s="12">
        <v>3.9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55" x14ac:dyDescent="0.25">
      <c r="E54">
        <v>12</v>
      </c>
      <c r="I54" s="12">
        <v>0.5</v>
      </c>
      <c r="J54">
        <v>0</v>
      </c>
      <c r="L54">
        <f>2+1</f>
        <v>3</v>
      </c>
      <c r="T54">
        <f t="shared" si="4"/>
        <v>0</v>
      </c>
      <c r="U54" s="8"/>
      <c r="V54" s="8"/>
      <c r="W54" s="8"/>
      <c r="X54" s="8"/>
      <c r="Y54" s="12">
        <v>0.4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55" x14ac:dyDescent="0.25">
      <c r="E55">
        <v>13</v>
      </c>
      <c r="F55">
        <v>90</v>
      </c>
      <c r="G55">
        <v>75</v>
      </c>
      <c r="H55">
        <v>19</v>
      </c>
      <c r="I55" s="12">
        <v>3.5</v>
      </c>
      <c r="J55">
        <v>0</v>
      </c>
      <c r="K55">
        <v>11</v>
      </c>
      <c r="L55">
        <v>3</v>
      </c>
      <c r="M55">
        <v>0</v>
      </c>
      <c r="N55">
        <v>10</v>
      </c>
      <c r="O55">
        <v>2</v>
      </c>
      <c r="P55">
        <v>2</v>
      </c>
      <c r="Q55">
        <v>3</v>
      </c>
      <c r="R55">
        <v>0</v>
      </c>
      <c r="S55">
        <v>3</v>
      </c>
      <c r="T55" s="10">
        <f t="shared" si="4"/>
        <v>10</v>
      </c>
      <c r="U55" s="8">
        <v>33</v>
      </c>
      <c r="V55" s="8">
        <v>7.4</v>
      </c>
      <c r="W55" s="8">
        <v>9</v>
      </c>
      <c r="X55" s="8">
        <v>6.2</v>
      </c>
      <c r="Y55" s="12">
        <v>3.25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5" x14ac:dyDescent="0.25">
      <c r="E56">
        <v>14</v>
      </c>
      <c r="F56">
        <v>50</v>
      </c>
      <c r="G56">
        <v>65</v>
      </c>
      <c r="H56">
        <v>13</v>
      </c>
      <c r="I56" s="12">
        <v>2.1</v>
      </c>
      <c r="J56">
        <v>0</v>
      </c>
      <c r="K56">
        <v>7</v>
      </c>
      <c r="L56">
        <v>0</v>
      </c>
      <c r="M56">
        <v>0</v>
      </c>
      <c r="N56">
        <v>7</v>
      </c>
      <c r="O56">
        <v>1</v>
      </c>
      <c r="P56">
        <v>3</v>
      </c>
      <c r="Q56">
        <v>0</v>
      </c>
      <c r="R56">
        <v>0</v>
      </c>
      <c r="S56">
        <v>3</v>
      </c>
      <c r="T56">
        <f t="shared" si="4"/>
        <v>7</v>
      </c>
      <c r="U56" s="8">
        <v>28</v>
      </c>
      <c r="V56" s="8">
        <v>6.1</v>
      </c>
      <c r="W56" s="8">
        <v>8</v>
      </c>
      <c r="X56" s="8">
        <v>3.4</v>
      </c>
      <c r="Y56" s="12">
        <v>2</v>
      </c>
      <c r="Z56">
        <v>40</v>
      </c>
      <c r="AA56">
        <v>30</v>
      </c>
      <c r="AB56" s="4">
        <v>10.02</v>
      </c>
      <c r="AC56" s="4">
        <v>3.8363</v>
      </c>
      <c r="AD56" s="3">
        <f>100-(100*(AB56-AC56)/AB56)</f>
        <v>38.286427145708579</v>
      </c>
      <c r="AE56" s="4">
        <v>10.02</v>
      </c>
      <c r="AF56" s="4">
        <v>3.5055000000000001</v>
      </c>
      <c r="AG56" s="3">
        <f>100-(100*(AE56-AF56)/AE56)</f>
        <v>34.985029940119759</v>
      </c>
      <c r="AH56" s="4">
        <v>10.01</v>
      </c>
      <c r="AI56" s="4">
        <v>3.3708999999999998</v>
      </c>
      <c r="AJ56" s="3">
        <f>100-(100*(AH56-AI56)/AH56)</f>
        <v>33.675324675324674</v>
      </c>
      <c r="AK56" s="4">
        <v>10.02</v>
      </c>
      <c r="AL56" s="4">
        <v>4.2903000000000002</v>
      </c>
      <c r="AM56" s="3">
        <f>100-(100*(AK56-AL56)/AK56)</f>
        <v>42.817365269461085</v>
      </c>
      <c r="AN56" s="4">
        <v>7.8</v>
      </c>
      <c r="AO56" s="4">
        <v>3.1196999999999999</v>
      </c>
      <c r="AP56" s="3">
        <f>100-(100*(AN56-AO56)/AN56)</f>
        <v>39.996153846153845</v>
      </c>
      <c r="AQ56" s="4">
        <v>7.88</v>
      </c>
      <c r="AR56" s="4">
        <v>3.1602999999999999</v>
      </c>
      <c r="AS56" s="3">
        <f>100-(100*(AQ56-AR56)/AQ56)</f>
        <v>40.10532994923858</v>
      </c>
    </row>
    <row r="57" spans="1:55" x14ac:dyDescent="0.25">
      <c r="E57">
        <v>15</v>
      </c>
      <c r="F57">
        <v>48</v>
      </c>
      <c r="G57">
        <v>59</v>
      </c>
      <c r="H57">
        <v>11</v>
      </c>
      <c r="I57" s="12">
        <v>0.33</v>
      </c>
      <c r="J57">
        <v>0</v>
      </c>
      <c r="K57">
        <v>3</v>
      </c>
      <c r="L57">
        <v>2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f t="shared" si="4"/>
        <v>1</v>
      </c>
      <c r="U57" s="8">
        <v>17</v>
      </c>
      <c r="V57" s="8">
        <v>5.8</v>
      </c>
      <c r="W57" s="8"/>
      <c r="X57" s="8"/>
      <c r="Y57" s="12">
        <v>0.3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5" x14ac:dyDescent="0.25">
      <c r="E58">
        <v>16</v>
      </c>
      <c r="I58" s="12">
        <v>0.83</v>
      </c>
      <c r="J58">
        <v>0</v>
      </c>
      <c r="L58">
        <f>2+1</f>
        <v>3</v>
      </c>
      <c r="T58">
        <f t="shared" si="4"/>
        <v>0</v>
      </c>
      <c r="U58" s="8"/>
      <c r="V58" s="8"/>
      <c r="W58" s="8"/>
      <c r="X58" s="8"/>
      <c r="Y58" s="12">
        <v>0.7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55" x14ac:dyDescent="0.25">
      <c r="E59">
        <v>17</v>
      </c>
      <c r="I59" s="12">
        <v>0.25</v>
      </c>
      <c r="J59">
        <v>0</v>
      </c>
      <c r="T59">
        <f t="shared" si="4"/>
        <v>0</v>
      </c>
      <c r="U59" s="8"/>
      <c r="V59" s="8"/>
      <c r="W59" s="8"/>
      <c r="X59" s="8"/>
      <c r="Y59" s="12">
        <v>0.25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55" x14ac:dyDescent="0.25">
      <c r="E60">
        <v>18</v>
      </c>
      <c r="F60">
        <v>40</v>
      </c>
      <c r="G60">
        <v>45</v>
      </c>
      <c r="H60">
        <v>12</v>
      </c>
      <c r="I60" s="12">
        <v>0.45</v>
      </c>
      <c r="J60">
        <v>0</v>
      </c>
      <c r="K60">
        <v>4</v>
      </c>
      <c r="L60">
        <v>2</v>
      </c>
      <c r="M60">
        <v>0</v>
      </c>
      <c r="N60">
        <v>4</v>
      </c>
      <c r="O60">
        <v>0</v>
      </c>
      <c r="P60">
        <v>2</v>
      </c>
      <c r="Q60">
        <v>0</v>
      </c>
      <c r="R60">
        <v>0</v>
      </c>
      <c r="S60">
        <v>2</v>
      </c>
      <c r="T60">
        <f t="shared" si="4"/>
        <v>4</v>
      </c>
      <c r="U60" s="8">
        <v>20</v>
      </c>
      <c r="V60" s="8">
        <v>2.9</v>
      </c>
      <c r="W60" s="8">
        <v>10</v>
      </c>
      <c r="X60" s="8">
        <v>2.2999999999999998</v>
      </c>
      <c r="Y60" s="12">
        <v>0.4</v>
      </c>
      <c r="Z60">
        <v>40</v>
      </c>
      <c r="AA60">
        <v>100</v>
      </c>
      <c r="AB60" s="4">
        <v>10.039999999999999</v>
      </c>
      <c r="AC60" s="4">
        <v>3.8921999999999999</v>
      </c>
      <c r="AD60" s="3">
        <f>100-(100*(AB60-AC60)/AB60)</f>
        <v>38.766932270916335</v>
      </c>
      <c r="AE60" s="4">
        <v>9.98</v>
      </c>
      <c r="AF60" s="4">
        <v>3.6739999999999999</v>
      </c>
      <c r="AG60" s="3">
        <f>100-(100*(AE60-AF60)/AE60)</f>
        <v>36.813627254509008</v>
      </c>
      <c r="AH60" s="4">
        <v>4</v>
      </c>
      <c r="AI60" s="4">
        <v>1.3504</v>
      </c>
      <c r="AJ60" s="3">
        <f>100-(100*(AH60-AI60)/AH60)</f>
        <v>33.760000000000005</v>
      </c>
      <c r="AK60" s="4">
        <v>7.45</v>
      </c>
      <c r="AL60" s="4">
        <v>2.6415000000000002</v>
      </c>
      <c r="AM60" s="3">
        <f>100-(100*(AK60-AL60)/AK60)</f>
        <v>35.456375838926178</v>
      </c>
      <c r="AN60" s="4">
        <v>8.14</v>
      </c>
      <c r="AO60" s="4">
        <v>2.5516000000000001</v>
      </c>
      <c r="AP60" s="3">
        <f>100-(100*(AN60-AO60)/AN60)</f>
        <v>31.346437346437341</v>
      </c>
      <c r="AQ60" s="4">
        <v>8.07</v>
      </c>
      <c r="AR60" s="4">
        <v>2.2441</v>
      </c>
      <c r="AS60" s="3">
        <f>100-(100*(AQ60-AR60)/AQ60)</f>
        <v>27.807930607187117</v>
      </c>
    </row>
    <row r="61" spans="1:55" x14ac:dyDescent="0.25">
      <c r="E61">
        <v>19</v>
      </c>
      <c r="I61" s="12">
        <v>1.9</v>
      </c>
      <c r="J61">
        <v>0</v>
      </c>
      <c r="L61">
        <v>1</v>
      </c>
      <c r="T61">
        <f t="shared" si="4"/>
        <v>0</v>
      </c>
      <c r="U61" s="8"/>
      <c r="V61" s="8"/>
      <c r="W61" s="8"/>
      <c r="X61" s="8"/>
      <c r="Y61" s="12">
        <v>1.9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5" x14ac:dyDescent="0.25">
      <c r="E62">
        <v>20</v>
      </c>
      <c r="F62">
        <v>28</v>
      </c>
      <c r="G62">
        <v>45</v>
      </c>
      <c r="H62">
        <v>10</v>
      </c>
      <c r="I62" s="12">
        <v>0.22</v>
      </c>
      <c r="J62">
        <v>0</v>
      </c>
      <c r="K62">
        <v>2</v>
      </c>
      <c r="L62">
        <v>5</v>
      </c>
      <c r="M62">
        <v>0</v>
      </c>
      <c r="N62">
        <v>2</v>
      </c>
      <c r="O62">
        <v>0</v>
      </c>
      <c r="P62">
        <v>1</v>
      </c>
      <c r="Q62">
        <v>0</v>
      </c>
      <c r="R62">
        <v>0</v>
      </c>
      <c r="S62">
        <v>1</v>
      </c>
      <c r="T62">
        <f t="shared" si="4"/>
        <v>2</v>
      </c>
      <c r="U62" s="8">
        <v>20</v>
      </c>
      <c r="V62" s="8">
        <v>3.8</v>
      </c>
      <c r="W62" s="8">
        <v>15</v>
      </c>
      <c r="X62" s="8">
        <v>2.5</v>
      </c>
      <c r="Y62" s="12">
        <v>0.23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5" x14ac:dyDescent="0.25">
      <c r="A63" s="1">
        <v>42716</v>
      </c>
      <c r="B63" t="s">
        <v>41</v>
      </c>
      <c r="C63">
        <v>4</v>
      </c>
      <c r="D63">
        <v>4</v>
      </c>
      <c r="E63">
        <v>1</v>
      </c>
      <c r="I63" s="12"/>
      <c r="T63">
        <f t="shared" si="4"/>
        <v>0</v>
      </c>
      <c r="U63" s="8"/>
      <c r="V63" s="8"/>
      <c r="W63" s="8"/>
      <c r="X63" s="8"/>
      <c r="Y63" s="1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55" x14ac:dyDescent="0.25">
      <c r="E64">
        <v>2</v>
      </c>
      <c r="F64">
        <v>60</v>
      </c>
      <c r="G64">
        <v>30</v>
      </c>
      <c r="H64">
        <v>7</v>
      </c>
      <c r="I64" s="12">
        <v>0.3</v>
      </c>
      <c r="J64">
        <v>0</v>
      </c>
      <c r="K64">
        <v>2</v>
      </c>
      <c r="L64">
        <v>3</v>
      </c>
      <c r="M64">
        <v>0</v>
      </c>
      <c r="N64">
        <v>2</v>
      </c>
      <c r="O64">
        <v>0</v>
      </c>
      <c r="P64">
        <v>0</v>
      </c>
      <c r="Q64">
        <v>0</v>
      </c>
      <c r="R64">
        <v>0</v>
      </c>
      <c r="S64">
        <v>2</v>
      </c>
      <c r="T64">
        <f t="shared" si="4"/>
        <v>2</v>
      </c>
      <c r="U64" s="8">
        <v>0</v>
      </c>
      <c r="V64" s="8">
        <v>0</v>
      </c>
      <c r="W64" s="8">
        <v>0</v>
      </c>
      <c r="X64" s="8">
        <v>0</v>
      </c>
      <c r="Y64" s="12">
        <v>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>
        <v>3000.2</v>
      </c>
      <c r="AU64">
        <v>159.5</v>
      </c>
      <c r="AV64" s="4">
        <f t="shared" ref="AV64" si="13">AT64/(AT64-AU64)</f>
        <v>1.0561481325025521</v>
      </c>
      <c r="AW64">
        <v>3000.1</v>
      </c>
      <c r="AX64">
        <v>131.4</v>
      </c>
      <c r="AY64" s="4">
        <f t="shared" ref="AY64" si="14">AW64/(AW64-AX64)</f>
        <v>1.0458047199079723</v>
      </c>
      <c r="AZ64">
        <v>3000.1</v>
      </c>
      <c r="BA64">
        <v>263.5</v>
      </c>
      <c r="BB64" s="4">
        <f t="shared" ref="BB64" si="15">AZ64/(AZ64-BA64)</f>
        <v>1.0962873638821895</v>
      </c>
      <c r="BC64" s="4">
        <f t="shared" ref="BC64" si="16">(AV64+AY64+BB64)/3</f>
        <v>1.0660800720975712</v>
      </c>
    </row>
    <row r="65" spans="5:45" x14ac:dyDescent="0.25">
      <c r="E65">
        <v>3</v>
      </c>
      <c r="F65">
        <v>110</v>
      </c>
      <c r="G65">
        <v>90</v>
      </c>
      <c r="H65">
        <v>9</v>
      </c>
      <c r="I65" s="12">
        <v>1</v>
      </c>
      <c r="J65">
        <v>0</v>
      </c>
      <c r="K65">
        <v>4</v>
      </c>
      <c r="L65">
        <v>5</v>
      </c>
      <c r="M65">
        <v>0</v>
      </c>
      <c r="N65">
        <v>2</v>
      </c>
      <c r="O65">
        <v>0</v>
      </c>
      <c r="P65">
        <v>0</v>
      </c>
      <c r="Q65">
        <v>0</v>
      </c>
      <c r="R65">
        <v>0</v>
      </c>
      <c r="S65">
        <v>2</v>
      </c>
      <c r="T65">
        <f t="shared" ref="T65:T125" si="17">SUM(O65:S65)</f>
        <v>2</v>
      </c>
      <c r="U65" s="8">
        <v>38</v>
      </c>
      <c r="V65" s="8">
        <v>3.9</v>
      </c>
      <c r="W65" s="8">
        <v>16</v>
      </c>
      <c r="X65" s="8">
        <v>3.8</v>
      </c>
      <c r="Y65" s="12">
        <v>0.5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5:45" x14ac:dyDescent="0.25">
      <c r="E66">
        <v>4</v>
      </c>
      <c r="I66" s="12"/>
      <c r="T66">
        <f t="shared" si="17"/>
        <v>0</v>
      </c>
      <c r="U66" s="8"/>
      <c r="V66" s="8"/>
      <c r="W66" s="8"/>
      <c r="X66" s="8"/>
      <c r="Y66" s="12"/>
      <c r="AB66" s="4"/>
      <c r="AC66" s="4"/>
      <c r="AD66" s="3"/>
      <c r="AE66" s="4"/>
      <c r="AF66" s="4"/>
      <c r="AG66" s="3"/>
      <c r="AH66" s="4"/>
      <c r="AI66" s="4"/>
      <c r="AJ66" s="3"/>
      <c r="AK66" s="4"/>
      <c r="AL66" s="4"/>
      <c r="AM66" s="3"/>
      <c r="AN66" s="4"/>
      <c r="AO66" s="4"/>
      <c r="AP66" s="3"/>
      <c r="AQ66" s="4"/>
      <c r="AR66" s="4"/>
      <c r="AS66" s="3"/>
    </row>
    <row r="67" spans="5:45" x14ac:dyDescent="0.25">
      <c r="E67">
        <v>5</v>
      </c>
      <c r="F67">
        <v>60</v>
      </c>
      <c r="G67">
        <v>53</v>
      </c>
      <c r="H67">
        <v>13</v>
      </c>
      <c r="I67" s="12">
        <v>0.6</v>
      </c>
      <c r="J67">
        <v>0</v>
      </c>
      <c r="K67" s="10">
        <v>2</v>
      </c>
      <c r="L67">
        <v>4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f t="shared" si="17"/>
        <v>2</v>
      </c>
      <c r="U67" s="8">
        <v>22</v>
      </c>
      <c r="V67" s="8">
        <v>4.2</v>
      </c>
      <c r="W67" s="8">
        <v>14</v>
      </c>
      <c r="X67" s="8">
        <v>3.9</v>
      </c>
      <c r="Y67" s="12">
        <v>0.95</v>
      </c>
      <c r="Z67">
        <v>75</v>
      </c>
      <c r="AA67">
        <v>75</v>
      </c>
      <c r="AB67" s="4">
        <v>10</v>
      </c>
      <c r="AC67" s="4">
        <v>4</v>
      </c>
      <c r="AD67" s="3">
        <f>100-(100*(AB67-AC67)/AB67)</f>
        <v>40</v>
      </c>
      <c r="AE67" s="4">
        <v>10</v>
      </c>
      <c r="AF67" s="4">
        <v>4.0999999999999996</v>
      </c>
      <c r="AG67" s="3">
        <f>100-(100*(AE67-AF67)/AE67)</f>
        <v>41</v>
      </c>
      <c r="AH67" s="4">
        <v>10</v>
      </c>
      <c r="AI67" s="4">
        <v>2.7</v>
      </c>
      <c r="AJ67" s="3">
        <f>100-(100*(AH67-AI67)/AH67)</f>
        <v>27</v>
      </c>
      <c r="AK67" s="4">
        <v>10</v>
      </c>
      <c r="AL67" s="4">
        <v>3.9</v>
      </c>
      <c r="AM67" s="3">
        <f>100-(100*(AK67-AL67)/AK67)</f>
        <v>39</v>
      </c>
      <c r="AN67" s="4">
        <v>10</v>
      </c>
      <c r="AO67" s="4">
        <v>3.7</v>
      </c>
      <c r="AP67" s="3">
        <f>100-(100*(AN67-AO67)/AN67)</f>
        <v>37</v>
      </c>
      <c r="AQ67" s="4">
        <v>10</v>
      </c>
      <c r="AR67" s="4">
        <v>3.6</v>
      </c>
      <c r="AS67" s="3">
        <f>100-(100*(AQ67-AR67)/AQ67)</f>
        <v>36</v>
      </c>
    </row>
    <row r="68" spans="5:45" x14ac:dyDescent="0.25">
      <c r="E68">
        <v>6</v>
      </c>
      <c r="I68" s="12"/>
      <c r="T68">
        <f t="shared" si="17"/>
        <v>0</v>
      </c>
      <c r="U68" s="8"/>
      <c r="V68" s="8"/>
      <c r="W68" s="8"/>
      <c r="X68" s="8"/>
      <c r="Y68" s="1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5:45" x14ac:dyDescent="0.25">
      <c r="E69">
        <v>7</v>
      </c>
      <c r="F69">
        <v>101</v>
      </c>
      <c r="G69">
        <v>66</v>
      </c>
      <c r="H69">
        <v>11</v>
      </c>
      <c r="I69" s="12">
        <v>2.7</v>
      </c>
      <c r="J69">
        <v>0</v>
      </c>
      <c r="K69" s="10">
        <v>4</v>
      </c>
      <c r="L69">
        <v>4</v>
      </c>
      <c r="M69">
        <v>0</v>
      </c>
      <c r="N69">
        <v>4</v>
      </c>
      <c r="O69">
        <v>0</v>
      </c>
      <c r="P69">
        <v>1</v>
      </c>
      <c r="Q69">
        <v>1</v>
      </c>
      <c r="R69">
        <v>0</v>
      </c>
      <c r="S69">
        <v>2</v>
      </c>
      <c r="T69">
        <f t="shared" si="17"/>
        <v>4</v>
      </c>
      <c r="U69" s="8">
        <v>29</v>
      </c>
      <c r="V69" s="8">
        <v>6.8</v>
      </c>
      <c r="W69" s="8">
        <v>11</v>
      </c>
      <c r="X69" s="8">
        <v>3.5</v>
      </c>
      <c r="Y69" s="12">
        <v>2.95</v>
      </c>
      <c r="Z69">
        <v>50</v>
      </c>
      <c r="AA69">
        <v>40</v>
      </c>
      <c r="AB69" s="4">
        <v>10</v>
      </c>
      <c r="AC69" s="4">
        <v>3.4</v>
      </c>
      <c r="AD69" s="3">
        <f>100-(100*(AB69-AC69)/AB69)</f>
        <v>34</v>
      </c>
      <c r="AE69" s="4">
        <v>10</v>
      </c>
      <c r="AF69" s="4">
        <v>3.1</v>
      </c>
      <c r="AG69" s="3">
        <f>100-(100*(AE69-AF69)/AE69)</f>
        <v>31</v>
      </c>
      <c r="AH69" s="4">
        <v>10</v>
      </c>
      <c r="AI69" s="4">
        <v>2.6</v>
      </c>
      <c r="AJ69" s="3">
        <f>100-(100*(AH69-AI69)/AH69)</f>
        <v>26</v>
      </c>
      <c r="AK69" s="4">
        <v>10</v>
      </c>
      <c r="AL69" s="4">
        <v>3.5</v>
      </c>
      <c r="AM69" s="3">
        <f>100-(100*(AK69-AL69)/AK69)</f>
        <v>35</v>
      </c>
      <c r="AN69" s="4">
        <v>10</v>
      </c>
      <c r="AO69" s="4">
        <v>3.6</v>
      </c>
      <c r="AP69" s="3">
        <f>100-(100*(AN69-AO69)/AN69)</f>
        <v>36</v>
      </c>
      <c r="AQ69" s="4">
        <v>10</v>
      </c>
      <c r="AR69" s="4">
        <v>3.6</v>
      </c>
      <c r="AS69" s="3">
        <f>100-(100*(AQ69-AR69)/AQ69)</f>
        <v>36</v>
      </c>
    </row>
    <row r="70" spans="5:45" x14ac:dyDescent="0.25">
      <c r="E70">
        <v>8</v>
      </c>
      <c r="F70">
        <v>50</v>
      </c>
      <c r="G70">
        <v>35</v>
      </c>
      <c r="H70">
        <v>6</v>
      </c>
      <c r="I70" s="12">
        <v>0.3</v>
      </c>
      <c r="J70">
        <v>0</v>
      </c>
      <c r="K70" s="10">
        <v>5</v>
      </c>
      <c r="L70">
        <v>0</v>
      </c>
      <c r="M70">
        <v>0</v>
      </c>
      <c r="N70">
        <v>3</v>
      </c>
      <c r="O70">
        <v>0</v>
      </c>
      <c r="P70">
        <v>1</v>
      </c>
      <c r="Q70">
        <v>0</v>
      </c>
      <c r="R70">
        <v>0</v>
      </c>
      <c r="S70">
        <v>2</v>
      </c>
      <c r="T70">
        <f t="shared" si="17"/>
        <v>3</v>
      </c>
      <c r="U70" s="8">
        <v>14</v>
      </c>
      <c r="V70" s="8">
        <v>4.3</v>
      </c>
      <c r="W70" s="8">
        <v>6</v>
      </c>
      <c r="X70" s="8">
        <v>3</v>
      </c>
      <c r="Y70" s="12">
        <v>0.4</v>
      </c>
      <c r="Z70">
        <v>30</v>
      </c>
      <c r="AA70">
        <v>100</v>
      </c>
      <c r="AB70" s="4">
        <v>10</v>
      </c>
      <c r="AC70" s="4">
        <v>3.8</v>
      </c>
      <c r="AD70" s="3">
        <f>100-(100*(AB70-AC70)/AB70)</f>
        <v>38</v>
      </c>
      <c r="AE70" s="4">
        <v>10</v>
      </c>
      <c r="AF70" s="4">
        <v>3.5</v>
      </c>
      <c r="AG70" s="3">
        <f>100-(100*(AE70-AF70)/AE70)</f>
        <v>35</v>
      </c>
      <c r="AH70" s="4">
        <v>10</v>
      </c>
      <c r="AI70" s="4">
        <v>3.3</v>
      </c>
      <c r="AJ70" s="3">
        <f>100-(100*(AH70-AI70)/AH70)</f>
        <v>33</v>
      </c>
      <c r="AK70" s="4">
        <v>9.1999999999999993</v>
      </c>
      <c r="AL70" s="4">
        <v>3.3</v>
      </c>
      <c r="AM70" s="3">
        <f>100-(100*(AK70-AL70)/AK70)</f>
        <v>35.869565217391298</v>
      </c>
      <c r="AN70" s="4">
        <v>7.8</v>
      </c>
      <c r="AO70" s="4">
        <v>2.8</v>
      </c>
      <c r="AP70" s="3">
        <f>100-(100*(AN70-AO70)/AN70)</f>
        <v>35.897435897435898</v>
      </c>
      <c r="AQ70" s="4">
        <v>9.3000000000000007</v>
      </c>
      <c r="AR70" s="4">
        <v>3.5</v>
      </c>
      <c r="AS70" s="3">
        <f>100-(100*(AQ70-AR70)/AQ70)</f>
        <v>37.634408602150529</v>
      </c>
    </row>
    <row r="71" spans="5:45" x14ac:dyDescent="0.25">
      <c r="E71">
        <v>9</v>
      </c>
      <c r="I71" s="12"/>
      <c r="T71">
        <f t="shared" si="17"/>
        <v>0</v>
      </c>
      <c r="U71" s="8"/>
      <c r="V71" s="8"/>
      <c r="W71" s="8"/>
      <c r="X71" s="8"/>
      <c r="Y71" s="1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5:45" x14ac:dyDescent="0.25">
      <c r="E72">
        <v>10</v>
      </c>
      <c r="I72" s="12"/>
      <c r="T72">
        <f t="shared" si="17"/>
        <v>0</v>
      </c>
      <c r="U72" s="8"/>
      <c r="V72" s="8"/>
      <c r="W72" s="8"/>
      <c r="X72" s="8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11</v>
      </c>
      <c r="I73" s="12"/>
      <c r="T73">
        <f t="shared" si="17"/>
        <v>0</v>
      </c>
      <c r="U73" s="8"/>
      <c r="V73" s="8"/>
      <c r="W73" s="8"/>
      <c r="X73" s="8"/>
      <c r="Y73" s="1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5:45" x14ac:dyDescent="0.25">
      <c r="E74">
        <v>12</v>
      </c>
      <c r="I74" s="12"/>
      <c r="T74">
        <f t="shared" si="17"/>
        <v>0</v>
      </c>
      <c r="U74" s="8"/>
      <c r="V74" s="8"/>
      <c r="W74" s="8"/>
      <c r="X74" s="8"/>
      <c r="Y74" s="1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5:45" x14ac:dyDescent="0.25">
      <c r="E75">
        <v>13</v>
      </c>
      <c r="F75">
        <v>60</v>
      </c>
      <c r="G75">
        <v>68</v>
      </c>
      <c r="H75">
        <v>10</v>
      </c>
      <c r="I75" s="12">
        <v>1.2</v>
      </c>
      <c r="J75">
        <v>0</v>
      </c>
      <c r="K75">
        <v>5</v>
      </c>
      <c r="L75">
        <v>6</v>
      </c>
      <c r="M75">
        <v>0</v>
      </c>
      <c r="N75">
        <v>5</v>
      </c>
      <c r="O75">
        <v>0</v>
      </c>
      <c r="P75">
        <v>2</v>
      </c>
      <c r="Q75">
        <v>1</v>
      </c>
      <c r="R75">
        <v>1</v>
      </c>
      <c r="S75">
        <v>1</v>
      </c>
      <c r="T75">
        <f t="shared" si="17"/>
        <v>5</v>
      </c>
      <c r="U75" s="8">
        <v>46</v>
      </c>
      <c r="V75" s="8">
        <v>5.9</v>
      </c>
      <c r="W75" s="8">
        <v>14</v>
      </c>
      <c r="X75" s="8">
        <v>4.4000000000000004</v>
      </c>
      <c r="Y75" s="12">
        <v>1.5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5:45" x14ac:dyDescent="0.25">
      <c r="E76">
        <v>14</v>
      </c>
      <c r="F76">
        <v>40</v>
      </c>
      <c r="G76">
        <v>65</v>
      </c>
      <c r="H76">
        <v>8</v>
      </c>
      <c r="I76" s="12">
        <v>0.3</v>
      </c>
      <c r="J76">
        <v>0</v>
      </c>
      <c r="K76">
        <v>6</v>
      </c>
      <c r="L76">
        <v>5</v>
      </c>
      <c r="M76">
        <v>0</v>
      </c>
      <c r="N76">
        <v>4</v>
      </c>
      <c r="O76">
        <v>1</v>
      </c>
      <c r="P76">
        <v>1</v>
      </c>
      <c r="Q76">
        <v>1</v>
      </c>
      <c r="R76">
        <v>0</v>
      </c>
      <c r="S76">
        <v>1</v>
      </c>
      <c r="T76">
        <f t="shared" si="17"/>
        <v>4</v>
      </c>
      <c r="U76" s="8">
        <v>29</v>
      </c>
      <c r="V76" s="8">
        <v>3.4</v>
      </c>
      <c r="W76" s="8">
        <v>12</v>
      </c>
      <c r="X76" s="8">
        <v>3.1</v>
      </c>
      <c r="Y76" s="12">
        <v>0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5:45" x14ac:dyDescent="0.25">
      <c r="E77">
        <v>15</v>
      </c>
      <c r="F77">
        <v>70</v>
      </c>
      <c r="G77">
        <v>76</v>
      </c>
      <c r="H77">
        <v>6</v>
      </c>
      <c r="I77" s="12">
        <v>2</v>
      </c>
      <c r="J77">
        <v>0</v>
      </c>
      <c r="K77" s="10">
        <v>9</v>
      </c>
      <c r="L77">
        <v>2</v>
      </c>
      <c r="M77">
        <v>0</v>
      </c>
      <c r="N77">
        <v>8</v>
      </c>
      <c r="O77">
        <v>4</v>
      </c>
      <c r="P77">
        <v>1</v>
      </c>
      <c r="Q77">
        <v>1</v>
      </c>
      <c r="R77">
        <v>1</v>
      </c>
      <c r="S77">
        <v>1</v>
      </c>
      <c r="T77">
        <f t="shared" si="17"/>
        <v>8</v>
      </c>
      <c r="U77" s="8">
        <v>28</v>
      </c>
      <c r="V77" s="8">
        <v>7.1</v>
      </c>
      <c r="W77" s="8">
        <v>14</v>
      </c>
      <c r="X77" s="8">
        <v>3.2</v>
      </c>
      <c r="Y77" s="12">
        <v>2.2999999999999998</v>
      </c>
      <c r="Z77">
        <v>75</v>
      </c>
      <c r="AA77">
        <v>50</v>
      </c>
      <c r="AB77" s="4">
        <v>10</v>
      </c>
      <c r="AC77" s="4">
        <v>3.4</v>
      </c>
      <c r="AD77" s="3">
        <f>100-(100*(AB77-AC77)/AB77)</f>
        <v>34</v>
      </c>
      <c r="AE77" s="4">
        <v>10</v>
      </c>
      <c r="AF77" s="4">
        <v>3.1</v>
      </c>
      <c r="AG77" s="3">
        <f>100-(100*(AE77-AF77)/AE77)</f>
        <v>31</v>
      </c>
      <c r="AH77" s="4">
        <v>10</v>
      </c>
      <c r="AI77" s="4">
        <v>3.1</v>
      </c>
      <c r="AJ77" s="3">
        <f>100-(100*(AH77-AI77)/AH77)</f>
        <v>31</v>
      </c>
      <c r="AK77" s="4">
        <v>10</v>
      </c>
      <c r="AL77" s="4">
        <v>4.2</v>
      </c>
      <c r="AM77" s="3">
        <f>100-(100*(AK77-AL77)/AK77)</f>
        <v>42</v>
      </c>
      <c r="AN77" s="4">
        <v>10</v>
      </c>
      <c r="AO77" s="4">
        <v>4.3</v>
      </c>
      <c r="AP77" s="3">
        <f>100-(100*(AN77-AO77)/AN77)</f>
        <v>43</v>
      </c>
      <c r="AQ77" s="4">
        <v>10</v>
      </c>
      <c r="AR77" s="4">
        <v>4.2</v>
      </c>
      <c r="AS77" s="3">
        <f>100-(100*(AQ77-AR77)/AQ77)</f>
        <v>42</v>
      </c>
    </row>
    <row r="78" spans="5:45" x14ac:dyDescent="0.25">
      <c r="E78">
        <v>16</v>
      </c>
      <c r="I78" s="12"/>
      <c r="K78" s="10"/>
      <c r="T78">
        <f t="shared" si="17"/>
        <v>0</v>
      </c>
      <c r="U78" s="8"/>
      <c r="V78" s="8"/>
      <c r="W78" s="8"/>
      <c r="X78" s="8"/>
      <c r="Y78" s="1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5:45" x14ac:dyDescent="0.25">
      <c r="E79">
        <v>17</v>
      </c>
      <c r="I79" s="12"/>
      <c r="K79" s="10"/>
      <c r="T79">
        <f t="shared" si="17"/>
        <v>0</v>
      </c>
      <c r="U79" s="8"/>
      <c r="V79" s="8"/>
      <c r="W79" s="8"/>
      <c r="X79" s="8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5:45" x14ac:dyDescent="0.25">
      <c r="E80">
        <v>18</v>
      </c>
      <c r="F80">
        <v>20</v>
      </c>
      <c r="G80">
        <v>30</v>
      </c>
      <c r="H80">
        <v>4</v>
      </c>
      <c r="I80" s="12">
        <v>3.4</v>
      </c>
      <c r="J80">
        <v>0</v>
      </c>
      <c r="K80" s="10">
        <v>6</v>
      </c>
      <c r="L80">
        <v>2</v>
      </c>
      <c r="M80">
        <v>0</v>
      </c>
      <c r="N80">
        <v>6</v>
      </c>
      <c r="O80">
        <v>0</v>
      </c>
      <c r="P80">
        <v>3</v>
      </c>
      <c r="Q80">
        <v>0</v>
      </c>
      <c r="R80">
        <v>1</v>
      </c>
      <c r="S80">
        <v>2</v>
      </c>
      <c r="T80">
        <f t="shared" si="17"/>
        <v>6</v>
      </c>
      <c r="U80" s="8">
        <v>37</v>
      </c>
      <c r="V80" s="8">
        <v>7.8</v>
      </c>
      <c r="W80" s="8">
        <v>9</v>
      </c>
      <c r="X80" s="8">
        <v>4.3</v>
      </c>
      <c r="Y80" s="12">
        <v>4.05</v>
      </c>
      <c r="Z80">
        <v>40</v>
      </c>
      <c r="AA80">
        <v>15</v>
      </c>
      <c r="AB80" s="4">
        <v>10</v>
      </c>
      <c r="AC80" s="4">
        <v>3.5</v>
      </c>
      <c r="AD80" s="3">
        <f>100-(100*(AB80-AC80)/AB80)</f>
        <v>35</v>
      </c>
      <c r="AE80" s="4">
        <v>10</v>
      </c>
      <c r="AF80" s="4">
        <v>3.8</v>
      </c>
      <c r="AG80" s="3">
        <f>100-(100*(AE80-AF80)/AE80)</f>
        <v>38</v>
      </c>
      <c r="AH80" s="4">
        <v>10</v>
      </c>
      <c r="AI80" s="4">
        <v>3.7</v>
      </c>
      <c r="AJ80" s="3">
        <f>100-(100*(AH80-AI80)/AH80)</f>
        <v>37</v>
      </c>
      <c r="AK80" s="4">
        <v>10</v>
      </c>
      <c r="AL80" s="4">
        <v>4.3</v>
      </c>
      <c r="AM80" s="3">
        <f>100-(100*(AK80-AL80)/AK80)</f>
        <v>43</v>
      </c>
      <c r="AN80" s="4">
        <v>10</v>
      </c>
      <c r="AO80" s="4">
        <v>4.2</v>
      </c>
      <c r="AP80" s="3">
        <f>100-(100*(AN80-AO80)/AN80)</f>
        <v>42</v>
      </c>
      <c r="AQ80" s="4">
        <v>10</v>
      </c>
      <c r="AR80" s="4">
        <v>4.0999999999999996</v>
      </c>
      <c r="AS80" s="3">
        <f>100-(100*(AQ80-AR80)/AQ80)</f>
        <v>41</v>
      </c>
    </row>
    <row r="81" spans="1:55" x14ac:dyDescent="0.25">
      <c r="E81">
        <v>19</v>
      </c>
      <c r="I81" s="12"/>
      <c r="T81">
        <f t="shared" si="17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E82">
        <v>20</v>
      </c>
      <c r="F82">
        <v>60</v>
      </c>
      <c r="G82">
        <v>26</v>
      </c>
      <c r="H82">
        <v>10</v>
      </c>
      <c r="I82" s="12">
        <v>0.2</v>
      </c>
      <c r="J82">
        <v>0</v>
      </c>
      <c r="K82">
        <v>2</v>
      </c>
      <c r="L82">
        <v>6</v>
      </c>
      <c r="M82">
        <v>0</v>
      </c>
      <c r="N82">
        <v>2</v>
      </c>
      <c r="O82">
        <v>0</v>
      </c>
      <c r="P82">
        <v>0</v>
      </c>
      <c r="Q82">
        <v>0</v>
      </c>
      <c r="R82">
        <v>0</v>
      </c>
      <c r="S82">
        <v>2</v>
      </c>
      <c r="T82">
        <f t="shared" si="17"/>
        <v>2</v>
      </c>
      <c r="U82" s="8">
        <v>0</v>
      </c>
      <c r="V82" s="8">
        <v>0</v>
      </c>
      <c r="W82" s="8">
        <v>0</v>
      </c>
      <c r="X82" s="8">
        <v>0</v>
      </c>
      <c r="Y82" s="12">
        <v>0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55" x14ac:dyDescent="0.25">
      <c r="A83" s="1">
        <v>42132</v>
      </c>
      <c r="B83" t="s">
        <v>32</v>
      </c>
      <c r="C83">
        <v>4</v>
      </c>
      <c r="D83">
        <v>5</v>
      </c>
      <c r="E83">
        <v>1</v>
      </c>
      <c r="F83">
        <v>58</v>
      </c>
      <c r="G83">
        <v>70</v>
      </c>
      <c r="H83">
        <v>16</v>
      </c>
      <c r="I83" s="12">
        <v>0.19</v>
      </c>
      <c r="J83">
        <v>0</v>
      </c>
      <c r="K83">
        <v>1</v>
      </c>
      <c r="L83">
        <v>15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f t="shared" si="17"/>
        <v>1</v>
      </c>
      <c r="U83" s="8">
        <v>10</v>
      </c>
      <c r="V83" s="8">
        <v>4.2</v>
      </c>
      <c r="W83" s="8"/>
      <c r="X83" s="8"/>
      <c r="Y83" s="12">
        <v>0.1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8">
        <v>3000.7</v>
      </c>
      <c r="AU83" s="8">
        <v>284.10000000000002</v>
      </c>
      <c r="AV83" s="4">
        <f t="shared" ref="AV83" si="18">AT83/(AT83-AU83)</f>
        <v>1.104579253478613</v>
      </c>
      <c r="AW83" s="8">
        <v>3000.1</v>
      </c>
      <c r="AX83" s="8">
        <v>298.39999999999998</v>
      </c>
      <c r="AY83" s="4">
        <f t="shared" ref="AY83" si="19">AW83/(AW83-AX83)</f>
        <v>1.1104489765703076</v>
      </c>
      <c r="AZ83" s="8">
        <v>3000.3</v>
      </c>
      <c r="BA83" s="8">
        <v>273.8</v>
      </c>
      <c r="BB83" s="4">
        <f t="shared" ref="BB83" si="20">AZ83/(AZ83-BA83)</f>
        <v>1.100421786172749</v>
      </c>
      <c r="BC83" s="4">
        <f t="shared" ref="BC83" si="21">(AV83+AY83+BB83)/3</f>
        <v>1.1051500054072232</v>
      </c>
    </row>
    <row r="84" spans="1:55" x14ac:dyDescent="0.25">
      <c r="E84">
        <v>2</v>
      </c>
      <c r="F84">
        <v>45</v>
      </c>
      <c r="G84">
        <v>86</v>
      </c>
      <c r="H84">
        <v>19</v>
      </c>
      <c r="I84" s="12">
        <v>0.75</v>
      </c>
      <c r="J84">
        <v>0</v>
      </c>
      <c r="K84">
        <v>2</v>
      </c>
      <c r="L84">
        <v>12</v>
      </c>
      <c r="M84">
        <v>0</v>
      </c>
      <c r="N84">
        <v>2</v>
      </c>
      <c r="O84">
        <v>1</v>
      </c>
      <c r="P84">
        <v>1</v>
      </c>
      <c r="Q84">
        <v>0</v>
      </c>
      <c r="R84">
        <v>0</v>
      </c>
      <c r="S84">
        <v>0</v>
      </c>
      <c r="T84">
        <f t="shared" si="17"/>
        <v>2</v>
      </c>
      <c r="U84" s="8">
        <v>23</v>
      </c>
      <c r="V84" s="8">
        <v>5.7</v>
      </c>
      <c r="W84" s="8">
        <v>20</v>
      </c>
      <c r="X84" s="8">
        <v>5.9</v>
      </c>
      <c r="Y84" s="12">
        <v>0.6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3</v>
      </c>
      <c r="F85">
        <v>78</v>
      </c>
      <c r="G85">
        <v>80</v>
      </c>
      <c r="H85">
        <v>13</v>
      </c>
      <c r="I85" s="12">
        <v>1.4</v>
      </c>
      <c r="J85">
        <v>0</v>
      </c>
      <c r="K85">
        <v>2</v>
      </c>
      <c r="L85">
        <v>5</v>
      </c>
      <c r="M85">
        <v>0</v>
      </c>
      <c r="N85">
        <v>2</v>
      </c>
      <c r="O85">
        <v>1</v>
      </c>
      <c r="P85">
        <v>0</v>
      </c>
      <c r="Q85">
        <v>0</v>
      </c>
      <c r="R85">
        <v>0</v>
      </c>
      <c r="S85">
        <v>1</v>
      </c>
      <c r="T85">
        <f t="shared" si="17"/>
        <v>2</v>
      </c>
      <c r="U85" s="8">
        <v>43</v>
      </c>
      <c r="V85" s="8">
        <v>8.6999999999999993</v>
      </c>
      <c r="W85" s="8">
        <v>7.5</v>
      </c>
      <c r="X85" s="8">
        <v>2.95</v>
      </c>
      <c r="Y85" s="12">
        <v>1.28</v>
      </c>
      <c r="Z85" s="7">
        <v>25</v>
      </c>
      <c r="AA85" s="7">
        <v>7.5</v>
      </c>
      <c r="AB85" s="4">
        <v>10.039999999999999</v>
      </c>
      <c r="AC85" s="4">
        <v>3.5015999999999998</v>
      </c>
      <c r="AD85" s="3">
        <f>100-(100*(AB85-AC85)/AB85)</f>
        <v>34.876494023904385</v>
      </c>
      <c r="AE85" s="4">
        <v>10.050000000000001</v>
      </c>
      <c r="AF85" s="4">
        <v>3.5562</v>
      </c>
      <c r="AG85" s="3">
        <f>100-(100*(AE85-AF85)/AE85)</f>
        <v>35.385074626865674</v>
      </c>
      <c r="AH85" s="4">
        <v>10.02</v>
      </c>
      <c r="AI85" s="4">
        <v>3.5808</v>
      </c>
      <c r="AJ85" s="3">
        <f>100-(100*(AH85-AI85)/AH85)</f>
        <v>35.736526946107787</v>
      </c>
      <c r="AK85" s="4">
        <v>10.050000000000001</v>
      </c>
      <c r="AL85" s="4">
        <v>3.3956</v>
      </c>
      <c r="AM85" s="3">
        <f>100-(100*(AK85-AL85)/AK85)</f>
        <v>33.787064676616922</v>
      </c>
      <c r="AN85" s="4">
        <v>10.039999999999999</v>
      </c>
      <c r="AO85" s="4">
        <v>3.3891</v>
      </c>
      <c r="AP85" s="3">
        <f>100-(100*(AN85-AO85)/AN85)</f>
        <v>33.755976095617527</v>
      </c>
      <c r="AQ85" s="4">
        <v>6.59</v>
      </c>
      <c r="AR85" s="4">
        <v>2.6619999999999999</v>
      </c>
      <c r="AS85" s="3">
        <f>100-(100*(AQ85-AR85)/AQ85)</f>
        <v>40.394537177541729</v>
      </c>
    </row>
    <row r="86" spans="1:55" x14ac:dyDescent="0.25">
      <c r="E86">
        <v>4</v>
      </c>
      <c r="I86" s="12">
        <v>2.9</v>
      </c>
      <c r="J86">
        <v>0</v>
      </c>
      <c r="K86">
        <v>10</v>
      </c>
      <c r="T86">
        <f t="shared" si="17"/>
        <v>0</v>
      </c>
      <c r="U86" s="8"/>
      <c r="V86" s="8"/>
      <c r="W86" s="8"/>
      <c r="X86" s="8"/>
      <c r="Y86" s="12">
        <v>2.0499999999999998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5</v>
      </c>
      <c r="F87">
        <v>73</v>
      </c>
      <c r="G87">
        <v>80</v>
      </c>
      <c r="H87">
        <v>16</v>
      </c>
      <c r="I87" s="12">
        <v>4.2</v>
      </c>
      <c r="J87">
        <v>0</v>
      </c>
      <c r="K87">
        <v>13</v>
      </c>
      <c r="L87">
        <v>5</v>
      </c>
      <c r="M87">
        <v>0</v>
      </c>
      <c r="N87">
        <v>13</v>
      </c>
      <c r="O87">
        <v>4</v>
      </c>
      <c r="P87">
        <v>0</v>
      </c>
      <c r="Q87">
        <v>0</v>
      </c>
      <c r="R87">
        <v>0</v>
      </c>
      <c r="S87">
        <v>9</v>
      </c>
      <c r="T87">
        <f t="shared" si="17"/>
        <v>13</v>
      </c>
      <c r="U87" s="8">
        <v>29</v>
      </c>
      <c r="V87" s="8">
        <v>6.7</v>
      </c>
      <c r="W87" s="8">
        <v>15</v>
      </c>
      <c r="X87" s="8">
        <v>5.7</v>
      </c>
      <c r="Y87" s="12">
        <v>4.05</v>
      </c>
      <c r="Z87">
        <v>75</v>
      </c>
      <c r="AA87">
        <v>50</v>
      </c>
      <c r="AB87" s="4">
        <v>10.01</v>
      </c>
      <c r="AC87" s="4">
        <v>4.2324000000000002</v>
      </c>
      <c r="AD87" s="3">
        <f>100-(100*(AB87-AC87)/AB87)</f>
        <v>42.281718281718284</v>
      </c>
      <c r="AE87" s="4">
        <v>10.02</v>
      </c>
      <c r="AF87" s="4">
        <v>4.0599999999999996</v>
      </c>
      <c r="AG87" s="3">
        <f>100-(100*(AE87-AF87)/AE87)</f>
        <v>40.5189620758483</v>
      </c>
      <c r="AH87" s="4">
        <v>10.02</v>
      </c>
      <c r="AI87" s="4">
        <v>3.4460000000000002</v>
      </c>
      <c r="AJ87" s="3">
        <f>100-(100*(AH87-AI87)/AH87)</f>
        <v>34.39121756487026</v>
      </c>
      <c r="AK87" s="4">
        <v>10.01</v>
      </c>
      <c r="AL87" s="4">
        <v>4.2629999999999999</v>
      </c>
      <c r="AM87" s="3">
        <f>100-(100*(AK87-AL87)/AK87)</f>
        <v>42.58741258741258</v>
      </c>
      <c r="AN87" s="4">
        <v>10.02</v>
      </c>
      <c r="AO87" s="4">
        <v>3.7233999999999998</v>
      </c>
      <c r="AP87" s="3">
        <f>100-(100*(AN87-AO87)/AN87)</f>
        <v>37.159680638722556</v>
      </c>
      <c r="AQ87" s="4">
        <v>10.050000000000001</v>
      </c>
      <c r="AR87" s="4">
        <v>4.0597000000000003</v>
      </c>
      <c r="AS87" s="3">
        <f>100-(100*(AQ87-AR87)/AQ87)</f>
        <v>40.395024875621885</v>
      </c>
    </row>
    <row r="88" spans="1:55" x14ac:dyDescent="0.25">
      <c r="E88">
        <v>6</v>
      </c>
      <c r="F88">
        <v>60</v>
      </c>
      <c r="G88">
        <v>78</v>
      </c>
      <c r="H88">
        <v>20</v>
      </c>
      <c r="I88" s="12">
        <v>4.4000000000000004</v>
      </c>
      <c r="J88">
        <v>0</v>
      </c>
      <c r="K88">
        <v>13</v>
      </c>
      <c r="L88">
        <v>9</v>
      </c>
      <c r="M88">
        <v>0</v>
      </c>
      <c r="N88">
        <v>12</v>
      </c>
      <c r="O88">
        <v>5</v>
      </c>
      <c r="P88">
        <v>0</v>
      </c>
      <c r="Q88">
        <v>0</v>
      </c>
      <c r="R88">
        <v>0</v>
      </c>
      <c r="S88">
        <v>7</v>
      </c>
      <c r="T88">
        <f t="shared" si="17"/>
        <v>12</v>
      </c>
      <c r="U88" s="8">
        <v>29</v>
      </c>
      <c r="V88" s="8">
        <v>7.1</v>
      </c>
      <c r="W88" s="8">
        <v>11</v>
      </c>
      <c r="X88" s="8">
        <v>4.3</v>
      </c>
      <c r="Y88" s="12">
        <v>4.1500000000000004</v>
      </c>
      <c r="Z88">
        <v>25</v>
      </c>
      <c r="AA88">
        <v>50</v>
      </c>
      <c r="AB88" s="4">
        <v>9.99</v>
      </c>
      <c r="AC88" s="4">
        <v>3.7965</v>
      </c>
      <c r="AD88" s="3">
        <f>100-(100*(AB88-AC88)/AB88)</f>
        <v>38.003003003003002</v>
      </c>
      <c r="AE88" s="4">
        <v>10.01</v>
      </c>
      <c r="AF88" s="4">
        <v>3.7118000000000002</v>
      </c>
      <c r="AG88" s="3">
        <f>100-(100*(AE88-AF88)/AE88)</f>
        <v>37.080919080919088</v>
      </c>
      <c r="AH88" s="4">
        <v>9.98</v>
      </c>
      <c r="AI88" s="4">
        <v>3.5646</v>
      </c>
      <c r="AJ88" s="3">
        <f>100-(100*(AH88-AI88)/AH88)</f>
        <v>35.717434869739492</v>
      </c>
      <c r="AK88" s="4">
        <v>10.050000000000001</v>
      </c>
      <c r="AL88" s="4">
        <v>3.9788000000000001</v>
      </c>
      <c r="AM88" s="3">
        <f>100-(100*(AK88-AL88)/AK88)</f>
        <v>39.590049751243775</v>
      </c>
      <c r="AN88" s="4">
        <v>10.039999999999999</v>
      </c>
      <c r="AO88" s="4">
        <v>3.9365999999999999</v>
      </c>
      <c r="AP88" s="3">
        <f>100-(100*(AN88-AO88)/AN88)</f>
        <v>39.209163346613551</v>
      </c>
      <c r="AQ88" s="4">
        <v>10.050000000000001</v>
      </c>
      <c r="AR88" s="4">
        <v>3.9390999999999998</v>
      </c>
      <c r="AS88" s="3">
        <f>100-(100*(AQ88-AR88)/AQ88)</f>
        <v>39.195024875621883</v>
      </c>
    </row>
    <row r="89" spans="1:55" x14ac:dyDescent="0.25">
      <c r="E89">
        <v>7</v>
      </c>
      <c r="I89" s="12">
        <v>4.2</v>
      </c>
      <c r="J89">
        <v>0</v>
      </c>
      <c r="K89">
        <v>1</v>
      </c>
      <c r="T89">
        <f t="shared" si="17"/>
        <v>0</v>
      </c>
      <c r="U89" s="8"/>
      <c r="V89" s="8"/>
      <c r="W89" s="8"/>
      <c r="X89" s="8"/>
      <c r="Y89" s="12">
        <v>3.7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5" x14ac:dyDescent="0.25">
      <c r="E90">
        <v>8</v>
      </c>
      <c r="I90" s="12">
        <v>3.8</v>
      </c>
      <c r="J90">
        <v>0</v>
      </c>
      <c r="K90">
        <v>1</v>
      </c>
      <c r="T90">
        <f t="shared" si="17"/>
        <v>0</v>
      </c>
      <c r="U90" s="8"/>
      <c r="V90" s="8"/>
      <c r="W90" s="8"/>
      <c r="X90" s="8"/>
      <c r="Y90" s="12">
        <v>3.6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55" x14ac:dyDescent="0.25">
      <c r="E91">
        <v>9</v>
      </c>
      <c r="F91">
        <v>80</v>
      </c>
      <c r="G91">
        <v>116</v>
      </c>
      <c r="H91">
        <v>20</v>
      </c>
      <c r="I91" s="12">
        <v>5.8</v>
      </c>
      <c r="J91">
        <v>0</v>
      </c>
      <c r="K91">
        <v>14</v>
      </c>
      <c r="L91">
        <v>0</v>
      </c>
      <c r="M91">
        <v>0</v>
      </c>
      <c r="N91">
        <v>14</v>
      </c>
      <c r="O91">
        <v>3</v>
      </c>
      <c r="P91">
        <v>8</v>
      </c>
      <c r="Q91">
        <v>0</v>
      </c>
      <c r="R91">
        <v>0</v>
      </c>
      <c r="S91">
        <v>3</v>
      </c>
      <c r="T91">
        <f t="shared" si="17"/>
        <v>14</v>
      </c>
      <c r="U91" s="8">
        <v>38</v>
      </c>
      <c r="V91" s="8">
        <v>8</v>
      </c>
      <c r="W91" s="8">
        <v>11</v>
      </c>
      <c r="X91" s="8">
        <v>4.8</v>
      </c>
      <c r="Y91" s="12">
        <v>5.7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55" x14ac:dyDescent="0.25">
      <c r="E92">
        <v>10</v>
      </c>
      <c r="F92">
        <v>70</v>
      </c>
      <c r="G92">
        <v>75</v>
      </c>
      <c r="H92">
        <v>18</v>
      </c>
      <c r="I92" s="12">
        <v>4.7</v>
      </c>
      <c r="J92">
        <v>0</v>
      </c>
      <c r="K92">
        <v>11</v>
      </c>
      <c r="L92">
        <v>0</v>
      </c>
      <c r="M92">
        <v>0</v>
      </c>
      <c r="N92">
        <v>11</v>
      </c>
      <c r="O92">
        <v>5</v>
      </c>
      <c r="P92">
        <v>3</v>
      </c>
      <c r="Q92">
        <v>0</v>
      </c>
      <c r="R92">
        <v>0</v>
      </c>
      <c r="S92">
        <v>3</v>
      </c>
      <c r="T92">
        <f t="shared" si="17"/>
        <v>11</v>
      </c>
      <c r="U92" s="8">
        <v>29</v>
      </c>
      <c r="V92" s="8">
        <v>8.8000000000000007</v>
      </c>
      <c r="W92" s="8">
        <v>10</v>
      </c>
      <c r="X92" s="8">
        <v>6.1</v>
      </c>
      <c r="Y92" s="12">
        <v>4.4000000000000004</v>
      </c>
      <c r="Z92">
        <v>25</v>
      </c>
      <c r="AA92">
        <v>40</v>
      </c>
      <c r="AB92" s="4">
        <v>10.039999999999999</v>
      </c>
      <c r="AC92" s="4">
        <v>3.8167</v>
      </c>
      <c r="AD92" s="3">
        <f>100-(100*(AB92-AC92)/AB92)</f>
        <v>38.014940239043824</v>
      </c>
      <c r="AE92" s="4">
        <v>9.9700000000000006</v>
      </c>
      <c r="AF92" s="4">
        <v>3.9161000000000001</v>
      </c>
      <c r="AG92" s="3">
        <f>100-(100*(AE92-AF92)/AE92)</f>
        <v>39.278836509528581</v>
      </c>
      <c r="AH92" s="4">
        <v>10.039999999999999</v>
      </c>
      <c r="AI92" s="4">
        <v>3.8267000000000002</v>
      </c>
      <c r="AJ92" s="3">
        <f>100-(100*(AH92-AI92)/AH92)</f>
        <v>38.114541832669339</v>
      </c>
      <c r="AK92" s="4">
        <v>10.050000000000001</v>
      </c>
      <c r="AL92" s="4">
        <v>4.1117999999999997</v>
      </c>
      <c r="AM92" s="3">
        <f>100-(100*(AK92-AL92)/AK92)</f>
        <v>40.913432835820892</v>
      </c>
      <c r="AN92" s="4">
        <v>10.050000000000001</v>
      </c>
      <c r="AO92" s="4">
        <v>3.9113000000000002</v>
      </c>
      <c r="AP92" s="3">
        <f>100-(100*(AN92-AO92)/AN92)</f>
        <v>38.918407960199012</v>
      </c>
      <c r="AQ92" s="4">
        <v>10.029999999999999</v>
      </c>
      <c r="AR92" s="4">
        <v>3.9830999999999999</v>
      </c>
      <c r="AS92" s="3">
        <f>100-(100*(AQ92-AR92)/AQ92)</f>
        <v>39.711864406779661</v>
      </c>
    </row>
    <row r="93" spans="1:55" x14ac:dyDescent="0.25">
      <c r="E93">
        <v>11</v>
      </c>
      <c r="F93">
        <v>66</v>
      </c>
      <c r="G93">
        <v>70</v>
      </c>
      <c r="H93">
        <v>20</v>
      </c>
      <c r="I93" s="12">
        <v>2.72</v>
      </c>
      <c r="J93">
        <v>0</v>
      </c>
      <c r="K93">
        <v>7</v>
      </c>
      <c r="L93">
        <v>9</v>
      </c>
      <c r="M93">
        <v>0</v>
      </c>
      <c r="N93">
        <v>7</v>
      </c>
      <c r="O93">
        <v>2</v>
      </c>
      <c r="P93">
        <v>0</v>
      </c>
      <c r="Q93">
        <v>1</v>
      </c>
      <c r="R93">
        <v>0</v>
      </c>
      <c r="S93">
        <v>4</v>
      </c>
      <c r="T93">
        <f t="shared" si="17"/>
        <v>7</v>
      </c>
      <c r="U93" s="8">
        <v>20</v>
      </c>
      <c r="V93" s="8">
        <v>6.8</v>
      </c>
      <c r="W93" s="8">
        <v>6.9</v>
      </c>
      <c r="X93" s="8">
        <v>5.7</v>
      </c>
      <c r="Y93" s="12">
        <v>2.65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55" x14ac:dyDescent="0.25">
      <c r="E94">
        <v>12</v>
      </c>
      <c r="I94" s="12">
        <v>3.3</v>
      </c>
      <c r="J94">
        <v>0</v>
      </c>
      <c r="T94">
        <f t="shared" si="17"/>
        <v>0</v>
      </c>
      <c r="U94" s="8"/>
      <c r="V94" s="8"/>
      <c r="W94" s="8"/>
      <c r="X94" s="8"/>
      <c r="Y94" s="12">
        <v>3.28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5" x14ac:dyDescent="0.25">
      <c r="E95">
        <v>13</v>
      </c>
      <c r="I95" s="12">
        <v>0.9</v>
      </c>
      <c r="J95">
        <v>0</v>
      </c>
      <c r="K95">
        <v>1</v>
      </c>
      <c r="T95">
        <f t="shared" si="17"/>
        <v>0</v>
      </c>
      <c r="U95" s="8"/>
      <c r="V95" s="8"/>
      <c r="W95" s="8"/>
      <c r="X95" s="8"/>
      <c r="Y95" s="12">
        <v>0.8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5" x14ac:dyDescent="0.25">
      <c r="E96">
        <v>14</v>
      </c>
      <c r="I96" s="12">
        <v>1.9</v>
      </c>
      <c r="J96">
        <v>1</v>
      </c>
      <c r="K96">
        <v>2</v>
      </c>
      <c r="T96">
        <f t="shared" si="17"/>
        <v>0</v>
      </c>
      <c r="U96" s="8"/>
      <c r="V96" s="8"/>
      <c r="W96" s="8"/>
      <c r="X96" s="8"/>
      <c r="Y96" s="12">
        <v>1.75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55" x14ac:dyDescent="0.25">
      <c r="E97">
        <v>15</v>
      </c>
      <c r="F97">
        <v>92</v>
      </c>
      <c r="G97">
        <v>109</v>
      </c>
      <c r="H97">
        <v>18</v>
      </c>
      <c r="I97" s="12">
        <v>6.5</v>
      </c>
      <c r="J97">
        <v>0</v>
      </c>
      <c r="K97">
        <v>19</v>
      </c>
      <c r="L97">
        <v>0</v>
      </c>
      <c r="M97">
        <v>0</v>
      </c>
      <c r="N97">
        <v>19</v>
      </c>
      <c r="O97">
        <v>5</v>
      </c>
      <c r="P97">
        <v>6</v>
      </c>
      <c r="Q97">
        <v>0</v>
      </c>
      <c r="R97">
        <v>0</v>
      </c>
      <c r="S97">
        <v>8</v>
      </c>
      <c r="T97">
        <f t="shared" si="17"/>
        <v>19</v>
      </c>
      <c r="U97" s="8">
        <v>27</v>
      </c>
      <c r="V97" s="8">
        <v>5.4</v>
      </c>
      <c r="W97" s="8">
        <v>10</v>
      </c>
      <c r="X97" s="8">
        <v>4.2</v>
      </c>
      <c r="Y97" s="12">
        <v>6.35</v>
      </c>
      <c r="Z97">
        <v>20</v>
      </c>
      <c r="AA97">
        <v>40</v>
      </c>
      <c r="AB97" s="4">
        <v>9.9700000000000006</v>
      </c>
      <c r="AC97" s="4">
        <v>3.6089000000000002</v>
      </c>
      <c r="AD97" s="3">
        <f>100-(100*(AB97-AC97)/AB97)</f>
        <v>36.197592778335007</v>
      </c>
      <c r="AE97" s="4">
        <v>9.9600000000000009</v>
      </c>
      <c r="AF97" s="4">
        <v>3.4634</v>
      </c>
      <c r="AG97" s="3">
        <f>100-(100*(AE97-AF97)/AE97)</f>
        <v>34.773092369477908</v>
      </c>
      <c r="AH97" s="4">
        <v>10.01</v>
      </c>
      <c r="AI97" s="4">
        <v>3.6778</v>
      </c>
      <c r="AJ97" s="3">
        <f>100-(100*(AH97-AI97)/AH97)</f>
        <v>36.74125874125874</v>
      </c>
      <c r="AK97" s="4">
        <v>10.01</v>
      </c>
      <c r="AL97" s="4">
        <v>4.1214000000000004</v>
      </c>
      <c r="AM97" s="3">
        <f>100-(100*(AK97-AL97)/AK97)</f>
        <v>41.172827172827184</v>
      </c>
      <c r="AN97" s="4">
        <v>9.9499999999999993</v>
      </c>
      <c r="AO97" s="4">
        <v>3.8906999999999998</v>
      </c>
      <c r="AP97" s="3">
        <f>100-(100*(AN97-AO97)/AN97)</f>
        <v>39.10251256281407</v>
      </c>
      <c r="AQ97" s="4">
        <v>9.76</v>
      </c>
      <c r="AR97" s="4">
        <v>3.8559999999999999</v>
      </c>
      <c r="AS97" s="3">
        <f>100-(100*(AQ97-AR97)/AQ97)</f>
        <v>39.508196721311478</v>
      </c>
    </row>
    <row r="98" spans="1:55" x14ac:dyDescent="0.25">
      <c r="E98">
        <v>16</v>
      </c>
      <c r="I98" s="12">
        <v>8</v>
      </c>
      <c r="J98">
        <v>0</v>
      </c>
      <c r="K98">
        <v>2</v>
      </c>
      <c r="T98">
        <f t="shared" si="17"/>
        <v>0</v>
      </c>
      <c r="U98" s="8"/>
      <c r="V98" s="8"/>
      <c r="W98" s="8"/>
      <c r="X98" s="8"/>
      <c r="Y98" s="12">
        <v>6.85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55" x14ac:dyDescent="0.25">
      <c r="E99">
        <v>17</v>
      </c>
      <c r="I99" s="12">
        <v>2.9</v>
      </c>
      <c r="J99">
        <v>0</v>
      </c>
      <c r="K99">
        <v>2</v>
      </c>
      <c r="T99">
        <f t="shared" si="17"/>
        <v>0</v>
      </c>
      <c r="U99" s="8"/>
      <c r="V99" s="8"/>
      <c r="W99" s="8"/>
      <c r="X99" s="8"/>
      <c r="Y99" s="12">
        <v>2.75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55" x14ac:dyDescent="0.25">
      <c r="E100">
        <v>18</v>
      </c>
      <c r="F100">
        <v>100</v>
      </c>
      <c r="G100">
        <v>88</v>
      </c>
      <c r="H100">
        <v>20</v>
      </c>
      <c r="I100" s="12">
        <v>4.8499999999999996</v>
      </c>
      <c r="J100">
        <v>0</v>
      </c>
      <c r="K100">
        <v>10</v>
      </c>
      <c r="L100">
        <v>5</v>
      </c>
      <c r="M100">
        <v>0</v>
      </c>
      <c r="N100">
        <v>10</v>
      </c>
      <c r="O100">
        <v>4</v>
      </c>
      <c r="P100">
        <v>2</v>
      </c>
      <c r="Q100">
        <v>0</v>
      </c>
      <c r="R100">
        <v>0</v>
      </c>
      <c r="S100">
        <v>4</v>
      </c>
      <c r="T100">
        <f t="shared" si="17"/>
        <v>10</v>
      </c>
      <c r="U100" s="8">
        <v>38</v>
      </c>
      <c r="V100" s="8">
        <v>8.1</v>
      </c>
      <c r="W100" s="8">
        <v>11</v>
      </c>
      <c r="X100" s="8">
        <v>5.0999999999999996</v>
      </c>
      <c r="Y100" s="12">
        <v>4.7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5" x14ac:dyDescent="0.25">
      <c r="E101">
        <v>19</v>
      </c>
      <c r="I101" s="12">
        <v>5.2</v>
      </c>
      <c r="J101">
        <v>0</v>
      </c>
      <c r="K101">
        <v>3</v>
      </c>
      <c r="T101">
        <f t="shared" si="17"/>
        <v>0</v>
      </c>
      <c r="U101" s="8"/>
      <c r="V101" s="8"/>
      <c r="W101" s="8"/>
      <c r="X101" s="8"/>
      <c r="Y101" s="12">
        <v>5.05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5" x14ac:dyDescent="0.25">
      <c r="E102">
        <v>20</v>
      </c>
      <c r="I102" s="12">
        <v>1.2</v>
      </c>
      <c r="J102">
        <v>0</v>
      </c>
      <c r="K102">
        <v>5</v>
      </c>
      <c r="T102">
        <f t="shared" si="17"/>
        <v>0</v>
      </c>
      <c r="U102" s="8"/>
      <c r="V102" s="8"/>
      <c r="W102" s="8"/>
      <c r="X102" s="8"/>
      <c r="Y102" s="12">
        <v>1.1499999999999999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5" x14ac:dyDescent="0.25">
      <c r="A103" s="1">
        <v>42716</v>
      </c>
      <c r="B103" t="s">
        <v>33</v>
      </c>
      <c r="C103">
        <v>4</v>
      </c>
      <c r="D103">
        <v>5</v>
      </c>
      <c r="E103">
        <v>1</v>
      </c>
      <c r="F103">
        <v>52</v>
      </c>
      <c r="G103">
        <v>43</v>
      </c>
      <c r="H103">
        <v>9</v>
      </c>
      <c r="I103" s="12">
        <v>0.3</v>
      </c>
      <c r="J103">
        <v>0</v>
      </c>
      <c r="K103" s="10">
        <v>5</v>
      </c>
      <c r="L103">
        <v>5</v>
      </c>
      <c r="M103">
        <v>0</v>
      </c>
      <c r="N103">
        <v>3</v>
      </c>
      <c r="O103">
        <v>0</v>
      </c>
      <c r="P103">
        <v>0</v>
      </c>
      <c r="Q103">
        <v>0</v>
      </c>
      <c r="R103">
        <v>0</v>
      </c>
      <c r="S103">
        <v>3</v>
      </c>
      <c r="T103">
        <f t="shared" si="17"/>
        <v>3</v>
      </c>
      <c r="U103" s="8">
        <v>24</v>
      </c>
      <c r="V103" s="8">
        <v>4.9000000000000004</v>
      </c>
      <c r="W103" s="8">
        <v>12</v>
      </c>
      <c r="X103" s="8">
        <v>3.9</v>
      </c>
      <c r="Y103" s="12">
        <v>0.8</v>
      </c>
      <c r="Z103">
        <v>40</v>
      </c>
      <c r="AA103">
        <v>100</v>
      </c>
      <c r="AB103" s="4">
        <v>10</v>
      </c>
      <c r="AC103" s="4">
        <v>2.9</v>
      </c>
      <c r="AD103" s="3">
        <f>100-(100*(AB103-AC103)/AB103)</f>
        <v>29</v>
      </c>
      <c r="AE103" s="4">
        <v>10</v>
      </c>
      <c r="AF103" s="4">
        <v>2.6</v>
      </c>
      <c r="AG103" s="3">
        <f>100-(100*(AE103-AF103)/AE103)</f>
        <v>26</v>
      </c>
      <c r="AH103" s="4">
        <v>10</v>
      </c>
      <c r="AI103" s="4">
        <v>2.9</v>
      </c>
      <c r="AJ103" s="3">
        <f>100-(100*(AH103-AI103)/AH103)</f>
        <v>29</v>
      </c>
      <c r="AK103" s="4">
        <v>10</v>
      </c>
      <c r="AL103" s="4">
        <v>3.4</v>
      </c>
      <c r="AM103" s="3">
        <f>100-(100*(AK103-AL103)/AK103)</f>
        <v>34</v>
      </c>
      <c r="AN103" s="4">
        <v>10</v>
      </c>
      <c r="AO103" s="4">
        <v>2.2999999999999998</v>
      </c>
      <c r="AP103" s="3">
        <f>100-(100*(AN103-AO103)/AN103)</f>
        <v>23</v>
      </c>
      <c r="AQ103" s="4">
        <v>10</v>
      </c>
      <c r="AR103" s="4">
        <v>2</v>
      </c>
      <c r="AS103" s="3">
        <f>100-(100*(AQ103-AR103)/AQ103)</f>
        <v>20</v>
      </c>
      <c r="AT103">
        <v>3000.3</v>
      </c>
      <c r="AU103">
        <v>262.39999999999998</v>
      </c>
      <c r="AV103" s="4">
        <f t="shared" ref="AV103" si="22">AT103/(AT103-AU103)</f>
        <v>1.0958398772782059</v>
      </c>
      <c r="AW103">
        <v>3000</v>
      </c>
      <c r="AX103">
        <v>272.10000000000002</v>
      </c>
      <c r="AY103" s="4">
        <f t="shared" ref="AY103" si="23">AW103/(AW103-AX103)</f>
        <v>1.0997470581766193</v>
      </c>
      <c r="AZ103">
        <v>3000</v>
      </c>
      <c r="BA103">
        <v>249.8</v>
      </c>
      <c r="BB103" s="4">
        <f t="shared" ref="BB103" si="24">AZ103/(AZ103-BA103)</f>
        <v>1.0908297578357937</v>
      </c>
      <c r="BC103" s="4">
        <f t="shared" ref="BC103" si="25">(AV103+AY103+BB103)/3</f>
        <v>1.095472231096873</v>
      </c>
    </row>
    <row r="104" spans="1:55" x14ac:dyDescent="0.25">
      <c r="E104">
        <v>2</v>
      </c>
      <c r="F104">
        <v>96</v>
      </c>
      <c r="G104">
        <v>60</v>
      </c>
      <c r="H104">
        <v>10</v>
      </c>
      <c r="I104" s="12">
        <v>1</v>
      </c>
      <c r="J104">
        <v>0</v>
      </c>
      <c r="K104" s="10">
        <v>5</v>
      </c>
      <c r="L104">
        <v>6</v>
      </c>
      <c r="M104">
        <v>0</v>
      </c>
      <c r="N104">
        <v>5</v>
      </c>
      <c r="O104">
        <v>0</v>
      </c>
      <c r="P104">
        <v>0</v>
      </c>
      <c r="Q104">
        <v>1</v>
      </c>
      <c r="R104">
        <v>3</v>
      </c>
      <c r="S104">
        <v>1</v>
      </c>
      <c r="T104">
        <f t="shared" si="17"/>
        <v>5</v>
      </c>
      <c r="U104" s="8">
        <v>37</v>
      </c>
      <c r="V104" s="8">
        <v>5.3</v>
      </c>
      <c r="W104" s="8">
        <v>14</v>
      </c>
      <c r="X104" s="8">
        <v>4.0999999999999996</v>
      </c>
      <c r="Y104" s="12">
        <v>1.4</v>
      </c>
      <c r="Z104">
        <v>40</v>
      </c>
      <c r="AA104">
        <v>40</v>
      </c>
      <c r="AB104" s="4">
        <v>10</v>
      </c>
      <c r="AC104" s="4">
        <v>3.2</v>
      </c>
      <c r="AD104" s="3">
        <f>100-(100*(AB104-AC104)/AB104)</f>
        <v>32</v>
      </c>
      <c r="AE104" s="4">
        <v>10</v>
      </c>
      <c r="AF104" s="4">
        <v>2.9</v>
      </c>
      <c r="AG104" s="3">
        <f>100-(100*(AE104-AF104)/AE104)</f>
        <v>29</v>
      </c>
      <c r="AH104" s="4">
        <v>10</v>
      </c>
      <c r="AI104" s="4">
        <v>2.9</v>
      </c>
      <c r="AJ104" s="3">
        <f>100-(100*(AH104-AI104)/AH104)</f>
        <v>29</v>
      </c>
      <c r="AK104" s="4">
        <v>10</v>
      </c>
      <c r="AL104" s="4">
        <v>3.6</v>
      </c>
      <c r="AM104" s="3">
        <f>100-(100*(AK104-AL104)/AK104)</f>
        <v>36</v>
      </c>
      <c r="AN104" s="4">
        <v>10</v>
      </c>
      <c r="AO104" s="4">
        <v>3.6</v>
      </c>
      <c r="AP104" s="3">
        <f>100-(100*(AN104-AO104)/AN104)</f>
        <v>36</v>
      </c>
      <c r="AQ104" s="4">
        <v>10</v>
      </c>
      <c r="AR104" s="4">
        <v>3.2</v>
      </c>
      <c r="AS104" s="3">
        <f>100-(100*(AQ104-AR104)/AQ104)</f>
        <v>32</v>
      </c>
    </row>
    <row r="105" spans="1:55" x14ac:dyDescent="0.25">
      <c r="E105">
        <v>3</v>
      </c>
      <c r="F105">
        <v>74</v>
      </c>
      <c r="G105">
        <v>40</v>
      </c>
      <c r="H105">
        <v>10</v>
      </c>
      <c r="I105" s="12">
        <v>0.1</v>
      </c>
      <c r="J105">
        <v>0</v>
      </c>
      <c r="K105" s="10">
        <v>3</v>
      </c>
      <c r="L105">
        <v>4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f t="shared" si="17"/>
        <v>1</v>
      </c>
      <c r="U105" s="8">
        <v>26</v>
      </c>
      <c r="V105" s="8">
        <v>5.5</v>
      </c>
      <c r="W105" s="8">
        <v>0</v>
      </c>
      <c r="X105" s="8">
        <v>0</v>
      </c>
      <c r="Y105" s="12">
        <v>0.25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55" x14ac:dyDescent="0.25">
      <c r="E106">
        <v>4</v>
      </c>
      <c r="I106" s="12"/>
      <c r="K106" s="10"/>
      <c r="T106">
        <f t="shared" si="17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5" x14ac:dyDescent="0.25">
      <c r="E107">
        <v>5</v>
      </c>
      <c r="F107">
        <v>40</v>
      </c>
      <c r="G107">
        <v>60</v>
      </c>
      <c r="H107">
        <v>10</v>
      </c>
      <c r="I107" s="12">
        <v>0.2</v>
      </c>
      <c r="J107">
        <v>0</v>
      </c>
      <c r="K107" s="10">
        <v>2</v>
      </c>
      <c r="L107">
        <v>9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f t="shared" si="17"/>
        <v>1</v>
      </c>
      <c r="U107" s="8">
        <v>15</v>
      </c>
      <c r="V107" s="8">
        <v>5.3</v>
      </c>
      <c r="W107" s="8">
        <v>0</v>
      </c>
      <c r="X107" s="8">
        <v>0</v>
      </c>
      <c r="Y107" s="12">
        <v>0.15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55" x14ac:dyDescent="0.25">
      <c r="E108">
        <v>6</v>
      </c>
      <c r="F108">
        <v>67</v>
      </c>
      <c r="G108">
        <v>85</v>
      </c>
      <c r="H108">
        <v>7</v>
      </c>
      <c r="I108" s="12">
        <v>1.2</v>
      </c>
      <c r="J108">
        <v>0</v>
      </c>
      <c r="K108" s="10">
        <v>6</v>
      </c>
      <c r="L108">
        <v>3</v>
      </c>
      <c r="M108">
        <v>0</v>
      </c>
      <c r="N108">
        <v>5</v>
      </c>
      <c r="O108">
        <v>0</v>
      </c>
      <c r="P108">
        <v>2</v>
      </c>
      <c r="Q108">
        <v>0</v>
      </c>
      <c r="R108">
        <v>0</v>
      </c>
      <c r="S108">
        <v>3</v>
      </c>
      <c r="T108">
        <f t="shared" si="17"/>
        <v>5</v>
      </c>
      <c r="U108" s="8">
        <v>41</v>
      </c>
      <c r="V108" s="8">
        <v>5.8</v>
      </c>
      <c r="W108" s="8">
        <v>10</v>
      </c>
      <c r="X108" s="8">
        <v>5.0999999999999996</v>
      </c>
      <c r="Y108" s="12">
        <v>1.7</v>
      </c>
      <c r="Z108">
        <v>0</v>
      </c>
      <c r="AA108">
        <v>10</v>
      </c>
      <c r="AB108" s="4">
        <v>10</v>
      </c>
      <c r="AC108" s="4">
        <v>3</v>
      </c>
      <c r="AD108" s="3">
        <f>100-(100*(AB108-AC108)/AB108)</f>
        <v>30</v>
      </c>
      <c r="AE108" s="4">
        <v>10.1</v>
      </c>
      <c r="AF108" s="4">
        <v>3.1</v>
      </c>
      <c r="AG108" s="3">
        <f>100-(100*(AE108-AF108)/AE108)</f>
        <v>30.693069306930695</v>
      </c>
      <c r="AH108" s="4">
        <v>10</v>
      </c>
      <c r="AI108" s="4">
        <v>3.8</v>
      </c>
      <c r="AJ108" s="3">
        <f>100-(100*(AH108-AI108)/AH108)</f>
        <v>38</v>
      </c>
      <c r="AK108" s="4">
        <v>10.1</v>
      </c>
      <c r="AL108" s="4">
        <v>4</v>
      </c>
      <c r="AM108" s="3">
        <f>100-(100*(AK108-AL108)/AK108)</f>
        <v>39.603960396039604</v>
      </c>
      <c r="AN108" s="4">
        <v>10</v>
      </c>
      <c r="AO108" s="4">
        <v>3.6</v>
      </c>
      <c r="AP108" s="3">
        <f>100-(100*(AN108-AO108)/AN108)</f>
        <v>36</v>
      </c>
      <c r="AQ108" s="4">
        <v>10</v>
      </c>
      <c r="AR108" s="4">
        <v>3.6</v>
      </c>
      <c r="AS108" s="3">
        <f>100-(100*(AQ108-AR108)/AQ108)</f>
        <v>36</v>
      </c>
    </row>
    <row r="109" spans="1:55" x14ac:dyDescent="0.25">
      <c r="E109">
        <v>7</v>
      </c>
      <c r="I109" s="12"/>
      <c r="K109" s="10"/>
      <c r="T109">
        <f t="shared" si="17"/>
        <v>0</v>
      </c>
      <c r="U109" s="8"/>
      <c r="V109" s="8"/>
      <c r="W109" s="8"/>
      <c r="X109" s="8"/>
      <c r="Y109" s="12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55" x14ac:dyDescent="0.25">
      <c r="E110">
        <v>8</v>
      </c>
      <c r="I110" s="12"/>
      <c r="K110" s="10"/>
      <c r="T110">
        <f t="shared" si="17"/>
        <v>0</v>
      </c>
      <c r="U110" s="8"/>
      <c r="V110" s="8"/>
      <c r="W110" s="8"/>
      <c r="X110" s="8"/>
      <c r="Y110" s="12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5" x14ac:dyDescent="0.25">
      <c r="E111">
        <v>9</v>
      </c>
      <c r="F111">
        <v>77</v>
      </c>
      <c r="G111">
        <v>60</v>
      </c>
      <c r="H111">
        <v>10</v>
      </c>
      <c r="I111" s="12">
        <v>3.3</v>
      </c>
      <c r="J111">
        <v>0</v>
      </c>
      <c r="K111" s="10">
        <v>12</v>
      </c>
      <c r="L111">
        <v>3</v>
      </c>
      <c r="M111">
        <v>0</v>
      </c>
      <c r="N111">
        <v>7</v>
      </c>
      <c r="O111">
        <v>2</v>
      </c>
      <c r="P111">
        <v>2</v>
      </c>
      <c r="Q111">
        <v>0</v>
      </c>
      <c r="R111">
        <v>2</v>
      </c>
      <c r="S111">
        <v>1</v>
      </c>
      <c r="T111">
        <f t="shared" si="17"/>
        <v>7</v>
      </c>
      <c r="U111" s="8">
        <v>25</v>
      </c>
      <c r="V111" s="8">
        <v>5.6</v>
      </c>
      <c r="W111" s="8">
        <v>8</v>
      </c>
      <c r="X111" s="8">
        <v>3.3</v>
      </c>
      <c r="Y111" s="12">
        <v>3.9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55" x14ac:dyDescent="0.25">
      <c r="E112">
        <v>10</v>
      </c>
      <c r="F112">
        <v>80</v>
      </c>
      <c r="G112">
        <v>69</v>
      </c>
      <c r="H112">
        <v>10</v>
      </c>
      <c r="I112" s="12">
        <v>2.6</v>
      </c>
      <c r="J112">
        <v>0</v>
      </c>
      <c r="K112" s="10">
        <v>4</v>
      </c>
      <c r="L112">
        <v>3</v>
      </c>
      <c r="M112">
        <v>0</v>
      </c>
      <c r="N112">
        <v>4</v>
      </c>
      <c r="O112">
        <v>1</v>
      </c>
      <c r="P112">
        <v>2</v>
      </c>
      <c r="Q112">
        <v>0</v>
      </c>
      <c r="R112">
        <v>0</v>
      </c>
      <c r="S112">
        <v>1</v>
      </c>
      <c r="T112">
        <f t="shared" si="17"/>
        <v>4</v>
      </c>
      <c r="U112" s="8">
        <v>34</v>
      </c>
      <c r="V112" s="8">
        <v>10.3</v>
      </c>
      <c r="W112" s="8">
        <v>12</v>
      </c>
      <c r="X112" s="8">
        <v>6.7</v>
      </c>
      <c r="Y112" s="12">
        <v>3.2</v>
      </c>
      <c r="Z112">
        <v>25</v>
      </c>
      <c r="AA112">
        <v>15</v>
      </c>
      <c r="AB112" s="4">
        <v>10</v>
      </c>
      <c r="AC112" s="4">
        <v>3.4</v>
      </c>
      <c r="AD112" s="3">
        <f>100-(100*(AB112-AC112)/AB112)</f>
        <v>34</v>
      </c>
      <c r="AE112" s="4">
        <v>10</v>
      </c>
      <c r="AF112" s="4">
        <v>3</v>
      </c>
      <c r="AG112" s="3">
        <f>100-(100*(AE112-AF112)/AE112)</f>
        <v>30</v>
      </c>
      <c r="AH112" s="4">
        <v>10.1</v>
      </c>
      <c r="AI112" s="4">
        <v>3.2</v>
      </c>
      <c r="AJ112" s="3">
        <f>100-(100*(AH112-AI112)/AH112)</f>
        <v>31.683168316831683</v>
      </c>
      <c r="AK112" s="4">
        <v>10</v>
      </c>
      <c r="AL112" s="4">
        <v>3.9</v>
      </c>
      <c r="AM112" s="3">
        <f>100-(100*(AK112-AL112)/AK112)</f>
        <v>39</v>
      </c>
      <c r="AN112" s="4">
        <v>10</v>
      </c>
      <c r="AO112" s="4">
        <v>3.6</v>
      </c>
      <c r="AP112" s="3">
        <f>100-(100*(AN112-AO112)/AN112)</f>
        <v>36</v>
      </c>
      <c r="AQ112" s="4">
        <v>10.5</v>
      </c>
      <c r="AR112" s="4">
        <v>3.5</v>
      </c>
      <c r="AS112" s="3">
        <f>100-(100*(AQ112-AR112)/AQ112)</f>
        <v>33.333333333333329</v>
      </c>
    </row>
    <row r="113" spans="1:55" x14ac:dyDescent="0.25">
      <c r="E113">
        <v>11</v>
      </c>
      <c r="F113">
        <v>90</v>
      </c>
      <c r="G113">
        <v>80</v>
      </c>
      <c r="H113">
        <v>9</v>
      </c>
      <c r="I113" s="12">
        <v>2.7</v>
      </c>
      <c r="J113">
        <v>0</v>
      </c>
      <c r="K113" s="10">
        <v>6</v>
      </c>
      <c r="L113">
        <v>5</v>
      </c>
      <c r="M113">
        <v>0</v>
      </c>
      <c r="N113">
        <v>6</v>
      </c>
      <c r="O113">
        <v>1</v>
      </c>
      <c r="P113">
        <v>2</v>
      </c>
      <c r="Q113">
        <v>1</v>
      </c>
      <c r="R113">
        <v>1</v>
      </c>
      <c r="S113">
        <v>1</v>
      </c>
      <c r="T113">
        <f t="shared" si="17"/>
        <v>6</v>
      </c>
      <c r="U113" s="8">
        <v>43</v>
      </c>
      <c r="V113" s="8">
        <v>5.6</v>
      </c>
      <c r="W113" s="8">
        <v>14</v>
      </c>
      <c r="X113" s="8">
        <v>3.9</v>
      </c>
      <c r="Y113" s="12">
        <v>3.1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55" x14ac:dyDescent="0.25">
      <c r="E114">
        <v>12</v>
      </c>
      <c r="I114" s="12"/>
      <c r="K114" s="10"/>
      <c r="T114">
        <f t="shared" si="17"/>
        <v>0</v>
      </c>
      <c r="U114" s="8"/>
      <c r="V114" s="8"/>
      <c r="W114" s="8"/>
      <c r="X114" s="8"/>
      <c r="Y114" s="12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55" x14ac:dyDescent="0.25">
      <c r="E115">
        <v>13</v>
      </c>
      <c r="I115" s="12"/>
      <c r="K115" s="10"/>
      <c r="T115">
        <f t="shared" si="17"/>
        <v>0</v>
      </c>
      <c r="U115" s="8"/>
      <c r="V115" s="8"/>
      <c r="W115" s="8"/>
      <c r="X115" s="8"/>
      <c r="Y115" s="12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5" x14ac:dyDescent="0.25">
      <c r="E116">
        <v>14</v>
      </c>
      <c r="I116" s="12"/>
      <c r="K116" s="10"/>
      <c r="T116">
        <f t="shared" si="17"/>
        <v>0</v>
      </c>
      <c r="U116" s="8"/>
      <c r="V116" s="8"/>
      <c r="W116" s="8"/>
      <c r="X116" s="8"/>
      <c r="Y116" s="12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55" x14ac:dyDescent="0.25">
      <c r="E117">
        <v>15</v>
      </c>
      <c r="F117">
        <v>70</v>
      </c>
      <c r="G117">
        <v>66</v>
      </c>
      <c r="H117">
        <v>19</v>
      </c>
      <c r="I117" s="12">
        <v>3.3</v>
      </c>
      <c r="J117">
        <v>0</v>
      </c>
      <c r="K117" s="10">
        <v>8</v>
      </c>
      <c r="L117">
        <v>3</v>
      </c>
      <c r="M117">
        <v>0</v>
      </c>
      <c r="N117">
        <v>8</v>
      </c>
      <c r="O117">
        <v>1</v>
      </c>
      <c r="P117">
        <v>5</v>
      </c>
      <c r="Q117">
        <v>0</v>
      </c>
      <c r="R117">
        <v>1</v>
      </c>
      <c r="S117">
        <v>1</v>
      </c>
      <c r="T117">
        <f t="shared" si="17"/>
        <v>8</v>
      </c>
      <c r="U117" s="8">
        <v>30</v>
      </c>
      <c r="V117" s="8">
        <v>7</v>
      </c>
      <c r="W117" s="8">
        <v>13</v>
      </c>
      <c r="X117" s="8">
        <v>5.9</v>
      </c>
      <c r="Y117" s="12">
        <v>3.8</v>
      </c>
      <c r="Z117">
        <v>5</v>
      </c>
      <c r="AA117">
        <v>0</v>
      </c>
      <c r="AB117" s="4">
        <v>10.3</v>
      </c>
      <c r="AC117" s="4">
        <v>3.6</v>
      </c>
      <c r="AD117" s="3">
        <f>100-(100*(AB117-AC117)/AB117)</f>
        <v>34.951456310679603</v>
      </c>
      <c r="AE117" s="4">
        <v>10.4</v>
      </c>
      <c r="AF117" s="4">
        <v>3</v>
      </c>
      <c r="AG117" s="3">
        <f>100-(100*(AE117-AF117)/AE117)</f>
        <v>28.846153846153854</v>
      </c>
      <c r="AH117" s="4">
        <v>10.7</v>
      </c>
      <c r="AI117" s="4">
        <v>3.6</v>
      </c>
      <c r="AJ117" s="3">
        <f>100-(100*(AH117-AI117)/AH117)</f>
        <v>33.644859813084111</v>
      </c>
      <c r="AK117" s="4">
        <v>10.8</v>
      </c>
      <c r="AL117" s="4">
        <v>3.6</v>
      </c>
      <c r="AM117" s="3">
        <f>100-(100*(AK117-AL117)/AK117)</f>
        <v>33.333333333333329</v>
      </c>
      <c r="AN117" s="4">
        <v>10.4</v>
      </c>
      <c r="AO117" s="4">
        <v>3.3</v>
      </c>
      <c r="AP117" s="3">
        <f>100-(100*(AN117-AO117)/AN117)</f>
        <v>31.730769230769226</v>
      </c>
      <c r="AQ117" s="4">
        <v>10.3</v>
      </c>
      <c r="AR117" s="4">
        <v>3.6</v>
      </c>
      <c r="AS117" s="3">
        <f>100-(100*(AQ117-AR117)/AQ117)</f>
        <v>34.951456310679603</v>
      </c>
    </row>
    <row r="118" spans="1:55" x14ac:dyDescent="0.25">
      <c r="E118">
        <v>16</v>
      </c>
      <c r="I118" s="12"/>
      <c r="K118" s="10"/>
      <c r="T118">
        <f t="shared" si="17"/>
        <v>0</v>
      </c>
      <c r="U118" s="8"/>
      <c r="V118" s="8"/>
      <c r="W118" s="8"/>
      <c r="X118" s="8"/>
      <c r="Y118" s="12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5" x14ac:dyDescent="0.25">
      <c r="E119">
        <v>17</v>
      </c>
      <c r="I119" s="12"/>
      <c r="K119" s="10"/>
      <c r="T119">
        <f t="shared" si="17"/>
        <v>0</v>
      </c>
      <c r="U119" s="8"/>
      <c r="V119" s="8"/>
      <c r="W119" s="8"/>
      <c r="X119" s="8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5" x14ac:dyDescent="0.25">
      <c r="E120">
        <v>18</v>
      </c>
      <c r="F120">
        <v>70</v>
      </c>
      <c r="G120">
        <v>60</v>
      </c>
      <c r="H120">
        <v>13</v>
      </c>
      <c r="I120" s="12">
        <v>0.3</v>
      </c>
      <c r="J120">
        <v>0</v>
      </c>
      <c r="K120" s="10">
        <v>6</v>
      </c>
      <c r="L120">
        <v>5</v>
      </c>
      <c r="M120">
        <v>0</v>
      </c>
      <c r="N120">
        <v>4</v>
      </c>
      <c r="O120">
        <v>0</v>
      </c>
      <c r="P120">
        <v>1</v>
      </c>
      <c r="Q120">
        <v>0</v>
      </c>
      <c r="R120">
        <v>1</v>
      </c>
      <c r="S120">
        <v>2</v>
      </c>
      <c r="T120">
        <f t="shared" si="17"/>
        <v>4</v>
      </c>
      <c r="U120" s="8">
        <v>24</v>
      </c>
      <c r="V120" s="8">
        <v>5.0999999999999996</v>
      </c>
      <c r="W120" s="8">
        <v>14</v>
      </c>
      <c r="X120" s="8">
        <v>2.9</v>
      </c>
      <c r="Y120" s="12">
        <v>0.8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55" x14ac:dyDescent="0.25">
      <c r="E121">
        <v>19</v>
      </c>
      <c r="I121" s="12"/>
      <c r="T121">
        <f t="shared" si="17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5" x14ac:dyDescent="0.25">
      <c r="E122">
        <v>20</v>
      </c>
      <c r="I122" s="12"/>
      <c r="T122">
        <f t="shared" si="17"/>
        <v>0</v>
      </c>
      <c r="U122" s="8"/>
      <c r="V122" s="8"/>
      <c r="W122" s="8"/>
      <c r="X122" s="8"/>
      <c r="Y122" s="12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5" x14ac:dyDescent="0.25">
      <c r="A123" s="1">
        <v>42132</v>
      </c>
      <c r="B123" t="s">
        <v>36</v>
      </c>
      <c r="C123">
        <v>5</v>
      </c>
      <c r="D123">
        <v>5</v>
      </c>
      <c r="E123">
        <v>1</v>
      </c>
      <c r="F123">
        <v>45</v>
      </c>
      <c r="G123">
        <v>70</v>
      </c>
      <c r="H123">
        <v>13</v>
      </c>
      <c r="I123" s="12">
        <v>1.2</v>
      </c>
      <c r="J123">
        <v>0</v>
      </c>
      <c r="K123">
        <v>4</v>
      </c>
      <c r="L123">
        <v>9</v>
      </c>
      <c r="M123">
        <v>0</v>
      </c>
      <c r="N123">
        <v>4</v>
      </c>
      <c r="O123">
        <v>1</v>
      </c>
      <c r="P123">
        <v>1</v>
      </c>
      <c r="Q123">
        <v>0</v>
      </c>
      <c r="R123">
        <v>0</v>
      </c>
      <c r="S123">
        <v>2</v>
      </c>
      <c r="T123">
        <f t="shared" si="17"/>
        <v>4</v>
      </c>
      <c r="U123" s="8">
        <v>22</v>
      </c>
      <c r="V123" s="8">
        <v>4.3</v>
      </c>
      <c r="W123" s="8">
        <v>10</v>
      </c>
      <c r="X123" s="8">
        <v>4.8</v>
      </c>
      <c r="Y123" s="12">
        <v>1.1499999999999999</v>
      </c>
      <c r="Z123">
        <v>20</v>
      </c>
      <c r="AA123">
        <v>0</v>
      </c>
      <c r="AB123" s="6">
        <v>9.98</v>
      </c>
      <c r="AC123" s="6">
        <v>3.5548000000000002</v>
      </c>
      <c r="AD123" s="3">
        <f>100-(100*(AB123-AC123)/AB123)</f>
        <v>35.61923847695391</v>
      </c>
      <c r="AE123" s="6">
        <v>9.99</v>
      </c>
      <c r="AF123" s="6">
        <v>3.4195000000000002</v>
      </c>
      <c r="AG123" s="3">
        <f>100-(100*(AE123-AF123)/AE123)</f>
        <v>34.229229229229233</v>
      </c>
      <c r="AH123" s="6">
        <v>10</v>
      </c>
      <c r="AI123" s="6">
        <v>3.9781</v>
      </c>
      <c r="AJ123" s="3">
        <f>100-(100*(AH123-AI123)/AH123)</f>
        <v>39.780999999999992</v>
      </c>
      <c r="AK123" s="6">
        <v>9.99</v>
      </c>
      <c r="AL123" s="6">
        <v>3.3972000000000002</v>
      </c>
      <c r="AM123" s="3">
        <f>100-(100*(AK123-AL123)/AK123)</f>
        <v>34.006006006006004</v>
      </c>
      <c r="AN123" s="6">
        <v>10.039999999999999</v>
      </c>
      <c r="AO123" s="6">
        <v>3.8439999999999999</v>
      </c>
      <c r="AP123" s="3">
        <f>100-(100*(AN123-AO123)/AN123)</f>
        <v>38.286852589641427</v>
      </c>
      <c r="AQ123" s="6">
        <v>8.7899999999999991</v>
      </c>
      <c r="AR123" s="6">
        <v>3.4342999999999999</v>
      </c>
      <c r="AS123" s="3">
        <f>100-(100*(AQ123-AR123)/AQ123)</f>
        <v>39.070534698521051</v>
      </c>
      <c r="AT123" s="8">
        <v>3000.3</v>
      </c>
      <c r="AU123" s="8">
        <v>288.5</v>
      </c>
      <c r="AV123" s="4">
        <f t="shared" ref="AV123" si="26">AT123/(AT123-AU123)</f>
        <v>1.1063869016889152</v>
      </c>
      <c r="AW123" s="8">
        <v>3000.1</v>
      </c>
      <c r="AX123" s="8">
        <v>292.89999999999998</v>
      </c>
      <c r="AY123" s="4">
        <f t="shared" ref="AY123" si="27">AW123/(AW123-AX123)</f>
        <v>1.1081929669030732</v>
      </c>
      <c r="AZ123" s="8">
        <v>3000.1</v>
      </c>
      <c r="BA123" s="8">
        <v>276.5</v>
      </c>
      <c r="BB123" s="4">
        <f t="shared" ref="BB123" si="28">AZ123/(AZ123-BA123)</f>
        <v>1.1015200469966222</v>
      </c>
      <c r="BC123" s="4">
        <f t="shared" ref="BC123" si="29">(AV123+AY123+BB123)/3</f>
        <v>1.1053666385295369</v>
      </c>
    </row>
    <row r="124" spans="1:55" x14ac:dyDescent="0.25">
      <c r="E124">
        <v>2</v>
      </c>
      <c r="F124">
        <v>53</v>
      </c>
      <c r="G124">
        <v>80</v>
      </c>
      <c r="H124">
        <v>19</v>
      </c>
      <c r="I124" s="12">
        <v>0.5</v>
      </c>
      <c r="J124">
        <v>0</v>
      </c>
      <c r="K124">
        <v>3</v>
      </c>
      <c r="L124">
        <v>7</v>
      </c>
      <c r="M124">
        <v>0</v>
      </c>
      <c r="N124">
        <v>3</v>
      </c>
      <c r="O124">
        <v>0</v>
      </c>
      <c r="P124">
        <v>1</v>
      </c>
      <c r="Q124">
        <v>0</v>
      </c>
      <c r="R124">
        <v>0</v>
      </c>
      <c r="S124">
        <v>2</v>
      </c>
      <c r="T124">
        <f t="shared" si="17"/>
        <v>3</v>
      </c>
      <c r="U124" s="8">
        <v>17</v>
      </c>
      <c r="V124" s="8">
        <v>4.3</v>
      </c>
      <c r="W124" s="8">
        <v>11</v>
      </c>
      <c r="X124" s="8">
        <v>3.6</v>
      </c>
      <c r="Y124" s="12">
        <v>0.4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5" x14ac:dyDescent="0.25">
      <c r="E125">
        <v>3</v>
      </c>
      <c r="F125">
        <v>120</v>
      </c>
      <c r="G125">
        <v>112</v>
      </c>
      <c r="H125">
        <v>19</v>
      </c>
      <c r="I125" s="12">
        <v>6.3</v>
      </c>
      <c r="J125">
        <v>0</v>
      </c>
      <c r="K125">
        <v>7</v>
      </c>
      <c r="L125">
        <v>1</v>
      </c>
      <c r="M125">
        <v>0</v>
      </c>
      <c r="N125">
        <v>7</v>
      </c>
      <c r="O125">
        <v>1</v>
      </c>
      <c r="P125">
        <v>3</v>
      </c>
      <c r="Q125">
        <v>0</v>
      </c>
      <c r="R125">
        <v>0</v>
      </c>
      <c r="S125">
        <v>3</v>
      </c>
      <c r="T125">
        <f t="shared" si="17"/>
        <v>7</v>
      </c>
      <c r="U125" s="8">
        <v>43</v>
      </c>
      <c r="V125" s="8">
        <v>7.9</v>
      </c>
      <c r="W125" s="8">
        <v>24</v>
      </c>
      <c r="X125" s="8">
        <v>7.1</v>
      </c>
      <c r="Y125" s="12">
        <v>6.05</v>
      </c>
      <c r="Z125">
        <v>20</v>
      </c>
      <c r="AA125">
        <v>25</v>
      </c>
      <c r="AB125" s="6">
        <v>10.01</v>
      </c>
      <c r="AC125" s="6">
        <v>3.6583000000000001</v>
      </c>
      <c r="AD125" s="3">
        <f>100-(100*(AB125-AC125)/AB125)</f>
        <v>36.546453546453549</v>
      </c>
      <c r="AE125" s="6">
        <v>10.01</v>
      </c>
      <c r="AF125" s="6">
        <v>3.6589999999999998</v>
      </c>
      <c r="AG125" s="3">
        <f>100-(100*(AE125-AF125)/AE125)</f>
        <v>36.553446553446548</v>
      </c>
      <c r="AH125" s="6">
        <v>10.050000000000001</v>
      </c>
      <c r="AI125" s="6">
        <v>3.5807000000000002</v>
      </c>
      <c r="AJ125" s="3">
        <f>100-(100*(AH125-AI125)/AH125)</f>
        <v>35.628855721393037</v>
      </c>
      <c r="AK125" s="6">
        <v>10.029999999999999</v>
      </c>
      <c r="AL125" s="6">
        <v>3.8035000000000001</v>
      </c>
      <c r="AM125" s="3">
        <f>100-(100*(AK125-AL125)/AK125)</f>
        <v>37.921236291126618</v>
      </c>
      <c r="AN125" s="6">
        <v>10.01</v>
      </c>
      <c r="AO125" s="6">
        <v>3.7814000000000001</v>
      </c>
      <c r="AP125" s="3">
        <f>100-(100*(AN125-AO125)/AN125)</f>
        <v>37.776223776223773</v>
      </c>
      <c r="AQ125" s="6">
        <v>10.050000000000001</v>
      </c>
      <c r="AR125" s="6">
        <v>4.1733000000000002</v>
      </c>
      <c r="AS125" s="3">
        <f>100-(100*(AQ125-AR125)/AQ125)</f>
        <v>41.525373134328355</v>
      </c>
    </row>
    <row r="126" spans="1:55" x14ac:dyDescent="0.25">
      <c r="E126">
        <v>4</v>
      </c>
      <c r="I126" s="12">
        <v>0.3</v>
      </c>
      <c r="J126">
        <v>0</v>
      </c>
      <c r="L126">
        <v>3</v>
      </c>
      <c r="T126">
        <f t="shared" ref="T126:T186" si="30">SUM(O126:S126)</f>
        <v>0</v>
      </c>
      <c r="U126" s="8"/>
      <c r="V126" s="8"/>
      <c r="W126" s="8"/>
      <c r="X126" s="8"/>
      <c r="Y126" s="12">
        <v>0.25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5" x14ac:dyDescent="0.25">
      <c r="E127">
        <v>5</v>
      </c>
      <c r="I127" s="12">
        <v>1.6</v>
      </c>
      <c r="J127">
        <v>0</v>
      </c>
      <c r="T127">
        <f t="shared" si="30"/>
        <v>0</v>
      </c>
      <c r="U127" s="8"/>
      <c r="V127" s="8"/>
      <c r="W127" s="8"/>
      <c r="X127" s="8"/>
      <c r="Y127" s="12">
        <v>1.2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5" x14ac:dyDescent="0.25">
      <c r="E128">
        <v>6</v>
      </c>
      <c r="F128">
        <v>65</v>
      </c>
      <c r="G128">
        <v>70</v>
      </c>
      <c r="H128">
        <v>17</v>
      </c>
      <c r="I128" s="12">
        <v>3.32</v>
      </c>
      <c r="J128">
        <v>0</v>
      </c>
      <c r="K128">
        <v>9</v>
      </c>
      <c r="L128">
        <v>4</v>
      </c>
      <c r="M128">
        <v>0</v>
      </c>
      <c r="N128">
        <v>8</v>
      </c>
      <c r="O128">
        <v>3</v>
      </c>
      <c r="P128">
        <v>3</v>
      </c>
      <c r="Q128">
        <v>0</v>
      </c>
      <c r="R128">
        <v>0</v>
      </c>
      <c r="S128">
        <v>2</v>
      </c>
      <c r="T128">
        <f t="shared" si="30"/>
        <v>8</v>
      </c>
      <c r="U128" s="8">
        <v>42</v>
      </c>
      <c r="V128" s="8">
        <v>7.3</v>
      </c>
      <c r="W128" s="8">
        <v>10</v>
      </c>
      <c r="X128" s="8">
        <v>5.4</v>
      </c>
      <c r="Y128" s="12">
        <v>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5" x14ac:dyDescent="0.25">
      <c r="E129">
        <v>7</v>
      </c>
      <c r="I129" s="12">
        <v>2.7</v>
      </c>
      <c r="J129">
        <v>0</v>
      </c>
      <c r="L129">
        <v>3</v>
      </c>
      <c r="T129">
        <f t="shared" si="30"/>
        <v>0</v>
      </c>
      <c r="U129" s="8"/>
      <c r="V129" s="8"/>
      <c r="W129" s="8"/>
      <c r="X129" s="8"/>
      <c r="Y129" s="12">
        <v>2.65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5" x14ac:dyDescent="0.25">
      <c r="E130">
        <v>8</v>
      </c>
      <c r="I130" s="12">
        <v>5.25</v>
      </c>
      <c r="J130">
        <v>0</v>
      </c>
      <c r="T130">
        <f t="shared" si="30"/>
        <v>0</v>
      </c>
      <c r="U130" s="8"/>
      <c r="V130" s="8"/>
      <c r="W130" s="8"/>
      <c r="X130" s="8"/>
      <c r="Y130" s="12">
        <v>5.15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55" x14ac:dyDescent="0.25">
      <c r="E131">
        <v>9</v>
      </c>
      <c r="F131">
        <v>75</v>
      </c>
      <c r="G131">
        <v>98</v>
      </c>
      <c r="H131">
        <v>17</v>
      </c>
      <c r="I131" s="12">
        <v>6.2</v>
      </c>
      <c r="J131">
        <v>0</v>
      </c>
      <c r="K131">
        <v>9</v>
      </c>
      <c r="L131">
        <v>0</v>
      </c>
      <c r="M131">
        <v>0</v>
      </c>
      <c r="N131">
        <v>9</v>
      </c>
      <c r="O131">
        <v>2</v>
      </c>
      <c r="P131">
        <v>5</v>
      </c>
      <c r="Q131">
        <v>0</v>
      </c>
      <c r="R131">
        <v>0</v>
      </c>
      <c r="S131">
        <v>2</v>
      </c>
      <c r="T131">
        <f t="shared" si="30"/>
        <v>9</v>
      </c>
      <c r="U131" s="8">
        <v>42</v>
      </c>
      <c r="V131" s="8">
        <v>7.3</v>
      </c>
      <c r="W131" s="8">
        <v>8</v>
      </c>
      <c r="X131" s="8">
        <v>4.7</v>
      </c>
      <c r="Y131" s="12">
        <v>6.25</v>
      </c>
      <c r="Z131">
        <v>20</v>
      </c>
      <c r="AA131">
        <v>50</v>
      </c>
      <c r="AB131" s="6">
        <v>10.01</v>
      </c>
      <c r="AC131" s="6">
        <v>3.7582</v>
      </c>
      <c r="AD131" s="3">
        <f>100-(100*(AB131-AC131)/AB131)</f>
        <v>37.544455544455545</v>
      </c>
      <c r="AE131" s="6">
        <v>10.01</v>
      </c>
      <c r="AF131" s="6">
        <v>3.8546</v>
      </c>
      <c r="AG131" s="3">
        <f>100-(100*(AE131-AF131)/AE131)</f>
        <v>38.507492507492508</v>
      </c>
      <c r="AH131" s="6">
        <v>9.99</v>
      </c>
      <c r="AI131" s="6">
        <v>3.4641999999999999</v>
      </c>
      <c r="AJ131" s="3">
        <f>100-(100*(AH131-AI131)/AH131)</f>
        <v>34.676676676676678</v>
      </c>
      <c r="AK131" s="6">
        <v>9.99</v>
      </c>
      <c r="AL131" s="6">
        <v>4.2900999999999998</v>
      </c>
      <c r="AM131" s="3">
        <f>100-(100*(AK131-AL131)/AK131)</f>
        <v>42.943943943943943</v>
      </c>
      <c r="AN131" s="6">
        <v>10.029999999999999</v>
      </c>
      <c r="AO131" s="6">
        <v>4.1577000000000002</v>
      </c>
      <c r="AP131" s="3">
        <f>100-(100*(AN131-AO131)/AN131)</f>
        <v>41.452642073778669</v>
      </c>
      <c r="AQ131" s="6">
        <v>10.02</v>
      </c>
      <c r="AR131" s="6">
        <v>4.3102</v>
      </c>
      <c r="AS131" s="3">
        <f>100-(100*(AQ131-AR131)/AQ131)</f>
        <v>43.015968063872265</v>
      </c>
    </row>
    <row r="132" spans="1:55" x14ac:dyDescent="0.25">
      <c r="E132">
        <v>10</v>
      </c>
      <c r="F132">
        <v>90</v>
      </c>
      <c r="G132">
        <v>89</v>
      </c>
      <c r="H132">
        <v>20</v>
      </c>
      <c r="I132" s="12">
        <v>5.55</v>
      </c>
      <c r="J132">
        <v>2</v>
      </c>
      <c r="K132">
        <v>11</v>
      </c>
      <c r="L132">
        <v>0</v>
      </c>
      <c r="M132">
        <v>0</v>
      </c>
      <c r="N132">
        <v>11</v>
      </c>
      <c r="O132">
        <v>3</v>
      </c>
      <c r="P132">
        <v>6</v>
      </c>
      <c r="Q132">
        <v>0</v>
      </c>
      <c r="R132">
        <v>0</v>
      </c>
      <c r="S132">
        <v>2</v>
      </c>
      <c r="T132">
        <f t="shared" si="30"/>
        <v>11</v>
      </c>
      <c r="U132" s="8">
        <v>34</v>
      </c>
      <c r="V132" s="8">
        <v>7.5</v>
      </c>
      <c r="W132" s="8">
        <v>11</v>
      </c>
      <c r="X132" s="8">
        <v>4.5999999999999996</v>
      </c>
      <c r="Y132" s="12">
        <v>5.5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5" x14ac:dyDescent="0.25">
      <c r="E133">
        <v>11</v>
      </c>
      <c r="F133">
        <v>56</v>
      </c>
      <c r="G133">
        <v>74</v>
      </c>
      <c r="H133">
        <v>16</v>
      </c>
      <c r="I133" s="12">
        <v>1.2</v>
      </c>
      <c r="J133">
        <v>0</v>
      </c>
      <c r="K133">
        <v>3</v>
      </c>
      <c r="L133">
        <v>8</v>
      </c>
      <c r="M133">
        <v>0</v>
      </c>
      <c r="N133">
        <v>3</v>
      </c>
      <c r="O133">
        <v>0</v>
      </c>
      <c r="P133">
        <v>1</v>
      </c>
      <c r="Q133">
        <v>0</v>
      </c>
      <c r="R133">
        <v>0</v>
      </c>
      <c r="S133">
        <v>2</v>
      </c>
      <c r="T133">
        <f t="shared" si="30"/>
        <v>3</v>
      </c>
      <c r="U133" s="8">
        <v>32</v>
      </c>
      <c r="V133" s="8">
        <v>7.3</v>
      </c>
      <c r="W133" s="8">
        <v>4</v>
      </c>
      <c r="X133" s="8">
        <v>3.9</v>
      </c>
      <c r="Y133" s="12">
        <v>1.02</v>
      </c>
      <c r="Z133">
        <v>25</v>
      </c>
      <c r="AA133">
        <v>40</v>
      </c>
      <c r="AB133" s="6">
        <v>9.99</v>
      </c>
      <c r="AC133" s="6">
        <v>3.492</v>
      </c>
      <c r="AD133" s="3">
        <f>100-(100*(AB133-AC133)/AB133)</f>
        <v>34.954954954954943</v>
      </c>
      <c r="AE133" s="6">
        <v>10.02</v>
      </c>
      <c r="AF133" s="6">
        <v>3.5470000000000002</v>
      </c>
      <c r="AG133" s="3">
        <f>100-(100*(AE133-AF133)/AE133)</f>
        <v>35.399201596806392</v>
      </c>
      <c r="AH133" s="6">
        <v>9.98</v>
      </c>
      <c r="AI133" s="6">
        <v>3.4152999999999998</v>
      </c>
      <c r="AJ133" s="3">
        <f>100-(100*(AH133-AI133)/AH133)</f>
        <v>34.221442885771538</v>
      </c>
      <c r="AK133" s="6">
        <v>7.03</v>
      </c>
      <c r="AL133" s="6">
        <v>2.5007999999999999</v>
      </c>
      <c r="AM133" s="3">
        <f>100-(100*(AK133-AL133)/AK133)</f>
        <v>35.57325746799431</v>
      </c>
      <c r="AN133" s="6">
        <v>5.51</v>
      </c>
      <c r="AO133" s="6">
        <v>2.0522999999999998</v>
      </c>
      <c r="AP133" s="3">
        <f>100-(100*(AN133-AO133)/AN133)</f>
        <v>37.246823956442832</v>
      </c>
      <c r="AQ133" s="6">
        <v>5.99</v>
      </c>
      <c r="AR133" s="6">
        <v>2.2406999999999999</v>
      </c>
      <c r="AS133" s="3">
        <f>100-(100*(AQ133-AR133)/AQ133)</f>
        <v>37.407345575959937</v>
      </c>
    </row>
    <row r="134" spans="1:55" x14ac:dyDescent="0.25">
      <c r="E134">
        <v>12</v>
      </c>
      <c r="I134" s="12">
        <v>4</v>
      </c>
      <c r="J134">
        <v>0</v>
      </c>
      <c r="L134">
        <v>3</v>
      </c>
      <c r="T134">
        <f t="shared" si="30"/>
        <v>0</v>
      </c>
      <c r="U134" s="8"/>
      <c r="V134" s="8"/>
      <c r="W134" s="8"/>
      <c r="X134" s="8"/>
      <c r="Y134" s="12">
        <v>3.25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5" x14ac:dyDescent="0.25">
      <c r="E135">
        <v>13</v>
      </c>
      <c r="I135" s="12">
        <v>4.25</v>
      </c>
      <c r="J135">
        <v>0</v>
      </c>
      <c r="L135">
        <v>1</v>
      </c>
      <c r="T135">
        <f t="shared" si="30"/>
        <v>0</v>
      </c>
      <c r="U135" s="8"/>
      <c r="V135" s="8"/>
      <c r="W135" s="8"/>
      <c r="X135" s="8"/>
      <c r="Y135" s="12">
        <v>4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55" x14ac:dyDescent="0.25">
      <c r="E136">
        <v>14</v>
      </c>
      <c r="F136">
        <v>78</v>
      </c>
      <c r="G136">
        <v>90</v>
      </c>
      <c r="H136">
        <v>21</v>
      </c>
      <c r="I136" s="12">
        <v>0.6</v>
      </c>
      <c r="J136">
        <v>7</v>
      </c>
      <c r="K136" s="10">
        <v>10</v>
      </c>
      <c r="L136">
        <v>0</v>
      </c>
      <c r="M136">
        <v>0</v>
      </c>
      <c r="N136">
        <v>10</v>
      </c>
      <c r="O136">
        <v>3</v>
      </c>
      <c r="P136">
        <v>4</v>
      </c>
      <c r="Q136">
        <v>0</v>
      </c>
      <c r="R136">
        <v>0</v>
      </c>
      <c r="S136">
        <v>3</v>
      </c>
      <c r="T136">
        <f t="shared" si="30"/>
        <v>10</v>
      </c>
      <c r="U136" s="8">
        <v>34</v>
      </c>
      <c r="V136" s="8">
        <v>6.6</v>
      </c>
      <c r="W136" s="8">
        <v>9</v>
      </c>
      <c r="X136" s="8">
        <v>6.3</v>
      </c>
      <c r="Y136" s="12">
        <v>8.6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5" x14ac:dyDescent="0.25">
      <c r="E137">
        <v>15</v>
      </c>
      <c r="F137">
        <v>67</v>
      </c>
      <c r="G137">
        <v>100</v>
      </c>
      <c r="H137">
        <v>17</v>
      </c>
      <c r="I137" s="12">
        <v>6.6</v>
      </c>
      <c r="J137">
        <v>1</v>
      </c>
      <c r="K137">
        <v>10</v>
      </c>
      <c r="L137">
        <v>1</v>
      </c>
      <c r="M137">
        <v>0</v>
      </c>
      <c r="N137">
        <v>10</v>
      </c>
      <c r="O137">
        <v>2</v>
      </c>
      <c r="P137">
        <v>7</v>
      </c>
      <c r="Q137">
        <v>0</v>
      </c>
      <c r="R137">
        <v>0</v>
      </c>
      <c r="S137">
        <v>1</v>
      </c>
      <c r="T137">
        <f t="shared" si="30"/>
        <v>10</v>
      </c>
      <c r="U137" s="8">
        <v>39</v>
      </c>
      <c r="V137" s="8">
        <v>7.4</v>
      </c>
      <c r="W137" s="8">
        <v>17</v>
      </c>
      <c r="X137" s="8">
        <v>5.9</v>
      </c>
      <c r="Y137" s="12">
        <v>6.8</v>
      </c>
      <c r="Z137">
        <v>0</v>
      </c>
      <c r="AA137">
        <v>25</v>
      </c>
      <c r="AB137" s="6">
        <v>10</v>
      </c>
      <c r="AC137" s="6">
        <v>3.7305999999999999</v>
      </c>
      <c r="AD137" s="3">
        <f>100-(100*(AB137-AC137)/AB137)</f>
        <v>37.305999999999997</v>
      </c>
      <c r="AE137" s="6">
        <v>10.02</v>
      </c>
      <c r="AF137" s="6">
        <v>3.4392999999999998</v>
      </c>
      <c r="AG137" s="3">
        <f>100-(100*(AE137-AF137)/AE137)</f>
        <v>34.324351297405187</v>
      </c>
      <c r="AH137" s="6">
        <v>9.9700000000000006</v>
      </c>
      <c r="AI137" s="6">
        <v>3.3940999999999999</v>
      </c>
      <c r="AJ137" s="3">
        <f>100-(100*(AH137-AI137)/AH137)</f>
        <v>34.043129388164488</v>
      </c>
      <c r="AK137" s="6">
        <v>10.02</v>
      </c>
      <c r="AL137" s="6">
        <v>3.7305999999999999</v>
      </c>
      <c r="AM137" s="3">
        <f>100-(100*(AK137-AL137)/AK137)</f>
        <v>37.231536926147704</v>
      </c>
      <c r="AN137" s="6">
        <v>10.050000000000001</v>
      </c>
      <c r="AO137" s="6">
        <v>3.7492999999999999</v>
      </c>
      <c r="AP137" s="3">
        <f>100-(100*(AN137-AO137)/AN137)</f>
        <v>37.306467661691542</v>
      </c>
      <c r="AQ137" s="6">
        <v>10.01</v>
      </c>
      <c r="AR137" s="6">
        <v>3.762</v>
      </c>
      <c r="AS137" s="3">
        <f>100-(100*(AQ137-AR137)/AQ137)</f>
        <v>37.582417582417584</v>
      </c>
    </row>
    <row r="138" spans="1:55" x14ac:dyDescent="0.25">
      <c r="E138">
        <v>16</v>
      </c>
      <c r="I138" s="12">
        <v>4.72</v>
      </c>
      <c r="J138">
        <v>0</v>
      </c>
      <c r="L138">
        <v>3</v>
      </c>
      <c r="T138">
        <f t="shared" si="30"/>
        <v>0</v>
      </c>
      <c r="U138" s="8"/>
      <c r="V138" s="8"/>
      <c r="W138" s="8"/>
      <c r="X138" s="8"/>
      <c r="Y138" s="12">
        <v>4.45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5" x14ac:dyDescent="0.25">
      <c r="E139">
        <v>17</v>
      </c>
      <c r="F139">
        <v>124</v>
      </c>
      <c r="G139">
        <v>89</v>
      </c>
      <c r="H139">
        <v>20</v>
      </c>
      <c r="I139" s="12">
        <v>6.3</v>
      </c>
      <c r="J139">
        <v>0</v>
      </c>
      <c r="K139">
        <v>7</v>
      </c>
      <c r="L139">
        <v>0</v>
      </c>
      <c r="M139">
        <v>0</v>
      </c>
      <c r="N139">
        <v>7</v>
      </c>
      <c r="O139">
        <v>1</v>
      </c>
      <c r="P139">
        <v>3</v>
      </c>
      <c r="Q139">
        <v>0</v>
      </c>
      <c r="R139">
        <v>0</v>
      </c>
      <c r="S139">
        <v>3</v>
      </c>
      <c r="T139">
        <f t="shared" si="30"/>
        <v>7</v>
      </c>
      <c r="U139" s="8">
        <v>70</v>
      </c>
      <c r="V139" s="8">
        <v>8.4</v>
      </c>
      <c r="W139" s="8">
        <v>7</v>
      </c>
      <c r="X139" s="8">
        <v>6.2</v>
      </c>
      <c r="Y139" s="12">
        <v>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5" x14ac:dyDescent="0.25">
      <c r="E140">
        <v>18</v>
      </c>
      <c r="I140" s="12">
        <v>3.92</v>
      </c>
      <c r="J140">
        <v>0</v>
      </c>
      <c r="L140">
        <v>1</v>
      </c>
      <c r="T140">
        <f t="shared" si="30"/>
        <v>0</v>
      </c>
      <c r="U140" s="8"/>
      <c r="V140" s="8"/>
      <c r="W140" s="8"/>
      <c r="X140" s="8"/>
      <c r="Y140" s="12">
        <v>3.85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5" x14ac:dyDescent="0.25">
      <c r="E141">
        <v>19</v>
      </c>
      <c r="I141" s="12">
        <v>7.8</v>
      </c>
      <c r="J141">
        <v>0</v>
      </c>
      <c r="T141">
        <f t="shared" si="30"/>
        <v>0</v>
      </c>
      <c r="U141" s="8"/>
      <c r="V141" s="8"/>
      <c r="W141" s="8"/>
      <c r="X141" s="8"/>
      <c r="Y141" s="12">
        <v>7.2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55" x14ac:dyDescent="0.25">
      <c r="E142">
        <v>20</v>
      </c>
      <c r="I142" s="12">
        <v>4.8</v>
      </c>
      <c r="J142">
        <v>0</v>
      </c>
      <c r="T142">
        <f t="shared" si="30"/>
        <v>0</v>
      </c>
      <c r="U142" s="8"/>
      <c r="V142" s="8"/>
      <c r="W142" s="8"/>
      <c r="X142" s="8"/>
      <c r="Y142" s="12">
        <v>4.6500000000000004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5" x14ac:dyDescent="0.25">
      <c r="A143" s="1">
        <v>42716</v>
      </c>
      <c r="B143" t="s">
        <v>40</v>
      </c>
      <c r="C143">
        <v>5</v>
      </c>
      <c r="D143">
        <v>5</v>
      </c>
      <c r="E143">
        <v>1</v>
      </c>
      <c r="F143">
        <v>80</v>
      </c>
      <c r="G143">
        <v>57</v>
      </c>
      <c r="H143">
        <v>13</v>
      </c>
      <c r="I143" s="12">
        <v>3</v>
      </c>
      <c r="J143">
        <v>0</v>
      </c>
      <c r="K143" s="10">
        <v>7</v>
      </c>
      <c r="L143">
        <v>5</v>
      </c>
      <c r="M143">
        <v>0</v>
      </c>
      <c r="N143">
        <v>7</v>
      </c>
      <c r="O143">
        <v>2</v>
      </c>
      <c r="P143">
        <v>1</v>
      </c>
      <c r="Q143">
        <v>0</v>
      </c>
      <c r="R143">
        <v>3</v>
      </c>
      <c r="S143">
        <v>1</v>
      </c>
      <c r="T143">
        <f t="shared" si="30"/>
        <v>7</v>
      </c>
      <c r="U143" s="8">
        <v>37</v>
      </c>
      <c r="V143" s="8">
        <v>5.2</v>
      </c>
      <c r="W143" s="8">
        <v>8</v>
      </c>
      <c r="X143" s="8">
        <v>3.9</v>
      </c>
      <c r="Y143" s="12">
        <v>3.5</v>
      </c>
      <c r="Z143">
        <v>50</v>
      </c>
      <c r="AA143">
        <v>5</v>
      </c>
      <c r="AB143" s="4">
        <v>10</v>
      </c>
      <c r="AC143" s="4">
        <v>2.2999999999999998</v>
      </c>
      <c r="AD143" s="3">
        <f>100-(100*(AB143-AC143)/AB143)</f>
        <v>23</v>
      </c>
      <c r="AE143" s="4">
        <v>10</v>
      </c>
      <c r="AF143" s="4">
        <v>2.4</v>
      </c>
      <c r="AG143" s="3">
        <f>100-(100*(AE143-AF143)/AE143)</f>
        <v>24</v>
      </c>
      <c r="AH143" s="4">
        <v>10</v>
      </c>
      <c r="AI143" s="4">
        <v>2.5</v>
      </c>
      <c r="AJ143" s="3">
        <f>100-(100*(AH143-AI143)/AH143)</f>
        <v>25</v>
      </c>
      <c r="AK143" s="4">
        <v>10</v>
      </c>
      <c r="AL143" s="4">
        <v>1.4</v>
      </c>
      <c r="AM143" s="3">
        <f>100-(100*(AK143-AL143)/AK143)</f>
        <v>14</v>
      </c>
      <c r="AN143" s="4">
        <v>10</v>
      </c>
      <c r="AO143" s="4">
        <v>1</v>
      </c>
      <c r="AP143" s="3">
        <f>100-(100*(AN143-AO143)/AN143)</f>
        <v>10</v>
      </c>
      <c r="AQ143" s="4">
        <v>7.1</v>
      </c>
      <c r="AR143" s="4">
        <v>0.7</v>
      </c>
      <c r="AS143" s="3">
        <f>100-(100*(AQ143-AR143)/AQ143)</f>
        <v>9.859154929577457</v>
      </c>
      <c r="AT143">
        <v>3000.2</v>
      </c>
      <c r="AU143">
        <v>187.7</v>
      </c>
      <c r="AV143" s="4">
        <f t="shared" ref="AV143" si="31">AT143/(AT143-AU143)</f>
        <v>1.0667377777777778</v>
      </c>
      <c r="AW143">
        <v>3000.1</v>
      </c>
      <c r="AX143">
        <v>184.1</v>
      </c>
      <c r="AY143" s="4">
        <f t="shared" ref="AY143" si="32">AW143/(AW143-AX143)</f>
        <v>1.0653764204545455</v>
      </c>
      <c r="AZ143">
        <v>3000.4</v>
      </c>
      <c r="BA143">
        <v>221.1</v>
      </c>
      <c r="BB143" s="4">
        <f t="shared" ref="BB143" si="33">AZ143/(AZ143-BA143)</f>
        <v>1.0795524052819054</v>
      </c>
      <c r="BC143" s="4">
        <f t="shared" ref="BC143" si="34">(AV143+AY143+BB143)/3</f>
        <v>1.0705555345047431</v>
      </c>
    </row>
    <row r="144" spans="1:55" x14ac:dyDescent="0.25">
      <c r="E144">
        <v>2</v>
      </c>
      <c r="F144">
        <v>56</v>
      </c>
      <c r="G144">
        <v>49</v>
      </c>
      <c r="H144">
        <v>7</v>
      </c>
      <c r="I144" s="12">
        <v>2.6</v>
      </c>
      <c r="J144">
        <v>0</v>
      </c>
      <c r="K144" s="10">
        <v>5</v>
      </c>
      <c r="L144">
        <v>4</v>
      </c>
      <c r="M144">
        <v>0</v>
      </c>
      <c r="N144">
        <v>8</v>
      </c>
      <c r="O144">
        <v>1</v>
      </c>
      <c r="P144">
        <v>3</v>
      </c>
      <c r="Q144">
        <v>0</v>
      </c>
      <c r="R144">
        <v>3</v>
      </c>
      <c r="S144">
        <v>1</v>
      </c>
      <c r="T144">
        <f t="shared" si="30"/>
        <v>8</v>
      </c>
      <c r="U144" s="8">
        <v>29</v>
      </c>
      <c r="V144" s="8">
        <v>7.2</v>
      </c>
      <c r="W144" s="8">
        <v>15</v>
      </c>
      <c r="X144" s="8">
        <v>3.2</v>
      </c>
      <c r="Y144" s="12">
        <v>2.75</v>
      </c>
      <c r="Z144">
        <v>20</v>
      </c>
      <c r="AA144">
        <v>40</v>
      </c>
      <c r="AB144" s="4">
        <v>10</v>
      </c>
      <c r="AC144" s="4">
        <v>3.4</v>
      </c>
      <c r="AD144" s="3">
        <f>100-(100*(AB144-AC144)/AB144)</f>
        <v>34</v>
      </c>
      <c r="AE144" s="4">
        <v>10</v>
      </c>
      <c r="AF144" s="4">
        <v>3.2</v>
      </c>
      <c r="AG144" s="3">
        <f>100-(100*(AE144-AF144)/AE144)</f>
        <v>32</v>
      </c>
      <c r="AH144" s="4">
        <v>10</v>
      </c>
      <c r="AI144" s="4">
        <v>3.1</v>
      </c>
      <c r="AJ144" s="3">
        <f>100-(100*(AH144-AI144)/AH144)</f>
        <v>31</v>
      </c>
      <c r="AK144" s="4">
        <v>10</v>
      </c>
      <c r="AL144" s="4">
        <v>3.1</v>
      </c>
      <c r="AM144" s="3">
        <f>100-(100*(AK144-AL144)/AK144)</f>
        <v>31</v>
      </c>
      <c r="AN144" s="4">
        <v>10</v>
      </c>
      <c r="AO144" s="4">
        <v>2.6</v>
      </c>
      <c r="AP144" s="3">
        <f>100-(100*(AN144-AO144)/AN144)</f>
        <v>26</v>
      </c>
      <c r="AQ144" s="4">
        <v>10</v>
      </c>
      <c r="AR144" s="4">
        <v>2.6</v>
      </c>
      <c r="AS144" s="3">
        <f>100-(100*(AQ144-AR144)/AQ144)</f>
        <v>26</v>
      </c>
    </row>
    <row r="145" spans="5:56" x14ac:dyDescent="0.25">
      <c r="E145">
        <v>3</v>
      </c>
      <c r="F145">
        <v>43</v>
      </c>
      <c r="G145">
        <v>40</v>
      </c>
      <c r="H145">
        <v>10</v>
      </c>
      <c r="I145" s="12">
        <v>1.4</v>
      </c>
      <c r="J145">
        <v>0</v>
      </c>
      <c r="K145" s="10">
        <v>3</v>
      </c>
      <c r="L145">
        <v>3</v>
      </c>
      <c r="M145">
        <v>0</v>
      </c>
      <c r="N145">
        <v>3</v>
      </c>
      <c r="O145">
        <v>0</v>
      </c>
      <c r="P145">
        <v>1</v>
      </c>
      <c r="Q145">
        <v>1</v>
      </c>
      <c r="R145">
        <v>1</v>
      </c>
      <c r="S145">
        <v>0</v>
      </c>
      <c r="T145">
        <f t="shared" si="30"/>
        <v>3</v>
      </c>
      <c r="U145" s="8">
        <v>25</v>
      </c>
      <c r="V145" s="8">
        <v>6</v>
      </c>
      <c r="W145" s="8">
        <v>19</v>
      </c>
      <c r="X145" s="8">
        <v>6.3</v>
      </c>
      <c r="Y145" s="12">
        <v>1.9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5:56" x14ac:dyDescent="0.25">
      <c r="E146">
        <v>4</v>
      </c>
      <c r="I146" s="12"/>
      <c r="K146" s="10"/>
      <c r="T146">
        <f t="shared" si="30"/>
        <v>0</v>
      </c>
      <c r="U146" s="8"/>
      <c r="V146" s="8"/>
      <c r="W146" s="8"/>
      <c r="X146" s="8"/>
      <c r="Y146" s="12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56" x14ac:dyDescent="0.25">
      <c r="E147">
        <v>5</v>
      </c>
      <c r="I147" s="12"/>
      <c r="K147" s="10"/>
      <c r="T147">
        <f t="shared" si="30"/>
        <v>0</v>
      </c>
      <c r="U147" s="8"/>
      <c r="V147" s="8"/>
      <c r="W147" s="8"/>
      <c r="X147" s="8"/>
      <c r="Y147" s="12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5:56" x14ac:dyDescent="0.25">
      <c r="E148">
        <v>6</v>
      </c>
      <c r="I148" s="12"/>
      <c r="K148" s="10"/>
      <c r="T148">
        <f t="shared" si="30"/>
        <v>0</v>
      </c>
      <c r="U148" s="8"/>
      <c r="V148" s="8"/>
      <c r="W148" s="8"/>
      <c r="X148" s="8"/>
      <c r="Y148" s="12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BD148" t="s">
        <v>57</v>
      </c>
    </row>
    <row r="149" spans="5:56" x14ac:dyDescent="0.25">
      <c r="E149">
        <v>7</v>
      </c>
      <c r="I149" s="12"/>
      <c r="K149" s="10"/>
      <c r="T149">
        <f t="shared" si="30"/>
        <v>0</v>
      </c>
      <c r="U149" s="8"/>
      <c r="V149" s="8"/>
      <c r="W149" s="8"/>
      <c r="X149" s="8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56" x14ac:dyDescent="0.25">
      <c r="E150">
        <v>8</v>
      </c>
      <c r="I150" s="12"/>
      <c r="K150" s="10"/>
      <c r="T150">
        <f t="shared" si="30"/>
        <v>0</v>
      </c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56" x14ac:dyDescent="0.25">
      <c r="E151">
        <v>9</v>
      </c>
      <c r="F151">
        <v>70</v>
      </c>
      <c r="G151">
        <v>70</v>
      </c>
      <c r="H151">
        <v>19</v>
      </c>
      <c r="I151" s="12">
        <v>0.2</v>
      </c>
      <c r="J151">
        <v>0</v>
      </c>
      <c r="K151" s="10">
        <v>7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f t="shared" si="30"/>
        <v>1</v>
      </c>
      <c r="U151" s="8">
        <v>0</v>
      </c>
      <c r="V151" s="8">
        <v>0</v>
      </c>
      <c r="W151" s="8">
        <v>0</v>
      </c>
      <c r="X151" s="8">
        <v>0</v>
      </c>
      <c r="Y151" s="12">
        <v>0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5:56" x14ac:dyDescent="0.25">
      <c r="E152">
        <v>10</v>
      </c>
      <c r="F152">
        <v>80</v>
      </c>
      <c r="G152">
        <v>50</v>
      </c>
      <c r="H152">
        <v>13</v>
      </c>
      <c r="I152" s="12">
        <v>1.4</v>
      </c>
      <c r="J152">
        <v>0</v>
      </c>
      <c r="K152" s="10">
        <v>6</v>
      </c>
      <c r="L152">
        <v>0</v>
      </c>
      <c r="M152">
        <v>0</v>
      </c>
      <c r="N152">
        <v>5</v>
      </c>
      <c r="O152">
        <v>0</v>
      </c>
      <c r="P152">
        <v>0</v>
      </c>
      <c r="Q152">
        <v>0</v>
      </c>
      <c r="R152">
        <v>3</v>
      </c>
      <c r="S152">
        <v>2</v>
      </c>
      <c r="T152">
        <f t="shared" si="30"/>
        <v>5</v>
      </c>
      <c r="U152" s="8">
        <v>37</v>
      </c>
      <c r="V152" s="8">
        <v>6.1</v>
      </c>
      <c r="W152" s="8">
        <v>10</v>
      </c>
      <c r="X152" s="8">
        <v>2.6</v>
      </c>
      <c r="Y152" s="12">
        <v>1.8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5:56" x14ac:dyDescent="0.25">
      <c r="E153">
        <v>11</v>
      </c>
      <c r="F153">
        <v>90</v>
      </c>
      <c r="G153">
        <v>180</v>
      </c>
      <c r="H153">
        <v>14</v>
      </c>
      <c r="I153" s="12">
        <v>8.1</v>
      </c>
      <c r="J153">
        <v>0</v>
      </c>
      <c r="K153" s="10">
        <v>9</v>
      </c>
      <c r="L153">
        <v>2</v>
      </c>
      <c r="M153">
        <v>0</v>
      </c>
      <c r="N153">
        <v>9</v>
      </c>
      <c r="O153">
        <v>1</v>
      </c>
      <c r="P153">
        <v>3</v>
      </c>
      <c r="Q153">
        <v>1</v>
      </c>
      <c r="R153">
        <v>2</v>
      </c>
      <c r="S153">
        <v>2</v>
      </c>
      <c r="T153">
        <f t="shared" si="30"/>
        <v>9</v>
      </c>
      <c r="U153" s="8">
        <v>63</v>
      </c>
      <c r="V153" s="8">
        <v>7.4</v>
      </c>
      <c r="W153" s="8">
        <v>14</v>
      </c>
      <c r="X153" s="8">
        <v>3.9</v>
      </c>
      <c r="Y153" s="12">
        <v>8.6</v>
      </c>
      <c r="Z153">
        <v>15</v>
      </c>
      <c r="AA153">
        <v>20</v>
      </c>
      <c r="AB153" s="4">
        <v>10</v>
      </c>
      <c r="AC153" s="4">
        <v>3</v>
      </c>
      <c r="AD153" s="3">
        <f>100-(100*(AB153-AC153)/AB153)</f>
        <v>30</v>
      </c>
      <c r="AE153" s="4">
        <v>10</v>
      </c>
      <c r="AF153" s="4">
        <v>2.7</v>
      </c>
      <c r="AG153" s="3">
        <f>100-(100*(AE153-AF153)/AE153)</f>
        <v>27</v>
      </c>
      <c r="AH153" s="4">
        <v>10</v>
      </c>
      <c r="AI153" s="4">
        <v>2.8</v>
      </c>
      <c r="AJ153" s="3">
        <f>100-(100*(AH153-AI153)/AH153)</f>
        <v>28</v>
      </c>
      <c r="AK153" s="4">
        <v>10</v>
      </c>
      <c r="AL153" s="4">
        <v>1.9</v>
      </c>
      <c r="AM153" s="3">
        <f>100-(100*(AK153-AL153)/AK153)</f>
        <v>19</v>
      </c>
      <c r="AN153" s="4">
        <v>10</v>
      </c>
      <c r="AO153" s="4">
        <v>2.2999999999999998</v>
      </c>
      <c r="AP153" s="3">
        <f>100-(100*(AN153-AO153)/AN153)</f>
        <v>23</v>
      </c>
      <c r="AQ153" s="4">
        <v>10</v>
      </c>
      <c r="AR153" s="4">
        <v>2.9</v>
      </c>
      <c r="AS153" s="3">
        <f>100-(100*(AQ153-AR153)/AQ153)</f>
        <v>29</v>
      </c>
    </row>
    <row r="154" spans="5:56" x14ac:dyDescent="0.25">
      <c r="E154">
        <v>12</v>
      </c>
      <c r="I154" s="12"/>
      <c r="K154" s="10"/>
      <c r="T154">
        <f t="shared" si="30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5:56" x14ac:dyDescent="0.25">
      <c r="E155">
        <v>13</v>
      </c>
      <c r="I155" s="12"/>
      <c r="K155" s="10"/>
      <c r="T155">
        <f t="shared" si="30"/>
        <v>0</v>
      </c>
      <c r="U155" s="8"/>
      <c r="V155" s="8"/>
      <c r="W155" s="8"/>
      <c r="X155" s="8"/>
      <c r="Y155" s="12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5:56" x14ac:dyDescent="0.25">
      <c r="E156">
        <v>14</v>
      </c>
      <c r="F156">
        <v>90</v>
      </c>
      <c r="G156">
        <v>60</v>
      </c>
      <c r="H156">
        <v>11</v>
      </c>
      <c r="I156" s="12">
        <v>2.9</v>
      </c>
      <c r="J156">
        <v>0</v>
      </c>
      <c r="K156" s="10">
        <v>13</v>
      </c>
      <c r="L156">
        <v>3</v>
      </c>
      <c r="M156">
        <v>0</v>
      </c>
      <c r="N156">
        <v>7</v>
      </c>
      <c r="O156">
        <v>2</v>
      </c>
      <c r="P156">
        <v>1</v>
      </c>
      <c r="Q156">
        <v>1</v>
      </c>
      <c r="R156">
        <v>3</v>
      </c>
      <c r="S156">
        <v>0</v>
      </c>
      <c r="T156">
        <f t="shared" si="30"/>
        <v>7</v>
      </c>
      <c r="U156" s="8">
        <v>24</v>
      </c>
      <c r="V156" s="8">
        <v>5.7</v>
      </c>
      <c r="W156" s="8">
        <v>7</v>
      </c>
      <c r="X156" s="8">
        <v>4.2</v>
      </c>
      <c r="Y156" s="12">
        <v>3.2</v>
      </c>
      <c r="Z156">
        <v>5</v>
      </c>
      <c r="AA156">
        <v>15</v>
      </c>
      <c r="AB156" s="4">
        <v>10</v>
      </c>
      <c r="AC156" s="4">
        <v>3.9</v>
      </c>
      <c r="AD156" s="3">
        <f>100-(100*(AB156-AC156)/AB156)</f>
        <v>39</v>
      </c>
      <c r="AE156" s="4">
        <v>10</v>
      </c>
      <c r="AF156" s="4">
        <v>3.5</v>
      </c>
      <c r="AG156" s="3">
        <f>100-(100*(AE156-AF156)/AE156)</f>
        <v>35</v>
      </c>
      <c r="AH156" s="4">
        <v>10</v>
      </c>
      <c r="AI156" s="4">
        <v>3.6</v>
      </c>
      <c r="AJ156" s="3">
        <f>100-(100*(AH156-AI156)/AH156)</f>
        <v>36</v>
      </c>
      <c r="AK156" s="4">
        <v>10</v>
      </c>
      <c r="AL156" s="4">
        <v>4.4000000000000004</v>
      </c>
      <c r="AM156" s="3">
        <f>100-(100*(AK156-AL156)/AK156)</f>
        <v>44</v>
      </c>
      <c r="AN156" s="4">
        <v>10</v>
      </c>
      <c r="AO156" s="4">
        <v>4.2</v>
      </c>
      <c r="AP156" s="3">
        <f>100-(100*(AN156-AO156)/AN156)</f>
        <v>42</v>
      </c>
      <c r="AQ156" s="4">
        <v>10</v>
      </c>
      <c r="AR156" s="4">
        <v>4.2</v>
      </c>
      <c r="AS156" s="3">
        <f>100-(100*(AQ156-AR156)/AQ156)</f>
        <v>42</v>
      </c>
    </row>
    <row r="157" spans="5:56" x14ac:dyDescent="0.25">
      <c r="E157">
        <v>15</v>
      </c>
      <c r="F157">
        <v>119</v>
      </c>
      <c r="G157">
        <v>93</v>
      </c>
      <c r="H157">
        <v>16</v>
      </c>
      <c r="I157" s="12">
        <v>3.2</v>
      </c>
      <c r="J157">
        <v>0</v>
      </c>
      <c r="K157" s="10">
        <v>6</v>
      </c>
      <c r="L157">
        <v>5</v>
      </c>
      <c r="M157">
        <v>0</v>
      </c>
      <c r="N157">
        <v>4</v>
      </c>
      <c r="O157">
        <v>0</v>
      </c>
      <c r="P157">
        <v>2</v>
      </c>
      <c r="Q157">
        <v>0</v>
      </c>
      <c r="R157">
        <v>1</v>
      </c>
      <c r="S157">
        <v>1</v>
      </c>
      <c r="T157">
        <f t="shared" si="30"/>
        <v>4</v>
      </c>
      <c r="U157" s="8">
        <v>59</v>
      </c>
      <c r="V157" s="8">
        <v>9.1</v>
      </c>
      <c r="W157" s="8">
        <v>16</v>
      </c>
      <c r="X157" s="8">
        <v>3.1</v>
      </c>
      <c r="Y157" s="12">
        <v>3.7</v>
      </c>
      <c r="Z157">
        <v>40</v>
      </c>
      <c r="AA157">
        <v>25</v>
      </c>
      <c r="AB157" s="4">
        <v>10</v>
      </c>
      <c r="AC157" s="4">
        <v>3.7</v>
      </c>
      <c r="AD157" s="3">
        <f>100-(100*(AB157-AC157)/AB157)</f>
        <v>37</v>
      </c>
      <c r="AE157" s="4">
        <v>10</v>
      </c>
      <c r="AF157" s="4">
        <v>3.4</v>
      </c>
      <c r="AG157" s="3">
        <f>100-(100*(AE157-AF157)/AE157)</f>
        <v>34</v>
      </c>
      <c r="AH157" s="4">
        <v>10</v>
      </c>
      <c r="AI157" s="4">
        <v>2.7</v>
      </c>
      <c r="AJ157" s="3">
        <f>100-(100*(AH157-AI157)/AH157)</f>
        <v>27</v>
      </c>
      <c r="AK157" s="4">
        <v>10</v>
      </c>
      <c r="AL157" s="4">
        <v>3.2</v>
      </c>
      <c r="AM157" s="3">
        <f>100-(100*(AK157-AL157)/AK157)</f>
        <v>32</v>
      </c>
      <c r="AN157" s="4">
        <v>10</v>
      </c>
      <c r="AO157" s="4">
        <v>3.8</v>
      </c>
      <c r="AP157" s="3">
        <f>100-(100*(AN157-AO157)/AN157)</f>
        <v>38</v>
      </c>
      <c r="AQ157" s="4">
        <v>10</v>
      </c>
      <c r="AR157" s="4">
        <v>3.8</v>
      </c>
      <c r="AS157" s="3">
        <f>100-(100*(AQ157-AR157)/AQ157)</f>
        <v>38</v>
      </c>
    </row>
    <row r="158" spans="5:56" x14ac:dyDescent="0.25">
      <c r="E158">
        <v>16</v>
      </c>
      <c r="I158" s="12"/>
      <c r="T158">
        <f t="shared" si="30"/>
        <v>0</v>
      </c>
      <c r="U158" s="8"/>
      <c r="V158" s="8"/>
      <c r="W158" s="8"/>
      <c r="X158" s="8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5:56" x14ac:dyDescent="0.25">
      <c r="E159">
        <v>17</v>
      </c>
      <c r="F159">
        <v>54</v>
      </c>
      <c r="G159">
        <v>80</v>
      </c>
      <c r="H159">
        <v>8</v>
      </c>
      <c r="I159" s="12">
        <v>0.2</v>
      </c>
      <c r="J159">
        <v>0</v>
      </c>
      <c r="K159">
        <v>3</v>
      </c>
      <c r="L159">
        <v>7</v>
      </c>
      <c r="M159">
        <v>0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3</v>
      </c>
      <c r="T159">
        <f t="shared" si="30"/>
        <v>3</v>
      </c>
      <c r="U159" s="8">
        <v>0</v>
      </c>
      <c r="V159" s="8">
        <v>0</v>
      </c>
      <c r="W159" s="8">
        <v>0</v>
      </c>
      <c r="X159" s="8">
        <v>0</v>
      </c>
      <c r="Y159" s="12">
        <v>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5:56" x14ac:dyDescent="0.25">
      <c r="E160">
        <v>18</v>
      </c>
      <c r="I160" s="12"/>
      <c r="T160">
        <f t="shared" si="30"/>
        <v>0</v>
      </c>
      <c r="U160" s="8"/>
      <c r="V160" s="8"/>
      <c r="W160" s="8"/>
      <c r="X160" s="8"/>
      <c r="Y160" s="12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5" x14ac:dyDescent="0.25">
      <c r="E161">
        <v>19</v>
      </c>
      <c r="I161" s="12"/>
      <c r="T161">
        <f t="shared" si="30"/>
        <v>0</v>
      </c>
      <c r="U161" s="8"/>
      <c r="V161" s="8"/>
      <c r="W161" s="8"/>
      <c r="X161" s="8"/>
      <c r="Y161" s="12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55" x14ac:dyDescent="0.25">
      <c r="E162">
        <v>20</v>
      </c>
      <c r="I162" s="12"/>
      <c r="T162">
        <f t="shared" si="30"/>
        <v>0</v>
      </c>
      <c r="U162" s="8"/>
      <c r="V162" s="8"/>
      <c r="W162" s="8"/>
      <c r="X162" s="8"/>
      <c r="Y162" s="12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s="1">
        <v>42132</v>
      </c>
      <c r="B163" t="s">
        <v>56</v>
      </c>
      <c r="C163">
        <v>3</v>
      </c>
      <c r="D163">
        <v>5</v>
      </c>
      <c r="E163">
        <v>1</v>
      </c>
      <c r="F163">
        <v>87</v>
      </c>
      <c r="G163">
        <v>86</v>
      </c>
      <c r="H163">
        <v>15</v>
      </c>
      <c r="I163" s="12">
        <v>4.9000000000000004</v>
      </c>
      <c r="J163">
        <v>0</v>
      </c>
      <c r="K163">
        <v>13</v>
      </c>
      <c r="L163">
        <v>9</v>
      </c>
      <c r="M163">
        <v>0</v>
      </c>
      <c r="N163">
        <v>13</v>
      </c>
      <c r="O163">
        <v>3</v>
      </c>
      <c r="P163">
        <v>4</v>
      </c>
      <c r="Q163">
        <v>2</v>
      </c>
      <c r="R163">
        <v>0</v>
      </c>
      <c r="S163">
        <v>4</v>
      </c>
      <c r="T163">
        <f t="shared" si="30"/>
        <v>13</v>
      </c>
      <c r="U163" s="8">
        <v>32</v>
      </c>
      <c r="V163" s="8">
        <v>5.8</v>
      </c>
      <c r="W163" s="8">
        <v>10</v>
      </c>
      <c r="X163" s="8">
        <v>4.4000000000000004</v>
      </c>
      <c r="Y163" s="12">
        <v>4.4800000000000004</v>
      </c>
      <c r="Z163">
        <v>40</v>
      </c>
      <c r="AA163">
        <v>30</v>
      </c>
      <c r="AB163" s="5">
        <v>9.98</v>
      </c>
      <c r="AC163" s="5">
        <v>3.8129</v>
      </c>
      <c r="AD163" s="3">
        <f>100-(100*(AB163-AC163)/AB163)</f>
        <v>38.205410821643284</v>
      </c>
      <c r="AE163" s="5">
        <v>9.99</v>
      </c>
      <c r="AF163" s="5">
        <v>3.8496000000000001</v>
      </c>
      <c r="AG163" s="3">
        <f>100-(100*(AE163-AF163)/AE163)</f>
        <v>38.534534534534536</v>
      </c>
      <c r="AH163" s="5">
        <v>9.99</v>
      </c>
      <c r="AI163" s="5">
        <v>3.8780000000000001</v>
      </c>
      <c r="AJ163" s="3">
        <f>100-(100*(AH163-AI163)/AH163)</f>
        <v>38.818818818818812</v>
      </c>
      <c r="AK163" s="5">
        <v>10.01</v>
      </c>
      <c r="AL163" s="5">
        <v>4.4122000000000003</v>
      </c>
      <c r="AM163" s="3">
        <f>100-(100*(AK163-AL163)/AK163)</f>
        <v>44.077922077922082</v>
      </c>
      <c r="AN163" s="5">
        <v>10.02</v>
      </c>
      <c r="AO163" s="5">
        <v>4.2690999999999999</v>
      </c>
      <c r="AP163" s="3">
        <f>100-(100*(AN163-AO163)/AN163)</f>
        <v>42.605788423153697</v>
      </c>
      <c r="AQ163" s="5">
        <v>9.99</v>
      </c>
      <c r="AR163" s="5">
        <v>3.6006</v>
      </c>
      <c r="AS163" s="3">
        <f>100-(100*(AQ163-AR163)/AQ163)</f>
        <v>36.042042042042041</v>
      </c>
      <c r="AT163" s="8">
        <v>3000.4</v>
      </c>
      <c r="AU163" s="8">
        <v>302.2</v>
      </c>
      <c r="AV163" s="4">
        <f t="shared" ref="AV163" si="35">AT163/(AT163-AU163)</f>
        <v>1.1120005929879178</v>
      </c>
      <c r="AW163" s="8">
        <v>3000.3</v>
      </c>
      <c r="AX163" s="8">
        <v>310.10000000000002</v>
      </c>
      <c r="AY163" s="4">
        <f t="shared" ref="AY163" si="36">AW163/(AW163-AX163)</f>
        <v>1.1152702401308452</v>
      </c>
      <c r="AZ163" s="8">
        <v>3000.1</v>
      </c>
      <c r="BA163" s="8">
        <v>300</v>
      </c>
      <c r="BB163" s="4">
        <f t="shared" ref="BB163" si="37">AZ163/(AZ163-BA163)</f>
        <v>1.1111069960371838</v>
      </c>
      <c r="BC163" s="4">
        <f t="shared" ref="BC163" si="38">(AV163+AY163+BB163)/3</f>
        <v>1.1127926097186489</v>
      </c>
    </row>
    <row r="164" spans="1:55" x14ac:dyDescent="0.25">
      <c r="E164">
        <v>2</v>
      </c>
      <c r="I164" s="12">
        <v>2.1</v>
      </c>
      <c r="J164">
        <v>0</v>
      </c>
      <c r="T164">
        <f t="shared" si="30"/>
        <v>0</v>
      </c>
      <c r="U164" s="8"/>
      <c r="V164" s="8"/>
      <c r="W164" s="8"/>
      <c r="X164" s="8"/>
      <c r="Y164" s="12">
        <v>2.0499999999999998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2">
        <v>2.15</v>
      </c>
      <c r="J165">
        <v>0</v>
      </c>
      <c r="L165">
        <v>1</v>
      </c>
      <c r="T165">
        <f t="shared" si="30"/>
        <v>0</v>
      </c>
      <c r="U165" s="8"/>
      <c r="V165" s="8"/>
      <c r="W165" s="8"/>
      <c r="X165" s="8"/>
      <c r="Y165" s="12">
        <v>2.1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F166">
        <v>59</v>
      </c>
      <c r="G166">
        <v>56</v>
      </c>
      <c r="H166">
        <v>13</v>
      </c>
      <c r="I166" s="12">
        <v>2.5499999999999998</v>
      </c>
      <c r="J166">
        <v>0</v>
      </c>
      <c r="K166">
        <v>5</v>
      </c>
      <c r="L166">
        <v>1</v>
      </c>
      <c r="M166">
        <v>0</v>
      </c>
      <c r="N166">
        <v>5</v>
      </c>
      <c r="O166">
        <v>1</v>
      </c>
      <c r="P166">
        <v>3</v>
      </c>
      <c r="Q166">
        <v>0</v>
      </c>
      <c r="R166">
        <v>0</v>
      </c>
      <c r="S166">
        <v>1</v>
      </c>
      <c r="T166">
        <f t="shared" si="30"/>
        <v>5</v>
      </c>
      <c r="U166" s="8">
        <v>30</v>
      </c>
      <c r="V166" s="8">
        <v>7.3</v>
      </c>
      <c r="W166" s="8">
        <v>9</v>
      </c>
      <c r="X166" s="8">
        <v>4.9000000000000004</v>
      </c>
      <c r="Y166" s="12">
        <v>2.52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55" x14ac:dyDescent="0.25">
      <c r="E167">
        <v>5</v>
      </c>
      <c r="F167">
        <v>64</v>
      </c>
      <c r="G167">
        <v>54</v>
      </c>
      <c r="H167">
        <v>13</v>
      </c>
      <c r="I167" s="12">
        <v>4.75</v>
      </c>
      <c r="J167">
        <v>0</v>
      </c>
      <c r="K167">
        <v>11</v>
      </c>
      <c r="L167">
        <v>3</v>
      </c>
      <c r="M167">
        <v>0</v>
      </c>
      <c r="N167">
        <v>11</v>
      </c>
      <c r="O167">
        <v>3</v>
      </c>
      <c r="P167">
        <v>4</v>
      </c>
      <c r="Q167">
        <v>0</v>
      </c>
      <c r="R167">
        <v>0</v>
      </c>
      <c r="S167">
        <v>4</v>
      </c>
      <c r="T167">
        <f t="shared" si="30"/>
        <v>11</v>
      </c>
      <c r="U167" s="8">
        <v>24</v>
      </c>
      <c r="V167" s="8">
        <v>7</v>
      </c>
      <c r="W167" s="8">
        <v>11</v>
      </c>
      <c r="X167" s="8">
        <v>5.7</v>
      </c>
      <c r="Y167" s="12">
        <v>4.25</v>
      </c>
      <c r="Z167">
        <v>20</v>
      </c>
      <c r="AA167">
        <v>20</v>
      </c>
      <c r="AB167" s="5">
        <v>9.9600000000000009</v>
      </c>
      <c r="AC167" s="5">
        <v>3.996</v>
      </c>
      <c r="AD167" s="3">
        <f>100-(100*(AB167-AC167)/AB167)</f>
        <v>40.120481927710841</v>
      </c>
      <c r="AE167" s="5">
        <v>9.98</v>
      </c>
      <c r="AF167" s="5">
        <v>3.6103000000000001</v>
      </c>
      <c r="AG167" s="3">
        <f>100-(100*(AE167-AF167)/AE167)</f>
        <v>36.175350701402806</v>
      </c>
      <c r="AH167" s="5">
        <v>10.050000000000001</v>
      </c>
      <c r="AI167" s="5">
        <v>3.6358000000000001</v>
      </c>
      <c r="AJ167" s="3">
        <f>100-(100*(AH167-AI167)/AH167)</f>
        <v>36.177114427860694</v>
      </c>
      <c r="AK167" s="5">
        <v>9.9600000000000009</v>
      </c>
      <c r="AL167" s="5">
        <v>3.9716</v>
      </c>
      <c r="AM167" s="3">
        <f>100-(100*(AK167-AL167)/AK167)</f>
        <v>39.875502008032129</v>
      </c>
      <c r="AN167" s="5">
        <v>9.9600000000000009</v>
      </c>
      <c r="AO167" s="5">
        <v>3.9878</v>
      </c>
      <c r="AP167" s="3">
        <f>100-(100*(AN167-AO167)/AN167)</f>
        <v>40.03815261044177</v>
      </c>
      <c r="AQ167" s="5">
        <v>10.01</v>
      </c>
      <c r="AR167" s="5">
        <v>3.9068999999999998</v>
      </c>
      <c r="AS167" s="3">
        <f>100-(100*(AQ167-AR167)/AQ167)</f>
        <v>39.029970029970038</v>
      </c>
    </row>
    <row r="168" spans="1:55" x14ac:dyDescent="0.25">
      <c r="E168">
        <v>6</v>
      </c>
      <c r="I168" s="12">
        <v>3.8</v>
      </c>
      <c r="J168">
        <v>0</v>
      </c>
      <c r="T168">
        <f t="shared" si="30"/>
        <v>0</v>
      </c>
      <c r="U168" s="8"/>
      <c r="V168" s="8"/>
      <c r="W168" s="8"/>
      <c r="X168" s="8"/>
      <c r="Y168" s="12">
        <v>3.6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55" x14ac:dyDescent="0.25">
      <c r="E169">
        <v>7</v>
      </c>
      <c r="F169">
        <v>80</v>
      </c>
      <c r="G169">
        <v>83</v>
      </c>
      <c r="H169">
        <v>22</v>
      </c>
      <c r="I169" s="12">
        <v>6.65</v>
      </c>
      <c r="J169">
        <v>0</v>
      </c>
      <c r="K169">
        <v>14</v>
      </c>
      <c r="L169">
        <v>0</v>
      </c>
      <c r="M169">
        <v>0</v>
      </c>
      <c r="N169">
        <v>14</v>
      </c>
      <c r="O169">
        <v>0</v>
      </c>
      <c r="P169">
        <v>10</v>
      </c>
      <c r="Q169">
        <v>0</v>
      </c>
      <c r="R169">
        <v>0</v>
      </c>
      <c r="S169">
        <v>4</v>
      </c>
      <c r="T169">
        <f t="shared" si="30"/>
        <v>14</v>
      </c>
      <c r="U169" s="8">
        <v>35</v>
      </c>
      <c r="V169" s="8">
        <v>6.2</v>
      </c>
      <c r="W169" s="8">
        <v>14</v>
      </c>
      <c r="X169" s="8">
        <v>5.2</v>
      </c>
      <c r="Y169" s="12">
        <v>6.24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55" x14ac:dyDescent="0.25">
      <c r="E170">
        <v>8</v>
      </c>
      <c r="I170" s="12">
        <v>4.75</v>
      </c>
      <c r="J170">
        <v>0</v>
      </c>
      <c r="T170">
        <f t="shared" si="30"/>
        <v>0</v>
      </c>
      <c r="U170" s="8"/>
      <c r="V170" s="8"/>
      <c r="W170" s="8"/>
      <c r="X170" s="8"/>
      <c r="Y170" s="12">
        <v>4.68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55" x14ac:dyDescent="0.25">
      <c r="E171">
        <v>9</v>
      </c>
      <c r="F171">
        <v>90</v>
      </c>
      <c r="G171">
        <v>85</v>
      </c>
      <c r="H171">
        <v>22</v>
      </c>
      <c r="I171" s="12">
        <v>8.6</v>
      </c>
      <c r="J171">
        <v>0</v>
      </c>
      <c r="K171">
        <v>21</v>
      </c>
      <c r="L171">
        <v>0</v>
      </c>
      <c r="M171">
        <v>0</v>
      </c>
      <c r="N171">
        <v>21</v>
      </c>
      <c r="O171">
        <v>5</v>
      </c>
      <c r="P171">
        <v>12</v>
      </c>
      <c r="Q171">
        <v>0</v>
      </c>
      <c r="R171">
        <v>0</v>
      </c>
      <c r="S171">
        <v>4</v>
      </c>
      <c r="T171">
        <f t="shared" si="30"/>
        <v>21</v>
      </c>
      <c r="U171" s="8">
        <v>31</v>
      </c>
      <c r="V171" s="8">
        <v>6.1</v>
      </c>
      <c r="W171" s="8">
        <v>8</v>
      </c>
      <c r="X171" s="8">
        <v>4.2</v>
      </c>
      <c r="Y171" s="12">
        <v>7.88</v>
      </c>
      <c r="Z171">
        <v>40</v>
      </c>
      <c r="AA171">
        <v>75</v>
      </c>
      <c r="AB171" s="5">
        <v>9.98</v>
      </c>
      <c r="AC171" s="5">
        <v>4.0662000000000003</v>
      </c>
      <c r="AD171" s="3">
        <f>100-(100*(AB171-AC171)/AB171)</f>
        <v>40.743486973947896</v>
      </c>
      <c r="AE171" s="5">
        <v>10.01</v>
      </c>
      <c r="AF171" s="5">
        <v>3.8852000000000002</v>
      </c>
      <c r="AG171" s="3">
        <f>100-(100*(AE171-AF171)/AE171)</f>
        <v>38.813186813186825</v>
      </c>
      <c r="AH171" s="5">
        <v>9.98</v>
      </c>
      <c r="AI171" s="5">
        <v>3.8220999999999998</v>
      </c>
      <c r="AJ171" s="3">
        <f>100-(100*(AH171-AI171)/AH171)</f>
        <v>38.297595190380754</v>
      </c>
      <c r="AK171" s="5">
        <v>10.050000000000001</v>
      </c>
      <c r="AL171" s="5">
        <v>4.3586</v>
      </c>
      <c r="AM171" s="3">
        <f>100-(100*(AK171-AL171)/AK171)</f>
        <v>43.369154228855713</v>
      </c>
      <c r="AN171" s="5">
        <v>10.050000000000001</v>
      </c>
      <c r="AO171" s="5">
        <v>4.2244000000000002</v>
      </c>
      <c r="AP171" s="3">
        <f>100-(100*(AN171-AO171)/AN171)</f>
        <v>42.033830845771142</v>
      </c>
      <c r="AQ171" s="5">
        <v>8.5399999999999991</v>
      </c>
      <c r="AR171" s="5">
        <v>3.7307999999999999</v>
      </c>
      <c r="AS171" s="3">
        <f>100-(100*(AQ171-AR171)/AQ171)</f>
        <v>43.686182669789233</v>
      </c>
    </row>
    <row r="172" spans="1:55" x14ac:dyDescent="0.25">
      <c r="E172">
        <v>10</v>
      </c>
      <c r="I172" s="12">
        <v>3.1</v>
      </c>
      <c r="J172">
        <v>0</v>
      </c>
      <c r="T172">
        <f t="shared" si="30"/>
        <v>0</v>
      </c>
      <c r="U172" s="8"/>
      <c r="V172" s="8"/>
      <c r="W172" s="8"/>
      <c r="X172" s="8"/>
      <c r="Y172" s="12">
        <v>3.05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55" x14ac:dyDescent="0.25">
      <c r="E173">
        <v>11</v>
      </c>
      <c r="F173">
        <v>65</v>
      </c>
      <c r="G173">
        <v>78</v>
      </c>
      <c r="H173">
        <v>23</v>
      </c>
      <c r="I173" s="12">
        <v>5.65</v>
      </c>
      <c r="J173">
        <v>0</v>
      </c>
      <c r="K173">
        <v>13</v>
      </c>
      <c r="L173">
        <v>3</v>
      </c>
      <c r="M173">
        <v>0</v>
      </c>
      <c r="N173">
        <v>13</v>
      </c>
      <c r="O173">
        <v>3</v>
      </c>
      <c r="P173">
        <v>4</v>
      </c>
      <c r="Q173">
        <v>0</v>
      </c>
      <c r="R173">
        <v>0</v>
      </c>
      <c r="S173">
        <v>6</v>
      </c>
      <c r="T173">
        <f t="shared" si="30"/>
        <v>13</v>
      </c>
      <c r="U173" s="8">
        <v>28</v>
      </c>
      <c r="V173" s="8">
        <v>9.5</v>
      </c>
      <c r="W173" s="8">
        <v>7</v>
      </c>
      <c r="X173" s="8">
        <v>3.5</v>
      </c>
      <c r="Y173" s="12">
        <v>5.15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2">
        <v>4.8</v>
      </c>
      <c r="J174">
        <v>0</v>
      </c>
      <c r="T174">
        <f t="shared" si="30"/>
        <v>0</v>
      </c>
      <c r="U174" s="8"/>
      <c r="V174" s="8"/>
      <c r="W174" s="8"/>
      <c r="X174" s="8"/>
      <c r="Y174" s="12">
        <v>4.5999999999999996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F175">
        <v>97</v>
      </c>
      <c r="G175">
        <v>96</v>
      </c>
      <c r="H175">
        <v>19</v>
      </c>
      <c r="I175" s="12">
        <v>7.95</v>
      </c>
      <c r="J175">
        <v>0</v>
      </c>
      <c r="K175">
        <v>11</v>
      </c>
      <c r="L175">
        <v>0</v>
      </c>
      <c r="M175">
        <v>0</v>
      </c>
      <c r="N175">
        <v>11</v>
      </c>
      <c r="O175">
        <v>8</v>
      </c>
      <c r="P175">
        <v>1</v>
      </c>
      <c r="Q175">
        <v>0</v>
      </c>
      <c r="R175">
        <v>0</v>
      </c>
      <c r="S175">
        <v>2</v>
      </c>
      <c r="T175">
        <f t="shared" si="30"/>
        <v>11</v>
      </c>
      <c r="U175" s="8">
        <v>31</v>
      </c>
      <c r="V175" s="8">
        <v>8.6999999999999993</v>
      </c>
      <c r="W175" s="8">
        <v>8.5</v>
      </c>
      <c r="X175" s="8">
        <v>5.6</v>
      </c>
      <c r="Y175" s="12">
        <v>7.3</v>
      </c>
      <c r="Z175">
        <v>20</v>
      </c>
      <c r="AA175">
        <v>50</v>
      </c>
      <c r="AB175" s="5">
        <v>9.9700000000000006</v>
      </c>
      <c r="AC175" s="5">
        <v>3.7094999999999998</v>
      </c>
      <c r="AD175" s="3">
        <f>100-(100*(AB175-AC175)/AB175)</f>
        <v>37.20661985957873</v>
      </c>
      <c r="AE175" s="5">
        <v>9.9700000000000006</v>
      </c>
      <c r="AF175" s="5">
        <v>3.4718</v>
      </c>
      <c r="AG175" s="3">
        <f>100-(100*(AE175-AF175)/AE175)</f>
        <v>34.822467402206613</v>
      </c>
      <c r="AH175" s="5">
        <v>10.01</v>
      </c>
      <c r="AI175" s="5">
        <v>3.3938000000000001</v>
      </c>
      <c r="AJ175" s="3">
        <f>100-(100*(AH175-AI175)/AH175)</f>
        <v>33.904095904095911</v>
      </c>
      <c r="AK175" s="5">
        <v>9.9600000000000009</v>
      </c>
      <c r="AL175" s="5">
        <v>4.5968999999999998</v>
      </c>
      <c r="AM175" s="3">
        <f>100-(100*(AK175-AL175)/AK175)</f>
        <v>46.153614457831324</v>
      </c>
      <c r="AN175" s="5">
        <v>10.050000000000001</v>
      </c>
      <c r="AO175" s="5">
        <v>4.4215999999999998</v>
      </c>
      <c r="AP175" s="3">
        <f>100-(100*(AN175-AO175)/AN175)</f>
        <v>43.996019900497501</v>
      </c>
      <c r="AQ175" s="5">
        <v>9.99</v>
      </c>
      <c r="AR175" s="5">
        <v>4.5126999999999997</v>
      </c>
      <c r="AS175" s="3">
        <f>100-(100*(AQ175-AR175)/AQ175)</f>
        <v>45.172172172172175</v>
      </c>
    </row>
    <row r="176" spans="1:55" x14ac:dyDescent="0.25">
      <c r="E176">
        <v>14</v>
      </c>
      <c r="I176" s="12">
        <v>6.7</v>
      </c>
      <c r="J176">
        <v>0</v>
      </c>
      <c r="T176">
        <f t="shared" si="30"/>
        <v>0</v>
      </c>
      <c r="U176" s="8"/>
      <c r="V176" s="8"/>
      <c r="W176" s="8"/>
      <c r="X176" s="8"/>
      <c r="Y176" s="12">
        <v>6.3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55" x14ac:dyDescent="0.25">
      <c r="E177">
        <v>15</v>
      </c>
      <c r="F177">
        <v>89</v>
      </c>
      <c r="G177">
        <v>73</v>
      </c>
      <c r="H177">
        <v>19</v>
      </c>
      <c r="I177" s="12">
        <v>6.55</v>
      </c>
      <c r="J177">
        <v>0</v>
      </c>
      <c r="K177">
        <v>16</v>
      </c>
      <c r="L177">
        <v>0</v>
      </c>
      <c r="M177">
        <v>0</v>
      </c>
      <c r="N177">
        <v>16</v>
      </c>
      <c r="O177">
        <v>8</v>
      </c>
      <c r="P177">
        <v>3</v>
      </c>
      <c r="Q177">
        <v>1</v>
      </c>
      <c r="R177">
        <v>0</v>
      </c>
      <c r="S177">
        <v>4</v>
      </c>
      <c r="T177">
        <f t="shared" si="30"/>
        <v>16</v>
      </c>
      <c r="U177" s="8">
        <v>26</v>
      </c>
      <c r="V177" s="8">
        <v>6.6</v>
      </c>
      <c r="W177" s="8">
        <v>8</v>
      </c>
      <c r="X177" s="8">
        <v>4</v>
      </c>
      <c r="Y177" s="12">
        <v>5.9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5" x14ac:dyDescent="0.25">
      <c r="E178">
        <v>16</v>
      </c>
      <c r="F178">
        <v>62</v>
      </c>
      <c r="G178">
        <v>84</v>
      </c>
      <c r="H178">
        <v>25</v>
      </c>
      <c r="I178" s="12">
        <v>5</v>
      </c>
      <c r="J178">
        <v>0</v>
      </c>
      <c r="K178">
        <v>13</v>
      </c>
      <c r="L178">
        <v>0</v>
      </c>
      <c r="M178">
        <v>0</v>
      </c>
      <c r="N178">
        <v>13</v>
      </c>
      <c r="O178">
        <v>2</v>
      </c>
      <c r="P178">
        <v>7</v>
      </c>
      <c r="Q178">
        <v>3</v>
      </c>
      <c r="R178">
        <v>0</v>
      </c>
      <c r="S178">
        <v>1</v>
      </c>
      <c r="T178">
        <f t="shared" si="30"/>
        <v>13</v>
      </c>
      <c r="U178" s="8">
        <v>26.5</v>
      </c>
      <c r="V178" s="8">
        <v>7.1</v>
      </c>
      <c r="W178" s="8">
        <v>8.5</v>
      </c>
      <c r="X178" s="8">
        <v>5.5</v>
      </c>
      <c r="Y178" s="12">
        <v>4.6500000000000004</v>
      </c>
      <c r="Z178">
        <v>15</v>
      </c>
      <c r="AA178">
        <v>15</v>
      </c>
      <c r="AB178" s="5">
        <v>10.01</v>
      </c>
      <c r="AC178" s="5">
        <v>3.8538999999999999</v>
      </c>
      <c r="AD178" s="3">
        <f>100-(100*(AB178-AC178)/AB178)</f>
        <v>38.500499500499501</v>
      </c>
      <c r="AE178" s="5">
        <v>10.02</v>
      </c>
      <c r="AF178" s="5">
        <v>3.867</v>
      </c>
      <c r="AG178" s="3">
        <f>100-(100*(AE178-AF178)/AE178)</f>
        <v>38.592814371257489</v>
      </c>
      <c r="AH178" s="5">
        <v>10.029999999999999</v>
      </c>
      <c r="AI178" s="5">
        <v>3.9051999999999998</v>
      </c>
      <c r="AJ178" s="3">
        <f>100-(100*(AH178-AI178)/AH178)</f>
        <v>38.935194416749759</v>
      </c>
      <c r="AK178" s="5">
        <v>9.99</v>
      </c>
      <c r="AL178" s="5">
        <v>4.1064999999999996</v>
      </c>
      <c r="AM178" s="3">
        <f>100-(100*(AK178-AL178)/AK178)</f>
        <v>41.106106106106104</v>
      </c>
      <c r="AN178" s="5">
        <v>10.06</v>
      </c>
      <c r="AO178" s="5">
        <v>3.8540000000000001</v>
      </c>
      <c r="AP178" s="3">
        <f>100-(100*(AN178-AO178)/AN178)</f>
        <v>38.310139165009943</v>
      </c>
      <c r="AQ178" s="5">
        <v>9.99</v>
      </c>
      <c r="AR178" s="5">
        <v>4.0125999999999999</v>
      </c>
      <c r="AS178" s="3">
        <f>100-(100*(AQ178-AR178)/AQ178)</f>
        <v>40.166166166166164</v>
      </c>
    </row>
    <row r="179" spans="1:55" x14ac:dyDescent="0.25">
      <c r="E179">
        <v>17</v>
      </c>
      <c r="I179" s="12">
        <v>1.2</v>
      </c>
      <c r="J179">
        <v>0</v>
      </c>
      <c r="L179">
        <v>4</v>
      </c>
      <c r="T179">
        <f t="shared" si="30"/>
        <v>0</v>
      </c>
      <c r="U179" s="8"/>
      <c r="V179" s="8"/>
      <c r="W179" s="8"/>
      <c r="X179" s="8"/>
      <c r="Y179" s="12">
        <v>1.18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5" x14ac:dyDescent="0.25">
      <c r="E180">
        <v>18</v>
      </c>
      <c r="F180">
        <v>90</v>
      </c>
      <c r="G180">
        <v>105</v>
      </c>
      <c r="H180">
        <v>16</v>
      </c>
      <c r="I180" s="12">
        <v>6.15</v>
      </c>
      <c r="J180">
        <v>0</v>
      </c>
      <c r="K180">
        <v>9</v>
      </c>
      <c r="L180">
        <v>0</v>
      </c>
      <c r="M180">
        <v>0</v>
      </c>
      <c r="N180">
        <v>9</v>
      </c>
      <c r="O180">
        <v>5</v>
      </c>
      <c r="P180">
        <v>2</v>
      </c>
      <c r="Q180">
        <v>0</v>
      </c>
      <c r="R180">
        <v>0</v>
      </c>
      <c r="S180">
        <v>2</v>
      </c>
      <c r="T180">
        <f t="shared" si="30"/>
        <v>9</v>
      </c>
      <c r="U180" s="8">
        <v>30</v>
      </c>
      <c r="V180" s="8">
        <v>7.9</v>
      </c>
      <c r="W180" s="8">
        <v>13</v>
      </c>
      <c r="X180" s="8">
        <v>4.7</v>
      </c>
      <c r="Y180" s="12">
        <v>5.75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55" x14ac:dyDescent="0.25">
      <c r="E181">
        <v>19</v>
      </c>
      <c r="I181" s="12">
        <v>3.5</v>
      </c>
      <c r="J181">
        <v>0</v>
      </c>
      <c r="T181">
        <f t="shared" si="30"/>
        <v>0</v>
      </c>
      <c r="U181" s="8"/>
      <c r="V181" s="8"/>
      <c r="W181" s="8"/>
      <c r="X181" s="8"/>
      <c r="Y181" s="12">
        <v>3.35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55" x14ac:dyDescent="0.25">
      <c r="E182">
        <v>20</v>
      </c>
      <c r="I182" s="12">
        <v>2.95</v>
      </c>
      <c r="J182">
        <v>0</v>
      </c>
      <c r="L182">
        <v>3</v>
      </c>
      <c r="T182">
        <f t="shared" si="30"/>
        <v>0</v>
      </c>
      <c r="U182" s="8"/>
      <c r="V182" s="8"/>
      <c r="W182" s="8"/>
      <c r="X182" s="8"/>
      <c r="Y182" s="12">
        <v>2.85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5" x14ac:dyDescent="0.25">
      <c r="A183" s="1">
        <v>42716</v>
      </c>
      <c r="B183" t="s">
        <v>38</v>
      </c>
      <c r="C183">
        <v>3</v>
      </c>
      <c r="D183">
        <v>5</v>
      </c>
      <c r="E183">
        <v>1</v>
      </c>
      <c r="F183">
        <v>60</v>
      </c>
      <c r="G183">
        <v>40</v>
      </c>
      <c r="H183">
        <v>15</v>
      </c>
      <c r="I183" s="12">
        <v>0.2</v>
      </c>
      <c r="J183">
        <v>0</v>
      </c>
      <c r="K183">
        <v>3</v>
      </c>
      <c r="L183">
        <v>6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1</v>
      </c>
      <c r="S183">
        <v>2</v>
      </c>
      <c r="T183">
        <f t="shared" si="30"/>
        <v>3</v>
      </c>
      <c r="U183" s="8">
        <v>13</v>
      </c>
      <c r="V183" s="8">
        <v>5.6</v>
      </c>
      <c r="W183" s="8">
        <v>12</v>
      </c>
      <c r="X183" s="8">
        <v>3</v>
      </c>
      <c r="Y183" s="12">
        <v>0.6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>
        <v>3000</v>
      </c>
      <c r="AU183">
        <v>240.2</v>
      </c>
      <c r="AV183" s="4">
        <f t="shared" ref="AV183" si="39">AT183/(AT183-AU183)</f>
        <v>1.0870352924124935</v>
      </c>
      <c r="AW183">
        <v>3000.4</v>
      </c>
      <c r="AX183">
        <v>217.3</v>
      </c>
      <c r="AY183" s="4">
        <f t="shared" ref="AY183" si="40">AW183/(AW183-AX183)</f>
        <v>1.0780784017821854</v>
      </c>
      <c r="AZ183">
        <v>3000</v>
      </c>
      <c r="BA183">
        <v>187.2</v>
      </c>
      <c r="BB183" s="4">
        <f t="shared" ref="BB183" si="41">AZ183/(AZ183-BA183)</f>
        <v>1.0665529010238908</v>
      </c>
      <c r="BC183" s="4">
        <f t="shared" ref="BC183" si="42">(AV183+AY183+BB183)/3</f>
        <v>1.0772221984061898</v>
      </c>
    </row>
    <row r="184" spans="1:55" x14ac:dyDescent="0.25">
      <c r="A184" s="1"/>
      <c r="E184">
        <v>2</v>
      </c>
      <c r="I184" s="12"/>
      <c r="T184">
        <f t="shared" si="30"/>
        <v>0</v>
      </c>
      <c r="U184" s="8"/>
      <c r="V184" s="8"/>
      <c r="W184" s="8"/>
      <c r="X184" s="8"/>
      <c r="Y184" s="12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55" x14ac:dyDescent="0.25">
      <c r="A185" s="1"/>
      <c r="E185">
        <v>3</v>
      </c>
      <c r="I185" s="12"/>
      <c r="T185">
        <f t="shared" si="30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5" x14ac:dyDescent="0.25">
      <c r="A186" s="1"/>
      <c r="E186">
        <v>4</v>
      </c>
      <c r="I186" s="12"/>
      <c r="T186">
        <f t="shared" si="30"/>
        <v>0</v>
      </c>
      <c r="U186" s="8"/>
      <c r="V186" s="8"/>
      <c r="W186" s="8"/>
      <c r="X186" s="8"/>
      <c r="Y186" s="12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55" x14ac:dyDescent="0.25">
      <c r="E187">
        <v>5</v>
      </c>
      <c r="F187">
        <v>102</v>
      </c>
      <c r="G187">
        <v>100</v>
      </c>
      <c r="H187">
        <v>20</v>
      </c>
      <c r="I187" s="12">
        <v>6</v>
      </c>
      <c r="J187">
        <v>0</v>
      </c>
      <c r="K187" s="10">
        <v>10</v>
      </c>
      <c r="L187">
        <v>3</v>
      </c>
      <c r="M187">
        <v>0</v>
      </c>
      <c r="N187">
        <v>10</v>
      </c>
      <c r="O187">
        <v>2</v>
      </c>
      <c r="P187">
        <v>0</v>
      </c>
      <c r="Q187">
        <v>2</v>
      </c>
      <c r="R187">
        <v>3</v>
      </c>
      <c r="S187">
        <v>3</v>
      </c>
      <c r="T187">
        <f t="shared" ref="T187:T202" si="43">SUM(O187:S187)</f>
        <v>10</v>
      </c>
      <c r="U187" s="8">
        <v>43</v>
      </c>
      <c r="V187" s="8">
        <v>7.9</v>
      </c>
      <c r="W187" s="8">
        <v>16</v>
      </c>
      <c r="X187" s="8">
        <v>4.0999999999999996</v>
      </c>
      <c r="Y187" s="12">
        <v>6.3</v>
      </c>
      <c r="Z187">
        <v>25</v>
      </c>
      <c r="AA187">
        <v>50</v>
      </c>
      <c r="AB187" s="4">
        <v>10</v>
      </c>
      <c r="AC187" s="4">
        <v>3.6</v>
      </c>
      <c r="AD187" s="3">
        <f>100-(100*(AB187-AC187)/AB187)</f>
        <v>36</v>
      </c>
      <c r="AE187" s="4">
        <v>10</v>
      </c>
      <c r="AF187" s="4">
        <v>3.3</v>
      </c>
      <c r="AG187" s="3">
        <f>100-(100*(AE187-AF187)/AE187)</f>
        <v>33</v>
      </c>
      <c r="AH187" s="4">
        <v>10</v>
      </c>
      <c r="AI187" s="4">
        <v>3.2</v>
      </c>
      <c r="AJ187" s="3">
        <f>100-(100*(AH187-AI187)/AH187)</f>
        <v>32</v>
      </c>
      <c r="AK187" s="4">
        <v>10</v>
      </c>
      <c r="AL187" s="4">
        <v>2.4</v>
      </c>
      <c r="AM187" s="3">
        <f>100-(100*(AK187-AL187)/AK187)</f>
        <v>24</v>
      </c>
      <c r="AN187" s="4">
        <v>10</v>
      </c>
      <c r="AO187" s="4">
        <v>2.2999999999999998</v>
      </c>
      <c r="AP187" s="3">
        <f>100-(100*(AN187-AO187)/AN187)</f>
        <v>23</v>
      </c>
      <c r="AQ187" s="4">
        <v>10</v>
      </c>
      <c r="AR187" s="4">
        <v>2.4</v>
      </c>
      <c r="AS187" s="3">
        <f>100-(100*(AQ187-AR187)/AQ187)</f>
        <v>24</v>
      </c>
    </row>
    <row r="188" spans="1:55" x14ac:dyDescent="0.25">
      <c r="E188">
        <v>6</v>
      </c>
      <c r="I188" s="12"/>
      <c r="K188" s="10"/>
      <c r="T188">
        <f t="shared" si="43"/>
        <v>0</v>
      </c>
      <c r="U188" s="8"/>
      <c r="V188" s="8"/>
      <c r="W188" s="8"/>
      <c r="X188" s="8"/>
      <c r="Y188" s="12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5" x14ac:dyDescent="0.25">
      <c r="E189">
        <v>7</v>
      </c>
      <c r="F189">
        <v>80</v>
      </c>
      <c r="G189">
        <v>90</v>
      </c>
      <c r="H189">
        <v>17</v>
      </c>
      <c r="I189" s="12">
        <v>4.2</v>
      </c>
      <c r="J189">
        <v>0</v>
      </c>
      <c r="K189" s="10">
        <v>7</v>
      </c>
      <c r="L189">
        <v>1</v>
      </c>
      <c r="M189">
        <v>0</v>
      </c>
      <c r="N189">
        <v>6</v>
      </c>
      <c r="O189">
        <v>3</v>
      </c>
      <c r="P189">
        <v>0</v>
      </c>
      <c r="Q189">
        <v>0</v>
      </c>
      <c r="R189">
        <v>2</v>
      </c>
      <c r="S189">
        <v>1</v>
      </c>
      <c r="T189">
        <f t="shared" si="43"/>
        <v>6</v>
      </c>
      <c r="U189" s="8">
        <v>42</v>
      </c>
      <c r="V189" s="8">
        <v>10.1</v>
      </c>
      <c r="W189" s="8">
        <v>11</v>
      </c>
      <c r="X189" s="8">
        <v>5.4</v>
      </c>
      <c r="Y189" s="12">
        <v>4.5999999999999996</v>
      </c>
      <c r="Z189">
        <v>40</v>
      </c>
      <c r="AA189">
        <v>10</v>
      </c>
      <c r="AB189" s="4">
        <v>10</v>
      </c>
      <c r="AC189" s="4">
        <v>3.5</v>
      </c>
      <c r="AD189" s="3">
        <f>100-(100*(AB189-AC189)/AB189)</f>
        <v>35</v>
      </c>
      <c r="AE189" s="4">
        <v>10</v>
      </c>
      <c r="AF189" s="4">
        <v>3</v>
      </c>
      <c r="AG189" s="3">
        <f>100-(100*(AE189-AF189)/AE189)</f>
        <v>30</v>
      </c>
      <c r="AH189" s="4">
        <v>10</v>
      </c>
      <c r="AI189" s="4">
        <v>2.9</v>
      </c>
      <c r="AJ189" s="3">
        <f>100-(100*(AH189-AI189)/AH189)</f>
        <v>29</v>
      </c>
      <c r="AK189" s="4">
        <v>10</v>
      </c>
      <c r="AL189" s="4">
        <v>3.8</v>
      </c>
      <c r="AM189" s="3">
        <f>100-(100*(AK189-AL189)/AK189)</f>
        <v>38</v>
      </c>
      <c r="AN189" s="4">
        <v>10</v>
      </c>
      <c r="AO189" s="4">
        <v>3.6</v>
      </c>
      <c r="AP189" s="3">
        <f>100-(100*(AN189-AO189)/AN189)</f>
        <v>36</v>
      </c>
      <c r="AQ189" s="4">
        <v>10</v>
      </c>
      <c r="AR189" s="4">
        <v>3.3</v>
      </c>
      <c r="AS189" s="3">
        <f>100-(100*(AQ189-AR189)/AQ189)</f>
        <v>33</v>
      </c>
    </row>
    <row r="190" spans="1:55" x14ac:dyDescent="0.25">
      <c r="E190">
        <v>8</v>
      </c>
      <c r="F190">
        <v>90</v>
      </c>
      <c r="G190">
        <v>80</v>
      </c>
      <c r="H190">
        <v>16</v>
      </c>
      <c r="I190" s="12">
        <v>4.5999999999999996</v>
      </c>
      <c r="J190">
        <v>0</v>
      </c>
      <c r="K190" s="10">
        <v>9</v>
      </c>
      <c r="L190">
        <v>6</v>
      </c>
      <c r="M190">
        <v>0</v>
      </c>
      <c r="N190">
        <v>9</v>
      </c>
      <c r="O190">
        <v>1</v>
      </c>
      <c r="P190">
        <v>3</v>
      </c>
      <c r="Q190">
        <v>0</v>
      </c>
      <c r="R190">
        <v>2</v>
      </c>
      <c r="S190">
        <v>3</v>
      </c>
      <c r="T190">
        <f t="shared" si="43"/>
        <v>9</v>
      </c>
      <c r="U190" s="8">
        <v>39</v>
      </c>
      <c r="V190" s="8">
        <v>6.8</v>
      </c>
      <c r="W190" s="8">
        <v>14</v>
      </c>
      <c r="X190" s="8">
        <v>5.6</v>
      </c>
      <c r="Y190" s="12">
        <f>3.9+1.1</f>
        <v>5</v>
      </c>
      <c r="Z190">
        <v>5</v>
      </c>
      <c r="AA190">
        <v>50</v>
      </c>
      <c r="AB190" s="4">
        <v>10</v>
      </c>
      <c r="AC190" s="4">
        <v>1.8</v>
      </c>
      <c r="AD190" s="3">
        <f>100-(100*(AB190-AC190)/AB190)</f>
        <v>18.000000000000014</v>
      </c>
      <c r="AE190" s="4">
        <v>10</v>
      </c>
      <c r="AF190" s="4">
        <v>1.2</v>
      </c>
      <c r="AG190" s="3">
        <f>100-(100*(AE190-AF190)/AE190)</f>
        <v>11.999999999999986</v>
      </c>
      <c r="AH190" s="4">
        <v>10</v>
      </c>
      <c r="AI190" s="4">
        <v>2.9</v>
      </c>
      <c r="AJ190" s="3">
        <f>100-(100*(AH190-AI190)/AH190)</f>
        <v>29</v>
      </c>
      <c r="AK190" s="4">
        <v>10</v>
      </c>
      <c r="AL190" s="4">
        <v>3.5</v>
      </c>
      <c r="AM190" s="3">
        <f>100-(100*(AK190-AL190)/AK190)</f>
        <v>35</v>
      </c>
      <c r="AN190" s="4">
        <v>10</v>
      </c>
      <c r="AO190" s="4">
        <v>3.3</v>
      </c>
      <c r="AP190" s="3">
        <f>100-(100*(AN190-AO190)/AN190)</f>
        <v>33</v>
      </c>
      <c r="AQ190" s="4">
        <v>10</v>
      </c>
      <c r="AR190" s="4">
        <v>3.5</v>
      </c>
      <c r="AS190" s="3">
        <f>100-(100*(AQ190-AR190)/AQ190)</f>
        <v>35</v>
      </c>
    </row>
    <row r="191" spans="1:55" x14ac:dyDescent="0.25">
      <c r="E191">
        <v>9</v>
      </c>
      <c r="F191">
        <v>130</v>
      </c>
      <c r="G191">
        <v>50</v>
      </c>
      <c r="H191">
        <v>13</v>
      </c>
      <c r="I191" s="12">
        <v>2.5</v>
      </c>
      <c r="J191">
        <v>0</v>
      </c>
      <c r="K191" s="10">
        <v>7</v>
      </c>
      <c r="L191">
        <v>5</v>
      </c>
      <c r="M191">
        <v>0</v>
      </c>
      <c r="N191">
        <v>7</v>
      </c>
      <c r="O191">
        <v>2</v>
      </c>
      <c r="P191">
        <v>0</v>
      </c>
      <c r="Q191">
        <v>0</v>
      </c>
      <c r="R191">
        <v>4</v>
      </c>
      <c r="S191">
        <v>1</v>
      </c>
      <c r="T191">
        <f t="shared" si="43"/>
        <v>7</v>
      </c>
      <c r="U191" s="8">
        <v>57</v>
      </c>
      <c r="V191" s="8">
        <v>6.6</v>
      </c>
      <c r="W191" s="8">
        <v>10</v>
      </c>
      <c r="X191" s="8">
        <v>3.6</v>
      </c>
      <c r="Y191" s="12">
        <v>4.9000000000000004</v>
      </c>
      <c r="Z191">
        <v>40</v>
      </c>
      <c r="AA191">
        <v>25</v>
      </c>
      <c r="AB191" s="4">
        <v>10</v>
      </c>
      <c r="AC191" s="4">
        <v>3.2</v>
      </c>
      <c r="AD191" s="3">
        <f>100-(100*(AB191-AC191)/AB191)</f>
        <v>32</v>
      </c>
      <c r="AE191" s="4">
        <v>10</v>
      </c>
      <c r="AF191" s="4">
        <v>2.8</v>
      </c>
      <c r="AG191" s="3">
        <f>100-(100*(AE191-AF191)/AE191)</f>
        <v>28</v>
      </c>
      <c r="AH191" s="4">
        <v>10</v>
      </c>
      <c r="AI191" s="4">
        <v>2.9</v>
      </c>
      <c r="AJ191" s="3">
        <f>100-(100*(AH191-AI191)/AH191)</f>
        <v>29</v>
      </c>
      <c r="AK191" s="4">
        <v>10</v>
      </c>
      <c r="AL191" s="4">
        <v>3.61</v>
      </c>
      <c r="AM191" s="3">
        <f>100-(100*(AK191-AL191)/AK191)</f>
        <v>36.1</v>
      </c>
      <c r="AN191" s="4">
        <v>10</v>
      </c>
      <c r="AO191" s="4">
        <v>3.4</v>
      </c>
      <c r="AP191" s="3">
        <f>100-(100*(AN191-AO191)/AN191)</f>
        <v>34</v>
      </c>
      <c r="AQ191" s="4">
        <v>10</v>
      </c>
      <c r="AR191" s="4">
        <v>3.5</v>
      </c>
      <c r="AS191" s="3">
        <f>100-(100*(AQ191-AR191)/AQ191)</f>
        <v>35</v>
      </c>
    </row>
    <row r="192" spans="1:55" x14ac:dyDescent="0.25">
      <c r="E192">
        <v>10</v>
      </c>
      <c r="I192" s="12"/>
      <c r="K192" s="10"/>
      <c r="T192">
        <f t="shared" si="43"/>
        <v>0</v>
      </c>
      <c r="U192" s="8"/>
      <c r="V192" s="8"/>
      <c r="W192" s="8"/>
      <c r="X192" s="8"/>
      <c r="Y192" s="12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45" x14ac:dyDescent="0.25">
      <c r="E193">
        <v>11</v>
      </c>
      <c r="F193">
        <v>63</v>
      </c>
      <c r="G193">
        <v>50</v>
      </c>
      <c r="H193">
        <v>16</v>
      </c>
      <c r="I193" s="12">
        <v>0.2</v>
      </c>
      <c r="J193">
        <v>0</v>
      </c>
      <c r="K193" s="10">
        <v>14</v>
      </c>
      <c r="L193">
        <v>9</v>
      </c>
      <c r="M193">
        <v>0</v>
      </c>
      <c r="N193">
        <v>3</v>
      </c>
      <c r="O193">
        <v>0</v>
      </c>
      <c r="P193">
        <v>0</v>
      </c>
      <c r="Q193">
        <v>0</v>
      </c>
      <c r="R193">
        <v>1</v>
      </c>
      <c r="S193">
        <v>2</v>
      </c>
      <c r="T193">
        <f t="shared" si="43"/>
        <v>3</v>
      </c>
      <c r="U193" s="8">
        <v>21</v>
      </c>
      <c r="V193" s="8">
        <v>3.3</v>
      </c>
      <c r="W193" s="8">
        <v>11</v>
      </c>
      <c r="X193" s="8">
        <v>3.4</v>
      </c>
      <c r="Y193" s="12">
        <v>0.4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5:45" x14ac:dyDescent="0.25">
      <c r="E194">
        <v>12</v>
      </c>
      <c r="I194" s="12"/>
      <c r="K194" s="10"/>
      <c r="T194">
        <f t="shared" si="43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13</v>
      </c>
      <c r="I195" s="12"/>
      <c r="K195" s="10"/>
      <c r="T195">
        <f t="shared" si="43"/>
        <v>0</v>
      </c>
      <c r="U195" s="8"/>
      <c r="V195" s="8"/>
      <c r="W195" s="8"/>
      <c r="X195" s="8"/>
      <c r="Y195" s="12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45" x14ac:dyDescent="0.25">
      <c r="E196">
        <v>14</v>
      </c>
      <c r="F196">
        <v>103</v>
      </c>
      <c r="G196">
        <v>55</v>
      </c>
      <c r="H196">
        <v>13</v>
      </c>
      <c r="I196" s="12">
        <v>1.5</v>
      </c>
      <c r="J196">
        <v>0</v>
      </c>
      <c r="K196" s="10">
        <v>5</v>
      </c>
      <c r="L196">
        <v>3</v>
      </c>
      <c r="M196">
        <v>0</v>
      </c>
      <c r="N196">
        <v>5</v>
      </c>
      <c r="O196">
        <v>1</v>
      </c>
      <c r="P196">
        <v>1</v>
      </c>
      <c r="Q196">
        <v>0</v>
      </c>
      <c r="R196">
        <v>2</v>
      </c>
      <c r="S196">
        <v>1</v>
      </c>
      <c r="T196">
        <f t="shared" si="43"/>
        <v>5</v>
      </c>
      <c r="U196" s="8">
        <v>35</v>
      </c>
      <c r="V196" s="8">
        <v>6.3</v>
      </c>
      <c r="W196" s="8">
        <v>15</v>
      </c>
      <c r="X196" s="8">
        <v>4.3</v>
      </c>
      <c r="Y196" s="12">
        <v>2.2000000000000002</v>
      </c>
      <c r="Z196">
        <v>20</v>
      </c>
      <c r="AA196">
        <v>40</v>
      </c>
      <c r="AB196" s="4">
        <v>10</v>
      </c>
      <c r="AC196" s="4">
        <v>4.2</v>
      </c>
      <c r="AD196" s="3">
        <f>100-(100*(AB196-AC196)/AB196)</f>
        <v>42</v>
      </c>
      <c r="AE196" s="4">
        <v>10</v>
      </c>
      <c r="AF196" s="4">
        <v>3.7</v>
      </c>
      <c r="AG196" s="3">
        <f>100-(100*(AE196-AF196)/AE196)</f>
        <v>37</v>
      </c>
      <c r="AH196" s="4">
        <v>10</v>
      </c>
      <c r="AI196" s="4">
        <v>3.8</v>
      </c>
      <c r="AJ196" s="3">
        <f>100-(100*(AH196-AI196)/AH196)</f>
        <v>38</v>
      </c>
      <c r="AK196" s="4">
        <v>10</v>
      </c>
      <c r="AL196" s="4">
        <v>3.8</v>
      </c>
      <c r="AM196" s="3">
        <f>100-(100*(AK196-AL196)/AK196)</f>
        <v>38</v>
      </c>
      <c r="AN196" s="4">
        <v>10</v>
      </c>
      <c r="AO196" s="4">
        <v>3.5</v>
      </c>
      <c r="AP196" s="3">
        <f>100-(100*(AN196-AO196)/AN196)</f>
        <v>35</v>
      </c>
      <c r="AQ196" s="4">
        <v>10</v>
      </c>
      <c r="AR196" s="4">
        <v>2.8</v>
      </c>
      <c r="AS196" s="3">
        <f>100-(100*(AQ196-AR196)/AQ196)</f>
        <v>28</v>
      </c>
    </row>
    <row r="197" spans="5:45" x14ac:dyDescent="0.25">
      <c r="E197">
        <v>15</v>
      </c>
      <c r="F197">
        <v>70</v>
      </c>
      <c r="G197">
        <v>54</v>
      </c>
      <c r="H197">
        <v>10</v>
      </c>
      <c r="I197" s="12">
        <v>2.2000000000000002</v>
      </c>
      <c r="J197">
        <v>1</v>
      </c>
      <c r="K197" s="10">
        <v>8</v>
      </c>
      <c r="L197">
        <v>4</v>
      </c>
      <c r="M197">
        <v>0</v>
      </c>
      <c r="N197">
        <v>7</v>
      </c>
      <c r="O197">
        <v>0</v>
      </c>
      <c r="P197">
        <v>0</v>
      </c>
      <c r="Q197">
        <v>1</v>
      </c>
      <c r="R197">
        <v>4</v>
      </c>
      <c r="S197">
        <v>2</v>
      </c>
      <c r="T197">
        <f t="shared" si="43"/>
        <v>7</v>
      </c>
      <c r="U197" s="8">
        <v>29</v>
      </c>
      <c r="V197" s="8">
        <v>6.8</v>
      </c>
      <c r="W197" s="8">
        <v>7</v>
      </c>
      <c r="X197" s="8">
        <v>4.3</v>
      </c>
      <c r="Y197" s="12">
        <v>2.5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45" x14ac:dyDescent="0.25">
      <c r="E198">
        <v>16</v>
      </c>
      <c r="F198">
        <v>69</v>
      </c>
      <c r="G198">
        <v>53</v>
      </c>
      <c r="H198">
        <v>8</v>
      </c>
      <c r="I198" s="12">
        <v>0.6</v>
      </c>
      <c r="J198">
        <v>1</v>
      </c>
      <c r="K198" s="10">
        <v>4</v>
      </c>
      <c r="L198">
        <v>5</v>
      </c>
      <c r="M198">
        <v>0</v>
      </c>
      <c r="N198">
        <v>4</v>
      </c>
      <c r="O198">
        <v>0</v>
      </c>
      <c r="P198">
        <v>0</v>
      </c>
      <c r="Q198">
        <v>0</v>
      </c>
      <c r="R198">
        <v>2</v>
      </c>
      <c r="S198">
        <v>2</v>
      </c>
      <c r="T198">
        <f t="shared" si="43"/>
        <v>4</v>
      </c>
      <c r="U198" s="8">
        <v>21</v>
      </c>
      <c r="V198" s="8">
        <v>5.2</v>
      </c>
      <c r="W198" s="8">
        <v>9</v>
      </c>
      <c r="X198" s="8">
        <v>2.8</v>
      </c>
      <c r="Y198" s="12">
        <v>4.9000000000000004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17</v>
      </c>
      <c r="I199" s="12"/>
      <c r="T199">
        <f t="shared" si="43"/>
        <v>0</v>
      </c>
      <c r="U199" s="8"/>
      <c r="V199" s="8"/>
      <c r="W199" s="8"/>
      <c r="X199" s="8"/>
      <c r="Y199" s="12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5:45" x14ac:dyDescent="0.25">
      <c r="E200">
        <v>18</v>
      </c>
      <c r="F200">
        <v>100</v>
      </c>
      <c r="G200">
        <v>53</v>
      </c>
      <c r="H200">
        <v>10</v>
      </c>
      <c r="I200" s="12">
        <v>1</v>
      </c>
      <c r="J200">
        <v>0</v>
      </c>
      <c r="K200">
        <v>3</v>
      </c>
      <c r="L200">
        <v>6</v>
      </c>
      <c r="M200">
        <v>0</v>
      </c>
      <c r="N200">
        <v>3</v>
      </c>
      <c r="O200">
        <v>0</v>
      </c>
      <c r="P200">
        <v>0</v>
      </c>
      <c r="Q200">
        <v>0</v>
      </c>
      <c r="R200">
        <v>2</v>
      </c>
      <c r="S200">
        <v>1</v>
      </c>
      <c r="T200">
        <f t="shared" si="43"/>
        <v>3</v>
      </c>
      <c r="U200" s="8">
        <v>16</v>
      </c>
      <c r="V200" s="8">
        <v>3.7</v>
      </c>
      <c r="W200" s="8">
        <v>7</v>
      </c>
      <c r="X200" s="8">
        <v>2.6</v>
      </c>
      <c r="Y200" s="12">
        <v>0.3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5:45" x14ac:dyDescent="0.25">
      <c r="E201">
        <v>19</v>
      </c>
      <c r="I201" s="12"/>
      <c r="T201">
        <f t="shared" si="43"/>
        <v>0</v>
      </c>
      <c r="U201" s="8"/>
      <c r="V201" s="8"/>
      <c r="W201" s="8"/>
      <c r="X201" s="8"/>
      <c r="Y201" s="12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5:45" x14ac:dyDescent="0.25">
      <c r="E202">
        <v>20</v>
      </c>
      <c r="I202" s="12"/>
      <c r="T202">
        <f t="shared" si="43"/>
        <v>0</v>
      </c>
      <c r="U202" s="8"/>
      <c r="V202" s="8"/>
      <c r="W202" s="8"/>
      <c r="X202" s="8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2"/>
  <sheetViews>
    <sheetView zoomScale="70" zoomScaleNormal="70" workbookViewId="0">
      <pane xSplit="5" ySplit="2" topLeftCell="AG30" activePane="bottomRight" state="frozen"/>
      <selection pane="topRight" activeCell="F1" sqref="F1"/>
      <selection pane="bottomLeft" activeCell="A2" sqref="A2"/>
      <selection pane="bottomRight" activeCell="BB210" sqref="BB210"/>
    </sheetView>
  </sheetViews>
  <sheetFormatPr defaultRowHeight="15" x14ac:dyDescent="0.25"/>
  <cols>
    <col min="1" max="1" width="9.7109375" bestFit="1" customWidth="1"/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2.57031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s="1">
        <v>42346</v>
      </c>
      <c r="B3" t="s">
        <v>34</v>
      </c>
      <c r="C3">
        <v>1</v>
      </c>
      <c r="D3">
        <v>8</v>
      </c>
      <c r="E3">
        <v>1</v>
      </c>
      <c r="F3">
        <v>79</v>
      </c>
      <c r="G3">
        <v>97</v>
      </c>
      <c r="H3">
        <v>27</v>
      </c>
      <c r="I3" s="12">
        <v>8.8000000000000007</v>
      </c>
      <c r="J3">
        <v>0</v>
      </c>
      <c r="K3">
        <v>27</v>
      </c>
      <c r="L3">
        <v>0</v>
      </c>
      <c r="M3">
        <v>0</v>
      </c>
      <c r="N3">
        <v>27</v>
      </c>
      <c r="O3">
        <v>0</v>
      </c>
      <c r="P3">
        <v>5</v>
      </c>
      <c r="Q3">
        <v>3</v>
      </c>
      <c r="R3">
        <v>1</v>
      </c>
      <c r="S3">
        <v>8</v>
      </c>
      <c r="T3">
        <f>SUM(O3:S3)</f>
        <v>17</v>
      </c>
      <c r="U3" s="8">
        <v>44</v>
      </c>
      <c r="V3" s="8">
        <v>6</v>
      </c>
      <c r="W3" s="8">
        <v>6</v>
      </c>
      <c r="X3" s="8">
        <v>5.8</v>
      </c>
      <c r="Y3" s="12">
        <v>8.8000000000000007</v>
      </c>
      <c r="Z3">
        <v>5</v>
      </c>
      <c r="AA3">
        <v>10</v>
      </c>
      <c r="AB3" s="3">
        <v>10.039899999999999</v>
      </c>
      <c r="AC3" s="3">
        <v>4.2634999999999996</v>
      </c>
      <c r="AD3" s="3">
        <f>100-(100*(AB3-AC3)/AB3)</f>
        <v>42.46556240600006</v>
      </c>
      <c r="AE3" s="3">
        <v>10.0785</v>
      </c>
      <c r="AF3" s="3">
        <v>3.9582000000000002</v>
      </c>
      <c r="AG3" s="3">
        <f>100-(100*(AE3-AF3)/AE3)</f>
        <v>39.273701443667214</v>
      </c>
      <c r="AH3" s="3">
        <v>10.0495</v>
      </c>
      <c r="AI3" s="3">
        <v>3.7326999999999999</v>
      </c>
      <c r="AJ3" s="3">
        <f>100-(100*(AH3-AI3)/AH3)</f>
        <v>37.143141449823368</v>
      </c>
      <c r="AK3" s="3">
        <v>10.006600000000001</v>
      </c>
      <c r="AL3" s="3">
        <v>4.4192999999999998</v>
      </c>
      <c r="AM3" s="3">
        <f>100-(100*(AK3-AL3)/AK3)</f>
        <v>44.163851857773857</v>
      </c>
      <c r="AN3" s="3">
        <v>10.0579</v>
      </c>
      <c r="AO3" s="3">
        <v>4.5654000000000003</v>
      </c>
      <c r="AP3" s="3">
        <f>100-(100*(AN3-AO3)/AN3)</f>
        <v>45.391185038626354</v>
      </c>
      <c r="AQ3" s="3">
        <v>10.0161</v>
      </c>
      <c r="AR3" s="3">
        <v>4.4043999999999999</v>
      </c>
      <c r="AS3" s="3">
        <f>100-(100*(AQ3-AR3)/AQ3)</f>
        <v>43.973203142939873</v>
      </c>
      <c r="AT3" s="8">
        <v>3000</v>
      </c>
      <c r="AU3" s="8">
        <v>370.9</v>
      </c>
      <c r="AV3" s="4">
        <f t="shared" ref="AV3" si="0">AT3/(AT3-AU3)</f>
        <v>1.141074892548781</v>
      </c>
      <c r="AW3" s="8">
        <v>3000.2</v>
      </c>
      <c r="AX3" s="8">
        <v>367.6</v>
      </c>
      <c r="AY3" s="4">
        <f t="shared" ref="AY3" si="1">AW3/(AW3-AX3)</f>
        <v>1.1396338220770341</v>
      </c>
      <c r="AZ3" s="8">
        <v>3000.1</v>
      </c>
      <c r="BA3" s="9">
        <v>352.4</v>
      </c>
      <c r="BB3" s="4">
        <f t="shared" ref="BB3:BC3" si="2">AZ3/(AZ3-BA3)</f>
        <v>1.1330966499225743</v>
      </c>
      <c r="BC3" s="4">
        <f t="shared" si="2"/>
        <v>1.0032257427019626</v>
      </c>
    </row>
    <row r="4" spans="1:55" x14ac:dyDescent="0.25">
      <c r="E4">
        <v>2</v>
      </c>
      <c r="F4">
        <v>89</v>
      </c>
      <c r="G4">
        <v>90</v>
      </c>
      <c r="H4">
        <v>25</v>
      </c>
      <c r="I4" s="12">
        <v>7</v>
      </c>
      <c r="J4">
        <v>0</v>
      </c>
      <c r="K4">
        <v>14</v>
      </c>
      <c r="L4">
        <v>0</v>
      </c>
      <c r="M4">
        <v>0</v>
      </c>
      <c r="N4">
        <v>14</v>
      </c>
      <c r="O4">
        <v>1</v>
      </c>
      <c r="P4">
        <v>6</v>
      </c>
      <c r="Q4">
        <v>0</v>
      </c>
      <c r="R4">
        <v>0</v>
      </c>
      <c r="S4">
        <v>7</v>
      </c>
      <c r="T4">
        <f t="shared" ref="T4:T64" si="3">SUM(O4:S4)</f>
        <v>14</v>
      </c>
      <c r="U4" s="8">
        <v>50</v>
      </c>
      <c r="V4" s="8">
        <v>6.3</v>
      </c>
      <c r="W4" s="8">
        <v>10</v>
      </c>
      <c r="X4" s="8">
        <v>3.7</v>
      </c>
      <c r="Y4" s="12">
        <v>7.1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E5">
        <v>3</v>
      </c>
      <c r="F5">
        <v>65</v>
      </c>
      <c r="G5">
        <v>67</v>
      </c>
      <c r="H5">
        <v>19</v>
      </c>
      <c r="I5" s="12">
        <v>6.45</v>
      </c>
      <c r="J5">
        <v>0</v>
      </c>
      <c r="K5">
        <v>15</v>
      </c>
      <c r="L5">
        <v>0</v>
      </c>
      <c r="M5">
        <v>0</v>
      </c>
      <c r="N5">
        <v>15</v>
      </c>
      <c r="O5">
        <v>2</v>
      </c>
      <c r="P5">
        <v>7</v>
      </c>
      <c r="Q5">
        <v>0</v>
      </c>
      <c r="R5">
        <v>0</v>
      </c>
      <c r="S5">
        <v>6</v>
      </c>
      <c r="T5">
        <f t="shared" si="3"/>
        <v>15</v>
      </c>
      <c r="U5" s="8">
        <v>38</v>
      </c>
      <c r="V5" s="8">
        <v>7.2</v>
      </c>
      <c r="W5" s="8">
        <v>8</v>
      </c>
      <c r="X5" s="8">
        <v>5.4</v>
      </c>
      <c r="Y5" s="12">
        <v>6.1</v>
      </c>
      <c r="Z5">
        <v>5</v>
      </c>
      <c r="AA5">
        <v>10</v>
      </c>
      <c r="AB5" s="3">
        <v>10.078900000000001</v>
      </c>
      <c r="AC5" s="3">
        <v>4.3506</v>
      </c>
      <c r="AD5" s="3">
        <f>100-(100*(AB5-AC5)/AB5)</f>
        <v>43.165424798341093</v>
      </c>
      <c r="AE5" s="3">
        <v>10.079000000000001</v>
      </c>
      <c r="AF5" s="3">
        <v>3.9171999999999998</v>
      </c>
      <c r="AG5" s="3">
        <f>100-(100*(AE5-AF5)/AE5)</f>
        <v>38.864966762575641</v>
      </c>
      <c r="AH5" s="3">
        <v>10.0708</v>
      </c>
      <c r="AI5" s="3">
        <v>3.9274</v>
      </c>
      <c r="AJ5" s="3">
        <f>100-(100*(AH5-AI5)/AH5)</f>
        <v>38.997894904079132</v>
      </c>
      <c r="AK5" s="3">
        <v>10.0307</v>
      </c>
      <c r="AL5" s="3">
        <v>4.7472000000000003</v>
      </c>
      <c r="AM5" s="3">
        <f>100-(100*(AK5-AL5)/AK5)</f>
        <v>47.326707009480899</v>
      </c>
      <c r="AN5" s="3">
        <v>10.0177</v>
      </c>
      <c r="AO5" s="3">
        <v>4.7023999999999999</v>
      </c>
      <c r="AP5" s="3">
        <f>100-(100*(AN5-AO5)/AN5)</f>
        <v>46.940914581191294</v>
      </c>
      <c r="AQ5" s="3">
        <v>10.098599999999999</v>
      </c>
      <c r="AR5" s="3">
        <v>4.6772</v>
      </c>
      <c r="AS5" s="3">
        <f>100-(100*(AQ5-AR5)/AQ5)</f>
        <v>46.315330837937928</v>
      </c>
    </row>
    <row r="6" spans="1:55" x14ac:dyDescent="0.25">
      <c r="E6">
        <v>4</v>
      </c>
      <c r="F6">
        <v>78</v>
      </c>
      <c r="G6">
        <v>89</v>
      </c>
      <c r="H6">
        <v>16</v>
      </c>
      <c r="I6" s="12">
        <v>8.75</v>
      </c>
      <c r="J6">
        <v>0</v>
      </c>
      <c r="K6">
        <v>21</v>
      </c>
      <c r="L6">
        <v>0</v>
      </c>
      <c r="M6">
        <v>0</v>
      </c>
      <c r="N6">
        <v>21</v>
      </c>
      <c r="O6">
        <v>3</v>
      </c>
      <c r="P6">
        <v>2</v>
      </c>
      <c r="Q6">
        <v>3</v>
      </c>
      <c r="R6">
        <v>0</v>
      </c>
      <c r="S6">
        <v>13</v>
      </c>
      <c r="T6">
        <f t="shared" si="3"/>
        <v>21</v>
      </c>
      <c r="U6" s="8">
        <v>41</v>
      </c>
      <c r="V6" s="8">
        <v>8</v>
      </c>
      <c r="W6" s="8">
        <v>6.5</v>
      </c>
      <c r="X6" s="8">
        <v>3.1</v>
      </c>
      <c r="Y6" s="12">
        <v>8.9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55" x14ac:dyDescent="0.25">
      <c r="E7">
        <v>5</v>
      </c>
      <c r="F7">
        <v>87</v>
      </c>
      <c r="G7">
        <v>90</v>
      </c>
      <c r="H7">
        <v>14</v>
      </c>
      <c r="I7" s="12">
        <v>8.3000000000000007</v>
      </c>
      <c r="J7">
        <v>0</v>
      </c>
      <c r="K7">
        <v>14</v>
      </c>
      <c r="L7">
        <v>0</v>
      </c>
      <c r="M7">
        <v>0</v>
      </c>
      <c r="N7">
        <v>14</v>
      </c>
      <c r="O7">
        <v>2</v>
      </c>
      <c r="P7">
        <v>7</v>
      </c>
      <c r="Q7">
        <v>1</v>
      </c>
      <c r="R7">
        <v>0</v>
      </c>
      <c r="S7">
        <v>4</v>
      </c>
      <c r="T7">
        <f t="shared" si="3"/>
        <v>14</v>
      </c>
      <c r="U7" s="8">
        <v>40</v>
      </c>
      <c r="V7" s="8">
        <v>9.1</v>
      </c>
      <c r="W7" s="8">
        <v>15</v>
      </c>
      <c r="X7" s="8">
        <v>3.6</v>
      </c>
      <c r="Y7" s="12">
        <v>8.5</v>
      </c>
      <c r="Z7">
        <v>5</v>
      </c>
      <c r="AA7">
        <v>10</v>
      </c>
      <c r="AB7" s="3">
        <v>10.021100000000001</v>
      </c>
      <c r="AC7" s="3">
        <v>4.2777000000000003</v>
      </c>
      <c r="AD7" s="3">
        <f>100-(100*(AB7-AC7)/AB7)</f>
        <v>42.686930576483618</v>
      </c>
      <c r="AE7" s="3">
        <v>10.0748</v>
      </c>
      <c r="AF7" s="3">
        <v>3.5701999999999998</v>
      </c>
      <c r="AG7" s="3">
        <f>100-(100*(AE7-AF7)/AE7)</f>
        <v>35.436931750506204</v>
      </c>
      <c r="AH7" s="3">
        <v>10.0197</v>
      </c>
      <c r="AI7" s="3">
        <v>3.1052</v>
      </c>
      <c r="AJ7" s="3">
        <f>100-(100*(AH7-AI7)/AH7)</f>
        <v>30.990947832769436</v>
      </c>
      <c r="AK7" s="3">
        <v>10.0603</v>
      </c>
      <c r="AL7" s="3">
        <v>4.4016999999999999</v>
      </c>
      <c r="AM7" s="3">
        <f>100-(100*(AK7-AL7)/AK7)</f>
        <v>43.753168394580676</v>
      </c>
      <c r="AN7" s="3">
        <v>10.0289</v>
      </c>
      <c r="AO7" s="3">
        <v>4.4779999999999998</v>
      </c>
      <c r="AP7" s="3">
        <f>100-(100*(AN7-AO7)/AN7)</f>
        <v>44.650958729272404</v>
      </c>
      <c r="AQ7" s="3">
        <v>10.018700000000001</v>
      </c>
      <c r="AR7" s="3">
        <v>4.4394999999999998</v>
      </c>
      <c r="AS7" s="3">
        <f>100-(100*(AQ7-AR7)/AQ7)</f>
        <v>44.312136305109441</v>
      </c>
    </row>
    <row r="8" spans="1:55" x14ac:dyDescent="0.25">
      <c r="E8">
        <v>6</v>
      </c>
      <c r="I8" s="12">
        <f>6.1+4.75</f>
        <v>10.85</v>
      </c>
      <c r="J8">
        <v>0</v>
      </c>
      <c r="T8">
        <f t="shared" si="3"/>
        <v>0</v>
      </c>
      <c r="U8" s="8"/>
      <c r="V8" s="8"/>
      <c r="W8" s="8"/>
      <c r="X8" s="8"/>
      <c r="Y8" s="12">
        <f>4.23+6.68</f>
        <v>10.91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E9">
        <v>7</v>
      </c>
      <c r="I9" s="12">
        <v>6.4</v>
      </c>
      <c r="J9">
        <v>0</v>
      </c>
      <c r="T9">
        <f t="shared" si="3"/>
        <v>0</v>
      </c>
      <c r="U9" s="8"/>
      <c r="V9" s="8"/>
      <c r="W9" s="8"/>
      <c r="X9" s="8"/>
      <c r="Y9" s="12">
        <v>6.4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5" x14ac:dyDescent="0.25">
      <c r="E10">
        <v>8</v>
      </c>
      <c r="I10" s="12">
        <f>8+3.2</f>
        <v>11.2</v>
      </c>
      <c r="J10">
        <v>0</v>
      </c>
      <c r="T10">
        <f t="shared" si="3"/>
        <v>0</v>
      </c>
      <c r="U10" s="8"/>
      <c r="V10" s="8"/>
      <c r="W10" s="8"/>
      <c r="X10" s="8"/>
      <c r="Y10" s="12">
        <f>3.95+7.1</f>
        <v>11.05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E11">
        <v>9</v>
      </c>
      <c r="I11" s="12">
        <f>5.4+4.65</f>
        <v>10.050000000000001</v>
      </c>
      <c r="J11">
        <v>0</v>
      </c>
      <c r="T11">
        <f t="shared" si="3"/>
        <v>0</v>
      </c>
      <c r="U11" s="8"/>
      <c r="V11" s="8"/>
      <c r="W11" s="8"/>
      <c r="X11" s="8"/>
      <c r="Y11" s="12">
        <v>10.4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E12">
        <v>10</v>
      </c>
      <c r="I12" s="12">
        <v>5.85</v>
      </c>
      <c r="J12">
        <v>0</v>
      </c>
      <c r="T12">
        <f t="shared" si="3"/>
        <v>0</v>
      </c>
      <c r="U12" s="8"/>
      <c r="V12" s="8"/>
      <c r="W12" s="8"/>
      <c r="X12" s="8"/>
      <c r="Y12" s="12">
        <v>5.8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55" x14ac:dyDescent="0.25">
      <c r="E13">
        <v>11</v>
      </c>
      <c r="F13">
        <v>58</v>
      </c>
      <c r="G13">
        <v>87</v>
      </c>
      <c r="H13">
        <v>18</v>
      </c>
      <c r="I13" s="12">
        <v>6.65</v>
      </c>
      <c r="J13">
        <v>0</v>
      </c>
      <c r="K13">
        <v>18</v>
      </c>
      <c r="L13">
        <v>0</v>
      </c>
      <c r="M13">
        <v>0</v>
      </c>
      <c r="N13">
        <v>18</v>
      </c>
      <c r="O13">
        <v>0</v>
      </c>
      <c r="P13">
        <v>11</v>
      </c>
      <c r="Q13">
        <v>2</v>
      </c>
      <c r="R13">
        <v>0</v>
      </c>
      <c r="S13">
        <v>5</v>
      </c>
      <c r="T13">
        <f t="shared" si="3"/>
        <v>18</v>
      </c>
      <c r="U13" s="8">
        <v>35</v>
      </c>
      <c r="V13" s="8">
        <v>6.9</v>
      </c>
      <c r="W13" s="8">
        <v>13</v>
      </c>
      <c r="X13" s="8">
        <v>5.2</v>
      </c>
      <c r="Y13" s="12">
        <v>7.5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E14">
        <v>12</v>
      </c>
      <c r="F14">
        <v>70</v>
      </c>
      <c r="G14">
        <v>67</v>
      </c>
      <c r="H14">
        <v>10</v>
      </c>
      <c r="I14" s="12">
        <v>7.75</v>
      </c>
      <c r="J14">
        <v>0</v>
      </c>
      <c r="K14">
        <v>12</v>
      </c>
      <c r="L14">
        <v>1</v>
      </c>
      <c r="M14">
        <v>0</v>
      </c>
      <c r="N14">
        <v>10</v>
      </c>
      <c r="O14">
        <v>1</v>
      </c>
      <c r="P14">
        <v>4</v>
      </c>
      <c r="Q14">
        <v>2</v>
      </c>
      <c r="R14">
        <v>0</v>
      </c>
      <c r="S14">
        <v>3</v>
      </c>
      <c r="T14" s="10">
        <f t="shared" si="3"/>
        <v>10</v>
      </c>
      <c r="U14" s="8">
        <v>35.5</v>
      </c>
      <c r="V14" s="8">
        <v>6.8</v>
      </c>
      <c r="W14" s="8">
        <v>9.5</v>
      </c>
      <c r="X14" s="8">
        <v>3.7</v>
      </c>
      <c r="Y14" s="12">
        <v>7</v>
      </c>
      <c r="Z14">
        <v>10</v>
      </c>
      <c r="AA14">
        <v>10</v>
      </c>
      <c r="AB14" s="3">
        <v>10.0336</v>
      </c>
      <c r="AC14" s="3">
        <v>4.6093000000000002</v>
      </c>
      <c r="AD14" s="3">
        <f>100-(100*(AB14-AC14)/AB14)</f>
        <v>45.938646148939569</v>
      </c>
      <c r="AE14" s="3">
        <v>10.09</v>
      </c>
      <c r="AF14" s="3">
        <v>4.5061</v>
      </c>
      <c r="AG14" s="3">
        <f>100-(100*(AE14-AF14)/AE14)</f>
        <v>44.659068384539147</v>
      </c>
      <c r="AH14" s="3">
        <v>10.0067</v>
      </c>
      <c r="AI14" s="3">
        <v>4.1694000000000004</v>
      </c>
      <c r="AJ14" s="3">
        <f>100-(100*(AH14-AI14)/AH14)</f>
        <v>41.666083723904983</v>
      </c>
      <c r="AK14" s="3">
        <v>10.0153</v>
      </c>
      <c r="AL14" s="3">
        <v>4.3063000000000002</v>
      </c>
      <c r="AM14" s="3">
        <f>100-(100*(AK14-AL14)/AK14)</f>
        <v>42.997214262178865</v>
      </c>
      <c r="AN14" s="3">
        <v>10.0913</v>
      </c>
      <c r="AO14" s="3">
        <v>4.3230000000000004</v>
      </c>
      <c r="AP14" s="3">
        <f>100-(100*(AN14-AO14)/AN14)</f>
        <v>42.83888101632099</v>
      </c>
      <c r="AQ14" s="3">
        <v>10.0022</v>
      </c>
      <c r="AR14" s="3">
        <v>3.9735</v>
      </c>
      <c r="AS14" s="3">
        <f>100-(100*(AQ14-AR14)/AQ14)</f>
        <v>39.726260222750987</v>
      </c>
    </row>
    <row r="15" spans="1:55" x14ac:dyDescent="0.25">
      <c r="E15">
        <v>13</v>
      </c>
      <c r="I15" s="12">
        <f>4.9+4.5</f>
        <v>9.4</v>
      </c>
      <c r="J15">
        <v>1</v>
      </c>
      <c r="T15">
        <f t="shared" si="3"/>
        <v>0</v>
      </c>
      <c r="U15" s="8"/>
      <c r="V15" s="8"/>
      <c r="W15" s="8"/>
      <c r="X15" s="8"/>
      <c r="Y15" s="12">
        <v>9.9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55" x14ac:dyDescent="0.25">
      <c r="E16">
        <v>14</v>
      </c>
      <c r="I16" s="12">
        <v>7.75</v>
      </c>
      <c r="J16">
        <v>1</v>
      </c>
      <c r="T16">
        <f t="shared" si="3"/>
        <v>0</v>
      </c>
      <c r="U16" s="8"/>
      <c r="V16" s="8"/>
      <c r="W16" s="8"/>
      <c r="X16" s="8"/>
      <c r="Y16" s="12">
        <v>7.7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5" x14ac:dyDescent="0.25">
      <c r="E17">
        <v>15</v>
      </c>
      <c r="F17">
        <v>87</v>
      </c>
      <c r="G17">
        <v>94</v>
      </c>
      <c r="H17">
        <v>22</v>
      </c>
      <c r="I17" s="12">
        <v>13.1</v>
      </c>
      <c r="J17">
        <v>0</v>
      </c>
      <c r="K17">
        <v>23</v>
      </c>
      <c r="L17">
        <v>0</v>
      </c>
      <c r="M17">
        <v>0</v>
      </c>
      <c r="N17">
        <v>23</v>
      </c>
      <c r="O17">
        <v>0</v>
      </c>
      <c r="P17">
        <v>12</v>
      </c>
      <c r="Q17">
        <v>3</v>
      </c>
      <c r="R17">
        <v>2</v>
      </c>
      <c r="S17">
        <v>6</v>
      </c>
      <c r="T17">
        <f t="shared" si="3"/>
        <v>23</v>
      </c>
      <c r="U17" s="8">
        <v>40</v>
      </c>
      <c r="V17" s="8">
        <v>7.3</v>
      </c>
      <c r="W17" s="8">
        <v>16</v>
      </c>
      <c r="X17" s="8">
        <v>4.3</v>
      </c>
      <c r="Y17" s="12">
        <v>13.6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5" x14ac:dyDescent="0.25">
      <c r="E18">
        <v>16</v>
      </c>
      <c r="I18" s="12"/>
      <c r="T18">
        <f t="shared" si="3"/>
        <v>0</v>
      </c>
      <c r="U18" s="8"/>
      <c r="V18" s="8"/>
      <c r="W18" s="8"/>
      <c r="X18" s="8"/>
      <c r="Y18" s="1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55" x14ac:dyDescent="0.25">
      <c r="E19">
        <v>17</v>
      </c>
      <c r="F19">
        <v>36</v>
      </c>
      <c r="G19">
        <v>80</v>
      </c>
      <c r="H19">
        <v>10</v>
      </c>
      <c r="I19" s="12">
        <v>6.3</v>
      </c>
      <c r="J19">
        <v>0</v>
      </c>
      <c r="K19">
        <v>20</v>
      </c>
      <c r="L19">
        <v>0</v>
      </c>
      <c r="M19">
        <f>2+1</f>
        <v>3</v>
      </c>
      <c r="N19">
        <v>20</v>
      </c>
      <c r="O19">
        <v>0</v>
      </c>
      <c r="P19">
        <v>8</v>
      </c>
      <c r="Q19">
        <v>0</v>
      </c>
      <c r="R19">
        <v>1</v>
      </c>
      <c r="S19">
        <v>11</v>
      </c>
      <c r="T19">
        <f t="shared" si="3"/>
        <v>20</v>
      </c>
      <c r="U19" s="8">
        <v>32</v>
      </c>
      <c r="V19" s="8">
        <v>6.1</v>
      </c>
      <c r="W19" s="8">
        <v>6</v>
      </c>
      <c r="X19" s="8">
        <v>3.1</v>
      </c>
      <c r="Y19" s="12">
        <v>6.3</v>
      </c>
      <c r="Z19">
        <v>20</v>
      </c>
      <c r="AA19">
        <v>5</v>
      </c>
      <c r="AB19" s="3">
        <v>10.0532</v>
      </c>
      <c r="AC19" s="3">
        <v>3.9786000000000001</v>
      </c>
      <c r="AD19" s="3">
        <f>100-(100*(AB19-AC19)/AB19)</f>
        <v>39.575458560458358</v>
      </c>
      <c r="AE19" s="3">
        <v>10.026199999999999</v>
      </c>
      <c r="AF19" s="3">
        <v>3.9464000000000001</v>
      </c>
      <c r="AG19" s="3">
        <f>100-(100*(AE19-AF19)/AE19)</f>
        <v>39.360874508786985</v>
      </c>
      <c r="AH19" s="3">
        <v>10.085800000000001</v>
      </c>
      <c r="AI19" s="3">
        <v>3.7987000000000002</v>
      </c>
      <c r="AJ19" s="3">
        <f>100-(100*(AH19-AI19)/AH19)</f>
        <v>37.663844216621392</v>
      </c>
      <c r="AK19" s="3">
        <v>10.0496</v>
      </c>
      <c r="AL19" s="3">
        <v>4.4654999999999996</v>
      </c>
      <c r="AM19" s="3">
        <f>100-(100*(AK19-AL19)/AK19)</f>
        <v>44.43460436236267</v>
      </c>
      <c r="AN19" s="3">
        <v>6.9950000000000001</v>
      </c>
      <c r="AO19" s="3">
        <v>3.1796000000000002</v>
      </c>
      <c r="AP19" s="3">
        <f>100-(100*(AN19-AO19)/AN19)</f>
        <v>45.455325232308795</v>
      </c>
      <c r="AQ19" s="3">
        <v>8.3778000000000006</v>
      </c>
      <c r="AR19" s="3">
        <v>3.8612000000000002</v>
      </c>
      <c r="AS19" s="3">
        <f>100-(100*(AQ19-AR19)/AQ19)</f>
        <v>46.0884719138676</v>
      </c>
    </row>
    <row r="20" spans="1:55" x14ac:dyDescent="0.25">
      <c r="E20">
        <v>18</v>
      </c>
      <c r="I20" s="12">
        <v>2.6</v>
      </c>
      <c r="J20">
        <v>0</v>
      </c>
      <c r="T20">
        <f t="shared" si="3"/>
        <v>0</v>
      </c>
      <c r="U20" s="8"/>
      <c r="V20" s="8"/>
      <c r="W20" s="8"/>
      <c r="X20" s="8"/>
      <c r="Y20" s="12">
        <v>2.6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5" x14ac:dyDescent="0.25">
      <c r="E21">
        <v>19</v>
      </c>
      <c r="F21">
        <v>70</v>
      </c>
      <c r="G21">
        <v>109</v>
      </c>
      <c r="H21">
        <v>24</v>
      </c>
      <c r="I21" s="12">
        <v>10.5</v>
      </c>
      <c r="J21">
        <v>0</v>
      </c>
      <c r="K21">
        <v>16</v>
      </c>
      <c r="L21">
        <v>1</v>
      </c>
      <c r="M21">
        <v>0</v>
      </c>
      <c r="N21">
        <v>16</v>
      </c>
      <c r="O21">
        <v>1</v>
      </c>
      <c r="P21">
        <v>2</v>
      </c>
      <c r="Q21">
        <v>0</v>
      </c>
      <c r="R21">
        <v>0</v>
      </c>
      <c r="S21">
        <v>13</v>
      </c>
      <c r="T21">
        <f t="shared" si="3"/>
        <v>16</v>
      </c>
      <c r="U21" s="8">
        <v>45</v>
      </c>
      <c r="V21" s="8">
        <v>7.8</v>
      </c>
      <c r="W21" s="8">
        <v>13</v>
      </c>
      <c r="X21" s="8">
        <v>7.2</v>
      </c>
      <c r="Y21" s="12">
        <v>10.9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55" x14ac:dyDescent="0.25">
      <c r="E22">
        <v>20</v>
      </c>
      <c r="I22" s="12"/>
      <c r="T22">
        <f t="shared" si="3"/>
        <v>0</v>
      </c>
      <c r="U22" s="8"/>
      <c r="V22" s="8"/>
      <c r="W22" s="8"/>
      <c r="X22" s="8"/>
      <c r="Y22" s="1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55" x14ac:dyDescent="0.25">
      <c r="A23" t="s">
        <v>61</v>
      </c>
      <c r="B23" t="s">
        <v>37</v>
      </c>
      <c r="C23">
        <v>1</v>
      </c>
      <c r="D23">
        <v>8</v>
      </c>
      <c r="E23">
        <v>1</v>
      </c>
      <c r="F23">
        <v>5</v>
      </c>
      <c r="G23">
        <v>30</v>
      </c>
      <c r="H23">
        <v>6</v>
      </c>
      <c r="I23" s="12">
        <v>0.1</v>
      </c>
      <c r="J23">
        <v>0</v>
      </c>
      <c r="K23">
        <v>3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3</v>
      </c>
      <c r="S23">
        <v>0</v>
      </c>
      <c r="T23">
        <f t="shared" si="3"/>
        <v>3</v>
      </c>
      <c r="U23" s="8">
        <v>18</v>
      </c>
      <c r="V23" s="8">
        <v>4.2</v>
      </c>
      <c r="W23" s="8">
        <v>7</v>
      </c>
      <c r="X23" s="8">
        <v>3.6</v>
      </c>
      <c r="Y23" s="12">
        <v>0.25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>
        <v>3000.1</v>
      </c>
      <c r="AU23">
        <v>203.7</v>
      </c>
      <c r="AV23" s="4">
        <f t="shared" ref="AV23" si="4">AT23/(AT23-AU23)</f>
        <v>1.0728436561293091</v>
      </c>
      <c r="AW23">
        <v>3000.2</v>
      </c>
      <c r="AX23">
        <v>263.2</v>
      </c>
      <c r="AY23" s="4">
        <f t="shared" ref="AY23" si="5">AW23/(AW23-AX23)</f>
        <v>1.0961636828644501</v>
      </c>
      <c r="AZ23">
        <v>3000</v>
      </c>
      <c r="BA23">
        <v>248.7</v>
      </c>
      <c r="BB23" s="4">
        <f t="shared" ref="BB23:BC23" si="6">AZ23/(AZ23-BA23)</f>
        <v>1.0903936321011884</v>
      </c>
      <c r="BC23" s="4">
        <f t="shared" si="6"/>
        <v>1.0044036806491308</v>
      </c>
    </row>
    <row r="24" spans="1:55" x14ac:dyDescent="0.25">
      <c r="E24">
        <v>2</v>
      </c>
      <c r="F24">
        <v>82</v>
      </c>
      <c r="G24">
        <v>73</v>
      </c>
      <c r="H24">
        <v>6</v>
      </c>
      <c r="I24" s="12">
        <v>1.7</v>
      </c>
      <c r="J24">
        <v>0</v>
      </c>
      <c r="K24" s="10">
        <v>8</v>
      </c>
      <c r="L24">
        <v>5</v>
      </c>
      <c r="M24">
        <v>0</v>
      </c>
      <c r="N24">
        <v>7</v>
      </c>
      <c r="O24">
        <v>0</v>
      </c>
      <c r="P24">
        <v>0</v>
      </c>
      <c r="Q24">
        <v>0</v>
      </c>
      <c r="R24">
        <v>0</v>
      </c>
      <c r="S24">
        <v>7</v>
      </c>
      <c r="T24">
        <f t="shared" si="3"/>
        <v>7</v>
      </c>
      <c r="U24" s="8">
        <v>36</v>
      </c>
      <c r="V24" s="8">
        <v>5.8</v>
      </c>
      <c r="W24" s="8">
        <v>9</v>
      </c>
      <c r="X24" s="8">
        <v>3.7</v>
      </c>
      <c r="Y24" s="12">
        <v>2.2000000000000002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5" x14ac:dyDescent="0.25">
      <c r="E25">
        <v>3</v>
      </c>
      <c r="F25">
        <v>115</v>
      </c>
      <c r="G25">
        <v>100</v>
      </c>
      <c r="H25">
        <v>8</v>
      </c>
      <c r="I25" s="12">
        <v>2.9</v>
      </c>
      <c r="J25">
        <v>1</v>
      </c>
      <c r="K25" s="10">
        <v>10</v>
      </c>
      <c r="L25">
        <v>4</v>
      </c>
      <c r="M25">
        <v>0</v>
      </c>
      <c r="N25">
        <v>10</v>
      </c>
      <c r="O25">
        <v>1</v>
      </c>
      <c r="P25">
        <v>2</v>
      </c>
      <c r="Q25">
        <v>0</v>
      </c>
      <c r="R25">
        <v>0</v>
      </c>
      <c r="S25">
        <v>7</v>
      </c>
      <c r="T25">
        <f t="shared" si="3"/>
        <v>10</v>
      </c>
      <c r="U25" s="8">
        <v>45</v>
      </c>
      <c r="V25" s="8">
        <v>5.4</v>
      </c>
      <c r="W25" s="8">
        <v>10</v>
      </c>
      <c r="X25" s="8">
        <v>3.7</v>
      </c>
      <c r="Y25" s="12">
        <v>3.6</v>
      </c>
      <c r="Z25">
        <v>30</v>
      </c>
      <c r="AA25">
        <v>10</v>
      </c>
      <c r="AB25" s="4">
        <v>10</v>
      </c>
      <c r="AC25" s="4">
        <v>4.2</v>
      </c>
      <c r="AD25" s="3">
        <f>100-(100*(AB25-AC25)/AB25)</f>
        <v>42</v>
      </c>
      <c r="AE25" s="4">
        <v>10</v>
      </c>
      <c r="AF25" s="4">
        <v>3.7</v>
      </c>
      <c r="AG25" s="3">
        <f>100-(100*(AE25-AF25)/AE25)</f>
        <v>37</v>
      </c>
      <c r="AH25" s="4">
        <v>10</v>
      </c>
      <c r="AI25" s="4">
        <v>3.3</v>
      </c>
      <c r="AJ25" s="3">
        <f>100-(100*(AH25-AI25)/AH25)</f>
        <v>33</v>
      </c>
      <c r="AK25" s="4">
        <v>10.1</v>
      </c>
      <c r="AL25" s="4">
        <v>3.1</v>
      </c>
      <c r="AM25" s="3">
        <f>100-(100*(AK25-AL25)/AK25)</f>
        <v>30.693069306930695</v>
      </c>
      <c r="AN25" s="4">
        <v>10</v>
      </c>
      <c r="AO25" s="4">
        <v>3</v>
      </c>
      <c r="AP25" s="3">
        <f>100-(100*(AN25-AO25)/AN25)</f>
        <v>30</v>
      </c>
      <c r="AQ25" s="4">
        <v>10</v>
      </c>
      <c r="AR25" s="4">
        <v>3.2</v>
      </c>
      <c r="AS25" s="3">
        <f>100-(100*(AQ25-AR25)/AQ25)</f>
        <v>32</v>
      </c>
    </row>
    <row r="26" spans="1:55" x14ac:dyDescent="0.25">
      <c r="E26">
        <v>4</v>
      </c>
      <c r="I26" s="12"/>
      <c r="K26" s="10"/>
      <c r="T26">
        <f t="shared" si="3"/>
        <v>0</v>
      </c>
      <c r="U26" s="8"/>
      <c r="V26" s="8"/>
      <c r="W26" s="8"/>
      <c r="X26" s="8"/>
      <c r="Y26" s="1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5" x14ac:dyDescent="0.25">
      <c r="E27">
        <v>5</v>
      </c>
      <c r="I27" s="12"/>
      <c r="K27" s="10"/>
      <c r="T27">
        <f t="shared" si="3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5" x14ac:dyDescent="0.25">
      <c r="E28">
        <v>6</v>
      </c>
      <c r="I28" s="12"/>
      <c r="K28" s="10"/>
      <c r="T28">
        <f t="shared" si="3"/>
        <v>0</v>
      </c>
      <c r="U28" s="8"/>
      <c r="V28" s="8"/>
      <c r="W28" s="8"/>
      <c r="X28" s="8"/>
      <c r="Y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55" x14ac:dyDescent="0.25">
      <c r="E29">
        <v>7</v>
      </c>
      <c r="I29" s="12"/>
      <c r="K29" s="10"/>
      <c r="T29">
        <f t="shared" si="3"/>
        <v>0</v>
      </c>
      <c r="U29" s="8"/>
      <c r="V29" s="8"/>
      <c r="W29" s="8"/>
      <c r="X29" s="8"/>
      <c r="Y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55" x14ac:dyDescent="0.25">
      <c r="E30">
        <v>8</v>
      </c>
      <c r="I30" s="12"/>
      <c r="K30" s="10"/>
      <c r="T30">
        <f t="shared" si="3"/>
        <v>0</v>
      </c>
      <c r="U30" s="8"/>
      <c r="V30" s="8"/>
      <c r="W30" s="8"/>
      <c r="X30" s="8"/>
      <c r="Y30" s="1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55" x14ac:dyDescent="0.25">
      <c r="E31">
        <v>9</v>
      </c>
      <c r="F31">
        <v>84</v>
      </c>
      <c r="G31">
        <v>104</v>
      </c>
      <c r="H31">
        <v>23</v>
      </c>
      <c r="I31" s="12">
        <v>5.6</v>
      </c>
      <c r="J31">
        <v>1</v>
      </c>
      <c r="K31" s="10">
        <v>9</v>
      </c>
      <c r="L31">
        <v>1</v>
      </c>
      <c r="M31">
        <v>0</v>
      </c>
      <c r="N31">
        <v>9</v>
      </c>
      <c r="O31">
        <v>2</v>
      </c>
      <c r="P31">
        <v>2</v>
      </c>
      <c r="Q31">
        <v>0</v>
      </c>
      <c r="R31">
        <v>0</v>
      </c>
      <c r="S31">
        <v>5</v>
      </c>
      <c r="T31">
        <f t="shared" si="3"/>
        <v>9</v>
      </c>
      <c r="U31" s="8">
        <v>52</v>
      </c>
      <c r="V31" s="8">
        <v>6.2</v>
      </c>
      <c r="W31" s="8">
        <v>13</v>
      </c>
      <c r="X31" s="8">
        <v>3.1</v>
      </c>
      <c r="Y31" s="12">
        <v>5.8</v>
      </c>
      <c r="Z31">
        <v>5</v>
      </c>
      <c r="AA31">
        <v>10</v>
      </c>
      <c r="AB31" s="4">
        <v>10.1</v>
      </c>
      <c r="AC31" s="4">
        <v>1.4</v>
      </c>
      <c r="AD31" s="3">
        <f>100-(100*(AB31-AC31)/AB31)</f>
        <v>13.861386138613867</v>
      </c>
      <c r="AE31" s="4">
        <v>10</v>
      </c>
      <c r="AF31" s="4">
        <v>1.2</v>
      </c>
      <c r="AG31" s="3">
        <f>100-(100*(AE31-AF31)/AE31)</f>
        <v>11.999999999999986</v>
      </c>
      <c r="AH31" s="4">
        <v>10</v>
      </c>
      <c r="AI31" s="4">
        <v>2.4</v>
      </c>
      <c r="AJ31" s="3">
        <f>100-(100*(AH31-AI31)/AH31)</f>
        <v>24</v>
      </c>
      <c r="AK31" s="4">
        <v>9.9</v>
      </c>
      <c r="AL31" s="4">
        <v>2.8</v>
      </c>
      <c r="AM31" s="3">
        <f>100-(100*(AK31-AL31)/AK31)</f>
        <v>28.282828282828291</v>
      </c>
      <c r="AN31" s="4">
        <v>10</v>
      </c>
      <c r="AO31" s="4">
        <v>2.7</v>
      </c>
      <c r="AP31" s="3">
        <f>100-(100*(AN31-AO31)/AN31)</f>
        <v>27</v>
      </c>
      <c r="AQ31" s="4">
        <v>5.7</v>
      </c>
      <c r="AR31" s="4">
        <v>1.7</v>
      </c>
      <c r="AS31" s="3">
        <f>100-(100*(AQ31-AR31)/AQ31)</f>
        <v>29.824561403508781</v>
      </c>
    </row>
    <row r="32" spans="1:55" x14ac:dyDescent="0.25">
      <c r="E32">
        <v>10</v>
      </c>
      <c r="I32" s="12"/>
      <c r="K32" s="10"/>
      <c r="T32">
        <f t="shared" si="3"/>
        <v>0</v>
      </c>
      <c r="U32" s="8"/>
      <c r="V32" s="8"/>
      <c r="W32" s="8"/>
      <c r="X32" s="8"/>
      <c r="Y32" s="1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5" x14ac:dyDescent="0.25">
      <c r="E33">
        <v>11</v>
      </c>
      <c r="F33">
        <v>70</v>
      </c>
      <c r="G33">
        <v>95</v>
      </c>
      <c r="H33">
        <v>12</v>
      </c>
      <c r="I33" s="12">
        <v>2.7</v>
      </c>
      <c r="J33">
        <v>2</v>
      </c>
      <c r="K33" s="10">
        <v>13</v>
      </c>
      <c r="L33">
        <v>6</v>
      </c>
      <c r="M33">
        <v>0</v>
      </c>
      <c r="N33">
        <v>11</v>
      </c>
      <c r="O33">
        <v>0</v>
      </c>
      <c r="P33">
        <v>0</v>
      </c>
      <c r="Q33">
        <v>0</v>
      </c>
      <c r="R33">
        <v>5</v>
      </c>
      <c r="S33">
        <v>6</v>
      </c>
      <c r="T33">
        <f t="shared" si="3"/>
        <v>11</v>
      </c>
      <c r="U33" s="8">
        <v>45</v>
      </c>
      <c r="V33" s="8">
        <v>4.7</v>
      </c>
      <c r="W33" s="8">
        <v>9</v>
      </c>
      <c r="X33" s="8">
        <v>2.6</v>
      </c>
      <c r="Y33" s="12">
        <v>3.2</v>
      </c>
      <c r="Z33">
        <v>50</v>
      </c>
      <c r="AA33">
        <v>5</v>
      </c>
      <c r="AB33" s="4">
        <v>10</v>
      </c>
      <c r="AC33" s="4">
        <v>3.5</v>
      </c>
      <c r="AD33" s="3">
        <f>100-(100*(AB33-AC33)/AB33)</f>
        <v>35</v>
      </c>
      <c r="AE33" s="4">
        <v>10.1</v>
      </c>
      <c r="AF33" s="4">
        <v>3.5</v>
      </c>
      <c r="AG33" s="3">
        <f>100-(100*(AE33-AF33)/AE33)</f>
        <v>34.653465346534645</v>
      </c>
      <c r="AH33" s="4">
        <v>10.1</v>
      </c>
      <c r="AI33" s="4">
        <v>2.7</v>
      </c>
      <c r="AJ33" s="3">
        <f>100-(100*(AH33-AI33)/AH33)</f>
        <v>26.732673267326732</v>
      </c>
      <c r="AK33" s="4">
        <v>10</v>
      </c>
      <c r="AL33" s="4">
        <v>2.9</v>
      </c>
      <c r="AM33" s="3">
        <f>100-(100*(AK33-AL33)/AK33)</f>
        <v>29</v>
      </c>
      <c r="AN33" s="4">
        <v>10</v>
      </c>
      <c r="AO33" s="4">
        <v>3.3</v>
      </c>
      <c r="AP33" s="3">
        <f>100-(100*(AN33-AO33)/AN33)</f>
        <v>33</v>
      </c>
      <c r="AQ33" s="4">
        <v>7.4</v>
      </c>
      <c r="AR33" s="4">
        <v>1.9</v>
      </c>
      <c r="AS33" s="3">
        <f>100-(100*(AQ33-AR33)/AQ33)</f>
        <v>25.675675675675677</v>
      </c>
    </row>
    <row r="34" spans="1:55" x14ac:dyDescent="0.25">
      <c r="E34">
        <v>12</v>
      </c>
      <c r="F34">
        <v>76</v>
      </c>
      <c r="G34">
        <v>60</v>
      </c>
      <c r="H34">
        <v>10</v>
      </c>
      <c r="I34" s="12">
        <v>0.6</v>
      </c>
      <c r="J34">
        <v>0</v>
      </c>
      <c r="K34" s="10">
        <v>4</v>
      </c>
      <c r="L34">
        <v>1</v>
      </c>
      <c r="M34">
        <v>0</v>
      </c>
      <c r="N34">
        <v>3</v>
      </c>
      <c r="O34">
        <v>0</v>
      </c>
      <c r="P34">
        <v>0</v>
      </c>
      <c r="Q34">
        <v>0</v>
      </c>
      <c r="R34">
        <v>0</v>
      </c>
      <c r="S34">
        <v>3</v>
      </c>
      <c r="T34">
        <f t="shared" si="3"/>
        <v>3</v>
      </c>
      <c r="U34" s="8">
        <v>44</v>
      </c>
      <c r="V34" s="8">
        <v>6.1</v>
      </c>
      <c r="W34" s="8">
        <v>8</v>
      </c>
      <c r="X34" s="8">
        <v>2.2999999999999998</v>
      </c>
      <c r="Y34" s="12">
        <v>1.1000000000000001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55" x14ac:dyDescent="0.25">
      <c r="E35">
        <v>13</v>
      </c>
      <c r="I35" s="12"/>
      <c r="K35" s="10"/>
      <c r="T35">
        <f t="shared" si="3"/>
        <v>0</v>
      </c>
      <c r="U35" s="8"/>
      <c r="V35" s="8"/>
      <c r="W35" s="8"/>
      <c r="X35" s="8"/>
      <c r="Y35" s="1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5" x14ac:dyDescent="0.25">
      <c r="E36">
        <v>14</v>
      </c>
      <c r="I36" s="12"/>
      <c r="K36" s="10"/>
      <c r="T36">
        <f t="shared" si="3"/>
        <v>0</v>
      </c>
      <c r="U36" s="8"/>
      <c r="V36" s="8"/>
      <c r="W36" s="8"/>
      <c r="X36" s="8"/>
      <c r="Y36" s="1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55" x14ac:dyDescent="0.25">
      <c r="E37">
        <v>15</v>
      </c>
      <c r="F37">
        <v>55</v>
      </c>
      <c r="G37">
        <v>60</v>
      </c>
      <c r="H37">
        <v>10</v>
      </c>
      <c r="I37" s="12">
        <v>0.7</v>
      </c>
      <c r="J37">
        <v>0</v>
      </c>
      <c r="K37" s="10">
        <v>4</v>
      </c>
      <c r="L37">
        <v>2</v>
      </c>
      <c r="M37">
        <v>0</v>
      </c>
      <c r="N37">
        <v>4</v>
      </c>
      <c r="O37">
        <v>1</v>
      </c>
      <c r="P37">
        <v>1</v>
      </c>
      <c r="Q37">
        <v>0</v>
      </c>
      <c r="R37">
        <v>1</v>
      </c>
      <c r="S37">
        <v>1</v>
      </c>
      <c r="T37">
        <f t="shared" si="3"/>
        <v>4</v>
      </c>
      <c r="U37" s="8">
        <v>42</v>
      </c>
      <c r="V37" s="8">
        <v>5.6</v>
      </c>
      <c r="W37" s="8">
        <v>13</v>
      </c>
      <c r="X37" s="8">
        <v>3.2</v>
      </c>
      <c r="Y37" s="12">
        <v>1.25</v>
      </c>
      <c r="Z37">
        <v>30</v>
      </c>
      <c r="AA37">
        <v>100</v>
      </c>
      <c r="AB37" s="4">
        <v>10.1</v>
      </c>
      <c r="AC37" s="4">
        <v>3.2</v>
      </c>
      <c r="AD37" s="3">
        <f>100-(100*(AB37-AC37)/AB37)</f>
        <v>31.683168316831683</v>
      </c>
      <c r="AE37" s="4">
        <v>10</v>
      </c>
      <c r="AF37" s="4">
        <v>3.3</v>
      </c>
      <c r="AG37" s="3">
        <f>100-(100*(AE37-AF37)/AE37)</f>
        <v>33</v>
      </c>
      <c r="AH37" s="4">
        <v>10</v>
      </c>
      <c r="AI37" s="4">
        <v>2.8</v>
      </c>
      <c r="AJ37" s="3">
        <f>100-(100*(AH37-AI37)/AH37)</f>
        <v>28</v>
      </c>
      <c r="AK37" s="4">
        <v>10</v>
      </c>
      <c r="AL37" s="4">
        <v>3.9</v>
      </c>
      <c r="AM37" s="3">
        <f>100-(100*(AK37-AL37)/AK37)</f>
        <v>39</v>
      </c>
      <c r="AN37" s="4">
        <v>10</v>
      </c>
      <c r="AO37" s="4">
        <v>4.2</v>
      </c>
      <c r="AP37" s="3">
        <f>100-(100*(AN37-AO37)/AN37)</f>
        <v>42</v>
      </c>
      <c r="AQ37" s="4">
        <v>7.5</v>
      </c>
      <c r="AR37" s="4">
        <v>3.4</v>
      </c>
      <c r="AS37" s="3">
        <f>100-(100*(AQ37-AR37)/AQ37)</f>
        <v>45.333333333333343</v>
      </c>
    </row>
    <row r="38" spans="1:55" x14ac:dyDescent="0.25">
      <c r="E38">
        <v>16</v>
      </c>
      <c r="I38" s="12"/>
      <c r="K38" s="10"/>
      <c r="T38">
        <f t="shared" si="3"/>
        <v>0</v>
      </c>
      <c r="U38" s="8"/>
      <c r="V38" s="8"/>
      <c r="W38" s="8"/>
      <c r="X38" s="8"/>
      <c r="Y38" s="1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55" x14ac:dyDescent="0.25">
      <c r="E39">
        <v>17</v>
      </c>
      <c r="F39">
        <v>80</v>
      </c>
      <c r="G39">
        <v>60</v>
      </c>
      <c r="H39">
        <v>10</v>
      </c>
      <c r="I39" s="12">
        <v>1.2</v>
      </c>
      <c r="J39">
        <v>0</v>
      </c>
      <c r="K39" s="10">
        <v>5</v>
      </c>
      <c r="L39">
        <v>2</v>
      </c>
      <c r="M39">
        <v>0</v>
      </c>
      <c r="N39">
        <v>5</v>
      </c>
      <c r="O39">
        <v>1</v>
      </c>
      <c r="P39">
        <v>0</v>
      </c>
      <c r="Q39">
        <v>0</v>
      </c>
      <c r="R39">
        <v>1</v>
      </c>
      <c r="S39">
        <v>3</v>
      </c>
      <c r="T39">
        <f t="shared" si="3"/>
        <v>5</v>
      </c>
      <c r="U39" s="8">
        <v>40</v>
      </c>
      <c r="V39" s="8">
        <v>4</v>
      </c>
      <c r="W39" s="8">
        <v>8</v>
      </c>
      <c r="X39" s="8">
        <v>3.5</v>
      </c>
      <c r="Y39" s="12">
        <v>1.7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5" x14ac:dyDescent="0.25">
      <c r="E40">
        <v>18</v>
      </c>
      <c r="F40">
        <v>53</v>
      </c>
      <c r="G40">
        <v>77</v>
      </c>
      <c r="H40">
        <v>16</v>
      </c>
      <c r="I40" s="12">
        <v>3</v>
      </c>
      <c r="J40">
        <v>0</v>
      </c>
      <c r="K40" s="10">
        <v>11</v>
      </c>
      <c r="L40">
        <v>3</v>
      </c>
      <c r="M40">
        <v>0</v>
      </c>
      <c r="N40">
        <v>8</v>
      </c>
      <c r="O40">
        <v>1</v>
      </c>
      <c r="P40">
        <v>0</v>
      </c>
      <c r="Q40">
        <v>1</v>
      </c>
      <c r="R40">
        <v>2</v>
      </c>
      <c r="S40">
        <v>4</v>
      </c>
      <c r="T40">
        <f t="shared" si="3"/>
        <v>8</v>
      </c>
      <c r="U40" s="8">
        <v>25</v>
      </c>
      <c r="V40" s="8">
        <v>5.4</v>
      </c>
      <c r="W40" s="8">
        <v>10</v>
      </c>
      <c r="X40" s="8">
        <v>3.6</v>
      </c>
      <c r="Y40" s="12">
        <v>3.2</v>
      </c>
      <c r="Z40">
        <v>30</v>
      </c>
      <c r="AA40">
        <v>0</v>
      </c>
      <c r="AB40" s="4">
        <v>10</v>
      </c>
      <c r="AC40" s="4">
        <v>3.1</v>
      </c>
      <c r="AD40" s="3">
        <f>100-(100*(AB40-AC40)/AB40)</f>
        <v>31</v>
      </c>
      <c r="AE40" s="4">
        <v>10</v>
      </c>
      <c r="AF40" s="4">
        <v>2.9</v>
      </c>
      <c r="AG40" s="3">
        <f>100-(100*(AE40-AF40)/AE40)</f>
        <v>29</v>
      </c>
      <c r="AH40" s="4">
        <v>10.1</v>
      </c>
      <c r="AI40" s="4">
        <v>2.1</v>
      </c>
      <c r="AJ40" s="3">
        <f>100-(100*(AH40-AI40)/AH40)</f>
        <v>20.792079207920793</v>
      </c>
      <c r="AK40" s="4">
        <v>10</v>
      </c>
      <c r="AL40" s="4">
        <v>3</v>
      </c>
      <c r="AM40" s="3">
        <f>100-(100*(AK40-AL40)/AK40)</f>
        <v>30</v>
      </c>
      <c r="AN40" s="4">
        <v>9.9</v>
      </c>
      <c r="AO40" s="4">
        <v>2.2000000000000002</v>
      </c>
      <c r="AP40" s="3">
        <f>100-(100*(AN40-AO40)/AN40)</f>
        <v>22.222222222222229</v>
      </c>
      <c r="AQ40" s="4">
        <v>8.9</v>
      </c>
      <c r="AR40" s="4">
        <v>2</v>
      </c>
      <c r="AS40" s="3">
        <f>100-(100*(AQ40-AR40)/AQ40)</f>
        <v>22.471910112359552</v>
      </c>
    </row>
    <row r="41" spans="1:55" x14ac:dyDescent="0.25">
      <c r="E41">
        <v>19</v>
      </c>
      <c r="F41">
        <v>72</v>
      </c>
      <c r="G41">
        <v>90</v>
      </c>
      <c r="H41">
        <v>5</v>
      </c>
      <c r="I41" s="12">
        <v>1</v>
      </c>
      <c r="J41">
        <v>0</v>
      </c>
      <c r="K41" s="10">
        <v>7</v>
      </c>
      <c r="L41">
        <v>5</v>
      </c>
      <c r="M41">
        <v>0</v>
      </c>
      <c r="N41">
        <v>7</v>
      </c>
      <c r="O41">
        <v>0</v>
      </c>
      <c r="P41">
        <v>1</v>
      </c>
      <c r="Q41">
        <v>0</v>
      </c>
      <c r="R41">
        <v>2</v>
      </c>
      <c r="S41">
        <v>4</v>
      </c>
      <c r="T41">
        <f t="shared" si="3"/>
        <v>7</v>
      </c>
      <c r="U41" s="8">
        <v>37</v>
      </c>
      <c r="V41" s="8">
        <v>3.3</v>
      </c>
      <c r="W41" s="8">
        <v>14</v>
      </c>
      <c r="X41" s="8">
        <v>2.6</v>
      </c>
      <c r="Y41" s="12">
        <v>1.3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5" x14ac:dyDescent="0.25">
      <c r="E42">
        <v>20</v>
      </c>
      <c r="I42" s="12"/>
      <c r="T42">
        <f t="shared" si="3"/>
        <v>0</v>
      </c>
      <c r="U42" s="8"/>
      <c r="V42" s="8"/>
      <c r="W42" s="8"/>
      <c r="X42" s="8"/>
      <c r="Y42" s="1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5" x14ac:dyDescent="0.25">
      <c r="A43" s="1">
        <v>42346</v>
      </c>
      <c r="B43" t="s">
        <v>35</v>
      </c>
      <c r="C43">
        <v>3</v>
      </c>
      <c r="D43">
        <v>7</v>
      </c>
      <c r="E43">
        <v>1</v>
      </c>
      <c r="F43">
        <v>20</v>
      </c>
      <c r="G43">
        <v>60</v>
      </c>
      <c r="H43">
        <v>12</v>
      </c>
      <c r="I43" s="12">
        <v>0.6</v>
      </c>
      <c r="J43">
        <v>0</v>
      </c>
      <c r="K43">
        <v>5</v>
      </c>
      <c r="L43">
        <v>2</v>
      </c>
      <c r="M43">
        <v>0</v>
      </c>
      <c r="N43">
        <v>5</v>
      </c>
      <c r="O43">
        <v>0</v>
      </c>
      <c r="P43">
        <v>3</v>
      </c>
      <c r="Q43">
        <v>0</v>
      </c>
      <c r="R43">
        <v>0</v>
      </c>
      <c r="S43">
        <v>2</v>
      </c>
      <c r="T43">
        <f t="shared" si="3"/>
        <v>5</v>
      </c>
      <c r="U43" s="8">
        <v>24</v>
      </c>
      <c r="V43" s="8">
        <v>3.1</v>
      </c>
      <c r="W43" s="8">
        <v>10</v>
      </c>
      <c r="X43" s="8">
        <v>2.9</v>
      </c>
      <c r="Y43" s="12">
        <v>0.52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>
        <v>3000.1</v>
      </c>
      <c r="AU43" s="8">
        <v>285.89999999999998</v>
      </c>
      <c r="AV43" s="4">
        <f>AT43/(AT43-AU43)</f>
        <v>1.1053349053127994</v>
      </c>
      <c r="AW43" s="8">
        <v>3000.4</v>
      </c>
      <c r="AX43" s="8">
        <v>277</v>
      </c>
      <c r="AY43" s="4">
        <f t="shared" ref="AY43" si="7">AW43/(AW43-AX43)</f>
        <v>1.1017110964235881</v>
      </c>
      <c r="AZ43" s="8">
        <v>3000.5</v>
      </c>
      <c r="BA43" s="8">
        <v>291</v>
      </c>
      <c r="BB43" s="4">
        <f t="shared" ref="BB43" si="8">AZ43/(AZ43-BA43)</f>
        <v>1.1073998892784647</v>
      </c>
      <c r="BC43" s="4">
        <f t="shared" ref="BC43" si="9">(AV43+AY43+BB43)/3</f>
        <v>1.1048152970049507</v>
      </c>
    </row>
    <row r="44" spans="1:55" x14ac:dyDescent="0.25">
      <c r="E44">
        <v>2</v>
      </c>
      <c r="I44" s="12">
        <v>0.1</v>
      </c>
      <c r="J44">
        <v>0</v>
      </c>
      <c r="L44">
        <v>0</v>
      </c>
      <c r="T44">
        <f t="shared" si="3"/>
        <v>0</v>
      </c>
      <c r="U44" s="8"/>
      <c r="V44" s="8"/>
      <c r="W44" s="8"/>
      <c r="X44" s="8"/>
      <c r="Y44" s="12">
        <v>0.1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55" x14ac:dyDescent="0.25">
      <c r="E45">
        <v>3</v>
      </c>
      <c r="F45">
        <v>75</v>
      </c>
      <c r="G45">
        <v>68</v>
      </c>
      <c r="H45">
        <v>15</v>
      </c>
      <c r="I45" s="12">
        <v>4.5999999999999996</v>
      </c>
      <c r="J45">
        <v>0</v>
      </c>
      <c r="K45">
        <v>9</v>
      </c>
      <c r="L45">
        <v>0</v>
      </c>
      <c r="M45">
        <v>0</v>
      </c>
      <c r="N45">
        <v>9</v>
      </c>
      <c r="O45">
        <v>4</v>
      </c>
      <c r="P45">
        <v>2</v>
      </c>
      <c r="Q45">
        <v>0</v>
      </c>
      <c r="R45">
        <v>0</v>
      </c>
      <c r="S45">
        <v>2</v>
      </c>
      <c r="T45">
        <f t="shared" si="3"/>
        <v>8</v>
      </c>
      <c r="U45" s="8">
        <v>33</v>
      </c>
      <c r="V45" s="8">
        <v>7</v>
      </c>
      <c r="W45" s="8">
        <v>13</v>
      </c>
      <c r="X45" s="8">
        <v>7.7</v>
      </c>
      <c r="Y45" s="12">
        <v>4.5199999999999996</v>
      </c>
      <c r="Z45">
        <v>5</v>
      </c>
      <c r="AA45">
        <v>5</v>
      </c>
      <c r="AB45" s="4">
        <v>10.058</v>
      </c>
      <c r="AC45" s="4">
        <v>3.5364</v>
      </c>
      <c r="AD45" s="3">
        <f>100-(100*(AB45-AC45)/AB45)</f>
        <v>35.160071584808108</v>
      </c>
      <c r="AE45" s="4">
        <v>10.0297</v>
      </c>
      <c r="AF45" s="4">
        <v>3.2919</v>
      </c>
      <c r="AG45" s="3">
        <f>100-(100*(AE45-AF45)/AE45)</f>
        <v>32.821520085346521</v>
      </c>
      <c r="AH45" s="4">
        <v>10.011900000000001</v>
      </c>
      <c r="AI45" s="4">
        <v>2.9657</v>
      </c>
      <c r="AJ45" s="3">
        <f>100-(100*(AH45-AI45)/AH45)</f>
        <v>29.621750117360335</v>
      </c>
      <c r="AK45" s="4">
        <v>10.0206</v>
      </c>
      <c r="AL45" s="4">
        <v>3.5053000000000001</v>
      </c>
      <c r="AM45" s="3">
        <f>100-(100*(AK45-AL45)/AK45)</f>
        <v>34.980939265113861</v>
      </c>
      <c r="AN45" s="4">
        <v>10.082000000000001</v>
      </c>
      <c r="AO45" s="4">
        <v>3.4548000000000001</v>
      </c>
      <c r="AP45" s="3">
        <f>100-(100*(AN45-AO45)/AN45)</f>
        <v>34.267010513786943</v>
      </c>
      <c r="AQ45" s="4">
        <v>10.039999999999999</v>
      </c>
      <c r="AR45" s="4">
        <v>3.4464000000000001</v>
      </c>
      <c r="AS45" s="3">
        <f>100-(100*(AQ45-AR45)/AQ45)</f>
        <v>34.326693227091639</v>
      </c>
    </row>
    <row r="46" spans="1:55" x14ac:dyDescent="0.25">
      <c r="E46">
        <v>4</v>
      </c>
      <c r="I46" s="12"/>
      <c r="T46">
        <f t="shared" si="3"/>
        <v>0</v>
      </c>
      <c r="U46" s="8"/>
      <c r="V46" s="8"/>
      <c r="W46" s="8"/>
      <c r="X46" s="8"/>
      <c r="Y46" s="1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5" x14ac:dyDescent="0.25">
      <c r="E47">
        <v>5</v>
      </c>
      <c r="F47">
        <v>47</v>
      </c>
      <c r="G47">
        <v>50</v>
      </c>
      <c r="H47">
        <v>18</v>
      </c>
      <c r="I47" s="12">
        <v>7</v>
      </c>
      <c r="J47">
        <v>0</v>
      </c>
      <c r="K47">
        <v>15</v>
      </c>
      <c r="L47">
        <v>2</v>
      </c>
      <c r="M47">
        <v>0</v>
      </c>
      <c r="N47">
        <v>15</v>
      </c>
      <c r="O47">
        <v>1</v>
      </c>
      <c r="P47">
        <v>5</v>
      </c>
      <c r="Q47">
        <v>0</v>
      </c>
      <c r="R47">
        <v>0</v>
      </c>
      <c r="S47">
        <v>9</v>
      </c>
      <c r="T47">
        <f t="shared" si="3"/>
        <v>15</v>
      </c>
      <c r="U47" s="8">
        <v>34</v>
      </c>
      <c r="V47" s="8">
        <v>8.8000000000000007</v>
      </c>
      <c r="W47" s="8">
        <v>10</v>
      </c>
      <c r="X47" s="8">
        <v>3.2</v>
      </c>
      <c r="Y47" s="12">
        <v>7.3</v>
      </c>
      <c r="Z47">
        <v>10</v>
      </c>
      <c r="AA47">
        <v>20</v>
      </c>
      <c r="AB47" s="4">
        <v>10.002599999999999</v>
      </c>
      <c r="AC47" s="4">
        <v>3.6152000000000002</v>
      </c>
      <c r="AD47" s="3">
        <f>100-(100*(AB47-AC47)/AB47)</f>
        <v>36.142602923239949</v>
      </c>
      <c r="AE47" s="4">
        <v>10.017799999999999</v>
      </c>
      <c r="AF47" s="4">
        <v>3.7290000000000001</v>
      </c>
      <c r="AG47" s="3">
        <f>100-(100*(AE47-AF47)/AE47)</f>
        <v>37.223741739703335</v>
      </c>
      <c r="AH47" s="4">
        <v>10.023400000000001</v>
      </c>
      <c r="AI47" s="4">
        <v>3.6627999999999998</v>
      </c>
      <c r="AJ47" s="3">
        <f>100-(100*(AH47-AI47)/AH47)</f>
        <v>36.542490572061375</v>
      </c>
      <c r="AK47" s="4">
        <v>10.098100000000001</v>
      </c>
      <c r="AL47" s="4">
        <v>3.7923</v>
      </c>
      <c r="AM47" s="3">
        <f>100-(100*(AK47-AL47)/AK47)</f>
        <v>37.55458947722839</v>
      </c>
      <c r="AN47" s="4">
        <v>10.035500000000001</v>
      </c>
      <c r="AO47" s="4">
        <v>3.7492999999999999</v>
      </c>
      <c r="AP47" s="3">
        <f>100-(100*(AN47-AO47)/AN47)</f>
        <v>37.36037068407154</v>
      </c>
      <c r="AQ47" s="4">
        <v>9.1092999999999993</v>
      </c>
      <c r="AR47" s="4">
        <v>3.5078999999999998</v>
      </c>
      <c r="AS47" s="3">
        <f>100-(100*(AQ47-AR47)/AQ47)</f>
        <v>38.508996300484114</v>
      </c>
    </row>
    <row r="48" spans="1:55" x14ac:dyDescent="0.25">
      <c r="E48">
        <v>6</v>
      </c>
      <c r="F48">
        <v>44</v>
      </c>
      <c r="G48">
        <v>80</v>
      </c>
      <c r="H48">
        <v>28</v>
      </c>
      <c r="I48" s="12">
        <v>3.8</v>
      </c>
      <c r="J48">
        <v>0</v>
      </c>
      <c r="K48">
        <v>10</v>
      </c>
      <c r="L48">
        <v>1</v>
      </c>
      <c r="M48">
        <v>0</v>
      </c>
      <c r="N48">
        <v>10</v>
      </c>
      <c r="O48">
        <v>0</v>
      </c>
      <c r="P48">
        <v>2</v>
      </c>
      <c r="Q48">
        <v>0</v>
      </c>
      <c r="R48">
        <v>0</v>
      </c>
      <c r="S48">
        <v>8</v>
      </c>
      <c r="T48">
        <f t="shared" si="3"/>
        <v>10</v>
      </c>
      <c r="U48" s="8">
        <v>33</v>
      </c>
      <c r="V48" s="8">
        <v>6.9</v>
      </c>
      <c r="W48" s="8">
        <v>6.5</v>
      </c>
      <c r="X48" s="8">
        <v>3.3</v>
      </c>
      <c r="Y48" s="12">
        <v>3.55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55" x14ac:dyDescent="0.25">
      <c r="E49">
        <v>7</v>
      </c>
      <c r="I49" s="12">
        <v>1.1000000000000001</v>
      </c>
      <c r="J49">
        <v>0</v>
      </c>
      <c r="L49">
        <v>0</v>
      </c>
      <c r="T49">
        <f t="shared" si="3"/>
        <v>0</v>
      </c>
      <c r="U49" s="8"/>
      <c r="V49" s="8"/>
      <c r="W49" s="8"/>
      <c r="X49" s="8"/>
      <c r="Y49" s="12">
        <v>1.05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55" x14ac:dyDescent="0.25">
      <c r="E50">
        <v>8</v>
      </c>
      <c r="F50">
        <v>90</v>
      </c>
      <c r="G50">
        <v>86</v>
      </c>
      <c r="H50">
        <v>50</v>
      </c>
      <c r="I50" s="12">
        <v>1.45</v>
      </c>
      <c r="J50">
        <v>0</v>
      </c>
      <c r="K50">
        <v>4</v>
      </c>
      <c r="L50">
        <v>0</v>
      </c>
      <c r="M50">
        <v>0</v>
      </c>
      <c r="N50">
        <v>4</v>
      </c>
      <c r="O50">
        <v>0</v>
      </c>
      <c r="P50">
        <v>1</v>
      </c>
      <c r="Q50">
        <v>0</v>
      </c>
      <c r="R50">
        <v>0</v>
      </c>
      <c r="S50">
        <v>3</v>
      </c>
      <c r="T50" s="10">
        <f t="shared" si="3"/>
        <v>4</v>
      </c>
      <c r="U50" s="8">
        <v>30</v>
      </c>
      <c r="V50" s="8">
        <v>6.6</v>
      </c>
      <c r="W50" s="8">
        <v>5</v>
      </c>
      <c r="X50" s="8">
        <v>2.7</v>
      </c>
      <c r="Y50" s="12">
        <v>1.32</v>
      </c>
      <c r="Z50">
        <v>20</v>
      </c>
      <c r="AA50">
        <v>20</v>
      </c>
      <c r="AB50" s="4">
        <v>10.0624</v>
      </c>
      <c r="AC50" s="4">
        <v>4.2998000000000003</v>
      </c>
      <c r="AD50" s="3">
        <f>100-(100*(AB50-AC50)/AB50)</f>
        <v>42.731356336460486</v>
      </c>
      <c r="AE50" s="4">
        <v>10.0182</v>
      </c>
      <c r="AF50" s="4">
        <v>4.0503</v>
      </c>
      <c r="AG50" s="3">
        <f>100-(100*(AE50-AF50)/AE50)</f>
        <v>40.429418458405706</v>
      </c>
      <c r="AH50" s="4">
        <v>10.0886</v>
      </c>
      <c r="AI50" s="4">
        <v>3.5628000000000002</v>
      </c>
      <c r="AJ50" s="3">
        <f>100-(100*(AH50-AI50)/AH50)</f>
        <v>35.315108141863092</v>
      </c>
      <c r="AK50" s="4">
        <v>10.118499999999999</v>
      </c>
      <c r="AL50" s="4">
        <v>3.6644999999999999</v>
      </c>
      <c r="AM50" s="3">
        <f>100-(100*(AK50-AL50)/AK50)</f>
        <v>36.215842269111043</v>
      </c>
      <c r="AN50" s="4">
        <v>7.8011999999999997</v>
      </c>
      <c r="AO50" s="4">
        <v>3.4998</v>
      </c>
      <c r="AP50" s="3">
        <f>100-(100*(AN50-AO50)/AN50)</f>
        <v>44.862328872481164</v>
      </c>
      <c r="AQ50" s="4">
        <v>7.8011999999999997</v>
      </c>
      <c r="AR50" s="4">
        <v>3.4998</v>
      </c>
      <c r="AS50" s="3">
        <f>100-(100*(AQ50-AR50)/AQ50)</f>
        <v>44.862328872481164</v>
      </c>
    </row>
    <row r="51" spans="1:55" x14ac:dyDescent="0.25">
      <c r="E51">
        <v>9</v>
      </c>
      <c r="I51" s="12">
        <v>2.75</v>
      </c>
      <c r="J51">
        <v>0</v>
      </c>
      <c r="L51">
        <v>2</v>
      </c>
      <c r="T51">
        <f t="shared" si="3"/>
        <v>0</v>
      </c>
      <c r="U51" s="8"/>
      <c r="V51" s="8"/>
      <c r="W51" s="8"/>
      <c r="X51" s="8"/>
      <c r="Y51" s="12">
        <v>2.6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5" x14ac:dyDescent="0.25">
      <c r="E52">
        <v>10</v>
      </c>
      <c r="I52" s="12">
        <v>0.15</v>
      </c>
      <c r="J52">
        <v>0</v>
      </c>
      <c r="L52">
        <v>0</v>
      </c>
      <c r="T52">
        <f t="shared" si="3"/>
        <v>0</v>
      </c>
      <c r="U52" s="8"/>
      <c r="V52" s="8"/>
      <c r="W52" s="8"/>
      <c r="X52" s="8"/>
      <c r="Y52" s="12">
        <v>0.15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5" x14ac:dyDescent="0.25">
      <c r="E53">
        <v>11</v>
      </c>
      <c r="F53">
        <v>53</v>
      </c>
      <c r="G53">
        <v>57</v>
      </c>
      <c r="H53">
        <v>20</v>
      </c>
      <c r="I53" s="12">
        <v>2.65</v>
      </c>
      <c r="J53">
        <v>2</v>
      </c>
      <c r="K53">
        <v>8</v>
      </c>
      <c r="L53">
        <v>0</v>
      </c>
      <c r="M53">
        <v>0</v>
      </c>
      <c r="N53">
        <v>8</v>
      </c>
      <c r="O53">
        <v>2</v>
      </c>
      <c r="P53">
        <v>0</v>
      </c>
      <c r="Q53">
        <v>0</v>
      </c>
      <c r="R53">
        <v>0</v>
      </c>
      <c r="S53">
        <v>6</v>
      </c>
      <c r="T53">
        <f t="shared" si="3"/>
        <v>8</v>
      </c>
      <c r="U53" s="8">
        <v>24</v>
      </c>
      <c r="V53" s="8">
        <v>6.8</v>
      </c>
      <c r="W53" s="8">
        <v>16</v>
      </c>
      <c r="X53" s="8">
        <v>4.5999999999999996</v>
      </c>
      <c r="Y53" s="12">
        <v>2.7</v>
      </c>
      <c r="Z53">
        <v>10</v>
      </c>
      <c r="AA53">
        <v>20</v>
      </c>
      <c r="AB53" s="4">
        <v>10.0762</v>
      </c>
      <c r="AC53" s="4">
        <v>3.8668</v>
      </c>
      <c r="AD53" s="3">
        <f>100-(100*(AB53-AC53)/AB53)</f>
        <v>38.375578094916726</v>
      </c>
      <c r="AE53" s="4">
        <v>10.045199999999999</v>
      </c>
      <c r="AF53" s="4">
        <v>3.5017999999999998</v>
      </c>
      <c r="AG53" s="3">
        <f>100-(100*(AE53-AF53)/AE53)</f>
        <v>34.860430852546486</v>
      </c>
      <c r="AH53" s="4">
        <v>10.0997</v>
      </c>
      <c r="AI53" s="4">
        <v>3.2204000000000002</v>
      </c>
      <c r="AJ53" s="3">
        <f>100-(100*(AH53-AI53)/AH53)</f>
        <v>31.886095626602767</v>
      </c>
      <c r="AK53" s="4">
        <v>10.0245</v>
      </c>
      <c r="AL53" s="4">
        <v>4.0098000000000003</v>
      </c>
      <c r="AM53" s="3">
        <f>100-(100*(AK53-AL53)/AK53)</f>
        <v>40.000000000000007</v>
      </c>
      <c r="AN53" s="4">
        <v>10.042999999999999</v>
      </c>
      <c r="AO53" s="4">
        <v>3.9903</v>
      </c>
      <c r="AP53" s="3">
        <f>100-(100*(AN53-AO53)/AN53)</f>
        <v>39.732151747485808</v>
      </c>
      <c r="AQ53" s="4">
        <v>10.097899999999999</v>
      </c>
      <c r="AR53" s="4">
        <v>4.1692999999999998</v>
      </c>
      <c r="AS53" s="3">
        <f>100-(100*(AQ53-AR53)/AQ53)</f>
        <v>41.288782816229123</v>
      </c>
    </row>
    <row r="54" spans="1:55" x14ac:dyDescent="0.25">
      <c r="E54">
        <v>12</v>
      </c>
      <c r="F54">
        <v>54</v>
      </c>
      <c r="G54">
        <v>45</v>
      </c>
      <c r="H54">
        <v>15</v>
      </c>
      <c r="I54" s="12">
        <v>0.5</v>
      </c>
      <c r="J54">
        <v>0</v>
      </c>
      <c r="K54">
        <v>5</v>
      </c>
      <c r="L54">
        <v>0</v>
      </c>
      <c r="M54">
        <v>0</v>
      </c>
      <c r="N54">
        <v>4</v>
      </c>
      <c r="O54">
        <v>0</v>
      </c>
      <c r="P54">
        <v>4</v>
      </c>
      <c r="Q54">
        <v>0</v>
      </c>
      <c r="R54">
        <v>0</v>
      </c>
      <c r="S54">
        <v>0</v>
      </c>
      <c r="T54">
        <f t="shared" si="3"/>
        <v>4</v>
      </c>
      <c r="U54" s="8">
        <v>18</v>
      </c>
      <c r="V54" s="8">
        <v>4.7</v>
      </c>
      <c r="W54" s="8">
        <v>9</v>
      </c>
      <c r="X54" s="8">
        <v>3.1</v>
      </c>
      <c r="Y54" s="12">
        <v>0.35</v>
      </c>
      <c r="Z54">
        <v>10</v>
      </c>
      <c r="AA54">
        <v>10</v>
      </c>
      <c r="AB54" s="4">
        <v>10.013400000000001</v>
      </c>
      <c r="AC54" s="4">
        <v>3.3957000000000002</v>
      </c>
      <c r="AD54" s="3">
        <f>100-(100*(AB54-AC54)/AB54)</f>
        <v>33.911558511594464</v>
      </c>
      <c r="AE54" s="4">
        <v>10.0236</v>
      </c>
      <c r="AF54" s="4">
        <v>3.9912000000000001</v>
      </c>
      <c r="AG54" s="3">
        <f>100-(100*(AE54-AF54)/AE54)</f>
        <v>39.81802945049683</v>
      </c>
      <c r="AH54" s="4">
        <v>10.017899999999999</v>
      </c>
      <c r="AI54" s="4">
        <v>3.3914</v>
      </c>
      <c r="AJ54" s="3">
        <f>100-(100*(AH54-AI54)/AH54)</f>
        <v>33.853402409686666</v>
      </c>
      <c r="AK54" s="4">
        <v>10.074199999999999</v>
      </c>
      <c r="AL54" s="4">
        <v>4.1733000000000002</v>
      </c>
      <c r="AM54" s="3">
        <f>100-(100*(AK54-AL54)/AK54)</f>
        <v>41.425621885608784</v>
      </c>
      <c r="AN54" s="4">
        <v>9.0806000000000004</v>
      </c>
      <c r="AO54" s="4">
        <v>3.3355999999999999</v>
      </c>
      <c r="AP54" s="3">
        <f>100-(100*(AN54-AO54)/AN54)</f>
        <v>36.733255511750315</v>
      </c>
      <c r="AQ54" s="4">
        <v>9.3301999999999996</v>
      </c>
      <c r="AR54" s="4">
        <v>3.0598999999999998</v>
      </c>
      <c r="AS54" s="3">
        <f>100-(100*(AQ54-AR54)/AQ54)</f>
        <v>32.795652826305968</v>
      </c>
    </row>
    <row r="55" spans="1:55" x14ac:dyDescent="0.25">
      <c r="E55">
        <v>13</v>
      </c>
      <c r="F55">
        <v>50</v>
      </c>
      <c r="G55">
        <v>71</v>
      </c>
      <c r="H55">
        <v>20</v>
      </c>
      <c r="I55" s="12">
        <v>2.2000000000000002</v>
      </c>
      <c r="J55">
        <v>0</v>
      </c>
      <c r="K55">
        <v>8</v>
      </c>
      <c r="L55">
        <v>2</v>
      </c>
      <c r="M55">
        <v>0</v>
      </c>
      <c r="N55">
        <v>8</v>
      </c>
      <c r="O55">
        <v>0</v>
      </c>
      <c r="P55">
        <v>0</v>
      </c>
      <c r="Q55">
        <v>0</v>
      </c>
      <c r="R55">
        <v>0</v>
      </c>
      <c r="S55">
        <v>8</v>
      </c>
      <c r="T55">
        <f t="shared" si="3"/>
        <v>8</v>
      </c>
      <c r="U55" s="8">
        <v>36</v>
      </c>
      <c r="V55" s="8">
        <v>5.9</v>
      </c>
      <c r="W55" s="8">
        <v>7.5</v>
      </c>
      <c r="X55" s="8">
        <v>2.9</v>
      </c>
      <c r="Y55" s="12">
        <v>2.1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5" x14ac:dyDescent="0.25">
      <c r="E56">
        <v>14</v>
      </c>
      <c r="I56" s="12">
        <v>2.75</v>
      </c>
      <c r="J56">
        <v>0</v>
      </c>
      <c r="L56">
        <v>0</v>
      </c>
      <c r="T56">
        <f t="shared" si="3"/>
        <v>0</v>
      </c>
      <c r="U56" s="8"/>
      <c r="V56" s="8"/>
      <c r="W56" s="8"/>
      <c r="X56" s="8"/>
      <c r="Y56" s="12">
        <v>2.5499999999999998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55" x14ac:dyDescent="0.25">
      <c r="E57">
        <v>15</v>
      </c>
      <c r="I57" s="12">
        <v>3.15</v>
      </c>
      <c r="J57">
        <v>1</v>
      </c>
      <c r="L57">
        <v>2</v>
      </c>
      <c r="T57">
        <f t="shared" si="3"/>
        <v>0</v>
      </c>
      <c r="U57" s="8"/>
      <c r="V57" s="8"/>
      <c r="W57" s="8"/>
      <c r="X57" s="8"/>
      <c r="Y57" s="12">
        <v>3.1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5" x14ac:dyDescent="0.25">
      <c r="E58">
        <v>16</v>
      </c>
      <c r="F58">
        <v>46</v>
      </c>
      <c r="G58">
        <v>66</v>
      </c>
      <c r="H58">
        <v>17</v>
      </c>
      <c r="I58" s="12">
        <v>0.35</v>
      </c>
      <c r="J58">
        <v>0</v>
      </c>
      <c r="K58">
        <v>5</v>
      </c>
      <c r="L58">
        <v>4</v>
      </c>
      <c r="M58">
        <v>0</v>
      </c>
      <c r="N58">
        <v>3</v>
      </c>
      <c r="O58">
        <v>0</v>
      </c>
      <c r="P58">
        <v>2</v>
      </c>
      <c r="Q58">
        <v>0</v>
      </c>
      <c r="R58">
        <v>1</v>
      </c>
      <c r="S58">
        <v>0</v>
      </c>
      <c r="T58" s="10">
        <f t="shared" si="3"/>
        <v>3</v>
      </c>
      <c r="U58" s="8">
        <v>20</v>
      </c>
      <c r="V58" s="8">
        <v>2.2000000000000002</v>
      </c>
      <c r="W58" s="8">
        <v>9.5</v>
      </c>
      <c r="X58" s="8">
        <v>2.2999999999999998</v>
      </c>
      <c r="Y58" s="12">
        <v>0.2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55" x14ac:dyDescent="0.25">
      <c r="E59">
        <v>17</v>
      </c>
      <c r="I59" s="12">
        <v>0.1</v>
      </c>
      <c r="J59">
        <v>0</v>
      </c>
      <c r="L59">
        <v>3</v>
      </c>
      <c r="T59">
        <f t="shared" si="3"/>
        <v>0</v>
      </c>
      <c r="U59" s="8"/>
      <c r="V59" s="8"/>
      <c r="W59" s="8"/>
      <c r="X59" s="8"/>
      <c r="Y59" s="12">
        <v>0.1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55" x14ac:dyDescent="0.25">
      <c r="E60">
        <v>18</v>
      </c>
      <c r="I60" s="12"/>
      <c r="T60">
        <f t="shared" si="3"/>
        <v>0</v>
      </c>
      <c r="U60" s="8"/>
      <c r="V60" s="8"/>
      <c r="W60" s="8"/>
      <c r="X60" s="8"/>
      <c r="Y60" s="1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5" x14ac:dyDescent="0.25">
      <c r="E61">
        <v>19</v>
      </c>
      <c r="I61" s="12"/>
      <c r="T61">
        <f t="shared" si="3"/>
        <v>0</v>
      </c>
      <c r="U61" s="8"/>
      <c r="V61" s="8"/>
      <c r="W61" s="8"/>
      <c r="X61" s="8"/>
      <c r="Y61" s="1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5" x14ac:dyDescent="0.25">
      <c r="E62">
        <v>20</v>
      </c>
      <c r="F62">
        <v>56</v>
      </c>
      <c r="G62">
        <v>67</v>
      </c>
      <c r="H62">
        <v>15</v>
      </c>
      <c r="I62" s="12">
        <v>0.25</v>
      </c>
      <c r="J62">
        <v>0</v>
      </c>
      <c r="K62">
        <v>1</v>
      </c>
      <c r="L62">
        <v>2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f t="shared" si="3"/>
        <v>1</v>
      </c>
      <c r="U62" s="8">
        <v>11</v>
      </c>
      <c r="V62" s="8">
        <v>4.5999999999999996</v>
      </c>
      <c r="W62" s="8">
        <v>0</v>
      </c>
      <c r="X62" s="8">
        <v>0</v>
      </c>
      <c r="Y62" s="12">
        <v>0.15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5" x14ac:dyDescent="0.25">
      <c r="A63" t="s">
        <v>61</v>
      </c>
      <c r="B63" t="s">
        <v>41</v>
      </c>
      <c r="C63">
        <v>3</v>
      </c>
      <c r="D63">
        <v>7</v>
      </c>
      <c r="E63">
        <v>1</v>
      </c>
      <c r="I63" s="12"/>
      <c r="T63">
        <f t="shared" si="3"/>
        <v>0</v>
      </c>
      <c r="U63" s="8"/>
      <c r="V63" s="8"/>
      <c r="W63" s="8"/>
      <c r="X63" s="8"/>
      <c r="Y63" s="1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55" x14ac:dyDescent="0.25">
      <c r="E64">
        <v>2</v>
      </c>
      <c r="F64">
        <v>60</v>
      </c>
      <c r="G64">
        <v>90</v>
      </c>
      <c r="H64">
        <v>9</v>
      </c>
      <c r="I64" s="12">
        <v>0.5</v>
      </c>
      <c r="J64">
        <v>3</v>
      </c>
      <c r="K64" s="10">
        <v>8</v>
      </c>
      <c r="L64">
        <v>0</v>
      </c>
      <c r="M64">
        <v>0</v>
      </c>
      <c r="N64">
        <v>5</v>
      </c>
      <c r="O64">
        <v>0</v>
      </c>
      <c r="P64">
        <v>0</v>
      </c>
      <c r="Q64">
        <v>0</v>
      </c>
      <c r="R64">
        <v>4</v>
      </c>
      <c r="S64">
        <v>1</v>
      </c>
      <c r="T64">
        <f t="shared" si="3"/>
        <v>5</v>
      </c>
      <c r="U64" s="8">
        <v>19</v>
      </c>
      <c r="V64" s="8">
        <v>5.6</v>
      </c>
      <c r="W64" s="8">
        <v>14</v>
      </c>
      <c r="X64" s="8">
        <v>3.9</v>
      </c>
      <c r="Y64" s="12">
        <v>0.95</v>
      </c>
      <c r="Z64">
        <v>20</v>
      </c>
      <c r="AA64">
        <v>50</v>
      </c>
      <c r="AB64" s="4">
        <v>10</v>
      </c>
      <c r="AC64" s="4">
        <v>3.9</v>
      </c>
      <c r="AD64" s="3">
        <f>100-(100*(AB64-AC64)/AB64)</f>
        <v>39</v>
      </c>
      <c r="AE64" s="4">
        <v>10</v>
      </c>
      <c r="AF64" s="4">
        <v>3.9</v>
      </c>
      <c r="AG64" s="3">
        <f>100-(100*(AE64-AF64)/AE64)</f>
        <v>39</v>
      </c>
      <c r="AH64" s="4">
        <v>10</v>
      </c>
      <c r="AI64" s="4">
        <v>3.6</v>
      </c>
      <c r="AJ64" s="3">
        <f>100-(100*(AH64-AI64)/AH64)</f>
        <v>36</v>
      </c>
      <c r="AK64" s="4">
        <v>10</v>
      </c>
      <c r="AL64" s="4">
        <v>4.0999999999999996</v>
      </c>
      <c r="AM64" s="3">
        <f>100-(100*(AK64-AL64)/AK64)</f>
        <v>41</v>
      </c>
      <c r="AN64" s="4">
        <v>10</v>
      </c>
      <c r="AO64" s="4">
        <v>4</v>
      </c>
      <c r="AP64" s="3">
        <f>100-(100*(AN64-AO64)/AN64)</f>
        <v>40</v>
      </c>
      <c r="AQ64" s="4">
        <v>10</v>
      </c>
      <c r="AR64" s="4">
        <v>3.9</v>
      </c>
      <c r="AS64" s="3">
        <f>100-(100*(AQ64-AR64)/AQ64)</f>
        <v>39</v>
      </c>
      <c r="AT64">
        <v>3000.1</v>
      </c>
      <c r="AU64">
        <v>229.9</v>
      </c>
      <c r="AV64" s="4">
        <f t="shared" ref="AV64" si="10">AT64/(AT64-AU64)</f>
        <v>1.0829903978052127</v>
      </c>
      <c r="BC64" s="4">
        <f>AV64</f>
        <v>1.0829903978052127</v>
      </c>
    </row>
    <row r="65" spans="5:45" x14ac:dyDescent="0.25">
      <c r="E65">
        <v>3</v>
      </c>
      <c r="F65">
        <v>60</v>
      </c>
      <c r="G65">
        <v>123</v>
      </c>
      <c r="H65">
        <v>9</v>
      </c>
      <c r="I65" s="12">
        <v>1.2</v>
      </c>
      <c r="J65">
        <v>0</v>
      </c>
      <c r="K65" s="10">
        <v>5</v>
      </c>
      <c r="L65">
        <v>2</v>
      </c>
      <c r="M65">
        <v>0</v>
      </c>
      <c r="N65">
        <v>5</v>
      </c>
      <c r="O65">
        <v>0</v>
      </c>
      <c r="P65">
        <v>2</v>
      </c>
      <c r="Q65">
        <v>0</v>
      </c>
      <c r="R65">
        <v>2</v>
      </c>
      <c r="S65">
        <v>1</v>
      </c>
      <c r="T65">
        <f t="shared" ref="T65:T125" si="11">SUM(O65:S65)</f>
        <v>5</v>
      </c>
      <c r="U65" s="8">
        <v>45</v>
      </c>
      <c r="V65" s="8">
        <v>5.0999999999999996</v>
      </c>
      <c r="W65" s="8">
        <v>23</v>
      </c>
      <c r="X65" s="8">
        <v>3.7</v>
      </c>
      <c r="Y65" s="12">
        <v>1.45</v>
      </c>
      <c r="Z65">
        <v>20</v>
      </c>
      <c r="AA65">
        <v>20</v>
      </c>
      <c r="AB65" s="4">
        <v>10</v>
      </c>
      <c r="AC65" s="4">
        <v>2.7</v>
      </c>
      <c r="AD65" s="3">
        <f>100-(100*(AB65-AC65)/AB65)</f>
        <v>27</v>
      </c>
      <c r="AE65" s="4">
        <v>10</v>
      </c>
      <c r="AF65" s="4">
        <v>2.2000000000000002</v>
      </c>
      <c r="AG65" s="3">
        <f>100-(100*(AE65-AF65)/AE65)</f>
        <v>22</v>
      </c>
      <c r="AH65" s="4">
        <v>10</v>
      </c>
      <c r="AI65" s="4">
        <v>2</v>
      </c>
      <c r="AJ65" s="3">
        <f>100-(100*(AH65-AI65)/AH65)</f>
        <v>20</v>
      </c>
      <c r="AK65" s="4">
        <v>10</v>
      </c>
      <c r="AL65" s="4">
        <v>3.4</v>
      </c>
      <c r="AM65" s="3">
        <f>100-(100*(AK65-AL65)/AK65)</f>
        <v>34</v>
      </c>
      <c r="AN65" s="4">
        <v>10</v>
      </c>
      <c r="AO65" s="4">
        <v>3.3</v>
      </c>
      <c r="AP65" s="3">
        <f>100-(100*(AN65-AO65)/AN65)</f>
        <v>33</v>
      </c>
      <c r="AQ65" s="4">
        <v>10</v>
      </c>
      <c r="AR65" s="4">
        <v>3.3</v>
      </c>
      <c r="AS65" s="3">
        <f>100-(100*(AQ65-AR65)/AQ65)</f>
        <v>33</v>
      </c>
    </row>
    <row r="66" spans="5:45" x14ac:dyDescent="0.25">
      <c r="E66">
        <v>4</v>
      </c>
      <c r="I66" s="12"/>
      <c r="K66" s="10"/>
      <c r="T66">
        <f t="shared" si="11"/>
        <v>0</v>
      </c>
      <c r="U66" s="8"/>
      <c r="V66" s="8"/>
      <c r="W66" s="8"/>
      <c r="X66" s="8"/>
      <c r="Y66" s="1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5:45" x14ac:dyDescent="0.25">
      <c r="E67">
        <v>5</v>
      </c>
      <c r="F67">
        <v>60</v>
      </c>
      <c r="G67">
        <v>40</v>
      </c>
      <c r="H67">
        <v>3</v>
      </c>
      <c r="I67" s="12">
        <v>0.1</v>
      </c>
      <c r="J67">
        <v>0</v>
      </c>
      <c r="K67" s="10">
        <v>3</v>
      </c>
      <c r="L67">
        <v>2</v>
      </c>
      <c r="M67">
        <v>0</v>
      </c>
      <c r="N67">
        <v>2</v>
      </c>
      <c r="O67">
        <v>0</v>
      </c>
      <c r="P67">
        <v>0</v>
      </c>
      <c r="Q67">
        <v>0</v>
      </c>
      <c r="R67">
        <v>1</v>
      </c>
      <c r="S67">
        <v>1</v>
      </c>
      <c r="T67">
        <f t="shared" si="11"/>
        <v>2</v>
      </c>
      <c r="U67" s="8">
        <v>10</v>
      </c>
      <c r="V67" s="8">
        <v>3</v>
      </c>
      <c r="W67" s="8">
        <v>5</v>
      </c>
      <c r="X67" s="8">
        <v>2.6</v>
      </c>
      <c r="Y67" s="12">
        <v>0.2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5:45" x14ac:dyDescent="0.25">
      <c r="E68">
        <v>6</v>
      </c>
      <c r="F68">
        <v>30</v>
      </c>
      <c r="G68">
        <v>34</v>
      </c>
      <c r="H68">
        <v>8</v>
      </c>
      <c r="I68" s="12">
        <v>0.2</v>
      </c>
      <c r="J68">
        <v>0</v>
      </c>
      <c r="K68">
        <v>4</v>
      </c>
      <c r="L68">
        <v>1</v>
      </c>
      <c r="M68">
        <v>0</v>
      </c>
      <c r="N68">
        <v>4</v>
      </c>
      <c r="O68">
        <v>0</v>
      </c>
      <c r="P68">
        <v>2</v>
      </c>
      <c r="Q68">
        <v>0</v>
      </c>
      <c r="R68">
        <v>1</v>
      </c>
      <c r="S68">
        <v>1</v>
      </c>
      <c r="T68">
        <f t="shared" si="11"/>
        <v>4</v>
      </c>
      <c r="U68" s="8">
        <v>15</v>
      </c>
      <c r="V68" s="8">
        <v>3.4</v>
      </c>
      <c r="W68" s="8">
        <v>5</v>
      </c>
      <c r="X68" s="8">
        <v>2.4</v>
      </c>
      <c r="Y68" s="12">
        <v>0.3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5:45" x14ac:dyDescent="0.25">
      <c r="E69">
        <v>7</v>
      </c>
      <c r="I69" s="12"/>
      <c r="T69">
        <f t="shared" si="11"/>
        <v>0</v>
      </c>
      <c r="U69" s="8"/>
      <c r="V69" s="8"/>
      <c r="W69" s="8"/>
      <c r="X69" s="8"/>
      <c r="Y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5:45" x14ac:dyDescent="0.25">
      <c r="E70">
        <v>8</v>
      </c>
      <c r="I70" s="12"/>
      <c r="T70">
        <f t="shared" si="11"/>
        <v>0</v>
      </c>
      <c r="U70" s="8"/>
      <c r="V70" s="8"/>
      <c r="W70" s="8"/>
      <c r="X70" s="8"/>
      <c r="Y70" s="1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5:45" x14ac:dyDescent="0.25">
      <c r="E71">
        <v>9</v>
      </c>
      <c r="F71">
        <v>50</v>
      </c>
      <c r="G71">
        <v>60</v>
      </c>
      <c r="H71">
        <v>15</v>
      </c>
      <c r="I71" s="12">
        <v>1.4</v>
      </c>
      <c r="J71">
        <v>2</v>
      </c>
      <c r="K71" s="10">
        <v>9</v>
      </c>
      <c r="L71">
        <v>2</v>
      </c>
      <c r="M71">
        <v>0</v>
      </c>
      <c r="N71">
        <v>6</v>
      </c>
      <c r="O71">
        <v>1</v>
      </c>
      <c r="P71">
        <v>1</v>
      </c>
      <c r="Q71">
        <v>0</v>
      </c>
      <c r="R71">
        <v>3</v>
      </c>
      <c r="S71">
        <v>1</v>
      </c>
      <c r="T71">
        <f t="shared" si="11"/>
        <v>6</v>
      </c>
      <c r="U71" s="8">
        <v>20</v>
      </c>
      <c r="V71" s="8">
        <v>5.2</v>
      </c>
      <c r="W71" s="8">
        <v>8</v>
      </c>
      <c r="X71" s="8">
        <v>3.9</v>
      </c>
      <c r="Y71" s="12">
        <v>2.1</v>
      </c>
      <c r="Z71">
        <v>50</v>
      </c>
      <c r="AA71">
        <v>10</v>
      </c>
      <c r="AB71" s="4">
        <v>10</v>
      </c>
      <c r="AC71" s="4">
        <v>3.5</v>
      </c>
      <c r="AD71" s="3">
        <f>100-(100*(AB71-AC71)/AB71)</f>
        <v>35</v>
      </c>
      <c r="AE71" s="4">
        <v>10</v>
      </c>
      <c r="AF71" s="4">
        <v>3.4</v>
      </c>
      <c r="AG71" s="3">
        <f>100-(100*(AE71-AF71)/AE71)</f>
        <v>34</v>
      </c>
      <c r="AH71" s="4">
        <v>10</v>
      </c>
      <c r="AI71" s="4">
        <v>3.1</v>
      </c>
      <c r="AJ71" s="3">
        <f>100-(100*(AH71-AI71)/AH71)</f>
        <v>31</v>
      </c>
      <c r="AK71" s="4">
        <v>10</v>
      </c>
      <c r="AL71" s="4">
        <v>3.5</v>
      </c>
      <c r="AM71" s="3">
        <f>100-(100*(AK71-AL71)/AK71)</f>
        <v>35</v>
      </c>
      <c r="AN71" s="4">
        <v>10</v>
      </c>
      <c r="AO71" s="4">
        <v>3.5</v>
      </c>
      <c r="AP71" s="3">
        <f>100-(100*(AN71-AO71)/AN71)</f>
        <v>35</v>
      </c>
      <c r="AQ71" s="4">
        <v>10</v>
      </c>
      <c r="AR71" s="4">
        <v>3.5</v>
      </c>
      <c r="AS71" s="3">
        <f>100-(100*(AQ71-AR71)/AQ71)</f>
        <v>35</v>
      </c>
    </row>
    <row r="72" spans="5:45" x14ac:dyDescent="0.25">
      <c r="E72">
        <v>10</v>
      </c>
      <c r="I72" s="12"/>
      <c r="T72">
        <f t="shared" si="11"/>
        <v>0</v>
      </c>
      <c r="U72" s="8"/>
      <c r="V72" s="8"/>
      <c r="W72" s="8"/>
      <c r="X72" s="8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11</v>
      </c>
      <c r="F73">
        <v>80</v>
      </c>
      <c r="G73">
        <v>58</v>
      </c>
      <c r="H73">
        <v>15</v>
      </c>
      <c r="I73" s="12">
        <v>1.9</v>
      </c>
      <c r="J73">
        <v>3</v>
      </c>
      <c r="K73" s="10">
        <v>6</v>
      </c>
      <c r="L73">
        <v>0</v>
      </c>
      <c r="M73">
        <v>0</v>
      </c>
      <c r="N73">
        <v>5</v>
      </c>
      <c r="O73">
        <v>0</v>
      </c>
      <c r="P73">
        <v>1</v>
      </c>
      <c r="Q73">
        <v>0</v>
      </c>
      <c r="R73">
        <v>2</v>
      </c>
      <c r="S73">
        <v>2</v>
      </c>
      <c r="T73">
        <f t="shared" si="11"/>
        <v>5</v>
      </c>
      <c r="U73" s="8">
        <v>38</v>
      </c>
      <c r="V73" s="8">
        <v>6</v>
      </c>
      <c r="W73" s="8">
        <v>13</v>
      </c>
      <c r="X73" s="8">
        <v>2.8</v>
      </c>
      <c r="Y73" s="12">
        <v>2.4</v>
      </c>
      <c r="Z73">
        <v>50</v>
      </c>
      <c r="AA73">
        <v>20</v>
      </c>
      <c r="AB73" s="4">
        <v>10</v>
      </c>
      <c r="AC73" s="4">
        <v>3.7</v>
      </c>
      <c r="AD73" s="3">
        <f>100-(100*(AB73-AC73)/AB73)</f>
        <v>37</v>
      </c>
      <c r="AE73" s="4">
        <v>10</v>
      </c>
      <c r="AF73" s="4">
        <v>3.3</v>
      </c>
      <c r="AG73" s="3">
        <f>100-(100*(AE73-AF73)/AE73)</f>
        <v>33</v>
      </c>
      <c r="AH73" s="4">
        <v>10</v>
      </c>
      <c r="AI73" s="4">
        <v>3.6</v>
      </c>
      <c r="AJ73" s="3">
        <f>100-(100*(AH73-AI73)/AH73)</f>
        <v>36</v>
      </c>
      <c r="AK73" s="4">
        <v>10</v>
      </c>
      <c r="AL73" s="4">
        <v>4</v>
      </c>
      <c r="AM73" s="3">
        <f>100-(100*(AK73-AL73)/AK73)</f>
        <v>40</v>
      </c>
      <c r="AN73" s="4">
        <v>10</v>
      </c>
      <c r="AO73" s="4">
        <v>3.9</v>
      </c>
      <c r="AP73" s="3">
        <f>100-(100*(AN73-AO73)/AN73)</f>
        <v>39</v>
      </c>
      <c r="AQ73" s="4">
        <v>4.5999999999999996</v>
      </c>
      <c r="AR73" s="4">
        <v>1.8</v>
      </c>
      <c r="AS73" s="3">
        <f>100-(100*(AQ73-AR73)/AQ73)</f>
        <v>39.130434782608688</v>
      </c>
    </row>
    <row r="74" spans="5:45" x14ac:dyDescent="0.25">
      <c r="E74">
        <v>12</v>
      </c>
      <c r="I74" s="12"/>
      <c r="T74">
        <f t="shared" si="11"/>
        <v>0</v>
      </c>
      <c r="U74" s="8"/>
      <c r="V74" s="8"/>
      <c r="W74" s="8"/>
      <c r="X74" s="8"/>
      <c r="Y74" s="1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5:45" x14ac:dyDescent="0.25">
      <c r="E75">
        <v>13</v>
      </c>
      <c r="F75">
        <v>72</v>
      </c>
      <c r="G75">
        <v>50</v>
      </c>
      <c r="H75">
        <v>10</v>
      </c>
      <c r="I75" s="12">
        <v>0.6</v>
      </c>
      <c r="J75">
        <v>2</v>
      </c>
      <c r="K75" s="10">
        <v>4</v>
      </c>
      <c r="L75">
        <v>0</v>
      </c>
      <c r="M75">
        <v>0</v>
      </c>
      <c r="N75">
        <v>6</v>
      </c>
      <c r="O75">
        <v>0</v>
      </c>
      <c r="P75">
        <v>2</v>
      </c>
      <c r="Q75">
        <v>0</v>
      </c>
      <c r="R75">
        <v>3</v>
      </c>
      <c r="S75">
        <v>1</v>
      </c>
      <c r="T75">
        <f t="shared" si="11"/>
        <v>6</v>
      </c>
      <c r="U75" s="8">
        <v>28</v>
      </c>
      <c r="V75" s="8">
        <v>4.5</v>
      </c>
      <c r="W75" s="8">
        <v>13</v>
      </c>
      <c r="X75" s="8">
        <v>4.2</v>
      </c>
      <c r="Y75" s="12">
        <v>0.85</v>
      </c>
      <c r="Z75">
        <v>30</v>
      </c>
      <c r="AA75">
        <v>50</v>
      </c>
      <c r="AB75" s="4">
        <v>10.1</v>
      </c>
      <c r="AC75" s="4">
        <v>3.3</v>
      </c>
      <c r="AD75" s="3">
        <f>100-(100*(AB75-AC75)/AB75)</f>
        <v>32.67326732673267</v>
      </c>
      <c r="AE75" s="4">
        <v>10</v>
      </c>
      <c r="AF75" s="4">
        <v>3.2</v>
      </c>
      <c r="AG75" s="3">
        <f>100-(100*(AE75-AF75)/AE75)</f>
        <v>32</v>
      </c>
      <c r="AH75" s="4">
        <v>10</v>
      </c>
      <c r="AI75" s="4">
        <v>3.6</v>
      </c>
      <c r="AJ75" s="3">
        <f>100-(100*(AH75-AI75)/AH75)</f>
        <v>36</v>
      </c>
      <c r="AK75" s="4">
        <v>10</v>
      </c>
      <c r="AL75" s="4">
        <v>3.7</v>
      </c>
      <c r="AM75" s="3">
        <f>100-(100*(AK75-AL75)/AK75)</f>
        <v>37</v>
      </c>
      <c r="AN75" s="4">
        <v>10.1</v>
      </c>
      <c r="AO75" s="4">
        <v>3.7</v>
      </c>
      <c r="AP75" s="3">
        <f>100-(100*(AN75-AO75)/AN75)</f>
        <v>36.633663366336634</v>
      </c>
      <c r="AQ75" s="4">
        <v>10</v>
      </c>
      <c r="AR75" s="4">
        <v>4</v>
      </c>
      <c r="AS75" s="3">
        <f>100-(100*(AQ75-AR75)/AQ75)</f>
        <v>40</v>
      </c>
    </row>
    <row r="76" spans="5:45" x14ac:dyDescent="0.25">
      <c r="E76">
        <v>14</v>
      </c>
      <c r="F76">
        <v>66</v>
      </c>
      <c r="G76">
        <v>54</v>
      </c>
      <c r="H76">
        <v>10</v>
      </c>
      <c r="I76" s="12">
        <v>1.5</v>
      </c>
      <c r="J76">
        <v>1</v>
      </c>
      <c r="K76" s="10">
        <v>8</v>
      </c>
      <c r="L76">
        <v>0</v>
      </c>
      <c r="M76">
        <v>0</v>
      </c>
      <c r="N76">
        <v>5</v>
      </c>
      <c r="O76">
        <v>1</v>
      </c>
      <c r="P76">
        <v>1</v>
      </c>
      <c r="Q76">
        <v>0</v>
      </c>
      <c r="R76">
        <v>0</v>
      </c>
      <c r="S76">
        <v>3</v>
      </c>
      <c r="T76">
        <f t="shared" si="11"/>
        <v>5</v>
      </c>
      <c r="U76" s="8">
        <v>34</v>
      </c>
      <c r="V76" s="8">
        <v>5.2</v>
      </c>
      <c r="W76" s="8">
        <v>9</v>
      </c>
      <c r="X76" s="8">
        <v>3.8</v>
      </c>
      <c r="Y76" s="12">
        <v>1.6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5:45" x14ac:dyDescent="0.25">
      <c r="E77">
        <v>15</v>
      </c>
      <c r="I77" s="12"/>
      <c r="T77">
        <f t="shared" si="11"/>
        <v>0</v>
      </c>
      <c r="U77" s="8"/>
      <c r="V77" s="8"/>
      <c r="W77" s="8"/>
      <c r="X77" s="8"/>
      <c r="Y77" s="1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5:45" x14ac:dyDescent="0.25">
      <c r="E78">
        <v>16</v>
      </c>
      <c r="F78">
        <v>84</v>
      </c>
      <c r="G78">
        <v>60</v>
      </c>
      <c r="H78">
        <v>5</v>
      </c>
      <c r="I78" s="12">
        <v>0.2</v>
      </c>
      <c r="J78">
        <v>2</v>
      </c>
      <c r="K78">
        <v>1</v>
      </c>
      <c r="L78">
        <v>0</v>
      </c>
      <c r="M78">
        <v>0</v>
      </c>
      <c r="N78">
        <v>2</v>
      </c>
      <c r="O78">
        <v>0</v>
      </c>
      <c r="P78">
        <v>1</v>
      </c>
      <c r="Q78">
        <v>0</v>
      </c>
      <c r="R78">
        <v>1</v>
      </c>
      <c r="S78">
        <v>0</v>
      </c>
      <c r="T78">
        <f t="shared" si="11"/>
        <v>2</v>
      </c>
      <c r="U78" s="8">
        <v>25</v>
      </c>
      <c r="V78" s="8">
        <v>5</v>
      </c>
      <c r="W78" s="8">
        <v>14</v>
      </c>
      <c r="X78" s="8">
        <v>2.2999999999999998</v>
      </c>
      <c r="Y78" s="12">
        <v>0.3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5:45" x14ac:dyDescent="0.25">
      <c r="E79">
        <v>17</v>
      </c>
      <c r="I79" s="12"/>
      <c r="T79">
        <f t="shared" si="11"/>
        <v>0</v>
      </c>
      <c r="U79" s="8"/>
      <c r="V79" s="8"/>
      <c r="W79" s="8"/>
      <c r="X79" s="8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5:45" x14ac:dyDescent="0.25">
      <c r="E80">
        <v>18</v>
      </c>
      <c r="I80" s="12"/>
      <c r="T80">
        <f t="shared" si="11"/>
        <v>0</v>
      </c>
      <c r="U80" s="8"/>
      <c r="V80" s="8"/>
      <c r="W80" s="8"/>
      <c r="X80" s="8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5" x14ac:dyDescent="0.25">
      <c r="E81">
        <v>19</v>
      </c>
      <c r="I81" s="12"/>
      <c r="T81">
        <f t="shared" si="11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E82">
        <v>20</v>
      </c>
      <c r="F82">
        <v>70</v>
      </c>
      <c r="G82">
        <v>100</v>
      </c>
      <c r="H82">
        <v>5</v>
      </c>
      <c r="I82" s="12">
        <v>0.35</v>
      </c>
      <c r="J82">
        <v>0</v>
      </c>
      <c r="K82" s="10">
        <v>8</v>
      </c>
      <c r="L82">
        <v>1</v>
      </c>
      <c r="M82">
        <v>0</v>
      </c>
      <c r="N82">
        <v>6</v>
      </c>
      <c r="O82">
        <v>1</v>
      </c>
      <c r="P82">
        <v>0</v>
      </c>
      <c r="Q82">
        <v>0</v>
      </c>
      <c r="R82">
        <v>2</v>
      </c>
      <c r="S82">
        <v>3</v>
      </c>
      <c r="T82">
        <f t="shared" si="11"/>
        <v>6</v>
      </c>
      <c r="U82" s="8">
        <v>43</v>
      </c>
      <c r="V82" s="8">
        <v>3.2</v>
      </c>
      <c r="W82" s="8">
        <v>7</v>
      </c>
      <c r="X82" s="8">
        <v>2.7</v>
      </c>
      <c r="Y82" s="12">
        <v>0.85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55" x14ac:dyDescent="0.25">
      <c r="A83" s="1">
        <v>42346</v>
      </c>
      <c r="B83" t="s">
        <v>32</v>
      </c>
      <c r="C83">
        <v>1</v>
      </c>
      <c r="D83">
        <v>7</v>
      </c>
      <c r="E83">
        <v>1</v>
      </c>
      <c r="F83">
        <v>79</v>
      </c>
      <c r="G83">
        <v>119</v>
      </c>
      <c r="H83">
        <v>24</v>
      </c>
      <c r="I83" s="12">
        <v>5.4</v>
      </c>
      <c r="J83">
        <v>0</v>
      </c>
      <c r="K83">
        <v>14</v>
      </c>
      <c r="L83">
        <v>1</v>
      </c>
      <c r="M83">
        <v>0</v>
      </c>
      <c r="N83">
        <v>14</v>
      </c>
      <c r="O83">
        <v>5</v>
      </c>
      <c r="P83">
        <v>2</v>
      </c>
      <c r="Q83">
        <v>0</v>
      </c>
      <c r="R83">
        <v>0</v>
      </c>
      <c r="S83">
        <v>7</v>
      </c>
      <c r="T83">
        <f t="shared" si="11"/>
        <v>14</v>
      </c>
      <c r="U83" s="8">
        <v>30</v>
      </c>
      <c r="V83" s="8">
        <v>8.4</v>
      </c>
      <c r="W83" s="8">
        <v>7.5</v>
      </c>
      <c r="X83" s="8">
        <v>5.2</v>
      </c>
      <c r="Y83" s="12">
        <v>5.05</v>
      </c>
      <c r="Z83">
        <v>5</v>
      </c>
      <c r="AA83">
        <v>10</v>
      </c>
      <c r="AB83" s="4">
        <v>10.048999999999999</v>
      </c>
      <c r="AC83" s="4">
        <v>3.9093</v>
      </c>
      <c r="AD83" s="3">
        <f>100-(100*(AB83-AC83)/AB83)</f>
        <v>38.902378346104094</v>
      </c>
      <c r="AE83" s="4">
        <v>10.042899999999999</v>
      </c>
      <c r="AF83" s="4">
        <v>3.7307999999999999</v>
      </c>
      <c r="AG83" s="3">
        <f>100-(100*(AE83-AF83)/AE83)</f>
        <v>37.148632367144955</v>
      </c>
      <c r="AH83" s="4">
        <v>10.0167</v>
      </c>
      <c r="AI83" s="4">
        <v>3.9794999999999998</v>
      </c>
      <c r="AJ83" s="3">
        <f>100-(100*(AH83-AI83)/AH83)</f>
        <v>39.728653149240763</v>
      </c>
      <c r="AK83" s="4">
        <v>10.022500000000001</v>
      </c>
      <c r="AL83" s="4">
        <v>4.4786999999999999</v>
      </c>
      <c r="AM83" s="3">
        <f>100-(100*(AK83-AL83)/AK83)</f>
        <v>44.686455475180836</v>
      </c>
      <c r="AN83" s="4">
        <v>10.0261</v>
      </c>
      <c r="AO83" s="4">
        <v>4.4203999999999999</v>
      </c>
      <c r="AP83" s="3">
        <f>100-(100*(AN83-AO83)/AN83)</f>
        <v>44.088927898185737</v>
      </c>
      <c r="AQ83" s="4">
        <v>10.0511</v>
      </c>
      <c r="AR83" s="4">
        <v>4.3540000000000001</v>
      </c>
      <c r="AS83" s="3">
        <f>100-(100*(AQ83-AR83)/AQ83)</f>
        <v>43.31864174070499</v>
      </c>
      <c r="AT83" s="8">
        <v>3000</v>
      </c>
      <c r="AU83" s="8">
        <v>302.3</v>
      </c>
      <c r="AV83" s="4">
        <f t="shared" ref="AV83" si="12">AT83/(AT83-AU83)</f>
        <v>1.1120584201356711</v>
      </c>
      <c r="AW83" s="8">
        <v>3000.1</v>
      </c>
      <c r="AX83" s="8">
        <v>306.60000000000002</v>
      </c>
      <c r="AY83" s="4">
        <f t="shared" ref="AY83" si="13">AW83/(AW83-AX83)</f>
        <v>1.1138295897531092</v>
      </c>
      <c r="AZ83" s="8">
        <v>3000.5</v>
      </c>
      <c r="BA83" s="8">
        <v>304.5</v>
      </c>
      <c r="BB83" s="4">
        <f t="shared" ref="BB83" si="14">AZ83/(AZ83-BA83)</f>
        <v>1.1129451038575668</v>
      </c>
      <c r="BC83" s="4">
        <f t="shared" ref="BC83" si="15">(AV83+AY83+BB83)/3</f>
        <v>1.1129443712487823</v>
      </c>
    </row>
    <row r="84" spans="1:55" x14ac:dyDescent="0.25">
      <c r="E84">
        <v>2</v>
      </c>
      <c r="F84">
        <v>76</v>
      </c>
      <c r="G84">
        <v>97</v>
      </c>
      <c r="H84">
        <v>24</v>
      </c>
      <c r="I84" s="12">
        <v>4.05</v>
      </c>
      <c r="J84">
        <v>0</v>
      </c>
      <c r="K84">
        <v>15</v>
      </c>
      <c r="L84">
        <v>1</v>
      </c>
      <c r="M84">
        <v>0</v>
      </c>
      <c r="N84">
        <v>15</v>
      </c>
      <c r="O84">
        <v>4</v>
      </c>
      <c r="P84">
        <v>4</v>
      </c>
      <c r="Q84">
        <v>0</v>
      </c>
      <c r="R84">
        <v>0</v>
      </c>
      <c r="S84">
        <v>7</v>
      </c>
      <c r="T84">
        <f t="shared" si="11"/>
        <v>15</v>
      </c>
      <c r="U84" s="8">
        <v>30</v>
      </c>
      <c r="V84" s="8">
        <v>5.8</v>
      </c>
      <c r="W84" s="8">
        <v>9</v>
      </c>
      <c r="X84" s="8">
        <v>2.8</v>
      </c>
      <c r="Y84" s="12">
        <v>4.5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3</v>
      </c>
      <c r="I85" s="12">
        <v>6.1</v>
      </c>
      <c r="J85">
        <v>0</v>
      </c>
      <c r="L85">
        <v>0</v>
      </c>
      <c r="T85">
        <f t="shared" si="11"/>
        <v>0</v>
      </c>
      <c r="U85" s="8"/>
      <c r="V85" s="8"/>
      <c r="W85" s="8"/>
      <c r="X85" s="8"/>
      <c r="Y85" s="12">
        <v>5.95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5" x14ac:dyDescent="0.25">
      <c r="E86">
        <v>4</v>
      </c>
      <c r="I86" s="12">
        <v>3.45</v>
      </c>
      <c r="J86">
        <v>0</v>
      </c>
      <c r="L86">
        <v>0</v>
      </c>
      <c r="T86">
        <f t="shared" si="11"/>
        <v>0</v>
      </c>
      <c r="U86" s="8"/>
      <c r="V86" s="8"/>
      <c r="W86" s="8"/>
      <c r="X86" s="8"/>
      <c r="Y86" s="12">
        <v>3.45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5</v>
      </c>
      <c r="F87">
        <v>95</v>
      </c>
      <c r="G87">
        <v>77</v>
      </c>
      <c r="H87">
        <v>20</v>
      </c>
      <c r="I87" s="12">
        <v>3.9</v>
      </c>
      <c r="J87">
        <v>0</v>
      </c>
      <c r="K87">
        <v>10</v>
      </c>
      <c r="L87">
        <v>0</v>
      </c>
      <c r="M87">
        <v>0</v>
      </c>
      <c r="N87">
        <v>10</v>
      </c>
      <c r="O87">
        <v>3</v>
      </c>
      <c r="P87">
        <v>5</v>
      </c>
      <c r="Q87">
        <v>0</v>
      </c>
      <c r="R87">
        <v>0</v>
      </c>
      <c r="S87">
        <v>2</v>
      </c>
      <c r="T87">
        <f t="shared" si="11"/>
        <v>10</v>
      </c>
      <c r="U87" s="8">
        <v>28</v>
      </c>
      <c r="V87" s="8">
        <v>7.1</v>
      </c>
      <c r="W87" s="8">
        <v>12</v>
      </c>
      <c r="X87" s="8">
        <v>3.2</v>
      </c>
      <c r="Y87" s="12">
        <v>3.78</v>
      </c>
      <c r="Z87">
        <v>5</v>
      </c>
      <c r="AA87">
        <v>30</v>
      </c>
      <c r="AB87" s="4">
        <v>10.0023</v>
      </c>
      <c r="AC87" s="4">
        <v>4.0491999999999999</v>
      </c>
      <c r="AD87" s="3">
        <f>100-(100*(AB87-AC87)/AB87)</f>
        <v>40.482688981534238</v>
      </c>
      <c r="AE87" s="4">
        <v>10.0162</v>
      </c>
      <c r="AF87" s="4">
        <v>3.9245999999999999</v>
      </c>
      <c r="AG87" s="3">
        <f>100-(100*(AE87-AF87)/AE87)</f>
        <v>39.182524310616799</v>
      </c>
      <c r="AH87" s="4">
        <v>10.0253</v>
      </c>
      <c r="AI87" s="4">
        <v>3.5847000000000002</v>
      </c>
      <c r="AJ87" s="3">
        <f>100-(100*(AH87-AI87)/AH87)</f>
        <v>35.75653596401105</v>
      </c>
      <c r="AK87" s="4">
        <v>10.095800000000001</v>
      </c>
      <c r="AL87" s="4">
        <v>4.3212999999999999</v>
      </c>
      <c r="AM87" s="3">
        <f>100-(100*(AK87-AL87)/AK87)</f>
        <v>42.802947760454842</v>
      </c>
      <c r="AN87" s="4">
        <v>10.068</v>
      </c>
      <c r="AO87" s="4">
        <v>4.2450999999999999</v>
      </c>
      <c r="AP87" s="3">
        <f>100-(100*(AN87-AO87)/AN87)</f>
        <v>42.164282876440211</v>
      </c>
      <c r="AQ87" s="4">
        <v>10.0108</v>
      </c>
      <c r="AR87" s="4">
        <v>4.2653999999999996</v>
      </c>
      <c r="AS87" s="3">
        <f>100-(100*(AQ87-AR87)/AQ87)</f>
        <v>42.607983377951811</v>
      </c>
    </row>
    <row r="88" spans="1:55" x14ac:dyDescent="0.25">
      <c r="E88">
        <v>6</v>
      </c>
      <c r="F88">
        <v>80</v>
      </c>
      <c r="G88">
        <v>132</v>
      </c>
      <c r="H88">
        <v>16</v>
      </c>
      <c r="I88" s="12">
        <v>5.8</v>
      </c>
      <c r="J88">
        <v>0</v>
      </c>
      <c r="K88">
        <v>14</v>
      </c>
      <c r="L88">
        <v>0</v>
      </c>
      <c r="M88">
        <v>0</v>
      </c>
      <c r="N88">
        <v>14</v>
      </c>
      <c r="O88">
        <v>1</v>
      </c>
      <c r="P88">
        <v>6</v>
      </c>
      <c r="Q88">
        <v>0</v>
      </c>
      <c r="R88">
        <v>0</v>
      </c>
      <c r="S88">
        <v>7</v>
      </c>
      <c r="T88" s="10">
        <f t="shared" si="11"/>
        <v>14</v>
      </c>
      <c r="U88" s="8">
        <v>31</v>
      </c>
      <c r="V88" s="8">
        <v>5.9</v>
      </c>
      <c r="W88" s="8">
        <v>7.5</v>
      </c>
      <c r="X88" s="8">
        <v>6.9</v>
      </c>
      <c r="Y88" s="12">
        <v>5.45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55" x14ac:dyDescent="0.25">
      <c r="E89">
        <v>7</v>
      </c>
      <c r="I89" s="12">
        <v>5.25</v>
      </c>
      <c r="J89">
        <v>0</v>
      </c>
      <c r="L89">
        <v>0</v>
      </c>
      <c r="T89">
        <f t="shared" si="11"/>
        <v>0</v>
      </c>
      <c r="U89" s="8"/>
      <c r="V89" s="8"/>
      <c r="W89" s="8"/>
      <c r="X89" s="8"/>
      <c r="Y89" s="12">
        <v>5.18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5" x14ac:dyDescent="0.25">
      <c r="E90">
        <v>8</v>
      </c>
      <c r="F90">
        <v>71</v>
      </c>
      <c r="G90">
        <v>105</v>
      </c>
      <c r="H90">
        <v>14</v>
      </c>
      <c r="I90" s="12">
        <v>6.5</v>
      </c>
      <c r="J90">
        <v>0</v>
      </c>
      <c r="K90">
        <v>14</v>
      </c>
      <c r="L90">
        <v>1</v>
      </c>
      <c r="M90">
        <v>0</v>
      </c>
      <c r="N90">
        <v>14</v>
      </c>
      <c r="O90">
        <v>3</v>
      </c>
      <c r="P90">
        <v>6</v>
      </c>
      <c r="Q90">
        <v>0</v>
      </c>
      <c r="R90">
        <v>0</v>
      </c>
      <c r="S90">
        <v>5</v>
      </c>
      <c r="T90">
        <f t="shared" si="11"/>
        <v>14</v>
      </c>
      <c r="U90" s="8">
        <v>28</v>
      </c>
      <c r="V90" s="8">
        <v>7.2</v>
      </c>
      <c r="W90" s="8">
        <v>11</v>
      </c>
      <c r="X90" s="8">
        <v>4.3</v>
      </c>
      <c r="Y90" s="12">
        <v>6.5</v>
      </c>
      <c r="Z90">
        <v>5</v>
      </c>
      <c r="AA90">
        <v>5</v>
      </c>
      <c r="AB90" s="4">
        <v>10.041399999999999</v>
      </c>
      <c r="AC90" s="4">
        <v>4.0723000000000003</v>
      </c>
      <c r="AD90" s="3">
        <f>100-(100*(AB90-AC90)/AB90)</f>
        <v>40.55510187822415</v>
      </c>
      <c r="AE90" s="4">
        <v>10.083299999999999</v>
      </c>
      <c r="AF90" s="4">
        <v>3.883</v>
      </c>
      <c r="AG90" s="3">
        <f>100-(100*(AE90-AF90)/AE90)</f>
        <v>38.509218212291607</v>
      </c>
      <c r="AH90" s="4">
        <v>10.0997</v>
      </c>
      <c r="AI90" s="4">
        <v>3.7816999999999998</v>
      </c>
      <c r="AJ90" s="3">
        <f>100-(100*(AH90-AI90)/AH90)</f>
        <v>37.443686446132055</v>
      </c>
      <c r="AK90" s="4">
        <v>10.062099999999999</v>
      </c>
      <c r="AL90" s="4">
        <v>4.1993</v>
      </c>
      <c r="AM90" s="3">
        <f>100-(100*(AK90-AL90)/AK90)</f>
        <v>41.733832897705263</v>
      </c>
      <c r="AN90" s="4">
        <v>10.0031</v>
      </c>
      <c r="AO90" s="4">
        <v>4.0145</v>
      </c>
      <c r="AP90" s="3">
        <f>100-(100*(AN90-AO90)/AN90)</f>
        <v>40.132558906738907</v>
      </c>
      <c r="AQ90" s="4">
        <v>10.0951</v>
      </c>
      <c r="AR90" s="4">
        <v>3.8187000000000002</v>
      </c>
      <c r="AS90" s="3">
        <f>100-(100*(AQ90-AR90)/AQ90)</f>
        <v>37.827262731424149</v>
      </c>
    </row>
    <row r="91" spans="1:55" x14ac:dyDescent="0.25">
      <c r="E91">
        <v>9</v>
      </c>
      <c r="I91" s="12">
        <v>4.45</v>
      </c>
      <c r="J91">
        <v>0</v>
      </c>
      <c r="L91">
        <v>0</v>
      </c>
      <c r="T91">
        <f t="shared" si="11"/>
        <v>0</v>
      </c>
      <c r="U91" s="8"/>
      <c r="V91" s="8"/>
      <c r="W91" s="8"/>
      <c r="X91" s="8"/>
      <c r="Y91" s="12">
        <v>4.4000000000000004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55" x14ac:dyDescent="0.25">
      <c r="E92">
        <v>10</v>
      </c>
      <c r="F92">
        <v>72</v>
      </c>
      <c r="G92">
        <v>84</v>
      </c>
      <c r="H92">
        <v>15</v>
      </c>
      <c r="I92" s="12">
        <v>4.8</v>
      </c>
      <c r="J92">
        <v>0</v>
      </c>
      <c r="K92">
        <v>15</v>
      </c>
      <c r="L92">
        <v>0</v>
      </c>
      <c r="M92">
        <v>0</v>
      </c>
      <c r="N92">
        <v>15</v>
      </c>
      <c r="O92">
        <v>5</v>
      </c>
      <c r="P92">
        <v>4</v>
      </c>
      <c r="Q92">
        <v>0</v>
      </c>
      <c r="R92">
        <v>0</v>
      </c>
      <c r="S92">
        <v>6</v>
      </c>
      <c r="T92">
        <f t="shared" si="11"/>
        <v>15</v>
      </c>
      <c r="U92" s="8">
        <v>26</v>
      </c>
      <c r="V92" s="8">
        <v>5.7</v>
      </c>
      <c r="W92" s="8">
        <v>9</v>
      </c>
      <c r="X92" s="8">
        <v>4.5999999999999996</v>
      </c>
      <c r="Y92" s="12">
        <v>4.5199999999999996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55" x14ac:dyDescent="0.25">
      <c r="E93">
        <v>11</v>
      </c>
      <c r="F93">
        <v>60</v>
      </c>
      <c r="G93">
        <v>97</v>
      </c>
      <c r="H93">
        <v>18</v>
      </c>
      <c r="I93" s="12">
        <v>5.05</v>
      </c>
      <c r="J93">
        <v>0</v>
      </c>
      <c r="K93">
        <v>15</v>
      </c>
      <c r="L93">
        <v>0</v>
      </c>
      <c r="M93">
        <v>0</v>
      </c>
      <c r="N93">
        <v>15</v>
      </c>
      <c r="O93">
        <v>7</v>
      </c>
      <c r="P93">
        <v>2</v>
      </c>
      <c r="Q93">
        <v>0</v>
      </c>
      <c r="R93">
        <v>0</v>
      </c>
      <c r="S93">
        <v>6</v>
      </c>
      <c r="T93">
        <f t="shared" si="11"/>
        <v>15</v>
      </c>
      <c r="U93" s="8">
        <v>36</v>
      </c>
      <c r="V93" s="8">
        <v>6.5</v>
      </c>
      <c r="W93" s="8">
        <v>6.5</v>
      </c>
      <c r="X93" s="8">
        <v>3.9</v>
      </c>
      <c r="Y93" s="12">
        <v>4.5999999999999996</v>
      </c>
      <c r="Z93">
        <v>10</v>
      </c>
      <c r="AA93">
        <v>5</v>
      </c>
      <c r="AB93" s="4">
        <v>10.043200000000001</v>
      </c>
      <c r="AC93" s="4">
        <v>3.8502999999999998</v>
      </c>
      <c r="AD93" s="3">
        <f>100-(100*(AB93-AC93)/AB93)</f>
        <v>38.337382507567305</v>
      </c>
      <c r="AE93" s="4">
        <v>10.007300000000001</v>
      </c>
      <c r="AF93" s="4">
        <v>3.7349000000000001</v>
      </c>
      <c r="AG93" s="3">
        <f>100-(100*(AE93-AF93)/AE93)</f>
        <v>37.321755118763292</v>
      </c>
      <c r="AH93" s="4">
        <v>10.014900000000001</v>
      </c>
      <c r="AI93" s="4">
        <v>3.8233999999999999</v>
      </c>
      <c r="AJ93" s="3">
        <f>100-(100*(AH93-AI93)/AH93)</f>
        <v>38.177116097015443</v>
      </c>
      <c r="AK93" s="4">
        <v>10.060600000000001</v>
      </c>
      <c r="AL93" s="4">
        <v>4.2077999999999998</v>
      </c>
      <c r="AM93" s="3">
        <f>100-(100*(AK93-AL93)/AK93)</f>
        <v>41.824543267797146</v>
      </c>
      <c r="AN93" s="4">
        <v>10.0494</v>
      </c>
      <c r="AO93" s="4">
        <v>4.0513000000000003</v>
      </c>
      <c r="AP93" s="3">
        <f>100-(100*(AN93-AO93)/AN93)</f>
        <v>40.313849583059692</v>
      </c>
      <c r="AQ93" s="4">
        <v>10.0253</v>
      </c>
      <c r="AR93" s="4">
        <v>4.0766999999999998</v>
      </c>
      <c r="AS93" s="3">
        <f>100-(100*(AQ93-AR93)/AQ93)</f>
        <v>40.664119776964277</v>
      </c>
    </row>
    <row r="94" spans="1:55" x14ac:dyDescent="0.25">
      <c r="E94">
        <v>12</v>
      </c>
      <c r="I94" s="12">
        <v>3.25</v>
      </c>
      <c r="J94">
        <v>0</v>
      </c>
      <c r="L94">
        <v>0</v>
      </c>
      <c r="T94">
        <f t="shared" si="11"/>
        <v>0</v>
      </c>
      <c r="U94" s="8"/>
      <c r="V94" s="8"/>
      <c r="W94" s="8"/>
      <c r="X94" s="8"/>
      <c r="Y94" s="12">
        <v>3.2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5" x14ac:dyDescent="0.25">
      <c r="E95">
        <v>13</v>
      </c>
      <c r="I95" s="12">
        <v>5.25</v>
      </c>
      <c r="J95">
        <v>0</v>
      </c>
      <c r="L95">
        <v>0</v>
      </c>
      <c r="T95">
        <f t="shared" si="11"/>
        <v>0</v>
      </c>
      <c r="U95" s="8"/>
      <c r="V95" s="8"/>
      <c r="W95" s="8"/>
      <c r="X95" s="8"/>
      <c r="Y95" s="12">
        <v>5.0999999999999996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5" x14ac:dyDescent="0.25">
      <c r="E96">
        <v>14</v>
      </c>
      <c r="F96">
        <v>67</v>
      </c>
      <c r="G96">
        <v>87</v>
      </c>
      <c r="H96">
        <v>23</v>
      </c>
      <c r="I96" s="12">
        <v>5.8</v>
      </c>
      <c r="J96">
        <v>0</v>
      </c>
      <c r="K96">
        <v>13</v>
      </c>
      <c r="L96">
        <v>0</v>
      </c>
      <c r="M96">
        <v>0</v>
      </c>
      <c r="N96">
        <v>13</v>
      </c>
      <c r="O96">
        <v>4</v>
      </c>
      <c r="P96">
        <v>4</v>
      </c>
      <c r="Q96">
        <v>0</v>
      </c>
      <c r="R96">
        <v>0</v>
      </c>
      <c r="S96">
        <v>5</v>
      </c>
      <c r="T96">
        <f t="shared" si="11"/>
        <v>13</v>
      </c>
      <c r="U96" s="8">
        <v>33</v>
      </c>
      <c r="V96" s="8">
        <v>7.3</v>
      </c>
      <c r="W96" s="8">
        <v>8</v>
      </c>
      <c r="X96" s="8">
        <v>4.2</v>
      </c>
      <c r="Y96" s="12">
        <v>5.5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56" x14ac:dyDescent="0.25">
      <c r="E97">
        <v>15</v>
      </c>
      <c r="F97">
        <v>90</v>
      </c>
      <c r="G97">
        <v>81</v>
      </c>
      <c r="H97">
        <v>28</v>
      </c>
      <c r="I97" s="12">
        <v>6.4</v>
      </c>
      <c r="J97">
        <v>0</v>
      </c>
      <c r="K97">
        <v>17</v>
      </c>
      <c r="L97">
        <v>0</v>
      </c>
      <c r="M97">
        <v>0</v>
      </c>
      <c r="N97">
        <v>16</v>
      </c>
      <c r="O97">
        <v>5</v>
      </c>
      <c r="P97">
        <v>6</v>
      </c>
      <c r="Q97">
        <v>0</v>
      </c>
      <c r="R97">
        <v>0</v>
      </c>
      <c r="S97">
        <v>5</v>
      </c>
      <c r="T97">
        <f t="shared" si="11"/>
        <v>16</v>
      </c>
      <c r="U97" s="8">
        <v>29</v>
      </c>
      <c r="V97" s="8">
        <v>8.8000000000000007</v>
      </c>
      <c r="W97" s="8">
        <v>8.5</v>
      </c>
      <c r="X97" s="8">
        <v>3.9</v>
      </c>
      <c r="Y97" s="12">
        <v>6.25</v>
      </c>
      <c r="Z97">
        <v>5</v>
      </c>
      <c r="AA97">
        <v>5</v>
      </c>
      <c r="AB97" s="4">
        <v>10.0688</v>
      </c>
      <c r="AC97" s="4">
        <v>4.1841999999999997</v>
      </c>
      <c r="AD97" s="3">
        <f>100-(100*(AB97-AC97)/AB97)</f>
        <v>41.556094072779274</v>
      </c>
      <c r="AE97" s="4">
        <v>10.082100000000001</v>
      </c>
      <c r="AF97" s="4">
        <v>4.1407999999999996</v>
      </c>
      <c r="AG97" s="3">
        <f>100-(100*(AE97-AF97)/AE97)</f>
        <v>41.070808660894052</v>
      </c>
      <c r="AH97" s="4">
        <v>10.093</v>
      </c>
      <c r="AI97" s="4">
        <v>3.9954000000000001</v>
      </c>
      <c r="AJ97" s="3">
        <f>100-(100*(AH97-AI97)/AH97)</f>
        <v>39.585851580303178</v>
      </c>
      <c r="AK97" s="4">
        <v>10.0322</v>
      </c>
      <c r="AL97" s="4">
        <v>3.9620000000000002</v>
      </c>
      <c r="AM97" s="3">
        <f>100-(100*(AK97-AL97)/AK97)</f>
        <v>39.492833077490481</v>
      </c>
      <c r="AN97" s="4">
        <v>10.071199999999999</v>
      </c>
      <c r="AO97" s="4">
        <v>3.7408999999999999</v>
      </c>
      <c r="AP97" s="3">
        <f>100-(100*(AN97-AO97)/AN97)</f>
        <v>37.14453093970927</v>
      </c>
      <c r="AQ97" s="4">
        <v>10.059799999999999</v>
      </c>
      <c r="AR97" s="4">
        <v>3.8327</v>
      </c>
      <c r="AS97" s="3">
        <f>100-(100*(AQ97-AR97)/AQ97)</f>
        <v>38.099166981450928</v>
      </c>
    </row>
    <row r="98" spans="1:56" x14ac:dyDescent="0.25">
      <c r="E98">
        <v>16</v>
      </c>
      <c r="I98" s="12">
        <v>3.15</v>
      </c>
      <c r="J98">
        <v>0</v>
      </c>
      <c r="L98">
        <v>0</v>
      </c>
      <c r="T98">
        <f t="shared" si="11"/>
        <v>0</v>
      </c>
      <c r="U98" s="8"/>
      <c r="V98" s="8"/>
      <c r="W98" s="8"/>
      <c r="X98" s="8"/>
      <c r="Y98" s="12">
        <v>2.9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56" x14ac:dyDescent="0.25">
      <c r="E99">
        <v>17</v>
      </c>
      <c r="I99" s="12">
        <v>4.25</v>
      </c>
      <c r="J99">
        <v>0</v>
      </c>
      <c r="L99">
        <v>0</v>
      </c>
      <c r="T99">
        <f t="shared" si="11"/>
        <v>0</v>
      </c>
      <c r="U99" s="8"/>
      <c r="V99" s="8"/>
      <c r="W99" s="8"/>
      <c r="X99" s="8"/>
      <c r="Y99" s="12">
        <v>4.2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56" x14ac:dyDescent="0.25">
      <c r="E100">
        <v>18</v>
      </c>
      <c r="F100">
        <v>70</v>
      </c>
      <c r="G100">
        <v>73</v>
      </c>
      <c r="H100">
        <v>20</v>
      </c>
      <c r="I100" s="12">
        <v>3.6</v>
      </c>
      <c r="J100">
        <v>0</v>
      </c>
      <c r="K100">
        <v>11</v>
      </c>
      <c r="L100">
        <v>2</v>
      </c>
      <c r="M100">
        <v>0</v>
      </c>
      <c r="N100">
        <v>11</v>
      </c>
      <c r="O100">
        <v>4</v>
      </c>
      <c r="P100">
        <v>4</v>
      </c>
      <c r="Q100">
        <v>0</v>
      </c>
      <c r="R100">
        <v>0</v>
      </c>
      <c r="S100">
        <v>3</v>
      </c>
      <c r="T100">
        <f t="shared" si="11"/>
        <v>11</v>
      </c>
      <c r="U100" s="8">
        <v>24</v>
      </c>
      <c r="V100" s="8">
        <v>5.6</v>
      </c>
      <c r="W100" s="8">
        <v>11</v>
      </c>
      <c r="X100" s="8">
        <v>5.2</v>
      </c>
      <c r="Y100" s="12">
        <v>3.45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6" x14ac:dyDescent="0.25">
      <c r="E101">
        <v>19</v>
      </c>
      <c r="I101" s="12">
        <v>3.9</v>
      </c>
      <c r="J101">
        <v>0</v>
      </c>
      <c r="L101">
        <v>2</v>
      </c>
      <c r="T101">
        <f t="shared" si="11"/>
        <v>0</v>
      </c>
      <c r="U101" s="8"/>
      <c r="V101" s="8"/>
      <c r="W101" s="8"/>
      <c r="X101" s="8"/>
      <c r="Y101" s="12">
        <v>3.2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6" x14ac:dyDescent="0.25">
      <c r="E102">
        <v>20</v>
      </c>
      <c r="I102" s="12">
        <v>1.4</v>
      </c>
      <c r="J102">
        <v>0</v>
      </c>
      <c r="L102">
        <v>1</v>
      </c>
      <c r="T102">
        <f t="shared" si="11"/>
        <v>0</v>
      </c>
      <c r="U102" s="8"/>
      <c r="V102" s="8"/>
      <c r="W102" s="8"/>
      <c r="X102" s="8"/>
      <c r="Y102" s="12">
        <v>1.3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6" x14ac:dyDescent="0.25">
      <c r="A103" t="s">
        <v>61</v>
      </c>
      <c r="B103" t="s">
        <v>33</v>
      </c>
      <c r="C103">
        <v>1</v>
      </c>
      <c r="D103">
        <v>7</v>
      </c>
      <c r="E103">
        <v>1</v>
      </c>
      <c r="F103">
        <v>35</v>
      </c>
      <c r="G103">
        <v>40</v>
      </c>
      <c r="H103">
        <v>10</v>
      </c>
      <c r="I103" s="12">
        <v>0.4</v>
      </c>
      <c r="J103">
        <v>0</v>
      </c>
      <c r="K103">
        <v>3</v>
      </c>
      <c r="L103">
        <v>2</v>
      </c>
      <c r="M103">
        <v>0</v>
      </c>
      <c r="T103">
        <f t="shared" si="11"/>
        <v>0</v>
      </c>
      <c r="U103" s="8"/>
      <c r="V103" s="8"/>
      <c r="W103" s="8"/>
      <c r="X103" s="8"/>
      <c r="Y103" s="1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56" x14ac:dyDescent="0.25">
      <c r="E104">
        <v>2</v>
      </c>
      <c r="F104">
        <v>102</v>
      </c>
      <c r="G104">
        <v>38</v>
      </c>
      <c r="H104">
        <v>10</v>
      </c>
      <c r="I104" s="12">
        <v>0.4</v>
      </c>
      <c r="J104">
        <v>0</v>
      </c>
      <c r="K104">
        <v>3</v>
      </c>
      <c r="L104">
        <v>2</v>
      </c>
      <c r="M104">
        <v>0</v>
      </c>
      <c r="N104">
        <v>3</v>
      </c>
      <c r="O104">
        <v>0</v>
      </c>
      <c r="P104">
        <v>0</v>
      </c>
      <c r="Q104">
        <v>0</v>
      </c>
      <c r="R104">
        <v>3</v>
      </c>
      <c r="S104">
        <v>0</v>
      </c>
      <c r="T104">
        <f t="shared" si="11"/>
        <v>3</v>
      </c>
      <c r="U104" s="8">
        <v>47</v>
      </c>
      <c r="V104" s="8">
        <v>4.5</v>
      </c>
      <c r="W104" s="8">
        <v>12</v>
      </c>
      <c r="X104" s="8">
        <v>3.7</v>
      </c>
      <c r="Y104" s="12">
        <v>0.65</v>
      </c>
      <c r="Z104">
        <v>20</v>
      </c>
      <c r="AA104">
        <v>30</v>
      </c>
      <c r="AB104" s="4">
        <v>10</v>
      </c>
      <c r="AC104" s="4">
        <v>2.1</v>
      </c>
      <c r="AD104" s="3">
        <f>100-(100*(AB104-AC104)/AB104)</f>
        <v>21</v>
      </c>
      <c r="AE104" s="4">
        <v>10</v>
      </c>
      <c r="AF104" s="4">
        <v>2.2000000000000002</v>
      </c>
      <c r="AG104" s="3">
        <f>100-(100*(AE104-AF104)/AE104)</f>
        <v>22</v>
      </c>
      <c r="AH104" s="4">
        <v>10</v>
      </c>
      <c r="AI104" s="4">
        <v>2.7</v>
      </c>
      <c r="AJ104" s="3">
        <f>100-(100*(AH104-AI104)/AH104)</f>
        <v>27</v>
      </c>
      <c r="AK104" s="4">
        <v>10</v>
      </c>
      <c r="AL104" s="4">
        <v>3.7</v>
      </c>
      <c r="AM104" s="3">
        <f>100-(100*(AK104-AL104)/AK104)</f>
        <v>37</v>
      </c>
      <c r="AN104" s="4">
        <v>10</v>
      </c>
      <c r="AO104" s="4">
        <v>3.4</v>
      </c>
      <c r="AP104" s="3">
        <f>100-(100*(AN104-AO104)/AN104)</f>
        <v>34</v>
      </c>
      <c r="AQ104" s="4">
        <v>10</v>
      </c>
      <c r="AR104" s="4">
        <v>3.5</v>
      </c>
      <c r="AS104" s="3">
        <f>100-(100*(AQ104-AR104)/AQ104)</f>
        <v>35</v>
      </c>
    </row>
    <row r="105" spans="1:56" x14ac:dyDescent="0.25">
      <c r="E105">
        <v>3</v>
      </c>
      <c r="I105" s="12"/>
      <c r="T105">
        <f t="shared" si="11"/>
        <v>0</v>
      </c>
      <c r="U105" s="8"/>
      <c r="V105" s="8"/>
      <c r="W105" s="8"/>
      <c r="X105" s="8"/>
      <c r="Y105" s="1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56" x14ac:dyDescent="0.25">
      <c r="E106">
        <v>4</v>
      </c>
      <c r="I106" s="12"/>
      <c r="T106">
        <f t="shared" si="11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6" x14ac:dyDescent="0.25">
      <c r="E107">
        <v>5</v>
      </c>
      <c r="I107" s="12"/>
      <c r="K107" s="10"/>
      <c r="T107">
        <f t="shared" si="11"/>
        <v>0</v>
      </c>
      <c r="U107" s="8"/>
      <c r="V107" s="8"/>
      <c r="W107" s="8"/>
      <c r="X107" s="8"/>
      <c r="Y107" s="1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BD107" t="s">
        <v>62</v>
      </c>
    </row>
    <row r="108" spans="1:56" x14ac:dyDescent="0.25">
      <c r="E108">
        <v>6</v>
      </c>
      <c r="F108">
        <v>50</v>
      </c>
      <c r="G108">
        <v>60</v>
      </c>
      <c r="H108">
        <v>10</v>
      </c>
      <c r="I108" s="12">
        <v>0.2</v>
      </c>
      <c r="J108">
        <v>0</v>
      </c>
      <c r="K108" s="10">
        <v>3</v>
      </c>
      <c r="L108">
        <v>6</v>
      </c>
      <c r="M108">
        <v>0</v>
      </c>
      <c r="N108">
        <v>3</v>
      </c>
      <c r="T108" s="10">
        <f t="shared" si="11"/>
        <v>0</v>
      </c>
      <c r="U108" s="8"/>
      <c r="V108" s="8"/>
      <c r="W108" s="8"/>
      <c r="X108" s="8"/>
      <c r="Y108" s="1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BD108" t="s">
        <v>63</v>
      </c>
    </row>
    <row r="109" spans="1:56" x14ac:dyDescent="0.25">
      <c r="E109">
        <v>7</v>
      </c>
      <c r="I109" s="12"/>
      <c r="K109" s="10"/>
      <c r="T109" s="10">
        <f t="shared" si="11"/>
        <v>0</v>
      </c>
      <c r="U109" s="8"/>
      <c r="V109" s="8"/>
      <c r="W109" s="8"/>
      <c r="X109" s="8"/>
      <c r="Y109" s="12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56" x14ac:dyDescent="0.25">
      <c r="E110">
        <v>8</v>
      </c>
      <c r="F110">
        <v>70</v>
      </c>
      <c r="G110">
        <v>55</v>
      </c>
      <c r="H110">
        <v>8</v>
      </c>
      <c r="I110" s="12">
        <v>0.6</v>
      </c>
      <c r="J110">
        <v>0</v>
      </c>
      <c r="K110" s="10">
        <v>1</v>
      </c>
      <c r="L110">
        <v>1</v>
      </c>
      <c r="M110">
        <v>0</v>
      </c>
      <c r="N110">
        <v>1</v>
      </c>
      <c r="T110" s="10">
        <f t="shared" si="11"/>
        <v>0</v>
      </c>
      <c r="U110" s="8"/>
      <c r="V110" s="8"/>
      <c r="W110" s="8"/>
      <c r="X110" s="8"/>
      <c r="Y110" s="12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BD110" t="s">
        <v>63</v>
      </c>
    </row>
    <row r="111" spans="1:56" x14ac:dyDescent="0.25">
      <c r="E111">
        <v>9</v>
      </c>
      <c r="I111" s="12"/>
      <c r="K111" s="10"/>
      <c r="T111" s="10">
        <f t="shared" si="11"/>
        <v>0</v>
      </c>
      <c r="U111" s="8"/>
      <c r="V111" s="8"/>
      <c r="W111" s="8"/>
      <c r="X111" s="8"/>
      <c r="Y111" s="12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56" x14ac:dyDescent="0.25">
      <c r="E112">
        <v>10</v>
      </c>
      <c r="F112">
        <v>66</v>
      </c>
      <c r="G112">
        <v>50</v>
      </c>
      <c r="H112">
        <v>13</v>
      </c>
      <c r="I112" s="12">
        <v>0.2</v>
      </c>
      <c r="J112">
        <v>0</v>
      </c>
      <c r="K112" s="10">
        <v>4</v>
      </c>
      <c r="L112">
        <v>5</v>
      </c>
      <c r="M112">
        <v>0</v>
      </c>
      <c r="N112">
        <v>4</v>
      </c>
      <c r="O112">
        <v>0</v>
      </c>
      <c r="P112">
        <v>0</v>
      </c>
      <c r="Q112">
        <v>0</v>
      </c>
      <c r="R112">
        <v>0</v>
      </c>
      <c r="S112">
        <v>0</v>
      </c>
      <c r="T112" s="10">
        <f t="shared" si="11"/>
        <v>0</v>
      </c>
      <c r="U112" s="8"/>
      <c r="V112" s="8"/>
      <c r="W112" s="8"/>
      <c r="X112" s="8"/>
      <c r="Y112" s="12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BD112" t="s">
        <v>63</v>
      </c>
    </row>
    <row r="113" spans="1:56" x14ac:dyDescent="0.25">
      <c r="E113">
        <v>11</v>
      </c>
      <c r="F113">
        <v>80</v>
      </c>
      <c r="G113">
        <v>38</v>
      </c>
      <c r="H113">
        <v>9</v>
      </c>
      <c r="I113" s="12">
        <v>0.4</v>
      </c>
      <c r="J113">
        <v>0</v>
      </c>
      <c r="K113" s="10">
        <v>3</v>
      </c>
      <c r="L113">
        <v>3</v>
      </c>
      <c r="M113">
        <v>0</v>
      </c>
      <c r="N113">
        <v>3</v>
      </c>
      <c r="O113">
        <v>0</v>
      </c>
      <c r="P113">
        <v>0</v>
      </c>
      <c r="Q113">
        <v>0</v>
      </c>
      <c r="R113">
        <v>2</v>
      </c>
      <c r="S113">
        <v>1</v>
      </c>
      <c r="T113" s="10">
        <f t="shared" si="11"/>
        <v>3</v>
      </c>
      <c r="U113" s="8">
        <v>38</v>
      </c>
      <c r="V113" s="8">
        <v>4.8</v>
      </c>
      <c r="W113" s="8">
        <v>18</v>
      </c>
      <c r="X113" s="8">
        <v>3.5</v>
      </c>
      <c r="Y113" s="12">
        <v>0.6</v>
      </c>
      <c r="Z113">
        <v>20</v>
      </c>
      <c r="AA113">
        <v>30</v>
      </c>
      <c r="AB113" s="4">
        <v>10</v>
      </c>
      <c r="AC113" s="4">
        <v>3.9</v>
      </c>
      <c r="AD113" s="3">
        <f>100-(100*(AB113-AC113)/AB113)</f>
        <v>39</v>
      </c>
      <c r="AE113" s="4">
        <v>10</v>
      </c>
      <c r="AF113" s="4">
        <v>3.4</v>
      </c>
      <c r="AG113" s="3">
        <f>100-(100*(AE113-AF113)/AE113)</f>
        <v>34</v>
      </c>
      <c r="AH113" s="4">
        <v>10</v>
      </c>
      <c r="AI113" s="4">
        <v>3.3</v>
      </c>
      <c r="AJ113" s="3">
        <f>100-(100*(AH113-AI113)/AH113)</f>
        <v>33</v>
      </c>
      <c r="AK113" s="4">
        <v>10</v>
      </c>
      <c r="AL113" s="4">
        <v>3.1</v>
      </c>
      <c r="AM113" s="3">
        <f>100-(100*(AK113-AL113)/AK113)</f>
        <v>31</v>
      </c>
      <c r="AN113" s="4">
        <v>10</v>
      </c>
      <c r="AO113" s="4">
        <v>2.9</v>
      </c>
      <c r="AP113" s="3">
        <f>100-(100*(AN113-AO113)/AN113)</f>
        <v>29</v>
      </c>
      <c r="AQ113" s="4">
        <v>10</v>
      </c>
      <c r="AR113" s="4">
        <v>3.3</v>
      </c>
      <c r="AS113" s="3">
        <f>100-(100*(AQ113-AR113)/AQ113)</f>
        <v>33</v>
      </c>
    </row>
    <row r="114" spans="1:56" x14ac:dyDescent="0.25">
      <c r="E114">
        <v>12</v>
      </c>
      <c r="I114" s="12"/>
      <c r="K114" s="10"/>
      <c r="T114" s="10">
        <f t="shared" si="11"/>
        <v>0</v>
      </c>
      <c r="U114" s="8"/>
      <c r="V114" s="8"/>
      <c r="W114" s="8"/>
      <c r="X114" s="8"/>
      <c r="Y114" s="12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56" x14ac:dyDescent="0.25">
      <c r="E115">
        <v>13</v>
      </c>
      <c r="I115" s="12"/>
      <c r="T115" s="10">
        <f t="shared" si="11"/>
        <v>0</v>
      </c>
      <c r="U115" s="8"/>
      <c r="V115" s="8"/>
      <c r="W115" s="8"/>
      <c r="X115" s="8"/>
      <c r="Y115" s="12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6" x14ac:dyDescent="0.25">
      <c r="E116">
        <v>14</v>
      </c>
      <c r="F116">
        <v>60</v>
      </c>
      <c r="G116">
        <v>50</v>
      </c>
      <c r="H116">
        <v>15</v>
      </c>
      <c r="I116" s="12">
        <v>0.4</v>
      </c>
      <c r="J116">
        <v>0</v>
      </c>
      <c r="K116">
        <v>3</v>
      </c>
      <c r="L116">
        <v>3</v>
      </c>
      <c r="M116">
        <v>0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 s="10">
        <f t="shared" si="11"/>
        <v>0</v>
      </c>
      <c r="U116" s="8"/>
      <c r="V116" s="8"/>
      <c r="W116" s="8"/>
      <c r="X116" s="8"/>
      <c r="Y116" s="12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BD116" t="s">
        <v>63</v>
      </c>
    </row>
    <row r="117" spans="1:56" x14ac:dyDescent="0.25">
      <c r="E117">
        <v>15</v>
      </c>
      <c r="F117">
        <v>60</v>
      </c>
      <c r="G117">
        <v>65</v>
      </c>
      <c r="H117">
        <v>11</v>
      </c>
      <c r="I117" s="12">
        <v>0.1</v>
      </c>
      <c r="J117">
        <v>0</v>
      </c>
      <c r="K117">
        <v>3</v>
      </c>
      <c r="L117">
        <v>9</v>
      </c>
      <c r="M117">
        <v>0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 s="10">
        <f t="shared" si="11"/>
        <v>0</v>
      </c>
      <c r="U117" s="8"/>
      <c r="V117" s="8"/>
      <c r="W117" s="8"/>
      <c r="X117" s="8"/>
      <c r="Y117" s="12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BD117" t="s">
        <v>63</v>
      </c>
    </row>
    <row r="118" spans="1:56" x14ac:dyDescent="0.25">
      <c r="E118">
        <v>16</v>
      </c>
      <c r="I118" s="12"/>
      <c r="T118">
        <f t="shared" si="11"/>
        <v>0</v>
      </c>
      <c r="U118" s="8"/>
      <c r="V118" s="8"/>
      <c r="W118" s="8"/>
      <c r="X118" s="8"/>
      <c r="Y118" s="12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6" x14ac:dyDescent="0.25">
      <c r="E119">
        <v>17</v>
      </c>
      <c r="I119" s="12"/>
      <c r="T119">
        <f t="shared" si="11"/>
        <v>0</v>
      </c>
      <c r="U119" s="8"/>
      <c r="V119" s="8"/>
      <c r="W119" s="8"/>
      <c r="X119" s="8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6" x14ac:dyDescent="0.25">
      <c r="E120">
        <v>18</v>
      </c>
      <c r="I120" s="12"/>
      <c r="T120">
        <f t="shared" si="11"/>
        <v>0</v>
      </c>
      <c r="U120" s="8"/>
      <c r="V120" s="8"/>
      <c r="W120" s="8"/>
      <c r="X120" s="8"/>
      <c r="Y120" s="12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BD120" t="s">
        <v>62</v>
      </c>
    </row>
    <row r="121" spans="1:56" x14ac:dyDescent="0.25">
      <c r="E121">
        <v>19</v>
      </c>
      <c r="I121" s="12"/>
      <c r="T121">
        <f t="shared" si="11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6" x14ac:dyDescent="0.25">
      <c r="E122">
        <v>20</v>
      </c>
      <c r="I122" s="12"/>
      <c r="T122">
        <f t="shared" si="11"/>
        <v>0</v>
      </c>
      <c r="U122" s="8"/>
      <c r="V122" s="8"/>
      <c r="W122" s="8"/>
      <c r="X122" s="8"/>
      <c r="Y122" s="12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6" x14ac:dyDescent="0.25">
      <c r="A123" s="1">
        <v>42346</v>
      </c>
      <c r="B123" t="s">
        <v>36</v>
      </c>
      <c r="C123">
        <v>2</v>
      </c>
      <c r="D123">
        <v>9</v>
      </c>
      <c r="E123">
        <v>1</v>
      </c>
      <c r="F123">
        <v>62</v>
      </c>
      <c r="G123">
        <v>60</v>
      </c>
      <c r="H123">
        <v>15</v>
      </c>
      <c r="I123" s="12">
        <v>0</v>
      </c>
      <c r="J123">
        <v>0</v>
      </c>
      <c r="K123">
        <v>0</v>
      </c>
      <c r="L123">
        <v>10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f t="shared" si="11"/>
        <v>0</v>
      </c>
      <c r="U123" s="8">
        <v>0</v>
      </c>
      <c r="V123" s="8">
        <v>0</v>
      </c>
      <c r="W123" s="8">
        <v>0</v>
      </c>
      <c r="X123" s="8">
        <v>0</v>
      </c>
      <c r="Y123" s="12">
        <v>0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8">
        <v>3000.1</v>
      </c>
      <c r="AU123" s="8">
        <v>297.8</v>
      </c>
      <c r="AV123" s="4">
        <f t="shared" ref="AV123" si="16">AT123/(AT123-AU123)</f>
        <v>1.110202420160604</v>
      </c>
      <c r="AW123" s="8">
        <v>3000.5</v>
      </c>
      <c r="AX123" s="8">
        <v>274.60000000000002</v>
      </c>
      <c r="AY123" s="4">
        <f t="shared" ref="AY123" si="17">AW123/(AW123-AX123)</f>
        <v>1.1007373711434756</v>
      </c>
      <c r="AZ123" s="8">
        <v>3000.2</v>
      </c>
      <c r="BA123" s="8">
        <v>283</v>
      </c>
      <c r="BB123" s="4">
        <f t="shared" ref="BB123" si="18">AZ123/(AZ123-BA123)</f>
        <v>1.1041513322537906</v>
      </c>
      <c r="BC123" s="4">
        <f t="shared" ref="BC123" si="19">(AV123+AY123+BB123)/3</f>
        <v>1.1050303745192902</v>
      </c>
    </row>
    <row r="124" spans="1:56" x14ac:dyDescent="0.25">
      <c r="E124">
        <v>2</v>
      </c>
      <c r="F124">
        <v>40</v>
      </c>
      <c r="G124">
        <v>42</v>
      </c>
      <c r="H124">
        <v>10</v>
      </c>
      <c r="I124" s="12">
        <v>0.2</v>
      </c>
      <c r="J124">
        <v>0</v>
      </c>
      <c r="K124">
        <v>1</v>
      </c>
      <c r="L124">
        <f>8+1</f>
        <v>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1"/>
        <v>0</v>
      </c>
      <c r="U124" s="8">
        <v>0</v>
      </c>
      <c r="V124" s="8">
        <v>0</v>
      </c>
      <c r="W124" s="8">
        <v>0</v>
      </c>
      <c r="X124" s="8">
        <v>0</v>
      </c>
      <c r="Y124" s="12">
        <v>0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6" x14ac:dyDescent="0.25">
      <c r="E125">
        <v>3</v>
      </c>
      <c r="F125">
        <v>74</v>
      </c>
      <c r="G125">
        <v>55</v>
      </c>
      <c r="H125">
        <v>13</v>
      </c>
      <c r="I125" s="12">
        <v>2</v>
      </c>
      <c r="J125">
        <v>0</v>
      </c>
      <c r="K125">
        <v>3</v>
      </c>
      <c r="L125">
        <v>7</v>
      </c>
      <c r="M125">
        <v>0</v>
      </c>
      <c r="N125">
        <v>3</v>
      </c>
      <c r="O125">
        <v>0</v>
      </c>
      <c r="P125">
        <v>2</v>
      </c>
      <c r="Q125">
        <v>0</v>
      </c>
      <c r="R125">
        <v>0</v>
      </c>
      <c r="S125">
        <v>1</v>
      </c>
      <c r="T125">
        <f t="shared" si="11"/>
        <v>3</v>
      </c>
      <c r="U125" s="8">
        <v>28</v>
      </c>
      <c r="V125" s="8">
        <v>8.1999999999999993</v>
      </c>
      <c r="W125" s="8">
        <v>8.5</v>
      </c>
      <c r="X125" s="8">
        <v>5</v>
      </c>
      <c r="Y125" s="12">
        <v>1.9</v>
      </c>
      <c r="Z125">
        <v>0</v>
      </c>
      <c r="AA125">
        <v>5</v>
      </c>
      <c r="AB125" s="6">
        <v>10.039099999999999</v>
      </c>
      <c r="AC125" s="6">
        <v>4.0603999999999996</v>
      </c>
      <c r="AD125" s="3">
        <f>100-(100*(AB125-AC125)/AB125)</f>
        <v>40.445856700301817</v>
      </c>
      <c r="AE125" s="6">
        <v>10.0787</v>
      </c>
      <c r="AF125" s="6">
        <v>3.7719</v>
      </c>
      <c r="AG125" s="3">
        <f>100-(100*(AE125-AF125)/AE125)</f>
        <v>37.424469425620373</v>
      </c>
      <c r="AH125" s="6">
        <v>10.013500000000001</v>
      </c>
      <c r="AI125" s="6">
        <v>3.9481000000000002</v>
      </c>
      <c r="AJ125" s="3">
        <f>100-(100*(AH125-AI125)/AH125)</f>
        <v>39.427772507115392</v>
      </c>
      <c r="AK125" s="6">
        <v>10.0548</v>
      </c>
      <c r="AL125" s="6">
        <v>4.0804</v>
      </c>
      <c r="AM125" s="3">
        <f>100-(100*(AK125-AL125)/AK125)</f>
        <v>40.581612762063884</v>
      </c>
      <c r="AN125" s="6">
        <v>10.0398</v>
      </c>
      <c r="AO125" s="6">
        <v>4.0305</v>
      </c>
      <c r="AP125" s="3">
        <f>100-(100*(AN125-AO125)/AN125)</f>
        <v>40.145222016374831</v>
      </c>
      <c r="AQ125" s="6">
        <v>10.073499999999999</v>
      </c>
      <c r="AR125" s="6">
        <v>4.1105</v>
      </c>
      <c r="AS125" s="3">
        <f>100-(100*(AQ125-AR125)/AQ125)</f>
        <v>40.805082642577055</v>
      </c>
    </row>
    <row r="126" spans="1:56" x14ac:dyDescent="0.25">
      <c r="E126">
        <v>4</v>
      </c>
      <c r="I126" s="12">
        <v>4.8</v>
      </c>
      <c r="J126">
        <v>0</v>
      </c>
      <c r="L126">
        <v>2</v>
      </c>
      <c r="T126">
        <f t="shared" ref="T126:T186" si="20">SUM(O126:S126)</f>
        <v>0</v>
      </c>
      <c r="U126" s="8"/>
      <c r="V126" s="8"/>
      <c r="W126" s="8"/>
      <c r="X126" s="8"/>
      <c r="Y126" s="12">
        <v>4.4000000000000004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6" x14ac:dyDescent="0.25">
      <c r="E127">
        <v>5</v>
      </c>
      <c r="F127">
        <v>60</v>
      </c>
      <c r="G127">
        <v>70</v>
      </c>
      <c r="H127">
        <v>10</v>
      </c>
      <c r="I127" s="12">
        <v>2.75</v>
      </c>
      <c r="J127">
        <v>0</v>
      </c>
      <c r="K127">
        <v>6</v>
      </c>
      <c r="L127">
        <v>0</v>
      </c>
      <c r="M127">
        <v>0</v>
      </c>
      <c r="N127">
        <v>6</v>
      </c>
      <c r="O127">
        <v>6</v>
      </c>
      <c r="P127">
        <v>0</v>
      </c>
      <c r="Q127">
        <v>0</v>
      </c>
      <c r="R127">
        <v>0</v>
      </c>
      <c r="S127">
        <v>0</v>
      </c>
      <c r="T127">
        <f t="shared" si="20"/>
        <v>6</v>
      </c>
      <c r="U127" s="8">
        <v>27</v>
      </c>
      <c r="V127" s="8">
        <v>8.1</v>
      </c>
      <c r="W127" s="8">
        <v>9</v>
      </c>
      <c r="X127" s="8">
        <v>3.2</v>
      </c>
      <c r="Y127" s="12">
        <v>2.5499999999999998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6" x14ac:dyDescent="0.25">
      <c r="E128">
        <v>6</v>
      </c>
      <c r="I128" s="12">
        <v>1.95</v>
      </c>
      <c r="J128">
        <v>0</v>
      </c>
      <c r="L128">
        <v>0</v>
      </c>
      <c r="T128">
        <f t="shared" si="20"/>
        <v>0</v>
      </c>
      <c r="U128" s="8"/>
      <c r="V128" s="8"/>
      <c r="W128" s="8"/>
      <c r="X128" s="8"/>
      <c r="Y128" s="12">
        <v>1.95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5" x14ac:dyDescent="0.25">
      <c r="E129">
        <v>7</v>
      </c>
      <c r="I129" s="12">
        <v>5.75</v>
      </c>
      <c r="J129">
        <v>0</v>
      </c>
      <c r="L129">
        <v>0</v>
      </c>
      <c r="T129">
        <f t="shared" si="20"/>
        <v>0</v>
      </c>
      <c r="U129" s="8"/>
      <c r="V129" s="8"/>
      <c r="W129" s="8"/>
      <c r="X129" s="8"/>
      <c r="Y129" s="12">
        <v>5.65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5" x14ac:dyDescent="0.25">
      <c r="E130">
        <v>8</v>
      </c>
      <c r="I130" s="12">
        <v>2.5499999999999998</v>
      </c>
      <c r="J130">
        <v>1</v>
      </c>
      <c r="L130">
        <v>0</v>
      </c>
      <c r="T130">
        <f t="shared" si="20"/>
        <v>0</v>
      </c>
      <c r="U130" s="8"/>
      <c r="V130" s="8"/>
      <c r="W130" s="8"/>
      <c r="X130" s="8"/>
      <c r="Y130" s="12">
        <v>2.4500000000000002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55" x14ac:dyDescent="0.25">
      <c r="E131">
        <v>9</v>
      </c>
      <c r="F131">
        <v>58</v>
      </c>
      <c r="G131">
        <v>86</v>
      </c>
      <c r="H131">
        <v>16</v>
      </c>
      <c r="I131" s="12">
        <v>6.2</v>
      </c>
      <c r="J131">
        <v>2</v>
      </c>
      <c r="K131">
        <v>15</v>
      </c>
      <c r="L131">
        <v>0</v>
      </c>
      <c r="M131">
        <v>0</v>
      </c>
      <c r="N131">
        <v>10</v>
      </c>
      <c r="O131">
        <v>1</v>
      </c>
      <c r="P131">
        <v>3</v>
      </c>
      <c r="Q131">
        <v>0</v>
      </c>
      <c r="R131">
        <v>0</v>
      </c>
      <c r="S131">
        <v>6</v>
      </c>
      <c r="T131">
        <f t="shared" si="20"/>
        <v>10</v>
      </c>
      <c r="U131" s="8">
        <v>34</v>
      </c>
      <c r="V131" s="8">
        <v>7.3</v>
      </c>
      <c r="W131" s="8">
        <v>7</v>
      </c>
      <c r="X131" s="8">
        <v>4.4000000000000004</v>
      </c>
      <c r="Y131" s="12">
        <v>6.05</v>
      </c>
      <c r="Z131">
        <v>10</v>
      </c>
      <c r="AA131">
        <v>30</v>
      </c>
      <c r="AB131" s="6">
        <v>10.034000000000001</v>
      </c>
      <c r="AC131" s="6">
        <v>3.6313</v>
      </c>
      <c r="AD131" s="3">
        <f>100-(100*(AB131-AC131)/AB131)</f>
        <v>36.189954155870034</v>
      </c>
      <c r="AE131" s="6">
        <v>10.0625</v>
      </c>
      <c r="AF131" s="6">
        <v>3.7734999999999999</v>
      </c>
      <c r="AG131" s="3">
        <f>100-(100*(AE131-AF131)/AE131)</f>
        <v>37.500621118012425</v>
      </c>
      <c r="AH131" s="6">
        <v>10.069000000000001</v>
      </c>
      <c r="AI131" s="6">
        <v>3.8108</v>
      </c>
      <c r="AJ131" s="3">
        <f>100-(100*(AH131-AI131)/AH131)</f>
        <v>37.846856688846955</v>
      </c>
      <c r="AK131" s="6">
        <v>10.081099999999999</v>
      </c>
      <c r="AL131" s="6">
        <v>4.0697000000000001</v>
      </c>
      <c r="AM131" s="3">
        <f>100-(100*(AK131-AL131)/AK131)</f>
        <v>40.369602523534148</v>
      </c>
      <c r="AN131" s="6">
        <v>10.0044</v>
      </c>
      <c r="AO131" s="6">
        <v>4.0274000000000001</v>
      </c>
      <c r="AP131" s="3">
        <f>100-(100*(AN131-AO131)/AN131)</f>
        <v>40.256287233617208</v>
      </c>
      <c r="AQ131" s="6">
        <v>10.005800000000001</v>
      </c>
      <c r="AR131" s="6">
        <v>4.1298000000000004</v>
      </c>
      <c r="AS131" s="3">
        <f>100-(100*(AQ131-AR131)/AQ131)</f>
        <v>41.274061044594134</v>
      </c>
    </row>
    <row r="132" spans="1:55" x14ac:dyDescent="0.25">
      <c r="E132">
        <v>10</v>
      </c>
      <c r="I132" s="12">
        <v>0.9</v>
      </c>
      <c r="J132">
        <v>0</v>
      </c>
      <c r="L132">
        <v>0</v>
      </c>
      <c r="T132">
        <f t="shared" si="20"/>
        <v>0</v>
      </c>
      <c r="U132" s="8"/>
      <c r="V132" s="8"/>
      <c r="W132" s="8"/>
      <c r="X132" s="8"/>
      <c r="Y132" s="12">
        <v>0.88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5" x14ac:dyDescent="0.25">
      <c r="E133">
        <v>11</v>
      </c>
      <c r="F133">
        <v>86</v>
      </c>
      <c r="G133">
        <v>72</v>
      </c>
      <c r="H133">
        <v>33</v>
      </c>
      <c r="I133" s="12">
        <v>4.5999999999999996</v>
      </c>
      <c r="J133">
        <v>0</v>
      </c>
      <c r="K133">
        <v>10</v>
      </c>
      <c r="L133">
        <v>0</v>
      </c>
      <c r="M133">
        <v>0</v>
      </c>
      <c r="N133">
        <v>10</v>
      </c>
      <c r="O133">
        <v>2</v>
      </c>
      <c r="P133">
        <v>3</v>
      </c>
      <c r="Q133">
        <v>0</v>
      </c>
      <c r="R133">
        <v>0</v>
      </c>
      <c r="S133">
        <v>5</v>
      </c>
      <c r="T133">
        <f t="shared" si="20"/>
        <v>10</v>
      </c>
      <c r="U133" s="8">
        <v>30</v>
      </c>
      <c r="V133" s="8">
        <v>6.7</v>
      </c>
      <c r="W133" s="8">
        <v>7</v>
      </c>
      <c r="X133" s="8">
        <v>4.0999999999999996</v>
      </c>
      <c r="Y133" s="12">
        <v>4.4000000000000004</v>
      </c>
      <c r="Z133">
        <v>10</v>
      </c>
      <c r="AA133">
        <v>10</v>
      </c>
      <c r="AB133" s="6">
        <v>10.021800000000001</v>
      </c>
      <c r="AC133" s="6">
        <v>3.6915</v>
      </c>
      <c r="AD133" s="3">
        <f>100-(100*(AB133-AC133)/AB133)</f>
        <v>36.834700353229955</v>
      </c>
      <c r="AE133" s="6">
        <v>10.0504</v>
      </c>
      <c r="AF133" s="6">
        <v>3.7907999999999999</v>
      </c>
      <c r="AG133" s="3">
        <f>100-(100*(AE133-AF133)/AE133)</f>
        <v>37.717901775053726</v>
      </c>
      <c r="AH133" s="6">
        <v>10.0542</v>
      </c>
      <c r="AI133" s="6">
        <v>4.0587999999999997</v>
      </c>
      <c r="AJ133" s="3">
        <f>100-(100*(AH133-AI133)/AH133)</f>
        <v>40.369198941735796</v>
      </c>
      <c r="AK133" s="6">
        <v>10.023999999999999</v>
      </c>
      <c r="AL133" s="6">
        <v>3.6793</v>
      </c>
      <c r="AM133" s="3">
        <f>100-(100*(AK133-AL133)/AK133)</f>
        <v>36.704908220271349</v>
      </c>
      <c r="AN133" s="6">
        <v>10.005100000000001</v>
      </c>
      <c r="AO133" s="6">
        <v>3.8083999999999998</v>
      </c>
      <c r="AP133" s="3">
        <f>100-(100*(AN133-AO133)/AN133)</f>
        <v>38.064587060599088</v>
      </c>
      <c r="AQ133" s="6">
        <v>10.0106</v>
      </c>
      <c r="AR133" s="6">
        <v>4.0137999999999998</v>
      </c>
      <c r="AS133" s="3">
        <f>100-(100*(AQ133-AR133)/AQ133)</f>
        <v>40.095498771302417</v>
      </c>
    </row>
    <row r="134" spans="1:55" x14ac:dyDescent="0.25">
      <c r="E134">
        <v>12</v>
      </c>
      <c r="I134" s="12">
        <v>5.65</v>
      </c>
      <c r="J134">
        <v>1</v>
      </c>
      <c r="L134">
        <v>0</v>
      </c>
      <c r="T134">
        <f t="shared" si="20"/>
        <v>0</v>
      </c>
      <c r="U134" s="8"/>
      <c r="V134" s="8"/>
      <c r="W134" s="8"/>
      <c r="X134" s="8"/>
      <c r="Y134" s="12">
        <v>5.65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5" x14ac:dyDescent="0.25">
      <c r="E135">
        <v>13</v>
      </c>
      <c r="F135">
        <v>84</v>
      </c>
      <c r="G135">
        <v>83</v>
      </c>
      <c r="H135">
        <v>33</v>
      </c>
      <c r="I135" s="12">
        <v>5.75</v>
      </c>
      <c r="J135">
        <v>5</v>
      </c>
      <c r="K135">
        <v>11</v>
      </c>
      <c r="L135">
        <v>2</v>
      </c>
      <c r="M135">
        <v>0</v>
      </c>
      <c r="N135">
        <v>11</v>
      </c>
      <c r="O135">
        <v>2</v>
      </c>
      <c r="P135">
        <v>5</v>
      </c>
      <c r="Q135">
        <v>0</v>
      </c>
      <c r="R135">
        <v>0</v>
      </c>
      <c r="S135">
        <v>4</v>
      </c>
      <c r="T135">
        <f t="shared" si="20"/>
        <v>11</v>
      </c>
      <c r="U135" s="8">
        <v>40</v>
      </c>
      <c r="V135" s="8">
        <v>7.3</v>
      </c>
      <c r="W135" s="8">
        <v>11.5</v>
      </c>
      <c r="X135" s="8">
        <v>3.8</v>
      </c>
      <c r="Y135" s="12">
        <v>5.5</v>
      </c>
      <c r="Z135">
        <v>5</v>
      </c>
      <c r="AA135">
        <v>10</v>
      </c>
      <c r="AB135" s="6">
        <v>10.0701</v>
      </c>
      <c r="AC135" s="6">
        <v>3.8639999999999999</v>
      </c>
      <c r="AD135" s="3">
        <f>100-(100*(AB135-AC135)/AB135)</f>
        <v>38.371019155718415</v>
      </c>
      <c r="AE135" s="6">
        <v>10.0563</v>
      </c>
      <c r="AF135" s="6">
        <v>4.0357000000000003</v>
      </c>
      <c r="AG135" s="3">
        <f>100-(100*(AE135-AF135)/AE135)</f>
        <v>40.131062120262925</v>
      </c>
      <c r="AH135" s="6">
        <v>10.079499999999999</v>
      </c>
      <c r="AI135" s="6">
        <v>4.2568000000000001</v>
      </c>
      <c r="AJ135" s="3">
        <f>100-(100*(AH135-AI135)/AH135)</f>
        <v>42.23225358400714</v>
      </c>
      <c r="AK135" s="6">
        <v>10.064299999999999</v>
      </c>
      <c r="AL135" s="6">
        <v>4.0884999999999998</v>
      </c>
      <c r="AM135" s="3">
        <f>100-(100*(AK135-AL135)/AK135)</f>
        <v>40.623789036495339</v>
      </c>
      <c r="AN135" s="6">
        <v>10.053699999999999</v>
      </c>
      <c r="AO135" s="6">
        <v>4.0807000000000002</v>
      </c>
      <c r="AP135" s="3">
        <f>100-(100*(AN135-AO135)/AN135)</f>
        <v>40.589036871997372</v>
      </c>
      <c r="AQ135" s="6">
        <v>10.0168</v>
      </c>
      <c r="AR135" s="6">
        <v>4.1079999999999997</v>
      </c>
      <c r="AS135" s="3">
        <f>100-(100*(AQ135-AR135)/AQ135)</f>
        <v>41.011101349732449</v>
      </c>
    </row>
    <row r="136" spans="1:55" x14ac:dyDescent="0.25">
      <c r="E136">
        <v>14</v>
      </c>
      <c r="I136" s="12">
        <v>3.2</v>
      </c>
      <c r="J136">
        <v>0</v>
      </c>
      <c r="L136">
        <v>2</v>
      </c>
      <c r="T136">
        <f t="shared" si="20"/>
        <v>0</v>
      </c>
      <c r="U136" s="8"/>
      <c r="V136" s="8"/>
      <c r="W136" s="8"/>
      <c r="X136" s="8"/>
      <c r="Y136" s="12">
        <v>2.95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5" x14ac:dyDescent="0.25">
      <c r="E137">
        <v>15</v>
      </c>
      <c r="I137" s="12">
        <v>4.45</v>
      </c>
      <c r="J137">
        <v>0</v>
      </c>
      <c r="L137">
        <v>2</v>
      </c>
      <c r="T137">
        <f t="shared" si="20"/>
        <v>0</v>
      </c>
      <c r="U137" s="8"/>
      <c r="V137" s="8"/>
      <c r="W137" s="8"/>
      <c r="X137" s="8"/>
      <c r="Y137" s="12">
        <v>4.4000000000000004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55" x14ac:dyDescent="0.25">
      <c r="E138">
        <v>16</v>
      </c>
      <c r="I138" s="12">
        <v>3.3</v>
      </c>
      <c r="J138">
        <v>0</v>
      </c>
      <c r="L138">
        <v>1</v>
      </c>
      <c r="T138">
        <f t="shared" si="20"/>
        <v>0</v>
      </c>
      <c r="U138" s="8"/>
      <c r="V138" s="8"/>
      <c r="W138" s="8"/>
      <c r="X138" s="8"/>
      <c r="Y138" s="12">
        <v>3.25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5" x14ac:dyDescent="0.25">
      <c r="E139">
        <v>17</v>
      </c>
      <c r="I139" s="12">
        <v>4.7</v>
      </c>
      <c r="J139">
        <v>0</v>
      </c>
      <c r="L139">
        <v>0</v>
      </c>
      <c r="T139">
        <f t="shared" si="20"/>
        <v>0</v>
      </c>
      <c r="U139" s="8"/>
      <c r="V139" s="8"/>
      <c r="W139" s="8"/>
      <c r="X139" s="8"/>
      <c r="Y139" s="12">
        <v>4.6500000000000004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5" x14ac:dyDescent="0.25">
      <c r="E140">
        <v>18</v>
      </c>
      <c r="F140">
        <v>78</v>
      </c>
      <c r="G140">
        <v>92</v>
      </c>
      <c r="H140">
        <v>24</v>
      </c>
      <c r="I140" s="12">
        <v>5.3</v>
      </c>
      <c r="J140">
        <v>10</v>
      </c>
      <c r="K140">
        <v>10</v>
      </c>
      <c r="L140">
        <v>1</v>
      </c>
      <c r="M140">
        <v>0</v>
      </c>
      <c r="N140">
        <v>10</v>
      </c>
      <c r="O140">
        <v>2</v>
      </c>
      <c r="P140">
        <v>4</v>
      </c>
      <c r="Q140">
        <v>0</v>
      </c>
      <c r="R140">
        <v>0</v>
      </c>
      <c r="S140">
        <v>4</v>
      </c>
      <c r="T140">
        <f t="shared" si="20"/>
        <v>10</v>
      </c>
      <c r="U140" s="8">
        <v>32</v>
      </c>
      <c r="V140" s="8">
        <v>8.1</v>
      </c>
      <c r="W140" s="8">
        <v>5</v>
      </c>
      <c r="X140" s="8">
        <v>2.5</v>
      </c>
      <c r="Y140" s="12">
        <v>5.2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5" x14ac:dyDescent="0.25">
      <c r="E141">
        <v>19</v>
      </c>
      <c r="F141">
        <v>87</v>
      </c>
      <c r="G141">
        <v>75</v>
      </c>
      <c r="H141">
        <v>17</v>
      </c>
      <c r="I141" s="12">
        <v>2.75</v>
      </c>
      <c r="J141">
        <v>0</v>
      </c>
      <c r="K141">
        <v>7</v>
      </c>
      <c r="L141">
        <v>5</v>
      </c>
      <c r="M141">
        <v>0</v>
      </c>
      <c r="N141">
        <v>7</v>
      </c>
      <c r="O141">
        <v>2</v>
      </c>
      <c r="P141">
        <v>1</v>
      </c>
      <c r="Q141">
        <v>0</v>
      </c>
      <c r="R141">
        <v>0</v>
      </c>
      <c r="S141">
        <v>4</v>
      </c>
      <c r="T141">
        <f t="shared" si="20"/>
        <v>7</v>
      </c>
      <c r="U141" s="8">
        <v>3.1</v>
      </c>
      <c r="V141" s="8">
        <v>6.9</v>
      </c>
      <c r="W141" s="8">
        <v>6</v>
      </c>
      <c r="X141" s="8">
        <v>4.9000000000000004</v>
      </c>
      <c r="Y141" s="12">
        <v>2.6</v>
      </c>
      <c r="Z141">
        <v>10</v>
      </c>
      <c r="AA141">
        <v>20</v>
      </c>
      <c r="AB141" s="6">
        <v>10.068300000000001</v>
      </c>
      <c r="AC141" s="6">
        <v>3.9590999999999998</v>
      </c>
      <c r="AD141" s="3">
        <f>100-(100*(AB141-AC141)/AB141)</f>
        <v>39.322427818003035</v>
      </c>
      <c r="AE141" s="6">
        <v>10.066700000000001</v>
      </c>
      <c r="AF141" s="6">
        <v>3.9470000000000001</v>
      </c>
      <c r="AG141" s="3">
        <f>100-(100*(AE141-AF141)/AE141)</f>
        <v>39.208479442121053</v>
      </c>
      <c r="AH141" s="6">
        <v>10.044</v>
      </c>
      <c r="AI141" s="6">
        <v>3.7816000000000001</v>
      </c>
      <c r="AJ141" s="3">
        <f>100-(100*(AH141-AI141)/AH141)</f>
        <v>37.650338510553567</v>
      </c>
      <c r="AK141" s="6">
        <v>10.087999999999999</v>
      </c>
      <c r="AL141" s="6">
        <v>4.2561999999999998</v>
      </c>
      <c r="AM141" s="3">
        <f>100-(100*(AK141-AL141)/AK141)</f>
        <v>42.190721649484537</v>
      </c>
      <c r="AN141" s="6">
        <v>10.025700000000001</v>
      </c>
      <c r="AO141" s="6">
        <v>4.2873999999999999</v>
      </c>
      <c r="AP141" s="3">
        <f>100-(100*(AN141-AO141)/AN141)</f>
        <v>42.764096272579472</v>
      </c>
      <c r="AQ141" s="6">
        <v>10.083299999999999</v>
      </c>
      <c r="AR141" s="6">
        <v>4.4135999999999997</v>
      </c>
      <c r="AS141" s="3">
        <f>100-(100*(AQ141-AR141)/AQ141)</f>
        <v>43.771384368212779</v>
      </c>
    </row>
    <row r="142" spans="1:55" x14ac:dyDescent="0.25">
      <c r="E142">
        <v>20</v>
      </c>
      <c r="F142">
        <v>80</v>
      </c>
      <c r="G142">
        <v>88</v>
      </c>
      <c r="H142">
        <v>15</v>
      </c>
      <c r="I142" s="12">
        <v>4.5</v>
      </c>
      <c r="J142">
        <v>0</v>
      </c>
      <c r="K142">
        <v>8</v>
      </c>
      <c r="L142">
        <v>4</v>
      </c>
      <c r="M142">
        <v>0</v>
      </c>
      <c r="N142">
        <v>8</v>
      </c>
      <c r="O142">
        <v>3</v>
      </c>
      <c r="P142">
        <v>2</v>
      </c>
      <c r="Q142">
        <v>0</v>
      </c>
      <c r="R142">
        <v>0</v>
      </c>
      <c r="S142">
        <v>3</v>
      </c>
      <c r="T142">
        <f t="shared" si="20"/>
        <v>8</v>
      </c>
      <c r="U142" s="8">
        <v>50</v>
      </c>
      <c r="V142" s="8">
        <v>8.4</v>
      </c>
      <c r="W142" s="8">
        <v>7.5</v>
      </c>
      <c r="X142" s="8">
        <v>4.2</v>
      </c>
      <c r="Y142" s="12">
        <v>4.25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5" x14ac:dyDescent="0.25">
      <c r="A143" t="s">
        <v>61</v>
      </c>
      <c r="B143" t="s">
        <v>40</v>
      </c>
      <c r="C143">
        <v>2</v>
      </c>
      <c r="D143">
        <v>9</v>
      </c>
      <c r="E143">
        <v>1</v>
      </c>
      <c r="F143">
        <v>100</v>
      </c>
      <c r="G143">
        <v>75</v>
      </c>
      <c r="H143">
        <v>11</v>
      </c>
      <c r="I143" s="12">
        <v>0.8</v>
      </c>
      <c r="J143">
        <v>0</v>
      </c>
      <c r="K143" s="10">
        <v>6</v>
      </c>
      <c r="L143">
        <v>5</v>
      </c>
      <c r="M143">
        <v>0</v>
      </c>
      <c r="N143">
        <v>6</v>
      </c>
      <c r="O143">
        <v>0</v>
      </c>
      <c r="P143">
        <v>0</v>
      </c>
      <c r="Q143">
        <v>0</v>
      </c>
      <c r="R143">
        <v>5</v>
      </c>
      <c r="S143">
        <v>1</v>
      </c>
      <c r="T143">
        <f t="shared" si="20"/>
        <v>6</v>
      </c>
      <c r="U143" s="8">
        <v>23</v>
      </c>
      <c r="V143" s="8">
        <v>2.8</v>
      </c>
      <c r="W143" s="8">
        <v>9</v>
      </c>
      <c r="X143" s="8">
        <v>3.2</v>
      </c>
      <c r="Y143" s="12">
        <v>0.7</v>
      </c>
      <c r="Z143">
        <v>20</v>
      </c>
      <c r="AA143">
        <v>100</v>
      </c>
      <c r="AB143" s="4">
        <v>10.1</v>
      </c>
      <c r="AC143" s="4">
        <v>1.5</v>
      </c>
      <c r="AD143" s="3">
        <f>100-(100*(AB143-AC143)/AB143)</f>
        <v>14.851485148514854</v>
      </c>
      <c r="AE143" s="4">
        <v>10.8</v>
      </c>
      <c r="AF143" s="4">
        <v>1.5</v>
      </c>
      <c r="AG143" s="3">
        <f>100-(100*(AE143-AF143)/AE143)</f>
        <v>13.888888888888886</v>
      </c>
      <c r="AH143" s="4">
        <v>6</v>
      </c>
      <c r="AI143" s="4">
        <v>0.8</v>
      </c>
      <c r="AJ143" s="3">
        <f>100-(100*(AH143-AI143)/AH143)</f>
        <v>13.333333333333329</v>
      </c>
      <c r="AK143" s="4">
        <v>10.5</v>
      </c>
      <c r="AL143" s="4">
        <v>3.8</v>
      </c>
      <c r="AM143" s="3">
        <f>100-(100*(AK143-AL143)/AK143)</f>
        <v>36.19047619047619</v>
      </c>
      <c r="AN143" s="4">
        <v>10.9</v>
      </c>
      <c r="AO143" s="4">
        <v>3.7</v>
      </c>
      <c r="AP143" s="3">
        <f>100-(100*(AN143-AO143)/AN143)</f>
        <v>33.944954128440372</v>
      </c>
      <c r="AQ143" s="4">
        <v>8.8000000000000007</v>
      </c>
      <c r="AR143" s="4">
        <v>3.1</v>
      </c>
      <c r="AS143" s="3">
        <f>100-(100*(AQ143-AR143)/AQ143)</f>
        <v>35.22727272727272</v>
      </c>
      <c r="AT143">
        <v>2999.9</v>
      </c>
      <c r="AU143">
        <v>211.3</v>
      </c>
      <c r="AV143" s="4">
        <f t="shared" ref="AV143" si="21">AT143/(AT143-AU143)</f>
        <v>1.0757727892132254</v>
      </c>
      <c r="AW143">
        <v>3000</v>
      </c>
      <c r="AX143">
        <v>176.9</v>
      </c>
      <c r="AY143" s="4">
        <f t="shared" ref="AY143" si="22">AW143/(AW143-AX143)</f>
        <v>1.0626616131203288</v>
      </c>
      <c r="BC143">
        <f>(AV143+AY143)/2</f>
        <v>1.0692172011667771</v>
      </c>
    </row>
    <row r="144" spans="1:55" x14ac:dyDescent="0.25">
      <c r="E144">
        <v>2</v>
      </c>
      <c r="F144">
        <v>77</v>
      </c>
      <c r="G144">
        <v>30</v>
      </c>
      <c r="H144">
        <v>6</v>
      </c>
      <c r="I144" s="12">
        <v>0.4</v>
      </c>
      <c r="J144">
        <v>0</v>
      </c>
      <c r="K144" s="10">
        <v>2</v>
      </c>
      <c r="L144">
        <v>3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1</v>
      </c>
      <c r="S144">
        <v>1</v>
      </c>
      <c r="T144">
        <f t="shared" si="20"/>
        <v>2</v>
      </c>
      <c r="U144" s="8">
        <v>45</v>
      </c>
      <c r="V144" s="8">
        <v>3.3</v>
      </c>
      <c r="W144" s="8">
        <v>10</v>
      </c>
      <c r="X144" s="8">
        <v>3.8</v>
      </c>
      <c r="Y144" s="12">
        <v>0.25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5:45" x14ac:dyDescent="0.25">
      <c r="E145">
        <v>3</v>
      </c>
      <c r="F145">
        <v>60</v>
      </c>
      <c r="G145">
        <v>60</v>
      </c>
      <c r="H145">
        <v>13</v>
      </c>
      <c r="I145" s="12">
        <v>0.6</v>
      </c>
      <c r="J145">
        <v>0</v>
      </c>
      <c r="K145" s="10">
        <v>3</v>
      </c>
      <c r="L145">
        <v>8</v>
      </c>
      <c r="M145">
        <v>0</v>
      </c>
      <c r="N145">
        <v>3</v>
      </c>
      <c r="O145">
        <v>0</v>
      </c>
      <c r="P145">
        <v>0</v>
      </c>
      <c r="Q145">
        <v>0</v>
      </c>
      <c r="R145">
        <v>2</v>
      </c>
      <c r="S145">
        <v>1</v>
      </c>
      <c r="T145">
        <f t="shared" si="20"/>
        <v>3</v>
      </c>
      <c r="U145" s="8">
        <v>16</v>
      </c>
      <c r="V145" s="8">
        <v>2.9</v>
      </c>
      <c r="W145" s="8">
        <v>8</v>
      </c>
      <c r="X145" s="8">
        <v>2.6</v>
      </c>
      <c r="Y145" s="12">
        <v>0.1</v>
      </c>
      <c r="Z145">
        <v>10</v>
      </c>
      <c r="AA145">
        <v>5</v>
      </c>
      <c r="AB145" s="4">
        <v>10.1</v>
      </c>
      <c r="AC145" s="4">
        <v>1.7</v>
      </c>
      <c r="AD145" s="3">
        <f>100-(100*(AB145-AC145)/AB145)</f>
        <v>16.831683168316829</v>
      </c>
      <c r="AE145" s="4">
        <v>10.5</v>
      </c>
      <c r="AF145" s="4">
        <v>2.2999999999999998</v>
      </c>
      <c r="AG145" s="3">
        <f>100-(100*(AE145-AF145)/AE145)</f>
        <v>21.904761904761912</v>
      </c>
      <c r="AH145" s="4">
        <v>8.6999999999999993</v>
      </c>
      <c r="AI145" s="4">
        <v>1.7</v>
      </c>
      <c r="AJ145" s="3">
        <f>100-(100*(AH145-AI145)/AH145)</f>
        <v>19.540229885057471</v>
      </c>
      <c r="AK145" s="4">
        <v>6.4</v>
      </c>
      <c r="AL145" s="4">
        <v>1</v>
      </c>
      <c r="AM145" s="3">
        <f>100-(100*(AK145-AL145)/AK145)</f>
        <v>15.625</v>
      </c>
      <c r="AN145" s="4">
        <v>7</v>
      </c>
      <c r="AO145" s="4">
        <v>1.2</v>
      </c>
      <c r="AP145" s="3">
        <f>100-(100*(AN145-AO145)/AN145)</f>
        <v>17.142857142857139</v>
      </c>
      <c r="AQ145" s="4">
        <v>4.5</v>
      </c>
      <c r="AR145" s="4">
        <v>0.8</v>
      </c>
      <c r="AS145" s="3">
        <f>100-(100*(AQ145-AR145)/AQ145)</f>
        <v>17.777777777777771</v>
      </c>
    </row>
    <row r="146" spans="5:45" x14ac:dyDescent="0.25">
      <c r="E146">
        <v>4</v>
      </c>
      <c r="I146" s="12"/>
      <c r="K146" s="10"/>
      <c r="T146">
        <f t="shared" si="20"/>
        <v>0</v>
      </c>
      <c r="U146" s="8"/>
      <c r="V146" s="8"/>
      <c r="W146" s="8"/>
      <c r="X146" s="8"/>
      <c r="Y146" s="12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45" x14ac:dyDescent="0.25">
      <c r="E147">
        <v>5</v>
      </c>
      <c r="F147">
        <v>110</v>
      </c>
      <c r="G147">
        <v>122</v>
      </c>
      <c r="H147">
        <v>15</v>
      </c>
      <c r="I147" s="12">
        <v>0.3</v>
      </c>
      <c r="J147">
        <v>0</v>
      </c>
      <c r="K147" s="10">
        <v>6</v>
      </c>
      <c r="L147">
        <v>6</v>
      </c>
      <c r="M147">
        <v>0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3</v>
      </c>
      <c r="T147">
        <f t="shared" si="20"/>
        <v>3</v>
      </c>
      <c r="U147" s="8">
        <v>24</v>
      </c>
      <c r="V147" s="8">
        <v>2.8</v>
      </c>
      <c r="W147" s="8">
        <v>7</v>
      </c>
      <c r="X147" s="8">
        <v>3.2</v>
      </c>
      <c r="Y147" s="12">
        <v>0.4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5:45" x14ac:dyDescent="0.25">
      <c r="E148">
        <v>6</v>
      </c>
      <c r="I148" s="12"/>
      <c r="K148" s="10"/>
      <c r="T148">
        <f t="shared" si="20"/>
        <v>0</v>
      </c>
      <c r="U148" s="8"/>
      <c r="V148" s="8"/>
      <c r="W148" s="8"/>
      <c r="X148" s="8"/>
      <c r="Y148" s="12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5:45" x14ac:dyDescent="0.25">
      <c r="E149">
        <v>7</v>
      </c>
      <c r="F149">
        <v>30</v>
      </c>
      <c r="G149">
        <v>40</v>
      </c>
      <c r="H149">
        <v>7</v>
      </c>
      <c r="I149" s="12">
        <v>0.3</v>
      </c>
      <c r="J149">
        <v>0</v>
      </c>
      <c r="K149" s="10">
        <v>2</v>
      </c>
      <c r="L149">
        <v>4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1</v>
      </c>
      <c r="S149">
        <v>1</v>
      </c>
      <c r="T149">
        <f t="shared" si="20"/>
        <v>2</v>
      </c>
      <c r="U149" s="8">
        <v>21</v>
      </c>
      <c r="V149" s="8">
        <v>4</v>
      </c>
      <c r="W149" s="8">
        <v>7</v>
      </c>
      <c r="X149" s="8">
        <v>4.8</v>
      </c>
      <c r="Y149" s="12">
        <v>0.35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45" x14ac:dyDescent="0.25">
      <c r="E150">
        <v>8</v>
      </c>
      <c r="I150" s="12"/>
      <c r="K150" s="10"/>
      <c r="T150">
        <f t="shared" si="20"/>
        <v>0</v>
      </c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45" x14ac:dyDescent="0.25">
      <c r="E151">
        <v>9</v>
      </c>
      <c r="F151">
        <v>100</v>
      </c>
      <c r="G151">
        <v>60</v>
      </c>
      <c r="H151">
        <v>14</v>
      </c>
      <c r="I151" s="12">
        <v>2.6</v>
      </c>
      <c r="J151">
        <v>0</v>
      </c>
      <c r="K151" s="10">
        <v>8</v>
      </c>
      <c r="L151">
        <v>2</v>
      </c>
      <c r="M151">
        <v>0</v>
      </c>
      <c r="N151">
        <v>7</v>
      </c>
      <c r="O151">
        <v>1</v>
      </c>
      <c r="P151">
        <v>0</v>
      </c>
      <c r="Q151">
        <v>0</v>
      </c>
      <c r="R151">
        <v>3</v>
      </c>
      <c r="S151">
        <v>3</v>
      </c>
      <c r="T151">
        <f t="shared" si="20"/>
        <v>7</v>
      </c>
      <c r="U151" s="8">
        <v>28</v>
      </c>
      <c r="V151" s="8">
        <v>6.5</v>
      </c>
      <c r="W151" s="8">
        <v>10</v>
      </c>
      <c r="X151" s="8">
        <v>5.4</v>
      </c>
      <c r="Y151" s="12">
        <v>3.1</v>
      </c>
      <c r="Z151">
        <v>30</v>
      </c>
      <c r="AA151">
        <v>50</v>
      </c>
      <c r="AB151" s="4">
        <v>10.4</v>
      </c>
      <c r="AC151" s="4">
        <v>4</v>
      </c>
      <c r="AD151" s="3">
        <f>100-(100*(AB151-AC151)/AB151)</f>
        <v>38.461538461538467</v>
      </c>
      <c r="AE151" s="4">
        <v>10.5</v>
      </c>
      <c r="AF151" s="4">
        <v>4.0999999999999996</v>
      </c>
      <c r="AG151" s="3">
        <f>100-(100*(AE151-AF151)/AE151)</f>
        <v>39.047619047619051</v>
      </c>
      <c r="AH151" s="4">
        <v>10.5</v>
      </c>
      <c r="AI151" s="4">
        <v>4.0999999999999996</v>
      </c>
      <c r="AJ151" s="3">
        <f>100-(100*(AH151-AI151)/AH151)</f>
        <v>39.047619047619051</v>
      </c>
      <c r="AK151" s="4">
        <v>10.8</v>
      </c>
      <c r="AL151" s="4">
        <v>4.5</v>
      </c>
      <c r="AM151" s="3">
        <f>100-(100*(AK151-AL151)/AK151)</f>
        <v>41.666666666666657</v>
      </c>
      <c r="AN151" s="4">
        <v>10.1</v>
      </c>
      <c r="AO151" s="4">
        <v>3.9</v>
      </c>
      <c r="AP151" s="3">
        <f>100-(100*(AN151-AO151)/AN151)</f>
        <v>38.613861386138623</v>
      </c>
      <c r="AQ151" s="4">
        <v>10.4</v>
      </c>
      <c r="AR151" s="4">
        <v>4.3</v>
      </c>
      <c r="AS151" s="3">
        <f>100-(100*(AQ151-AR151)/AQ151)</f>
        <v>41.346153846153847</v>
      </c>
    </row>
    <row r="152" spans="5:45" x14ac:dyDescent="0.25">
      <c r="E152">
        <v>10</v>
      </c>
      <c r="I152" s="12"/>
      <c r="K152" s="10"/>
      <c r="T152">
        <f t="shared" si="20"/>
        <v>0</v>
      </c>
      <c r="U152" s="8"/>
      <c r="V152" s="8"/>
      <c r="W152" s="8"/>
      <c r="X152" s="8"/>
      <c r="Y152" s="12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5:45" x14ac:dyDescent="0.25">
      <c r="E153">
        <v>11</v>
      </c>
      <c r="F153">
        <v>80</v>
      </c>
      <c r="G153">
        <v>60</v>
      </c>
      <c r="H153">
        <v>5</v>
      </c>
      <c r="I153" s="12">
        <v>0.1</v>
      </c>
      <c r="J153">
        <v>0</v>
      </c>
      <c r="K153" s="10">
        <v>3</v>
      </c>
      <c r="L153">
        <v>3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1</v>
      </c>
      <c r="S153">
        <v>1</v>
      </c>
      <c r="T153">
        <f t="shared" si="20"/>
        <v>2</v>
      </c>
      <c r="U153" s="8">
        <v>12</v>
      </c>
      <c r="V153" s="8">
        <v>3.8</v>
      </c>
      <c r="W153" s="8">
        <v>0</v>
      </c>
      <c r="X153" s="8">
        <v>0</v>
      </c>
      <c r="Y153" s="12">
        <v>0.15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5:45" x14ac:dyDescent="0.25">
      <c r="E154">
        <v>12</v>
      </c>
      <c r="I154" s="12"/>
      <c r="K154" s="10"/>
      <c r="T154">
        <f t="shared" si="20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5:45" x14ac:dyDescent="0.25">
      <c r="E155">
        <v>13</v>
      </c>
      <c r="F155">
        <v>40</v>
      </c>
      <c r="G155">
        <v>40</v>
      </c>
      <c r="H155">
        <v>7</v>
      </c>
      <c r="I155" s="12">
        <v>0.3</v>
      </c>
      <c r="J155">
        <v>0</v>
      </c>
      <c r="K155" s="10">
        <v>5</v>
      </c>
      <c r="L155">
        <v>0</v>
      </c>
      <c r="M155">
        <v>0</v>
      </c>
      <c r="N155">
        <v>5</v>
      </c>
      <c r="O155">
        <v>0</v>
      </c>
      <c r="P155">
        <v>0</v>
      </c>
      <c r="Q155">
        <v>0</v>
      </c>
      <c r="R155">
        <v>4</v>
      </c>
      <c r="S155">
        <v>1</v>
      </c>
      <c r="T155">
        <f t="shared" si="20"/>
        <v>5</v>
      </c>
      <c r="U155" s="8">
        <v>19</v>
      </c>
      <c r="V155" s="8">
        <v>7.1</v>
      </c>
      <c r="W155" s="8">
        <v>7</v>
      </c>
      <c r="X155" s="8">
        <v>4.5999999999999996</v>
      </c>
      <c r="Y155" s="12">
        <v>0.8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5:45" x14ac:dyDescent="0.25">
      <c r="E156">
        <v>14</v>
      </c>
      <c r="I156" s="12"/>
      <c r="K156" s="10"/>
      <c r="T156">
        <f t="shared" si="20"/>
        <v>0</v>
      </c>
      <c r="U156" s="8"/>
      <c r="V156" s="8"/>
      <c r="W156" s="8"/>
      <c r="X156" s="8"/>
      <c r="Y156" s="12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5:45" x14ac:dyDescent="0.25">
      <c r="E157">
        <v>15</v>
      </c>
      <c r="I157" s="12"/>
      <c r="K157" s="10"/>
      <c r="T157">
        <f t="shared" si="20"/>
        <v>0</v>
      </c>
      <c r="U157" s="8"/>
      <c r="V157" s="8"/>
      <c r="W157" s="8"/>
      <c r="X157" s="8"/>
      <c r="Y157" s="12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5:45" x14ac:dyDescent="0.25">
      <c r="E158">
        <v>16</v>
      </c>
      <c r="I158" s="12"/>
      <c r="K158" s="10"/>
      <c r="T158">
        <f t="shared" si="20"/>
        <v>0</v>
      </c>
      <c r="U158" s="8"/>
      <c r="V158" s="8"/>
      <c r="W158" s="8"/>
      <c r="X158" s="8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5:45" x14ac:dyDescent="0.25">
      <c r="E159">
        <v>17</v>
      </c>
      <c r="I159" s="12"/>
      <c r="K159" s="10"/>
      <c r="T159">
        <f t="shared" si="20"/>
        <v>0</v>
      </c>
      <c r="U159" s="8"/>
      <c r="V159" s="8"/>
      <c r="W159" s="8"/>
      <c r="X159" s="8"/>
      <c r="Y159" s="12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5:45" x14ac:dyDescent="0.25">
      <c r="E160">
        <v>18</v>
      </c>
      <c r="F160">
        <v>90</v>
      </c>
      <c r="G160">
        <v>110</v>
      </c>
      <c r="H160">
        <v>12</v>
      </c>
      <c r="I160" s="12">
        <v>3</v>
      </c>
      <c r="J160">
        <v>2</v>
      </c>
      <c r="K160" s="10">
        <v>7</v>
      </c>
      <c r="L160">
        <v>2</v>
      </c>
      <c r="M160">
        <v>0</v>
      </c>
      <c r="N160">
        <v>4</v>
      </c>
      <c r="O160">
        <v>0</v>
      </c>
      <c r="P160">
        <v>0</v>
      </c>
      <c r="Q160">
        <v>0</v>
      </c>
      <c r="R160">
        <v>3</v>
      </c>
      <c r="S160">
        <v>1</v>
      </c>
      <c r="T160">
        <f t="shared" si="20"/>
        <v>4</v>
      </c>
      <c r="U160" s="8">
        <v>31</v>
      </c>
      <c r="V160" s="8">
        <v>5.9</v>
      </c>
      <c r="W160" s="8">
        <v>9</v>
      </c>
      <c r="X160" s="8">
        <v>3.9</v>
      </c>
      <c r="Y160" s="12">
        <v>3.7</v>
      </c>
      <c r="Z160">
        <v>30</v>
      </c>
      <c r="AA160">
        <v>50</v>
      </c>
      <c r="AB160" s="4">
        <v>10</v>
      </c>
      <c r="AC160" s="4">
        <v>3.4</v>
      </c>
      <c r="AD160" s="3">
        <f>100-(100*(AB160-AC160)/AB160)</f>
        <v>34</v>
      </c>
      <c r="AE160" s="4">
        <v>10</v>
      </c>
      <c r="AF160" s="4">
        <v>3.2</v>
      </c>
      <c r="AG160" s="3">
        <f>100-(100*(AE160-AF160)/AE160)</f>
        <v>32</v>
      </c>
      <c r="AH160" s="4">
        <v>10</v>
      </c>
      <c r="AI160" s="4">
        <v>3</v>
      </c>
      <c r="AJ160" s="3">
        <f>100-(100*(AH160-AI160)/AH160)</f>
        <v>30</v>
      </c>
      <c r="AK160" s="4">
        <v>10.199999999999999</v>
      </c>
      <c r="AL160" s="4">
        <v>3.6</v>
      </c>
      <c r="AM160" s="3">
        <f>100-(100*(AK160-AL160)/AK160)</f>
        <v>35.294117647058826</v>
      </c>
      <c r="AN160" s="4">
        <v>10.6</v>
      </c>
      <c r="AO160" s="4">
        <v>4</v>
      </c>
      <c r="AP160" s="3">
        <f>100-(100*(AN160-AO160)/AN160)</f>
        <v>37.735849056603769</v>
      </c>
      <c r="AQ160" s="4">
        <v>10.6</v>
      </c>
      <c r="AR160" s="4">
        <v>4.0999999999999996</v>
      </c>
      <c r="AS160" s="3">
        <f>100-(100*(AQ160-AR160)/AQ160)</f>
        <v>38.679245283018865</v>
      </c>
    </row>
    <row r="161" spans="1:55" x14ac:dyDescent="0.25">
      <c r="E161">
        <v>19</v>
      </c>
      <c r="F161">
        <v>76</v>
      </c>
      <c r="G161">
        <v>120</v>
      </c>
      <c r="H161">
        <v>13</v>
      </c>
      <c r="I161" s="12">
        <v>1</v>
      </c>
      <c r="J161">
        <v>2</v>
      </c>
      <c r="K161" s="10">
        <v>6</v>
      </c>
      <c r="L161">
        <v>3</v>
      </c>
      <c r="M161">
        <v>0</v>
      </c>
      <c r="N161">
        <v>6</v>
      </c>
      <c r="O161">
        <v>0</v>
      </c>
      <c r="P161">
        <v>0</v>
      </c>
      <c r="Q161">
        <v>0</v>
      </c>
      <c r="R161">
        <v>2</v>
      </c>
      <c r="S161">
        <v>4</v>
      </c>
      <c r="T161">
        <f t="shared" si="20"/>
        <v>6</v>
      </c>
      <c r="U161" s="8">
        <v>24</v>
      </c>
      <c r="V161" s="8">
        <v>3.8</v>
      </c>
      <c r="W161" s="8">
        <v>13</v>
      </c>
      <c r="X161" s="8">
        <v>3.5</v>
      </c>
      <c r="Y161" s="12">
        <v>1.45</v>
      </c>
      <c r="Z161">
        <v>50</v>
      </c>
      <c r="AA161">
        <v>20</v>
      </c>
      <c r="AB161" s="4">
        <v>10.6</v>
      </c>
      <c r="AC161" s="4">
        <v>2.5</v>
      </c>
      <c r="AD161" s="3">
        <f>100-(100*(AB161-AC161)/AB161)</f>
        <v>23.584905660377359</v>
      </c>
      <c r="AE161" s="4">
        <v>10</v>
      </c>
      <c r="AF161" s="4">
        <v>2.5</v>
      </c>
      <c r="AG161" s="3">
        <f>100-(100*(AE161-AF161)/AE161)</f>
        <v>25</v>
      </c>
      <c r="AH161" s="4">
        <v>10.199999999999999</v>
      </c>
      <c r="AI161" s="4">
        <v>2.5</v>
      </c>
      <c r="AJ161" s="3">
        <f>100-(100*(AH161-AI161)/AH161)</f>
        <v>24.509803921568633</v>
      </c>
      <c r="AK161" s="4">
        <v>10.8</v>
      </c>
      <c r="AL161" s="4">
        <v>4.0999999999999996</v>
      </c>
      <c r="AM161" s="3">
        <f>100-(100*(AK161-AL161)/AK161)</f>
        <v>37.962962962962955</v>
      </c>
      <c r="AN161" s="4">
        <v>10.1</v>
      </c>
      <c r="AO161" s="4">
        <v>3.3</v>
      </c>
      <c r="AP161" s="3">
        <f>100-(100*(AN161-AO161)/AN161)</f>
        <v>32.67326732673267</v>
      </c>
      <c r="AQ161" s="4">
        <v>10</v>
      </c>
      <c r="AR161" s="4">
        <v>3.2</v>
      </c>
      <c r="AS161" s="3">
        <f>100-(100*(AQ161-AR161)/AQ161)</f>
        <v>32</v>
      </c>
    </row>
    <row r="162" spans="1:55" x14ac:dyDescent="0.25">
      <c r="E162">
        <v>20</v>
      </c>
      <c r="I162" s="12"/>
      <c r="T162">
        <f t="shared" si="20"/>
        <v>0</v>
      </c>
      <c r="U162" s="8"/>
      <c r="V162" s="8"/>
      <c r="W162" s="8"/>
      <c r="X162" s="8"/>
      <c r="Y162" s="12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s="1">
        <v>42346</v>
      </c>
      <c r="B163" t="s">
        <v>56</v>
      </c>
      <c r="C163">
        <v>1</v>
      </c>
      <c r="D163">
        <v>9</v>
      </c>
      <c r="E163">
        <v>1</v>
      </c>
      <c r="I163" s="12">
        <v>0.5</v>
      </c>
      <c r="J163">
        <v>0</v>
      </c>
      <c r="L163">
        <v>7</v>
      </c>
      <c r="T163">
        <f t="shared" si="20"/>
        <v>0</v>
      </c>
      <c r="U163" s="8"/>
      <c r="V163" s="8"/>
      <c r="W163" s="8"/>
      <c r="X163" s="8"/>
      <c r="Y163" s="12">
        <v>0.4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8">
        <v>3000.1</v>
      </c>
      <c r="AU163" s="8">
        <v>267.3</v>
      </c>
      <c r="AV163" s="4">
        <f t="shared" ref="AV163" si="23">AT163/(AT163-AU163)</f>
        <v>1.0978117681498829</v>
      </c>
      <c r="AW163" s="8">
        <v>3000.1</v>
      </c>
      <c r="AX163" s="8">
        <v>271.60000000000002</v>
      </c>
      <c r="AY163" s="4">
        <f t="shared" ref="AY163" si="24">AW163/(AW163-AX163)</f>
        <v>1.0995418728238959</v>
      </c>
      <c r="AZ163" s="8">
        <v>3000.4</v>
      </c>
      <c r="BA163" s="8">
        <v>292.8</v>
      </c>
      <c r="BB163" s="4">
        <f t="shared" ref="BB163" si="25">AZ163/(AZ163-BA163)</f>
        <v>1.1081400502289851</v>
      </c>
      <c r="BC163" s="4">
        <f t="shared" ref="BC163" si="26">(AV163+AY163+BB163)/3</f>
        <v>1.1018312304009212</v>
      </c>
    </row>
    <row r="164" spans="1:55" x14ac:dyDescent="0.25">
      <c r="E164">
        <v>2</v>
      </c>
      <c r="I164" s="12">
        <v>6</v>
      </c>
      <c r="J164">
        <v>0</v>
      </c>
      <c r="L164">
        <v>0</v>
      </c>
      <c r="T164">
        <f t="shared" si="20"/>
        <v>0</v>
      </c>
      <c r="U164" s="8"/>
      <c r="V164" s="8"/>
      <c r="W164" s="8"/>
      <c r="X164" s="8"/>
      <c r="Y164" s="12">
        <v>5.95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2">
        <v>5</v>
      </c>
      <c r="J165">
        <v>0</v>
      </c>
      <c r="L165">
        <v>1</v>
      </c>
      <c r="T165">
        <f t="shared" si="20"/>
        <v>0</v>
      </c>
      <c r="U165" s="8"/>
      <c r="V165" s="8"/>
      <c r="W165" s="8"/>
      <c r="X165" s="8"/>
      <c r="Y165" s="12">
        <v>4.9000000000000004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I166" s="12">
        <v>3.85</v>
      </c>
      <c r="J166">
        <v>0</v>
      </c>
      <c r="L166">
        <v>0</v>
      </c>
      <c r="T166">
        <f t="shared" si="20"/>
        <v>0</v>
      </c>
      <c r="U166" s="8"/>
      <c r="V166" s="8"/>
      <c r="W166" s="8"/>
      <c r="X166" s="8"/>
      <c r="Y166" s="12">
        <v>3.7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55" x14ac:dyDescent="0.25">
      <c r="E167">
        <v>5</v>
      </c>
      <c r="I167" s="12">
        <v>0.65</v>
      </c>
      <c r="J167">
        <v>0</v>
      </c>
      <c r="L167">
        <v>12</v>
      </c>
      <c r="T167">
        <f t="shared" si="20"/>
        <v>0</v>
      </c>
      <c r="U167" s="8"/>
      <c r="V167" s="8"/>
      <c r="W167" s="8"/>
      <c r="X167" s="8"/>
      <c r="Y167" s="12">
        <v>0.65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55" x14ac:dyDescent="0.25">
      <c r="E168">
        <v>6</v>
      </c>
      <c r="F168">
        <v>61</v>
      </c>
      <c r="G168">
        <v>60</v>
      </c>
      <c r="H168">
        <v>13</v>
      </c>
      <c r="I168" s="12">
        <v>4.4000000000000004</v>
      </c>
      <c r="J168">
        <v>0</v>
      </c>
      <c r="K168">
        <v>8</v>
      </c>
      <c r="L168">
        <f>9+2</f>
        <v>11</v>
      </c>
      <c r="M168">
        <v>0</v>
      </c>
      <c r="N168">
        <v>8</v>
      </c>
      <c r="O168">
        <v>4</v>
      </c>
      <c r="P168">
        <v>1</v>
      </c>
      <c r="Q168">
        <v>1</v>
      </c>
      <c r="R168">
        <v>0</v>
      </c>
      <c r="S168">
        <v>2</v>
      </c>
      <c r="T168">
        <f t="shared" si="20"/>
        <v>8</v>
      </c>
      <c r="U168" s="8">
        <v>26</v>
      </c>
      <c r="V168" s="8">
        <v>7.9</v>
      </c>
      <c r="W168" s="8">
        <v>11</v>
      </c>
      <c r="X168" s="8">
        <v>5.4</v>
      </c>
      <c r="Y168" s="12">
        <v>3.5</v>
      </c>
      <c r="Z168">
        <v>5</v>
      </c>
      <c r="AA168">
        <v>10</v>
      </c>
      <c r="AB168" s="5">
        <v>10.0968</v>
      </c>
      <c r="AC168" s="5">
        <v>3.5871</v>
      </c>
      <c r="AD168" s="3">
        <f>100-(100*(AB168-AC168)/AB168)</f>
        <v>35.527097694318996</v>
      </c>
      <c r="AE168" s="5">
        <v>10.0678</v>
      </c>
      <c r="AF168" s="5">
        <v>3.6745000000000001</v>
      </c>
      <c r="AG168" s="3">
        <f>100-(100*(AE168-AF168)/AE168)</f>
        <v>36.497546633822679</v>
      </c>
      <c r="AH168" s="5">
        <v>10.0793</v>
      </c>
      <c r="AI168" s="5">
        <v>4.0986000000000002</v>
      </c>
      <c r="AJ168" s="3">
        <f>100-(100*(AH168-AI168)/AH168)</f>
        <v>40.663538142529745</v>
      </c>
      <c r="AK168" s="5">
        <v>10.0854</v>
      </c>
      <c r="AL168" s="5">
        <v>3.8883999999999999</v>
      </c>
      <c r="AM168" s="3">
        <f>100-(100*(AK168-AL168)/AK168)</f>
        <v>38.554742499058037</v>
      </c>
      <c r="AN168" s="5">
        <v>10.079700000000001</v>
      </c>
      <c r="AO168" s="5">
        <v>3.8902000000000001</v>
      </c>
      <c r="AP168" s="3">
        <f>100-(100*(AN168-AO168)/AN168)</f>
        <v>38.594402611188826</v>
      </c>
      <c r="AQ168" s="5">
        <v>10.0785</v>
      </c>
      <c r="AR168" s="5">
        <v>3.9861</v>
      </c>
      <c r="AS168" s="3">
        <f>100-(100*(AQ168-AR168)/AQ168)</f>
        <v>39.550528352433396</v>
      </c>
    </row>
    <row r="169" spans="1:55" x14ac:dyDescent="0.25">
      <c r="E169">
        <v>7</v>
      </c>
      <c r="F169">
        <v>70</v>
      </c>
      <c r="G169">
        <v>89</v>
      </c>
      <c r="H169">
        <v>16</v>
      </c>
      <c r="I169" s="12">
        <v>7.9</v>
      </c>
      <c r="J169">
        <v>0</v>
      </c>
      <c r="K169">
        <v>15</v>
      </c>
      <c r="L169">
        <v>0</v>
      </c>
      <c r="M169">
        <v>0</v>
      </c>
      <c r="N169">
        <v>15</v>
      </c>
      <c r="O169">
        <v>2</v>
      </c>
      <c r="P169">
        <v>8</v>
      </c>
      <c r="Q169">
        <v>0</v>
      </c>
      <c r="R169">
        <v>0</v>
      </c>
      <c r="S169">
        <v>5</v>
      </c>
      <c r="T169">
        <f t="shared" si="20"/>
        <v>15</v>
      </c>
      <c r="U169" s="8">
        <v>31</v>
      </c>
      <c r="V169" s="8">
        <v>6.8</v>
      </c>
      <c r="W169" s="8">
        <v>6</v>
      </c>
      <c r="X169" s="8">
        <v>3.3</v>
      </c>
      <c r="Y169" s="12">
        <v>7.7</v>
      </c>
      <c r="Z169">
        <v>5</v>
      </c>
      <c r="AA169">
        <v>10</v>
      </c>
      <c r="AB169" s="5">
        <v>10.073499999999999</v>
      </c>
      <c r="AC169" s="5">
        <v>3.8852000000000002</v>
      </c>
      <c r="AD169" s="3">
        <f>100-(100*(AB169-AC169)/AB169)</f>
        <v>38.5685213679456</v>
      </c>
      <c r="AE169" s="5">
        <v>10.0832</v>
      </c>
      <c r="AF169" s="5">
        <v>3.7482000000000002</v>
      </c>
      <c r="AG169" s="3">
        <f>100-(100*(AE169-AF169)/AE169)</f>
        <v>37.172722945096801</v>
      </c>
      <c r="AH169" s="5">
        <v>10.022</v>
      </c>
      <c r="AI169" s="5">
        <v>3.9319999999999999</v>
      </c>
      <c r="AJ169" s="3">
        <f>100-(100*(AH169-AI169)/AH169)</f>
        <v>39.233685891039713</v>
      </c>
      <c r="AK169" s="5">
        <v>9.7423000000000002</v>
      </c>
      <c r="AL169" s="5">
        <v>4.0380000000000003</v>
      </c>
      <c r="AM169" s="3">
        <f>100-(100*(AK169-AL169)/AK169)</f>
        <v>41.448118000882758</v>
      </c>
      <c r="AN169" s="5">
        <v>9.4244000000000003</v>
      </c>
      <c r="AO169" s="5">
        <v>3.9117000000000002</v>
      </c>
      <c r="AP169" s="3">
        <f>100-(100*(AN169-AO169)/AN169)</f>
        <v>41.506090573405196</v>
      </c>
      <c r="AQ169" s="5">
        <v>7.9913999999999996</v>
      </c>
      <c r="AR169" s="5">
        <v>3.3506999999999998</v>
      </c>
      <c r="AS169" s="3">
        <f>100-(100*(AQ169-AR169)/AQ169)</f>
        <v>41.928823485246639</v>
      </c>
    </row>
    <row r="170" spans="1:55" x14ac:dyDescent="0.25">
      <c r="E170">
        <v>8</v>
      </c>
      <c r="F170">
        <v>72</v>
      </c>
      <c r="G170">
        <v>79</v>
      </c>
      <c r="H170">
        <v>20</v>
      </c>
      <c r="I170" s="12">
        <v>3.3</v>
      </c>
      <c r="J170">
        <v>0</v>
      </c>
      <c r="K170">
        <v>9</v>
      </c>
      <c r="L170">
        <v>0</v>
      </c>
      <c r="M170">
        <v>0</v>
      </c>
      <c r="N170">
        <v>9</v>
      </c>
      <c r="O170">
        <v>2</v>
      </c>
      <c r="P170">
        <v>3</v>
      </c>
      <c r="Q170">
        <v>0</v>
      </c>
      <c r="R170">
        <v>0</v>
      </c>
      <c r="S170">
        <v>4</v>
      </c>
      <c r="T170">
        <f t="shared" si="20"/>
        <v>9</v>
      </c>
      <c r="U170" s="8">
        <v>37</v>
      </c>
      <c r="V170" s="8">
        <v>7.5</v>
      </c>
      <c r="W170" s="8">
        <v>6.5</v>
      </c>
      <c r="X170" s="8">
        <v>4.0999999999999996</v>
      </c>
      <c r="Y170" s="12">
        <v>3.25</v>
      </c>
      <c r="Z170">
        <v>10</v>
      </c>
      <c r="AA170">
        <v>10</v>
      </c>
      <c r="AB170" s="5">
        <v>10.039300000000001</v>
      </c>
      <c r="AC170" s="5">
        <v>3.3997999999999999</v>
      </c>
      <c r="AD170" s="3">
        <f>100-(100*(AB170-AC170)/AB170)</f>
        <v>33.864910900162357</v>
      </c>
      <c r="AE170" s="5">
        <v>10.081799999999999</v>
      </c>
      <c r="AF170" s="5">
        <v>3.5057</v>
      </c>
      <c r="AG170" s="3">
        <f>100-(100*(AE170-AF170)/AE170)</f>
        <v>34.77256045547422</v>
      </c>
      <c r="AH170" s="5">
        <v>10.0266</v>
      </c>
      <c r="AI170" s="5">
        <v>3.4051999999999998</v>
      </c>
      <c r="AJ170" s="3">
        <f>100-(100*(AH170-AI170)/AH170)</f>
        <v>33.961661979135499</v>
      </c>
      <c r="AK170" s="5">
        <v>10.061400000000001</v>
      </c>
      <c r="AL170" s="5">
        <v>4.0057999999999998</v>
      </c>
      <c r="AM170" s="3">
        <f>100-(100*(AK170-AL170)/AK170)</f>
        <v>39.813544834714847</v>
      </c>
      <c r="AN170" s="5">
        <v>10.064299999999999</v>
      </c>
      <c r="AO170" s="5">
        <v>3.9786999999999999</v>
      </c>
      <c r="AP170" s="3">
        <f>100-(100*(AN170-AO170)/AN170)</f>
        <v>39.532804069830988</v>
      </c>
      <c r="AQ170" s="5">
        <v>10.070600000000001</v>
      </c>
      <c r="AR170" s="5">
        <v>4.0793999999999997</v>
      </c>
      <c r="AS170" s="3">
        <f>100-(100*(AQ170-AR170)/AQ170)</f>
        <v>40.508013425217953</v>
      </c>
    </row>
    <row r="171" spans="1:55" x14ac:dyDescent="0.25">
      <c r="E171">
        <v>9</v>
      </c>
      <c r="F171">
        <v>70</v>
      </c>
      <c r="G171">
        <v>85</v>
      </c>
      <c r="H171">
        <v>13</v>
      </c>
      <c r="I171" s="12">
        <v>4.4000000000000004</v>
      </c>
      <c r="J171">
        <v>0</v>
      </c>
      <c r="K171">
        <v>11</v>
      </c>
      <c r="L171">
        <v>2</v>
      </c>
      <c r="M171">
        <v>0</v>
      </c>
      <c r="N171">
        <v>11</v>
      </c>
      <c r="O171">
        <v>0</v>
      </c>
      <c r="P171">
        <v>5</v>
      </c>
      <c r="Q171">
        <v>0</v>
      </c>
      <c r="R171">
        <v>0</v>
      </c>
      <c r="S171">
        <v>6</v>
      </c>
      <c r="T171">
        <f t="shared" si="20"/>
        <v>11</v>
      </c>
      <c r="U171" s="8">
        <v>30</v>
      </c>
      <c r="V171" s="8">
        <v>6.6</v>
      </c>
      <c r="W171" s="8">
        <v>7.5</v>
      </c>
      <c r="X171" s="8">
        <v>3.14</v>
      </c>
      <c r="Y171" s="12">
        <v>4.2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55" x14ac:dyDescent="0.25">
      <c r="E172">
        <v>10</v>
      </c>
      <c r="F172">
        <v>90</v>
      </c>
      <c r="G172">
        <v>88</v>
      </c>
      <c r="H172">
        <v>14</v>
      </c>
      <c r="I172" s="12">
        <v>0.4</v>
      </c>
      <c r="J172">
        <v>0</v>
      </c>
      <c r="K172">
        <v>1</v>
      </c>
      <c r="L172">
        <v>9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f t="shared" si="20"/>
        <v>1</v>
      </c>
      <c r="U172" s="8">
        <v>12</v>
      </c>
      <c r="V172" s="8">
        <v>5.9</v>
      </c>
      <c r="W172" s="8">
        <v>0</v>
      </c>
      <c r="X172" s="8">
        <v>0</v>
      </c>
      <c r="Y172" s="12">
        <v>0.22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55" x14ac:dyDescent="0.25">
      <c r="E173">
        <v>11</v>
      </c>
      <c r="I173" s="12">
        <v>5.4</v>
      </c>
      <c r="J173">
        <v>0</v>
      </c>
      <c r="L173">
        <v>0</v>
      </c>
      <c r="T173">
        <f t="shared" si="20"/>
        <v>0</v>
      </c>
      <c r="U173" s="8"/>
      <c r="V173" s="8"/>
      <c r="W173" s="8"/>
      <c r="X173" s="8"/>
      <c r="Y173" s="12">
        <v>5.25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2">
        <v>8.4499999999999993</v>
      </c>
      <c r="J174">
        <v>0</v>
      </c>
      <c r="L174">
        <v>0</v>
      </c>
      <c r="T174">
        <f t="shared" si="20"/>
        <v>0</v>
      </c>
      <c r="U174" s="8"/>
      <c r="V174" s="8"/>
      <c r="W174" s="8"/>
      <c r="X174" s="8"/>
      <c r="Y174" s="12">
        <v>8.4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F175">
        <v>51</v>
      </c>
      <c r="G175">
        <v>82</v>
      </c>
      <c r="H175">
        <v>14</v>
      </c>
      <c r="I175" s="12">
        <v>4.7</v>
      </c>
      <c r="J175">
        <v>0</v>
      </c>
      <c r="K175">
        <v>8</v>
      </c>
      <c r="L175">
        <v>0</v>
      </c>
      <c r="M175">
        <v>0</v>
      </c>
      <c r="N175">
        <v>8</v>
      </c>
      <c r="O175">
        <v>0</v>
      </c>
      <c r="P175">
        <v>4</v>
      </c>
      <c r="Q175">
        <v>0</v>
      </c>
      <c r="R175">
        <v>0</v>
      </c>
      <c r="S175">
        <v>4</v>
      </c>
      <c r="T175">
        <f t="shared" si="20"/>
        <v>8</v>
      </c>
      <c r="U175" s="8">
        <v>37</v>
      </c>
      <c r="V175" s="8">
        <v>7.2</v>
      </c>
      <c r="W175" s="8">
        <v>24</v>
      </c>
      <c r="X175" s="8">
        <v>5.9</v>
      </c>
      <c r="Y175" s="12">
        <v>4.5999999999999996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55" x14ac:dyDescent="0.25">
      <c r="E176">
        <v>14</v>
      </c>
      <c r="F176">
        <v>72</v>
      </c>
      <c r="G176">
        <v>90</v>
      </c>
      <c r="H176">
        <v>15</v>
      </c>
      <c r="I176" s="12">
        <v>6.9</v>
      </c>
      <c r="J176">
        <v>0</v>
      </c>
      <c r="K176">
        <v>11</v>
      </c>
      <c r="L176">
        <v>2</v>
      </c>
      <c r="M176">
        <v>0</v>
      </c>
      <c r="N176">
        <v>11</v>
      </c>
      <c r="O176">
        <v>1</v>
      </c>
      <c r="P176">
        <v>3</v>
      </c>
      <c r="Q176">
        <v>0</v>
      </c>
      <c r="R176">
        <v>0</v>
      </c>
      <c r="S176">
        <v>7</v>
      </c>
      <c r="T176">
        <f t="shared" si="20"/>
        <v>11</v>
      </c>
      <c r="U176" s="8">
        <v>39</v>
      </c>
      <c r="V176" s="8">
        <v>8.3000000000000007</v>
      </c>
      <c r="W176" s="8">
        <v>6</v>
      </c>
      <c r="X176" s="8">
        <v>5.0999999999999996</v>
      </c>
      <c r="Y176" s="12">
        <v>6.7</v>
      </c>
      <c r="Z176">
        <v>5</v>
      </c>
      <c r="AA176">
        <v>20</v>
      </c>
      <c r="AB176" s="5">
        <v>10.0573</v>
      </c>
      <c r="AC176" s="5">
        <v>3.5198</v>
      </c>
      <c r="AD176" s="3">
        <f>100-(100*(AB176-AC176)/AB176)</f>
        <v>34.997464528253104</v>
      </c>
      <c r="AE176" s="5">
        <v>10.0467</v>
      </c>
      <c r="AF176" s="5">
        <v>3.6034000000000002</v>
      </c>
      <c r="AG176" s="3">
        <f>100-(100*(AE176-AF176)/AE176)</f>
        <v>35.866503428986633</v>
      </c>
      <c r="AH176" s="5">
        <v>10.0124</v>
      </c>
      <c r="AI176" s="5">
        <v>3.4645999999999999</v>
      </c>
      <c r="AJ176" s="3">
        <f>100-(100*(AH176-AI176)/AH176)</f>
        <v>34.603092165714514</v>
      </c>
      <c r="AK176" s="5">
        <v>10.0943</v>
      </c>
      <c r="AL176" s="5">
        <v>4.3190999999999997</v>
      </c>
      <c r="AM176" s="3">
        <f>100-(100*(AK176-AL176)/AK176)</f>
        <v>42.787513745381048</v>
      </c>
      <c r="AN176" s="5">
        <v>10.0381</v>
      </c>
      <c r="AO176" s="5">
        <v>4.3000999999999996</v>
      </c>
      <c r="AP176" s="3">
        <f>100-(100*(AN176-AO176)/AN176)</f>
        <v>42.837788027614778</v>
      </c>
      <c r="AQ176" s="5">
        <v>10.055</v>
      </c>
      <c r="AR176" s="5">
        <v>4.4447000000000001</v>
      </c>
      <c r="AS176" s="3">
        <f>100-(100*(AQ176-AR176)/AQ176)</f>
        <v>44.20387866732969</v>
      </c>
    </row>
    <row r="177" spans="1:55" x14ac:dyDescent="0.25">
      <c r="E177">
        <v>15</v>
      </c>
      <c r="I177" s="12">
        <v>3.85</v>
      </c>
      <c r="J177">
        <v>0</v>
      </c>
      <c r="L177">
        <v>5</v>
      </c>
      <c r="T177">
        <f t="shared" si="20"/>
        <v>0</v>
      </c>
      <c r="U177" s="8"/>
      <c r="V177" s="8"/>
      <c r="W177" s="8"/>
      <c r="X177" s="8"/>
      <c r="Y177" s="12">
        <v>3.85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5" x14ac:dyDescent="0.25">
      <c r="E178">
        <v>16</v>
      </c>
      <c r="F178">
        <v>65</v>
      </c>
      <c r="G178">
        <v>110</v>
      </c>
      <c r="H178">
        <v>20</v>
      </c>
      <c r="I178" s="12">
        <v>1</v>
      </c>
      <c r="J178">
        <v>0</v>
      </c>
      <c r="K178">
        <v>1</v>
      </c>
      <c r="L178">
        <v>4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f t="shared" si="20"/>
        <v>1</v>
      </c>
      <c r="U178" s="8">
        <v>31</v>
      </c>
      <c r="V178" s="8">
        <v>7</v>
      </c>
      <c r="W178" s="8">
        <v>0</v>
      </c>
      <c r="X178" s="8">
        <v>0</v>
      </c>
      <c r="Y178" s="12">
        <v>0.88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55" x14ac:dyDescent="0.25">
      <c r="E179">
        <v>17</v>
      </c>
      <c r="F179">
        <v>63</v>
      </c>
      <c r="G179">
        <v>50</v>
      </c>
      <c r="H179">
        <v>12</v>
      </c>
      <c r="I179" s="12">
        <v>5.6</v>
      </c>
      <c r="J179">
        <v>0</v>
      </c>
      <c r="K179">
        <v>12</v>
      </c>
      <c r="L179">
        <f>7+1</f>
        <v>8</v>
      </c>
      <c r="M179">
        <v>0</v>
      </c>
      <c r="N179">
        <v>11</v>
      </c>
      <c r="O179">
        <v>6</v>
      </c>
      <c r="P179">
        <v>1</v>
      </c>
      <c r="Q179">
        <v>0</v>
      </c>
      <c r="R179">
        <v>0</v>
      </c>
      <c r="S179">
        <v>4</v>
      </c>
      <c r="T179">
        <f t="shared" si="20"/>
        <v>11</v>
      </c>
      <c r="U179" s="8">
        <v>31</v>
      </c>
      <c r="V179" s="8">
        <v>6.6</v>
      </c>
      <c r="W179" s="8">
        <v>11</v>
      </c>
      <c r="X179" s="8">
        <v>4.4000000000000004</v>
      </c>
      <c r="Y179" s="12">
        <v>5.35</v>
      </c>
      <c r="Z179">
        <v>10</v>
      </c>
      <c r="AA179">
        <v>20</v>
      </c>
      <c r="AB179" s="5">
        <v>10.0304</v>
      </c>
      <c r="AC179" s="5">
        <v>4.1044</v>
      </c>
      <c r="AD179" s="3">
        <f>100-(100*(AB179-AC179)/AB179)</f>
        <v>40.919604402616045</v>
      </c>
      <c r="AE179" s="5">
        <v>10.01</v>
      </c>
      <c r="AF179" s="5">
        <v>3.8879999999999999</v>
      </c>
      <c r="AG179" s="3">
        <f>100-(100*(AE179-AF179)/AE179)</f>
        <v>38.841158841158837</v>
      </c>
      <c r="AH179" s="5">
        <v>10.0245</v>
      </c>
      <c r="AI179" s="5">
        <v>3.7597</v>
      </c>
      <c r="AJ179" s="3">
        <f>100-(100*(AH179-AI179)/AH179)</f>
        <v>37.505112474437638</v>
      </c>
      <c r="AK179" s="5">
        <v>10.055999999999999</v>
      </c>
      <c r="AL179" s="5">
        <v>3.8262</v>
      </c>
      <c r="AM179" s="3">
        <f>100-(100*(AK179-AL179)/AK179)</f>
        <v>38.048926014319811</v>
      </c>
      <c r="AN179" s="5">
        <v>10.0169</v>
      </c>
      <c r="AO179" s="5">
        <v>3.7972000000000001</v>
      </c>
      <c r="AP179" s="3">
        <f>100-(100*(AN179-AO179)/AN179)</f>
        <v>37.907935588854841</v>
      </c>
      <c r="AQ179" s="5">
        <v>10.0242</v>
      </c>
      <c r="AR179" s="5">
        <v>3.8422000000000001</v>
      </c>
      <c r="AS179" s="3">
        <f>100-(100*(AQ179-AR179)/AQ179)</f>
        <v>38.329243231380062</v>
      </c>
    </row>
    <row r="180" spans="1:55" x14ac:dyDescent="0.25">
      <c r="E180">
        <v>18</v>
      </c>
      <c r="I180" s="12">
        <v>5.48</v>
      </c>
      <c r="J180">
        <v>0</v>
      </c>
      <c r="L180">
        <v>3</v>
      </c>
      <c r="T180">
        <f t="shared" si="20"/>
        <v>0</v>
      </c>
      <c r="U180" s="8"/>
      <c r="V180" s="8"/>
      <c r="W180" s="8"/>
      <c r="X180" s="8"/>
      <c r="Y180" s="12">
        <v>5.3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55" x14ac:dyDescent="0.25">
      <c r="E181">
        <v>19</v>
      </c>
      <c r="F181">
        <v>66</v>
      </c>
      <c r="G181">
        <v>52</v>
      </c>
      <c r="H181">
        <v>16</v>
      </c>
      <c r="I181" s="12">
        <v>0.3</v>
      </c>
      <c r="J181">
        <v>0</v>
      </c>
      <c r="K181">
        <v>1</v>
      </c>
      <c r="L181">
        <v>7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f t="shared" si="20"/>
        <v>1</v>
      </c>
      <c r="U181" s="8">
        <v>18</v>
      </c>
      <c r="V181" s="8">
        <v>3.8</v>
      </c>
      <c r="W181" s="8">
        <v>0</v>
      </c>
      <c r="X181" s="8">
        <v>0</v>
      </c>
      <c r="Y181" s="12">
        <v>0.12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55" x14ac:dyDescent="0.25">
      <c r="E182">
        <v>20</v>
      </c>
      <c r="I182" s="12">
        <v>0</v>
      </c>
      <c r="L182">
        <v>10</v>
      </c>
      <c r="T182">
        <f t="shared" si="20"/>
        <v>0</v>
      </c>
      <c r="U182" s="8"/>
      <c r="V182" s="8"/>
      <c r="W182" s="8"/>
      <c r="X182" s="8"/>
      <c r="Y182" s="12">
        <v>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5" x14ac:dyDescent="0.25">
      <c r="A183" t="s">
        <v>61</v>
      </c>
      <c r="B183" t="s">
        <v>38</v>
      </c>
      <c r="C183">
        <v>1</v>
      </c>
      <c r="D183">
        <v>9</v>
      </c>
      <c r="E183">
        <v>1</v>
      </c>
      <c r="I183" s="12"/>
      <c r="T183">
        <f t="shared" si="20"/>
        <v>0</v>
      </c>
      <c r="U183" s="8"/>
      <c r="V183" s="8"/>
      <c r="W183" s="8"/>
      <c r="X183" s="8"/>
      <c r="Y183" s="12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55" x14ac:dyDescent="0.25">
      <c r="E184">
        <v>2</v>
      </c>
      <c r="F184">
        <v>65</v>
      </c>
      <c r="G184">
        <v>87</v>
      </c>
      <c r="H184">
        <v>10</v>
      </c>
      <c r="I184" s="12">
        <v>0.4</v>
      </c>
      <c r="J184">
        <v>0</v>
      </c>
      <c r="K184">
        <v>5</v>
      </c>
      <c r="L184">
        <v>5</v>
      </c>
      <c r="M184">
        <v>0</v>
      </c>
      <c r="N184">
        <v>5</v>
      </c>
      <c r="O184">
        <v>0</v>
      </c>
      <c r="P184">
        <v>0</v>
      </c>
      <c r="Q184">
        <v>0</v>
      </c>
      <c r="R184">
        <v>3</v>
      </c>
      <c r="S184">
        <v>2</v>
      </c>
      <c r="T184">
        <f t="shared" si="20"/>
        <v>5</v>
      </c>
      <c r="U184" s="8">
        <v>12</v>
      </c>
      <c r="V184" s="8">
        <v>4.4000000000000004</v>
      </c>
      <c r="W184" s="8">
        <v>8</v>
      </c>
      <c r="X184" s="8">
        <v>3.4</v>
      </c>
      <c r="Y184" s="12">
        <v>0.55000000000000004</v>
      </c>
      <c r="Z184">
        <v>20</v>
      </c>
      <c r="AA184">
        <v>50</v>
      </c>
      <c r="AB184" s="4">
        <v>10</v>
      </c>
      <c r="AC184" s="4">
        <v>3.8</v>
      </c>
      <c r="AD184" s="3">
        <f>100-(100*(AB184-AC184)/AB184)</f>
        <v>38</v>
      </c>
      <c r="AE184" s="4">
        <v>10</v>
      </c>
      <c r="AF184" s="4">
        <v>3.7</v>
      </c>
      <c r="AG184" s="3">
        <f>100-(100*(AE184-AF184)/AE184)</f>
        <v>37</v>
      </c>
      <c r="AH184" s="4">
        <v>10</v>
      </c>
      <c r="AI184" s="4">
        <v>3.6</v>
      </c>
      <c r="AJ184" s="3">
        <f>100-(100*(AH184-AI184)/AH184)</f>
        <v>36</v>
      </c>
      <c r="AK184" s="4">
        <v>10</v>
      </c>
      <c r="AL184" s="4">
        <v>3.5</v>
      </c>
      <c r="AM184" s="3">
        <f>100-(100*(AK184-AL184)/AK184)</f>
        <v>35</v>
      </c>
      <c r="AN184" s="4">
        <v>10</v>
      </c>
      <c r="AO184" s="4">
        <v>3.6</v>
      </c>
      <c r="AP184" s="3">
        <f>100-(100*(AN184-AO184)/AN184)</f>
        <v>36</v>
      </c>
      <c r="AQ184" s="4">
        <v>10</v>
      </c>
      <c r="AR184" s="4">
        <v>3.9</v>
      </c>
      <c r="AS184" s="3">
        <f>100-(100*(AQ184-AR184)/AQ184)</f>
        <v>39</v>
      </c>
      <c r="AT184">
        <v>3000.1</v>
      </c>
      <c r="AU184">
        <v>158.1</v>
      </c>
      <c r="AV184" s="4">
        <f t="shared" ref="AV184" si="27">AT184/(AT184-AU184)</f>
        <v>1.0556298381421534</v>
      </c>
      <c r="AW184">
        <v>3000.2</v>
      </c>
      <c r="AX184">
        <v>189.2</v>
      </c>
      <c r="AY184" s="4">
        <f t="shared" ref="AY184" si="28">AW184/(AW184-AX184)</f>
        <v>1.0673070081821414</v>
      </c>
      <c r="BC184">
        <f>(AV184+AY184)/2</f>
        <v>1.0614684231621474</v>
      </c>
    </row>
    <row r="185" spans="1:55" x14ac:dyDescent="0.25">
      <c r="E185">
        <v>3</v>
      </c>
      <c r="I185" s="12"/>
      <c r="T185">
        <f t="shared" si="20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5" x14ac:dyDescent="0.25">
      <c r="E186">
        <v>4</v>
      </c>
      <c r="I186" s="12"/>
      <c r="T186">
        <f t="shared" si="20"/>
        <v>0</v>
      </c>
      <c r="U186" s="8"/>
      <c r="V186" s="8"/>
      <c r="W186" s="8"/>
      <c r="X186" s="8"/>
      <c r="Y186" s="12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55" x14ac:dyDescent="0.25">
      <c r="E187">
        <v>5</v>
      </c>
      <c r="F187">
        <v>100</v>
      </c>
      <c r="G187">
        <v>96</v>
      </c>
      <c r="H187">
        <v>6</v>
      </c>
      <c r="I187" s="12">
        <v>4.8</v>
      </c>
      <c r="J187">
        <v>0</v>
      </c>
      <c r="K187">
        <v>17</v>
      </c>
      <c r="L187">
        <v>0</v>
      </c>
      <c r="M187">
        <v>0</v>
      </c>
      <c r="N187">
        <v>15</v>
      </c>
      <c r="O187">
        <v>0</v>
      </c>
      <c r="P187">
        <v>0</v>
      </c>
      <c r="Q187">
        <v>0</v>
      </c>
      <c r="R187">
        <v>12</v>
      </c>
      <c r="S187">
        <v>3</v>
      </c>
      <c r="T187">
        <f t="shared" ref="T187:T202" si="29">SUM(O187:S187)</f>
        <v>15</v>
      </c>
      <c r="U187" s="8">
        <v>45</v>
      </c>
      <c r="V187" s="8">
        <v>5.5</v>
      </c>
      <c r="W187" s="8">
        <v>8</v>
      </c>
      <c r="X187" s="8">
        <v>3.2</v>
      </c>
      <c r="Y187" s="12">
        <v>5.4</v>
      </c>
      <c r="Z187">
        <v>20</v>
      </c>
      <c r="AA187">
        <v>50</v>
      </c>
      <c r="AB187" s="4">
        <v>10</v>
      </c>
      <c r="AC187" s="4">
        <v>3.8</v>
      </c>
      <c r="AD187" s="3">
        <f>100-(100*(AB187-AC187)/AB187)</f>
        <v>38</v>
      </c>
      <c r="AE187" s="4">
        <v>10</v>
      </c>
      <c r="AF187" s="4">
        <v>3.5</v>
      </c>
      <c r="AG187" s="3">
        <f>100-(100*(AE187-AF187)/AE187)</f>
        <v>35</v>
      </c>
      <c r="AH187" s="4">
        <v>10</v>
      </c>
      <c r="AI187" s="4">
        <v>3.3</v>
      </c>
      <c r="AJ187" s="3">
        <f>100-(100*(AH187-AI187)/AH187)</f>
        <v>33</v>
      </c>
      <c r="AK187" s="4">
        <v>10</v>
      </c>
      <c r="AL187" s="4">
        <v>4.2</v>
      </c>
      <c r="AM187" s="3">
        <f>100-(100*(AK187-AL187)/AK187)</f>
        <v>42</v>
      </c>
      <c r="AN187" s="4">
        <v>10</v>
      </c>
      <c r="AO187" s="4">
        <v>4.0999999999999996</v>
      </c>
      <c r="AP187" s="3">
        <f>100-(100*(AN187-AO187)/AN187)</f>
        <v>41</v>
      </c>
      <c r="AQ187" s="4">
        <v>8.4</v>
      </c>
      <c r="AR187" s="4">
        <v>3.6</v>
      </c>
      <c r="AS187" s="3">
        <f>100-(100*(AQ187-AR187)/AQ187)</f>
        <v>42.857142857142854</v>
      </c>
    </row>
    <row r="188" spans="1:55" x14ac:dyDescent="0.25">
      <c r="E188">
        <v>6</v>
      </c>
      <c r="F188">
        <v>50</v>
      </c>
      <c r="G188">
        <v>50</v>
      </c>
      <c r="H188">
        <v>7</v>
      </c>
      <c r="I188" s="12">
        <v>0.3</v>
      </c>
      <c r="J188">
        <v>0</v>
      </c>
      <c r="K188">
        <v>3</v>
      </c>
      <c r="L188">
        <v>1</v>
      </c>
      <c r="M188">
        <v>0</v>
      </c>
      <c r="N188">
        <v>3</v>
      </c>
      <c r="O188">
        <v>0</v>
      </c>
      <c r="P188">
        <v>0</v>
      </c>
      <c r="Q188">
        <v>0</v>
      </c>
      <c r="R188">
        <v>1</v>
      </c>
      <c r="S188">
        <v>2</v>
      </c>
      <c r="T188">
        <f t="shared" si="29"/>
        <v>3</v>
      </c>
      <c r="U188" s="8">
        <v>17</v>
      </c>
      <c r="V188" s="8">
        <v>3.9</v>
      </c>
      <c r="W188" s="8">
        <v>0</v>
      </c>
      <c r="X188" s="8">
        <v>0</v>
      </c>
      <c r="Y188" s="12">
        <v>0.2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5" x14ac:dyDescent="0.25">
      <c r="E189">
        <v>7</v>
      </c>
      <c r="I189" s="12"/>
      <c r="K189" s="10"/>
      <c r="T189">
        <f t="shared" si="29"/>
        <v>0</v>
      </c>
      <c r="U189" s="8"/>
      <c r="V189" s="8"/>
      <c r="W189" s="8"/>
      <c r="X189" s="8"/>
      <c r="Y189" s="12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55" x14ac:dyDescent="0.25">
      <c r="E190">
        <v>8</v>
      </c>
      <c r="F190">
        <v>74</v>
      </c>
      <c r="G190">
        <v>78</v>
      </c>
      <c r="H190">
        <v>6</v>
      </c>
      <c r="I190" s="12">
        <v>1.4</v>
      </c>
      <c r="J190">
        <v>1</v>
      </c>
      <c r="K190" s="10">
        <v>6</v>
      </c>
      <c r="L190">
        <v>5</v>
      </c>
      <c r="M190">
        <v>0</v>
      </c>
      <c r="N190">
        <v>2</v>
      </c>
      <c r="O190">
        <v>1</v>
      </c>
      <c r="P190">
        <v>0</v>
      </c>
      <c r="Q190">
        <v>0</v>
      </c>
      <c r="R190">
        <v>0</v>
      </c>
      <c r="S190">
        <v>1</v>
      </c>
      <c r="T190">
        <f t="shared" si="29"/>
        <v>2</v>
      </c>
      <c r="U190" s="8">
        <v>12</v>
      </c>
      <c r="V190" s="8">
        <v>4.2</v>
      </c>
      <c r="W190" s="8">
        <v>8</v>
      </c>
      <c r="X190" s="8">
        <v>3.6</v>
      </c>
      <c r="Y190" s="12">
        <v>0.5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5" x14ac:dyDescent="0.25">
      <c r="E191">
        <v>9</v>
      </c>
      <c r="F191">
        <v>73</v>
      </c>
      <c r="G191">
        <v>80</v>
      </c>
      <c r="H191">
        <v>7</v>
      </c>
      <c r="I191" s="12">
        <v>0.8</v>
      </c>
      <c r="J191">
        <v>0</v>
      </c>
      <c r="K191" s="10">
        <v>3</v>
      </c>
      <c r="L191">
        <v>4</v>
      </c>
      <c r="M191">
        <v>0</v>
      </c>
      <c r="N191">
        <v>3</v>
      </c>
      <c r="O191">
        <v>0</v>
      </c>
      <c r="P191">
        <v>0</v>
      </c>
      <c r="Q191">
        <v>0</v>
      </c>
      <c r="R191">
        <v>0</v>
      </c>
      <c r="S191">
        <v>3</v>
      </c>
      <c r="T191">
        <f t="shared" si="29"/>
        <v>3</v>
      </c>
      <c r="U191" s="8">
        <v>36</v>
      </c>
      <c r="V191" s="8">
        <v>3.3</v>
      </c>
      <c r="W191" s="8">
        <v>24</v>
      </c>
      <c r="X191" s="8">
        <v>5.9</v>
      </c>
      <c r="Y191" s="12">
        <v>1.45</v>
      </c>
      <c r="Z191">
        <v>30</v>
      </c>
      <c r="AA191">
        <v>20</v>
      </c>
      <c r="AB191" s="4">
        <v>10</v>
      </c>
      <c r="AC191" s="4">
        <v>3.5</v>
      </c>
      <c r="AD191" s="3">
        <f>100-(100*(AB191-AC191)/AB191)</f>
        <v>35</v>
      </c>
      <c r="AE191" s="4">
        <v>10</v>
      </c>
      <c r="AF191" s="4">
        <v>3.4</v>
      </c>
      <c r="AG191" s="3">
        <f>100-(100*(AE191-AF191)/AE191)</f>
        <v>34</v>
      </c>
      <c r="AH191" s="4">
        <v>10</v>
      </c>
      <c r="AI191" s="4">
        <v>3.1</v>
      </c>
      <c r="AJ191" s="3">
        <f>100-(100*(AH191-AI191)/AH191)</f>
        <v>31</v>
      </c>
      <c r="AK191" s="4">
        <v>10</v>
      </c>
      <c r="AL191" s="4">
        <v>3.8</v>
      </c>
      <c r="AM191" s="3">
        <f>100-(100*(AK191-AL191)/AK191)</f>
        <v>38</v>
      </c>
      <c r="AN191" s="4">
        <v>10</v>
      </c>
      <c r="AO191" s="4">
        <v>3.6</v>
      </c>
      <c r="AP191" s="3">
        <f>100-(100*(AN191-AO191)/AN191)</f>
        <v>36</v>
      </c>
      <c r="AQ191" s="4">
        <v>10</v>
      </c>
      <c r="AR191" s="4">
        <v>3.5</v>
      </c>
      <c r="AS191" s="3">
        <f>100-(100*(AQ191-AR191)/AQ191)</f>
        <v>35</v>
      </c>
    </row>
    <row r="192" spans="1:55" x14ac:dyDescent="0.25">
      <c r="E192">
        <v>10</v>
      </c>
      <c r="F192">
        <v>72</v>
      </c>
      <c r="G192">
        <v>80</v>
      </c>
      <c r="H192">
        <v>10</v>
      </c>
      <c r="I192" s="12">
        <v>2.4</v>
      </c>
      <c r="J192">
        <v>0</v>
      </c>
      <c r="K192" s="10">
        <v>6</v>
      </c>
      <c r="L192">
        <v>2</v>
      </c>
      <c r="M192">
        <v>0</v>
      </c>
      <c r="N192">
        <v>6</v>
      </c>
      <c r="O192">
        <v>0</v>
      </c>
      <c r="P192">
        <v>0</v>
      </c>
      <c r="Q192">
        <v>2</v>
      </c>
      <c r="R192">
        <v>4</v>
      </c>
      <c r="S192">
        <v>0</v>
      </c>
      <c r="T192">
        <f t="shared" si="29"/>
        <v>6</v>
      </c>
      <c r="U192" s="8">
        <v>39</v>
      </c>
      <c r="V192" s="8">
        <v>5.4</v>
      </c>
      <c r="W192" s="8">
        <v>11</v>
      </c>
      <c r="X192" s="8">
        <v>3.9</v>
      </c>
      <c r="Y192" s="12">
        <v>2.2999999999999998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45" x14ac:dyDescent="0.25">
      <c r="E193">
        <v>11</v>
      </c>
      <c r="F193">
        <v>60</v>
      </c>
      <c r="G193">
        <v>90</v>
      </c>
      <c r="H193">
        <v>11</v>
      </c>
      <c r="I193" s="12">
        <v>1.4</v>
      </c>
      <c r="J193">
        <v>0</v>
      </c>
      <c r="K193" s="10">
        <v>7</v>
      </c>
      <c r="L193">
        <v>8</v>
      </c>
      <c r="M193">
        <v>0</v>
      </c>
      <c r="N193">
        <v>5</v>
      </c>
      <c r="O193">
        <v>0</v>
      </c>
      <c r="P193">
        <v>0</v>
      </c>
      <c r="Q193">
        <v>0</v>
      </c>
      <c r="R193">
        <v>2</v>
      </c>
      <c r="S193">
        <v>3</v>
      </c>
      <c r="T193">
        <f t="shared" si="29"/>
        <v>5</v>
      </c>
      <c r="U193" s="8">
        <v>14</v>
      </c>
      <c r="V193" s="8">
        <v>4.4000000000000004</v>
      </c>
      <c r="W193" s="8">
        <v>10</v>
      </c>
      <c r="X193" s="8">
        <v>4</v>
      </c>
      <c r="Y193" s="12">
        <v>0.5</v>
      </c>
      <c r="Z193">
        <v>20</v>
      </c>
      <c r="AA193">
        <v>20</v>
      </c>
      <c r="AB193" s="4">
        <v>10</v>
      </c>
      <c r="AC193" s="4">
        <v>3.6</v>
      </c>
      <c r="AD193" s="3">
        <f>100-(100*(AB193-AC193)/AB193)</f>
        <v>36</v>
      </c>
      <c r="AE193" s="4">
        <v>10</v>
      </c>
      <c r="AF193" s="4">
        <v>3.2</v>
      </c>
      <c r="AG193" s="3">
        <f>100-(100*(AE193-AF193)/AE193)</f>
        <v>32</v>
      </c>
      <c r="AH193" s="4">
        <v>10.1</v>
      </c>
      <c r="AI193" s="4">
        <v>3.3</v>
      </c>
      <c r="AJ193" s="3">
        <f>100-(100*(AH193-AI193)/AH193)</f>
        <v>32.67326732673267</v>
      </c>
      <c r="AK193" s="4">
        <v>10.1</v>
      </c>
      <c r="AL193" s="4">
        <v>3.3</v>
      </c>
      <c r="AM193" s="3">
        <f>100-(100*(AK193-AL193)/AK193)</f>
        <v>32.67326732673267</v>
      </c>
      <c r="AN193" s="4">
        <v>10.1</v>
      </c>
      <c r="AO193" s="4">
        <v>3.4</v>
      </c>
      <c r="AP193" s="3">
        <f>100-(100*(AN193-AO193)/AN193)</f>
        <v>33.663366336633672</v>
      </c>
      <c r="AQ193" s="4">
        <v>10</v>
      </c>
      <c r="AR193" s="4">
        <v>3</v>
      </c>
      <c r="AS193" s="3">
        <f>100-(100*(AQ193-AR193)/AQ193)</f>
        <v>30</v>
      </c>
    </row>
    <row r="194" spans="5:45" x14ac:dyDescent="0.25">
      <c r="E194">
        <v>12</v>
      </c>
      <c r="I194" s="12"/>
      <c r="K194" s="10"/>
      <c r="T194">
        <f t="shared" si="29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13</v>
      </c>
      <c r="F195">
        <v>60</v>
      </c>
      <c r="G195">
        <v>110</v>
      </c>
      <c r="H195">
        <v>13</v>
      </c>
      <c r="I195" s="12">
        <v>1.2</v>
      </c>
      <c r="J195">
        <v>0</v>
      </c>
      <c r="K195" s="10">
        <v>8</v>
      </c>
      <c r="L195">
        <v>8</v>
      </c>
      <c r="M195">
        <v>0</v>
      </c>
      <c r="N195">
        <v>6</v>
      </c>
      <c r="O195">
        <v>0</v>
      </c>
      <c r="P195">
        <v>0</v>
      </c>
      <c r="Q195">
        <v>0</v>
      </c>
      <c r="R195">
        <v>0</v>
      </c>
      <c r="S195">
        <v>6</v>
      </c>
      <c r="T195">
        <f t="shared" si="29"/>
        <v>6</v>
      </c>
      <c r="U195" s="8">
        <v>32</v>
      </c>
      <c r="V195" s="8">
        <v>4.2</v>
      </c>
      <c r="W195" s="8">
        <v>11</v>
      </c>
      <c r="X195" s="8">
        <v>3.5</v>
      </c>
      <c r="Y195" s="12">
        <v>1.8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45" x14ac:dyDescent="0.25">
      <c r="E196">
        <v>14</v>
      </c>
      <c r="I196" s="12"/>
      <c r="K196" s="10"/>
      <c r="T196">
        <f t="shared" si="29"/>
        <v>0</v>
      </c>
      <c r="U196" s="8"/>
      <c r="V196" s="8"/>
      <c r="W196" s="8"/>
      <c r="X196" s="8"/>
      <c r="Y196" s="12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5:45" x14ac:dyDescent="0.25">
      <c r="E197">
        <v>15</v>
      </c>
      <c r="I197" s="12"/>
      <c r="K197" s="10"/>
      <c r="T197">
        <f t="shared" si="29"/>
        <v>0</v>
      </c>
      <c r="U197" s="8"/>
      <c r="V197" s="8"/>
      <c r="W197" s="8"/>
      <c r="X197" s="8"/>
      <c r="Y197" s="12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45" x14ac:dyDescent="0.25">
      <c r="E198">
        <v>16</v>
      </c>
      <c r="I198" s="12"/>
      <c r="K198" s="10"/>
      <c r="T198">
        <f t="shared" si="29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17</v>
      </c>
      <c r="I199" s="12"/>
      <c r="K199" s="10"/>
      <c r="T199">
        <f t="shared" si="29"/>
        <v>0</v>
      </c>
      <c r="U199" s="8"/>
      <c r="V199" s="8"/>
      <c r="W199" s="8"/>
      <c r="X199" s="8"/>
      <c r="Y199" s="12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5:45" x14ac:dyDescent="0.25">
      <c r="E200">
        <v>18</v>
      </c>
      <c r="I200" s="12"/>
      <c r="K200" s="10"/>
      <c r="T200">
        <f t="shared" si="29"/>
        <v>0</v>
      </c>
      <c r="U200" s="8"/>
      <c r="V200" s="8"/>
      <c r="W200" s="8"/>
      <c r="X200" s="8"/>
      <c r="Y200" s="12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5:45" x14ac:dyDescent="0.25">
      <c r="E201">
        <v>19</v>
      </c>
      <c r="F201">
        <v>116</v>
      </c>
      <c r="G201">
        <v>138</v>
      </c>
      <c r="H201">
        <v>10</v>
      </c>
      <c r="I201" s="12">
        <v>3</v>
      </c>
      <c r="J201">
        <v>0</v>
      </c>
      <c r="K201" s="10">
        <v>9</v>
      </c>
      <c r="L201">
        <v>4</v>
      </c>
      <c r="M201">
        <v>0</v>
      </c>
      <c r="N201">
        <v>9</v>
      </c>
      <c r="O201">
        <v>0</v>
      </c>
      <c r="P201">
        <v>1</v>
      </c>
      <c r="Q201">
        <v>0</v>
      </c>
      <c r="R201">
        <v>0</v>
      </c>
      <c r="S201">
        <v>8</v>
      </c>
      <c r="T201">
        <f t="shared" si="29"/>
        <v>9</v>
      </c>
      <c r="U201" s="8">
        <v>28</v>
      </c>
      <c r="V201" s="8">
        <v>4.5</v>
      </c>
      <c r="W201" s="8">
        <v>6</v>
      </c>
      <c r="X201" s="8">
        <v>3.8</v>
      </c>
      <c r="Y201" s="12">
        <v>3.45</v>
      </c>
      <c r="Z201">
        <v>30</v>
      </c>
      <c r="AA201">
        <v>30</v>
      </c>
      <c r="AB201" s="4">
        <v>10</v>
      </c>
      <c r="AC201" s="4">
        <v>2.8</v>
      </c>
      <c r="AD201" s="3">
        <f>100-(100*(AB201-AC201)/AB201)</f>
        <v>28</v>
      </c>
      <c r="AE201" s="4">
        <v>10</v>
      </c>
      <c r="AF201" s="4">
        <v>2.5</v>
      </c>
      <c r="AG201" s="3">
        <f>100-(100*(AE201-AF201)/AE201)</f>
        <v>25</v>
      </c>
      <c r="AH201" s="4">
        <v>10</v>
      </c>
      <c r="AI201" s="4">
        <v>2.4</v>
      </c>
      <c r="AJ201" s="3">
        <f>100-(100*(AH201-AI201)/AH201)</f>
        <v>24</v>
      </c>
      <c r="AK201" s="4">
        <v>10</v>
      </c>
      <c r="AL201" s="4">
        <v>3.8</v>
      </c>
      <c r="AM201" s="3">
        <f>100-(100*(AK201-AL201)/AK201)</f>
        <v>38</v>
      </c>
      <c r="AN201" s="4">
        <v>8.8000000000000007</v>
      </c>
      <c r="AO201" s="4">
        <v>3.1</v>
      </c>
      <c r="AP201" s="3">
        <f>100-(100*(AN201-AO201)/AN201)</f>
        <v>35.22727272727272</v>
      </c>
      <c r="AQ201" s="4">
        <v>10</v>
      </c>
      <c r="AR201" s="4">
        <v>3.4</v>
      </c>
      <c r="AS201" s="3">
        <f>100-(100*(AQ201-AR201)/AQ201)</f>
        <v>34</v>
      </c>
    </row>
    <row r="202" spans="5:45" x14ac:dyDescent="0.25">
      <c r="E202">
        <v>20</v>
      </c>
      <c r="F202">
        <v>70</v>
      </c>
      <c r="G202">
        <v>75</v>
      </c>
      <c r="H202">
        <v>10</v>
      </c>
      <c r="I202" s="12">
        <v>0.7</v>
      </c>
      <c r="J202">
        <v>0</v>
      </c>
      <c r="K202">
        <v>3</v>
      </c>
      <c r="L202">
        <v>3</v>
      </c>
      <c r="M202">
        <v>0</v>
      </c>
      <c r="N202">
        <v>3</v>
      </c>
      <c r="O202">
        <v>0</v>
      </c>
      <c r="P202">
        <v>1</v>
      </c>
      <c r="Q202">
        <v>0</v>
      </c>
      <c r="R202">
        <v>0</v>
      </c>
      <c r="S202">
        <v>2</v>
      </c>
      <c r="T202">
        <f t="shared" si="29"/>
        <v>3</v>
      </c>
      <c r="U202" s="8">
        <v>29</v>
      </c>
      <c r="V202" s="8">
        <v>6.8</v>
      </c>
      <c r="W202" s="8">
        <v>12</v>
      </c>
      <c r="X202" s="8">
        <v>3.4</v>
      </c>
      <c r="Y202" s="12">
        <v>0.65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3"/>
  <sheetViews>
    <sheetView zoomScale="70" zoomScaleNormal="70" workbookViewId="0">
      <pane xSplit="5" ySplit="2" topLeftCell="AJ176" activePane="bottomRight" state="frozen"/>
      <selection pane="topRight" activeCell="F1" sqref="F1"/>
      <selection pane="bottomLeft" activeCell="A2" sqref="A2"/>
      <selection pane="bottomRight" activeCell="BG191" sqref="BG191"/>
    </sheetView>
  </sheetViews>
  <sheetFormatPr defaultRowHeight="15" x14ac:dyDescent="0.25"/>
  <cols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3.1406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t="s">
        <v>17</v>
      </c>
      <c r="B3" t="s">
        <v>34</v>
      </c>
      <c r="C3">
        <v>2</v>
      </c>
      <c r="D3">
        <v>3</v>
      </c>
      <c r="E3">
        <v>1</v>
      </c>
      <c r="I3" s="12">
        <v>5.7</v>
      </c>
      <c r="J3">
        <v>0</v>
      </c>
      <c r="L3">
        <v>5</v>
      </c>
      <c r="T3">
        <f>SUM(O3:S3)</f>
        <v>0</v>
      </c>
      <c r="U3" s="8"/>
      <c r="V3" s="8"/>
      <c r="W3" s="8"/>
      <c r="X3" s="8"/>
      <c r="Y3" s="12">
        <v>5.68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</v>
      </c>
      <c r="AU3" s="8">
        <v>343.7</v>
      </c>
      <c r="AV3" s="4">
        <f t="shared" ref="AV3" si="0">AT3/(AT3-AU3)</f>
        <v>1.1293905055904829</v>
      </c>
      <c r="AW3" s="8">
        <v>3000</v>
      </c>
      <c r="AX3" s="8">
        <v>322.2</v>
      </c>
      <c r="AY3" s="4">
        <f t="shared" ref="AY3" si="1">AW3/(AW3-AX3)</f>
        <v>1.120322652924042</v>
      </c>
      <c r="AZ3" s="8">
        <v>3000</v>
      </c>
      <c r="BA3" s="9">
        <v>344.2</v>
      </c>
      <c r="BB3" s="4">
        <f t="shared" ref="BB3" si="2">AZ3/(AZ3-BA3)</f>
        <v>1.1296031327660214</v>
      </c>
      <c r="BC3" s="4">
        <f t="shared" ref="BC3" si="3">(AV3+AY3+BB3)/3</f>
        <v>1.1264387637601823</v>
      </c>
    </row>
    <row r="4" spans="1:55" x14ac:dyDescent="0.25">
      <c r="E4">
        <v>2</v>
      </c>
      <c r="I4" s="12">
        <v>2.9</v>
      </c>
      <c r="J4">
        <v>0</v>
      </c>
      <c r="L4">
        <v>6</v>
      </c>
      <c r="T4">
        <f t="shared" ref="T4:T64" si="4">SUM(O4:S4)</f>
        <v>0</v>
      </c>
      <c r="U4" s="8"/>
      <c r="V4" s="8"/>
      <c r="W4" s="8"/>
      <c r="X4" s="8"/>
      <c r="Y4" s="12">
        <v>2.7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E5">
        <v>3</v>
      </c>
      <c r="F5">
        <v>50</v>
      </c>
      <c r="G5">
        <v>80</v>
      </c>
      <c r="H5">
        <v>10</v>
      </c>
      <c r="I5" s="12">
        <v>3.2</v>
      </c>
      <c r="J5">
        <v>0</v>
      </c>
      <c r="K5">
        <v>5</v>
      </c>
      <c r="L5">
        <v>9</v>
      </c>
      <c r="M5">
        <v>0</v>
      </c>
      <c r="N5">
        <v>5</v>
      </c>
      <c r="O5">
        <v>3</v>
      </c>
      <c r="P5">
        <v>0</v>
      </c>
      <c r="Q5">
        <v>2</v>
      </c>
      <c r="R5">
        <v>0</v>
      </c>
      <c r="S5">
        <v>0</v>
      </c>
      <c r="T5" s="10">
        <f t="shared" si="4"/>
        <v>5</v>
      </c>
      <c r="U5" s="8">
        <v>42</v>
      </c>
      <c r="V5" s="8">
        <v>7.1</v>
      </c>
      <c r="W5" s="8">
        <v>5.5</v>
      </c>
      <c r="X5" s="8">
        <v>4.2</v>
      </c>
      <c r="Y5" s="12">
        <v>2.6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5" x14ac:dyDescent="0.25">
      <c r="E6">
        <v>4</v>
      </c>
      <c r="F6">
        <v>70</v>
      </c>
      <c r="G6">
        <v>40</v>
      </c>
      <c r="H6">
        <v>15</v>
      </c>
      <c r="I6" s="12">
        <v>4.8</v>
      </c>
      <c r="J6">
        <v>0</v>
      </c>
      <c r="K6">
        <v>2</v>
      </c>
      <c r="L6">
        <v>9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2</v>
      </c>
      <c r="T6">
        <f t="shared" si="4"/>
        <v>2</v>
      </c>
      <c r="U6" s="8">
        <v>0</v>
      </c>
      <c r="V6" s="8">
        <v>0</v>
      </c>
      <c r="W6" s="8">
        <v>0</v>
      </c>
      <c r="X6" s="8">
        <v>0</v>
      </c>
      <c r="Y6" s="12">
        <v>0.27500000000000002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55" x14ac:dyDescent="0.25">
      <c r="E7">
        <v>5</v>
      </c>
      <c r="I7" s="12">
        <v>1.1499999999999999</v>
      </c>
      <c r="J7">
        <v>0</v>
      </c>
      <c r="L7">
        <v>11</v>
      </c>
      <c r="T7">
        <f t="shared" si="4"/>
        <v>0</v>
      </c>
      <c r="U7" s="8"/>
      <c r="V7" s="8"/>
      <c r="W7" s="8"/>
      <c r="X7" s="8"/>
      <c r="Y7" s="12">
        <v>1.1499999999999999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5" x14ac:dyDescent="0.25">
      <c r="E8">
        <v>6</v>
      </c>
      <c r="I8" s="12">
        <v>7.38</v>
      </c>
      <c r="J8">
        <v>0</v>
      </c>
      <c r="L8">
        <v>2</v>
      </c>
      <c r="T8">
        <f t="shared" si="4"/>
        <v>0</v>
      </c>
      <c r="U8" s="8"/>
      <c r="V8" s="8"/>
      <c r="W8" s="8"/>
      <c r="X8" s="8"/>
      <c r="Y8" s="12">
        <v>7.08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E9">
        <v>7</v>
      </c>
      <c r="F9">
        <v>77</v>
      </c>
      <c r="G9">
        <v>74</v>
      </c>
      <c r="H9">
        <v>20</v>
      </c>
      <c r="I9" s="12">
        <v>7.6</v>
      </c>
      <c r="J9">
        <v>0</v>
      </c>
      <c r="K9">
        <v>15</v>
      </c>
      <c r="L9">
        <v>1</v>
      </c>
      <c r="M9">
        <v>0</v>
      </c>
      <c r="N9">
        <v>14</v>
      </c>
      <c r="O9">
        <v>3</v>
      </c>
      <c r="P9">
        <v>6</v>
      </c>
      <c r="Q9">
        <v>3</v>
      </c>
      <c r="R9">
        <v>2</v>
      </c>
      <c r="S9">
        <v>0</v>
      </c>
      <c r="T9">
        <f t="shared" si="4"/>
        <v>14</v>
      </c>
      <c r="U9" s="8">
        <v>45</v>
      </c>
      <c r="V9" s="8">
        <v>8.8000000000000007</v>
      </c>
      <c r="W9" s="8">
        <v>7.5</v>
      </c>
      <c r="X9" s="8">
        <v>2.8</v>
      </c>
      <c r="Y9" s="12">
        <v>7.625</v>
      </c>
      <c r="Z9">
        <v>20</v>
      </c>
      <c r="AA9">
        <v>40</v>
      </c>
      <c r="AB9" s="3">
        <v>10.052</v>
      </c>
      <c r="AC9" s="3">
        <v>4.3403</v>
      </c>
      <c r="AD9" s="3">
        <f>100-(100*(AB9-AC9)/AB9)</f>
        <v>43.178471945881419</v>
      </c>
      <c r="AE9" s="3">
        <v>10.156000000000001</v>
      </c>
      <c r="AF9" s="3">
        <v>4.0316000000000001</v>
      </c>
      <c r="AG9" s="3">
        <f>100-(100*(AE9-AF9)/AE9)</f>
        <v>39.696730996455294</v>
      </c>
      <c r="AH9" s="3">
        <v>10.007</v>
      </c>
      <c r="AI9" s="3">
        <v>3.7229000000000001</v>
      </c>
      <c r="AJ9" s="3">
        <f>100-(100*(AH9-AI9)/AH9)</f>
        <v>37.20295792944939</v>
      </c>
      <c r="AK9" s="3">
        <v>10.362</v>
      </c>
      <c r="AL9" s="3">
        <v>4.4097999999999997</v>
      </c>
      <c r="AM9" s="3">
        <f>100-(100*(AK9-AL9)/AK9)</f>
        <v>42.55742134723026</v>
      </c>
      <c r="AN9" s="3">
        <v>8.5469000000000008</v>
      </c>
      <c r="AO9" s="3">
        <v>3.4958</v>
      </c>
      <c r="AP9" s="3">
        <f>100-(100*(AN9-AO9)/AN9)</f>
        <v>40.901379447518984</v>
      </c>
      <c r="AQ9" s="3">
        <v>8.3313000000000006</v>
      </c>
      <c r="AR9" s="3">
        <v>2.5764</v>
      </c>
      <c r="AS9" s="3">
        <f>100-(100*(AQ9-AR9)/AQ9)</f>
        <v>30.924345540311833</v>
      </c>
    </row>
    <row r="10" spans="1:55" x14ac:dyDescent="0.25">
      <c r="E10">
        <v>8</v>
      </c>
      <c r="F10">
        <v>60</v>
      </c>
      <c r="G10">
        <v>80</v>
      </c>
      <c r="H10">
        <v>20</v>
      </c>
      <c r="I10" s="12">
        <v>3.65</v>
      </c>
      <c r="J10">
        <v>0</v>
      </c>
      <c r="K10">
        <v>8</v>
      </c>
      <c r="L10">
        <v>2</v>
      </c>
      <c r="M10">
        <v>0</v>
      </c>
      <c r="N10">
        <v>7</v>
      </c>
      <c r="O10">
        <v>3</v>
      </c>
      <c r="P10">
        <v>1</v>
      </c>
      <c r="Q10">
        <v>0</v>
      </c>
      <c r="R10">
        <v>3</v>
      </c>
      <c r="S10">
        <v>0</v>
      </c>
      <c r="T10">
        <f t="shared" si="4"/>
        <v>7</v>
      </c>
      <c r="U10" s="8">
        <v>44</v>
      </c>
      <c r="V10" s="8">
        <v>6.8</v>
      </c>
      <c r="W10" s="8">
        <v>17</v>
      </c>
      <c r="X10" s="8">
        <v>4.2</v>
      </c>
      <c r="Y10" s="12">
        <v>3.3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E11">
        <v>9</v>
      </c>
      <c r="I11" s="12">
        <v>9.6999999999999993</v>
      </c>
      <c r="J11">
        <v>0</v>
      </c>
      <c r="L11">
        <v>0</v>
      </c>
      <c r="T11">
        <f t="shared" si="4"/>
        <v>0</v>
      </c>
      <c r="U11" s="8"/>
      <c r="V11" s="8"/>
      <c r="W11" s="8"/>
      <c r="X11" s="8"/>
      <c r="Y11" s="12">
        <v>9.6999999999999993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E12">
        <v>10</v>
      </c>
      <c r="F12">
        <v>90</v>
      </c>
      <c r="G12">
        <v>90</v>
      </c>
      <c r="H12">
        <v>22</v>
      </c>
      <c r="I12" s="12">
        <v>8.6999999999999993</v>
      </c>
      <c r="J12">
        <v>0</v>
      </c>
      <c r="K12">
        <v>18</v>
      </c>
      <c r="L12">
        <v>1</v>
      </c>
      <c r="M12">
        <v>0</v>
      </c>
      <c r="N12">
        <v>18</v>
      </c>
      <c r="O12">
        <v>5</v>
      </c>
      <c r="P12">
        <v>4</v>
      </c>
      <c r="Q12">
        <v>4</v>
      </c>
      <c r="R12">
        <v>5</v>
      </c>
      <c r="S12">
        <v>0</v>
      </c>
      <c r="T12">
        <f t="shared" si="4"/>
        <v>18</v>
      </c>
      <c r="U12" s="8">
        <v>43</v>
      </c>
      <c r="V12" s="8">
        <v>5.7</v>
      </c>
      <c r="W12" s="8">
        <v>11</v>
      </c>
      <c r="X12" s="8">
        <v>4.8</v>
      </c>
      <c r="Y12" s="12">
        <v>8.65</v>
      </c>
      <c r="Z12">
        <v>40</v>
      </c>
      <c r="AA12">
        <v>20</v>
      </c>
      <c r="AB12" s="3">
        <v>10.1622</v>
      </c>
      <c r="AC12" s="3">
        <v>4.2241</v>
      </c>
      <c r="AD12" s="3">
        <f>100-(100*(AB12-AC12)/AB12)</f>
        <v>41.566786719411148</v>
      </c>
      <c r="AE12" s="3">
        <v>10.0855</v>
      </c>
      <c r="AF12" s="3">
        <v>3.9190999999999998</v>
      </c>
      <c r="AG12" s="3">
        <f>100-(100*(AE12-AF12)/AE12)</f>
        <v>38.858757622329087</v>
      </c>
      <c r="AH12" s="3">
        <v>10.087199999999999</v>
      </c>
      <c r="AI12" s="3">
        <v>3.9007999999999998</v>
      </c>
      <c r="AJ12" s="3">
        <f>100-(100*(AH12-AI12)/AH12)</f>
        <v>38.670790705051957</v>
      </c>
      <c r="AK12" s="3">
        <v>10.1099</v>
      </c>
      <c r="AL12" s="3">
        <v>3.8933</v>
      </c>
      <c r="AM12" s="3">
        <f>100-(100*(AK12-AL12)/AK12)</f>
        <v>38.509777544782835</v>
      </c>
      <c r="AN12" s="3">
        <v>10.016400000000001</v>
      </c>
      <c r="AO12" s="3">
        <v>3.5367000000000002</v>
      </c>
      <c r="AP12" s="3">
        <f>100-(100*(AN12-AO12)/AN12)</f>
        <v>35.309093087336763</v>
      </c>
      <c r="AQ12" s="3">
        <v>10.110799999999999</v>
      </c>
      <c r="AR12" s="3">
        <v>3.2296999999999998</v>
      </c>
      <c r="AS12" s="3">
        <f>100-(100*(AQ12-AR12)/AQ12)</f>
        <v>31.943070775804088</v>
      </c>
    </row>
    <row r="13" spans="1:55" x14ac:dyDescent="0.25">
      <c r="E13">
        <v>11</v>
      </c>
      <c r="I13" s="12">
        <v>4.6500000000000004</v>
      </c>
      <c r="J13">
        <v>0</v>
      </c>
      <c r="L13">
        <v>6</v>
      </c>
      <c r="T13">
        <f t="shared" si="4"/>
        <v>0</v>
      </c>
      <c r="U13" s="8"/>
      <c r="V13" s="8"/>
      <c r="W13" s="8"/>
      <c r="X13" s="8"/>
      <c r="Y13" s="12">
        <v>4.6500000000000004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E14">
        <v>12</v>
      </c>
      <c r="F14">
        <v>80</v>
      </c>
      <c r="G14">
        <v>100</v>
      </c>
      <c r="H14">
        <v>15</v>
      </c>
      <c r="I14" s="12">
        <v>8.9</v>
      </c>
      <c r="J14">
        <v>0</v>
      </c>
      <c r="K14">
        <v>11</v>
      </c>
      <c r="L14">
        <v>1</v>
      </c>
      <c r="M14">
        <v>0</v>
      </c>
      <c r="N14">
        <v>11</v>
      </c>
      <c r="O14">
        <v>1</v>
      </c>
      <c r="P14">
        <v>7</v>
      </c>
      <c r="Q14">
        <v>0</v>
      </c>
      <c r="R14">
        <v>3</v>
      </c>
      <c r="S14">
        <v>0</v>
      </c>
      <c r="T14">
        <f t="shared" si="4"/>
        <v>11</v>
      </c>
      <c r="U14" s="8">
        <v>59</v>
      </c>
      <c r="V14" s="8">
        <v>9.6</v>
      </c>
      <c r="W14" s="8">
        <v>11</v>
      </c>
      <c r="X14" s="8">
        <v>4</v>
      </c>
      <c r="Y14" s="12">
        <v>8.85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55" x14ac:dyDescent="0.25">
      <c r="E15">
        <v>13</v>
      </c>
      <c r="F15">
        <v>60</v>
      </c>
      <c r="G15">
        <v>90</v>
      </c>
      <c r="H15">
        <v>23</v>
      </c>
      <c r="I15" s="12">
        <v>4.8</v>
      </c>
      <c r="J15">
        <v>0</v>
      </c>
      <c r="K15">
        <v>13</v>
      </c>
      <c r="L15">
        <v>0</v>
      </c>
      <c r="M15">
        <v>0</v>
      </c>
      <c r="N15">
        <v>13</v>
      </c>
      <c r="O15">
        <v>7</v>
      </c>
      <c r="P15">
        <v>1</v>
      </c>
      <c r="Q15">
        <v>3</v>
      </c>
      <c r="R15">
        <v>2</v>
      </c>
      <c r="S15">
        <v>0</v>
      </c>
      <c r="T15">
        <f t="shared" si="4"/>
        <v>13</v>
      </c>
      <c r="U15" s="8">
        <v>33.5</v>
      </c>
      <c r="V15" s="8">
        <v>8.3000000000000007</v>
      </c>
      <c r="W15" s="8">
        <v>12</v>
      </c>
      <c r="X15" s="8">
        <v>4.3</v>
      </c>
      <c r="Y15" s="12">
        <v>4.7750000000000004</v>
      </c>
      <c r="Z15">
        <v>20</v>
      </c>
      <c r="AA15">
        <v>20</v>
      </c>
      <c r="AB15" s="3">
        <v>10.0524</v>
      </c>
      <c r="AC15" s="3">
        <v>4.6077000000000004</v>
      </c>
      <c r="AD15" s="3">
        <f>100-(100*(AB15-AC15)/AB15)</f>
        <v>45.836815088933989</v>
      </c>
      <c r="AE15" s="3">
        <v>10.0418</v>
      </c>
      <c r="AF15" s="3">
        <v>3.7105999999999999</v>
      </c>
      <c r="AG15" s="3">
        <f>100-(100*(AE15-AF15)/AE15)</f>
        <v>36.951542552132075</v>
      </c>
      <c r="AH15" s="3">
        <v>10.002000000000001</v>
      </c>
      <c r="AI15" s="3">
        <v>3.8687999999999998</v>
      </c>
      <c r="AJ15" s="3">
        <f>100-(100*(AH15-AI15)/AH15)</f>
        <v>38.680263947210555</v>
      </c>
      <c r="AK15" s="3">
        <v>10.1701</v>
      </c>
      <c r="AL15" s="3">
        <v>4.6707999999999998</v>
      </c>
      <c r="AM15" s="3">
        <f>100-(100*(AK15-AL15)/AK15)</f>
        <v>45.92678538067473</v>
      </c>
      <c r="AN15" s="3">
        <v>10.6751</v>
      </c>
      <c r="AO15" s="3">
        <v>4.5536000000000003</v>
      </c>
      <c r="AP15" s="3">
        <f>100-(100*(AN15-AO15)/AN15)</f>
        <v>42.656274882670893</v>
      </c>
      <c r="AQ15" s="3">
        <v>10.089499999999999</v>
      </c>
      <c r="AR15" s="3">
        <v>4.4180999999999999</v>
      </c>
      <c r="AS15" s="3">
        <f>100-(100*(AQ15-AR15)/AQ15)</f>
        <v>43.789087665394717</v>
      </c>
    </row>
    <row r="16" spans="1:55" x14ac:dyDescent="0.25">
      <c r="E16">
        <v>14</v>
      </c>
      <c r="I16" s="12">
        <v>3.45</v>
      </c>
      <c r="J16">
        <v>0</v>
      </c>
      <c r="L16">
        <v>1</v>
      </c>
      <c r="T16">
        <f t="shared" si="4"/>
        <v>0</v>
      </c>
      <c r="U16" s="8"/>
      <c r="V16" s="8"/>
      <c r="W16" s="8"/>
      <c r="X16" s="8"/>
      <c r="Y16" s="12">
        <v>3.38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6" x14ac:dyDescent="0.25">
      <c r="E17">
        <v>15</v>
      </c>
      <c r="I17" s="12">
        <v>7.1</v>
      </c>
      <c r="J17">
        <v>0</v>
      </c>
      <c r="L17">
        <v>2</v>
      </c>
      <c r="T17">
        <f t="shared" si="4"/>
        <v>0</v>
      </c>
      <c r="U17" s="8"/>
      <c r="V17" s="8"/>
      <c r="W17" s="8"/>
      <c r="X17" s="8"/>
      <c r="Y17" s="12">
        <v>7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6" x14ac:dyDescent="0.25">
      <c r="E18">
        <v>16</v>
      </c>
      <c r="I18" s="12">
        <v>5.05</v>
      </c>
      <c r="J18">
        <v>0</v>
      </c>
      <c r="L18">
        <v>5</v>
      </c>
      <c r="T18">
        <f t="shared" si="4"/>
        <v>0</v>
      </c>
      <c r="U18" s="8"/>
      <c r="V18" s="8"/>
      <c r="W18" s="8"/>
      <c r="X18" s="8"/>
      <c r="Y18" s="12">
        <v>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56" x14ac:dyDescent="0.25">
      <c r="E19">
        <v>17</v>
      </c>
      <c r="F19">
        <v>80</v>
      </c>
      <c r="G19">
        <v>80</v>
      </c>
      <c r="H19">
        <v>22</v>
      </c>
      <c r="I19" s="12">
        <v>7.65</v>
      </c>
      <c r="J19">
        <v>0</v>
      </c>
      <c r="K19">
        <v>18</v>
      </c>
      <c r="L19">
        <v>1</v>
      </c>
      <c r="M19">
        <v>0</v>
      </c>
      <c r="N19">
        <v>18</v>
      </c>
      <c r="O19">
        <v>2</v>
      </c>
      <c r="P19">
        <v>1</v>
      </c>
      <c r="Q19">
        <v>7</v>
      </c>
      <c r="R19">
        <v>7</v>
      </c>
      <c r="S19">
        <v>1</v>
      </c>
      <c r="T19">
        <f t="shared" si="4"/>
        <v>18</v>
      </c>
      <c r="U19" s="8">
        <v>46</v>
      </c>
      <c r="V19" s="8">
        <v>5.2</v>
      </c>
      <c r="W19" s="8">
        <v>9</v>
      </c>
      <c r="X19" s="8">
        <v>3.2</v>
      </c>
      <c r="Y19" s="12">
        <v>7.55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56" x14ac:dyDescent="0.25">
      <c r="E20">
        <v>18</v>
      </c>
      <c r="I20" s="12">
        <v>7.6</v>
      </c>
      <c r="J20">
        <v>0</v>
      </c>
      <c r="L20">
        <v>3</v>
      </c>
      <c r="T20">
        <f t="shared" si="4"/>
        <v>0</v>
      </c>
      <c r="U20" s="8"/>
      <c r="V20" s="8"/>
      <c r="W20" s="8"/>
      <c r="X20" s="8"/>
      <c r="Y20" s="12">
        <v>7.48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6" x14ac:dyDescent="0.25">
      <c r="E21">
        <v>19</v>
      </c>
      <c r="F21">
        <v>84</v>
      </c>
      <c r="G21">
        <v>90</v>
      </c>
      <c r="H21">
        <v>16</v>
      </c>
      <c r="I21" s="12">
        <v>6.75</v>
      </c>
      <c r="J21">
        <v>0</v>
      </c>
      <c r="K21">
        <v>19</v>
      </c>
      <c r="L21">
        <v>2</v>
      </c>
      <c r="M21">
        <v>0</v>
      </c>
      <c r="N21">
        <v>17</v>
      </c>
      <c r="O21">
        <v>3</v>
      </c>
      <c r="P21">
        <v>8</v>
      </c>
      <c r="Q21">
        <v>0</v>
      </c>
      <c r="R21">
        <v>6</v>
      </c>
      <c r="S21">
        <v>0</v>
      </c>
      <c r="T21">
        <f t="shared" si="4"/>
        <v>17</v>
      </c>
      <c r="U21" s="8">
        <v>35</v>
      </c>
      <c r="V21" s="8">
        <v>4.8</v>
      </c>
      <c r="W21" s="8">
        <v>14</v>
      </c>
      <c r="X21" s="8">
        <v>3.5</v>
      </c>
      <c r="Y21" s="12">
        <v>6.55</v>
      </c>
      <c r="Z21">
        <v>20</v>
      </c>
      <c r="AA21">
        <v>30</v>
      </c>
      <c r="AB21" s="3">
        <v>10.0328</v>
      </c>
      <c r="AC21" s="3">
        <v>4.3380999999999998</v>
      </c>
      <c r="AD21" s="3">
        <f>100-(100*(AB21-AC21)/AB21)</f>
        <v>43.239175504345745</v>
      </c>
      <c r="AE21" s="3">
        <v>10.182</v>
      </c>
      <c r="AF21" s="3">
        <v>4.4637000000000002</v>
      </c>
      <c r="AG21" s="3">
        <f>100-(100*(AE21-AF21)/AE21)</f>
        <v>43.83912787271656</v>
      </c>
      <c r="AH21" s="3">
        <v>10.081</v>
      </c>
      <c r="AI21" s="3">
        <v>3.9300999999999999</v>
      </c>
      <c r="AJ21" s="3">
        <f>100-(100*(AH21-AI21)/AH21)</f>
        <v>38.985219720265839</v>
      </c>
      <c r="AK21" s="3">
        <v>10.030900000000001</v>
      </c>
      <c r="AL21" s="3">
        <v>4.2045000000000003</v>
      </c>
      <c r="AM21" s="3">
        <f>100-(100*(AK21-AL21)/AK21)</f>
        <v>41.915481163205691</v>
      </c>
      <c r="AN21" s="3">
        <v>10.0435</v>
      </c>
      <c r="AO21" s="3">
        <v>4.0933000000000002</v>
      </c>
      <c r="AP21" s="3">
        <f>100-(100*(AN21-AO21)/AN21)</f>
        <v>40.755712649972622</v>
      </c>
      <c r="AQ21" s="3">
        <v>10.1121</v>
      </c>
      <c r="AR21" s="3">
        <v>4.1886000000000001</v>
      </c>
      <c r="AS21" s="3">
        <f>100-(100*(AQ21-AR21)/AQ21)</f>
        <v>41.421663156021005</v>
      </c>
    </row>
    <row r="22" spans="1:56" x14ac:dyDescent="0.25">
      <c r="E22">
        <v>20</v>
      </c>
      <c r="F22">
        <v>73</v>
      </c>
      <c r="G22">
        <v>63</v>
      </c>
      <c r="H22">
        <v>14</v>
      </c>
      <c r="I22" s="12">
        <v>6.75</v>
      </c>
      <c r="J22">
        <v>1</v>
      </c>
      <c r="K22">
        <v>19</v>
      </c>
      <c r="L22">
        <v>1</v>
      </c>
      <c r="M22">
        <v>2</v>
      </c>
      <c r="N22">
        <v>17</v>
      </c>
      <c r="O22">
        <v>6</v>
      </c>
      <c r="P22">
        <v>2</v>
      </c>
      <c r="Q22">
        <v>4</v>
      </c>
      <c r="R22">
        <v>5</v>
      </c>
      <c r="S22">
        <v>0</v>
      </c>
      <c r="T22">
        <f t="shared" si="4"/>
        <v>17</v>
      </c>
      <c r="U22" s="8">
        <v>40</v>
      </c>
      <c r="V22" s="8">
        <v>8.3000000000000007</v>
      </c>
      <c r="W22" s="8">
        <v>10</v>
      </c>
      <c r="X22" s="8">
        <v>3.7</v>
      </c>
      <c r="Y22" s="12">
        <v>6.5250000000000004</v>
      </c>
      <c r="Z22">
        <v>10</v>
      </c>
      <c r="AA22">
        <v>40</v>
      </c>
      <c r="AB22" s="3">
        <v>10.099399999999999</v>
      </c>
      <c r="AC22" s="3">
        <v>4.2689000000000004</v>
      </c>
      <c r="AD22" s="3">
        <f>100-(100*(AB22-AC22)/AB22)</f>
        <v>42.268847654316112</v>
      </c>
      <c r="AE22" s="3">
        <v>10.1774</v>
      </c>
      <c r="AF22" s="3">
        <v>3.9045999999999998</v>
      </c>
      <c r="AG22" s="3">
        <f>100-(100*(AE22-AF22)/AE22)</f>
        <v>38.365397842277993</v>
      </c>
      <c r="AH22" s="3">
        <v>10.0411</v>
      </c>
      <c r="AI22" s="3">
        <v>3.5901000000000001</v>
      </c>
      <c r="AJ22" s="3">
        <f>100-(100*(AH22-AI22)/AH22)</f>
        <v>35.754050851002376</v>
      </c>
      <c r="AK22" s="3">
        <v>10.0654</v>
      </c>
      <c r="AL22" s="3">
        <v>4.4227999999999996</v>
      </c>
      <c r="AM22" s="3">
        <f>100-(100*(AK22-AL22)/AK22)</f>
        <v>43.940628290977003</v>
      </c>
      <c r="AN22" s="3">
        <v>10.078200000000001</v>
      </c>
      <c r="AO22" s="3">
        <v>4.3330000000000002</v>
      </c>
      <c r="AP22" s="3">
        <f>100-(100*(AN22-AO22)/AN22)</f>
        <v>42.993788573356348</v>
      </c>
      <c r="AQ22" s="3">
        <v>10.0265</v>
      </c>
      <c r="AR22" s="3">
        <v>4.4114000000000004</v>
      </c>
      <c r="AS22" s="3">
        <f>100-(100*(AQ22-AR22)/AQ22)</f>
        <v>43.997406871789764</v>
      </c>
    </row>
    <row r="23" spans="1:56" x14ac:dyDescent="0.25">
      <c r="A23" t="s">
        <v>64</v>
      </c>
      <c r="B23" t="s">
        <v>37</v>
      </c>
      <c r="C23">
        <v>2</v>
      </c>
      <c r="D23">
        <v>3</v>
      </c>
      <c r="E23">
        <v>1</v>
      </c>
      <c r="F23">
        <v>90</v>
      </c>
      <c r="G23">
        <v>160</v>
      </c>
      <c r="H23">
        <v>21</v>
      </c>
      <c r="I23" s="12">
        <v>7.8</v>
      </c>
      <c r="J23">
        <v>0</v>
      </c>
      <c r="K23" s="10">
        <v>22</v>
      </c>
      <c r="L23">
        <v>0</v>
      </c>
      <c r="M23">
        <v>0</v>
      </c>
      <c r="N23">
        <v>13</v>
      </c>
      <c r="O23">
        <v>0</v>
      </c>
      <c r="P23">
        <v>3</v>
      </c>
      <c r="Q23">
        <v>0</v>
      </c>
      <c r="R23">
        <v>3</v>
      </c>
      <c r="S23">
        <v>7</v>
      </c>
      <c r="T23">
        <f t="shared" si="4"/>
        <v>13</v>
      </c>
      <c r="U23" s="8">
        <v>45</v>
      </c>
      <c r="V23" s="8">
        <v>4.5999999999999996</v>
      </c>
      <c r="W23" s="8">
        <v>11</v>
      </c>
      <c r="X23" s="8">
        <v>4.5</v>
      </c>
      <c r="Y23" s="12">
        <v>8</v>
      </c>
      <c r="Z23">
        <v>100</v>
      </c>
      <c r="AA23">
        <v>10</v>
      </c>
      <c r="AB23" s="4">
        <v>10</v>
      </c>
      <c r="AC23" s="4">
        <v>3.4</v>
      </c>
      <c r="AD23" s="3">
        <f>100-(100*(AB23-AC23)/AB23)</f>
        <v>34</v>
      </c>
      <c r="AE23" s="4">
        <v>10</v>
      </c>
      <c r="AF23" s="4">
        <v>3.5</v>
      </c>
      <c r="AG23" s="3">
        <f>100-(100*(AE23-AF23)/AE23)</f>
        <v>35</v>
      </c>
      <c r="AH23" s="4">
        <v>10</v>
      </c>
      <c r="AI23" s="4">
        <v>3.5</v>
      </c>
      <c r="AJ23" s="3">
        <f>100-(100*(AH23-AI23)/AH23)</f>
        <v>35</v>
      </c>
      <c r="AK23" s="4">
        <v>10</v>
      </c>
      <c r="AL23" s="4">
        <v>4</v>
      </c>
      <c r="AM23" s="3">
        <f>100-(100*(AK23-AL23)/AK23)</f>
        <v>40</v>
      </c>
      <c r="AN23" s="4">
        <v>10</v>
      </c>
      <c r="AO23" s="4">
        <v>4.2</v>
      </c>
      <c r="AP23" s="3">
        <f>100-(100*(AN23-AO23)/AN23)</f>
        <v>42</v>
      </c>
      <c r="AQ23" s="4">
        <v>10</v>
      </c>
      <c r="AR23" s="4">
        <v>4.0999999999999996</v>
      </c>
      <c r="AS23" s="3">
        <f>100-(100*(AQ23-AR23)/AQ23)</f>
        <v>41</v>
      </c>
      <c r="AT23">
        <v>3000.2</v>
      </c>
      <c r="AU23">
        <v>256.8</v>
      </c>
      <c r="AV23" s="4">
        <f t="shared" ref="AV23" si="5">AT23/(AT23-AU23)</f>
        <v>1.0936064737187432</v>
      </c>
      <c r="AW23">
        <v>2999.8</v>
      </c>
      <c r="AX23">
        <v>273.10000000000002</v>
      </c>
      <c r="AY23" s="4">
        <f t="shared" ref="AY23" si="6">AW23/(AW23-AX23)</f>
        <v>1.1001576997836211</v>
      </c>
      <c r="AZ23">
        <v>3000</v>
      </c>
      <c r="BA23">
        <v>259.89999999999998</v>
      </c>
      <c r="BB23" s="4">
        <f t="shared" ref="BB23" si="7">AZ23/(AZ23-BA23)</f>
        <v>1.0948505528995292</v>
      </c>
      <c r="BC23" s="4">
        <f t="shared" ref="BC23" si="8">(AV23+AY23+BB23)/3</f>
        <v>1.0962049088006312</v>
      </c>
      <c r="BD23" t="s">
        <v>65</v>
      </c>
    </row>
    <row r="24" spans="1:56" x14ac:dyDescent="0.25">
      <c r="E24">
        <v>2</v>
      </c>
      <c r="I24" s="12"/>
      <c r="K24" s="10"/>
      <c r="T24">
        <f t="shared" si="4"/>
        <v>0</v>
      </c>
      <c r="U24" s="8"/>
      <c r="V24" s="8"/>
      <c r="W24" s="8"/>
      <c r="X24" s="8"/>
      <c r="Y24" s="1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6" x14ac:dyDescent="0.25">
      <c r="E25">
        <v>3</v>
      </c>
      <c r="F25">
        <v>180</v>
      </c>
      <c r="G25">
        <v>120</v>
      </c>
      <c r="H25">
        <v>20</v>
      </c>
      <c r="I25" s="12">
        <v>9.8000000000000007</v>
      </c>
      <c r="J25">
        <v>3</v>
      </c>
      <c r="K25" s="10">
        <v>29</v>
      </c>
      <c r="L25">
        <v>0</v>
      </c>
      <c r="M25">
        <v>0</v>
      </c>
      <c r="N25">
        <v>29</v>
      </c>
      <c r="O25">
        <v>1</v>
      </c>
      <c r="P25">
        <v>4</v>
      </c>
      <c r="Q25">
        <v>0</v>
      </c>
      <c r="R25">
        <v>10</v>
      </c>
      <c r="S25">
        <v>14</v>
      </c>
      <c r="T25">
        <f t="shared" si="4"/>
        <v>29</v>
      </c>
      <c r="U25" s="8">
        <v>58</v>
      </c>
      <c r="V25" s="8">
        <v>5.7</v>
      </c>
      <c r="W25" s="8">
        <v>9</v>
      </c>
      <c r="X25" s="8">
        <v>4.5999999999999996</v>
      </c>
      <c r="Y25" s="12">
        <v>9.85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56" x14ac:dyDescent="0.25">
      <c r="E26">
        <v>4</v>
      </c>
      <c r="F26">
        <v>150</v>
      </c>
      <c r="G26">
        <v>90</v>
      </c>
      <c r="H26">
        <v>30</v>
      </c>
      <c r="I26" s="12">
        <v>2.6</v>
      </c>
      <c r="J26">
        <v>0</v>
      </c>
      <c r="K26" s="10">
        <v>13</v>
      </c>
      <c r="L26">
        <v>0</v>
      </c>
      <c r="M26">
        <v>1</v>
      </c>
      <c r="N26">
        <v>10</v>
      </c>
      <c r="O26">
        <v>0</v>
      </c>
      <c r="P26">
        <v>0</v>
      </c>
      <c r="Q26">
        <v>0</v>
      </c>
      <c r="R26">
        <v>3</v>
      </c>
      <c r="S26">
        <v>7</v>
      </c>
      <c r="T26">
        <f t="shared" si="4"/>
        <v>10</v>
      </c>
      <c r="U26" s="8">
        <v>27</v>
      </c>
      <c r="V26" s="8">
        <v>3.3</v>
      </c>
      <c r="W26" s="8">
        <v>16</v>
      </c>
      <c r="X26" s="8">
        <v>4.5</v>
      </c>
      <c r="Y26" s="12">
        <v>3</v>
      </c>
      <c r="Z26">
        <v>10</v>
      </c>
      <c r="AA26">
        <v>50</v>
      </c>
      <c r="AB26" s="4">
        <v>10</v>
      </c>
      <c r="AC26" s="4">
        <v>3</v>
      </c>
      <c r="AD26" s="3">
        <f>100-(100*(AB26-AC26)/AB26)</f>
        <v>30</v>
      </c>
      <c r="AE26" s="4">
        <v>10</v>
      </c>
      <c r="AF26" s="4">
        <v>2.8</v>
      </c>
      <c r="AG26" s="3">
        <f>100-(100*(AE26-AF26)/AE26)</f>
        <v>28</v>
      </c>
      <c r="AH26" s="4">
        <v>10</v>
      </c>
      <c r="AI26" s="4">
        <v>1.7</v>
      </c>
      <c r="AJ26" s="3">
        <f>100-(100*(AH26-AI26)/AH26)</f>
        <v>16.999999999999986</v>
      </c>
      <c r="AK26" s="4">
        <v>10</v>
      </c>
      <c r="AL26" s="4">
        <v>3.4</v>
      </c>
      <c r="AM26" s="3">
        <f>100-(100*(AK26-AL26)/AK26)</f>
        <v>34</v>
      </c>
      <c r="AN26" s="4">
        <v>10</v>
      </c>
      <c r="AO26" s="4">
        <v>3.8</v>
      </c>
      <c r="AP26" s="3">
        <f>100-(100*(AN26-AO26)/AN26)</f>
        <v>38</v>
      </c>
      <c r="AQ26" s="4">
        <v>10</v>
      </c>
      <c r="AR26" s="4">
        <v>3.4</v>
      </c>
      <c r="AS26" s="3">
        <f>100-(100*(AQ26-AR26)/AQ26)</f>
        <v>34</v>
      </c>
    </row>
    <row r="27" spans="1:56" x14ac:dyDescent="0.25">
      <c r="E27">
        <v>5</v>
      </c>
      <c r="I27" s="12"/>
      <c r="K27" s="10"/>
      <c r="T27">
        <f t="shared" si="4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6" x14ac:dyDescent="0.25">
      <c r="E28">
        <v>6</v>
      </c>
      <c r="I28" s="12"/>
      <c r="K28" s="10"/>
      <c r="T28">
        <f t="shared" si="4"/>
        <v>0</v>
      </c>
      <c r="U28" s="8"/>
      <c r="V28" s="8"/>
      <c r="W28" s="8"/>
      <c r="X28" s="8"/>
      <c r="Y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56" x14ac:dyDescent="0.25">
      <c r="E29">
        <v>7</v>
      </c>
      <c r="I29" s="12"/>
      <c r="K29" s="10"/>
      <c r="T29">
        <f t="shared" si="4"/>
        <v>0</v>
      </c>
      <c r="U29" s="8"/>
      <c r="V29" s="8"/>
      <c r="W29" s="8"/>
      <c r="X29" s="8"/>
      <c r="Y29" s="1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56" x14ac:dyDescent="0.25">
      <c r="E30">
        <v>8</v>
      </c>
      <c r="I30" s="12"/>
      <c r="K30" s="10"/>
      <c r="T30">
        <f t="shared" si="4"/>
        <v>0</v>
      </c>
      <c r="U30" s="8"/>
      <c r="V30" s="8"/>
      <c r="W30" s="8"/>
      <c r="X30" s="8"/>
      <c r="Y30" s="1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56" x14ac:dyDescent="0.25">
      <c r="E31">
        <v>9</v>
      </c>
      <c r="F31">
        <v>95</v>
      </c>
      <c r="G31">
        <v>130</v>
      </c>
      <c r="H31">
        <v>30</v>
      </c>
      <c r="I31" s="12">
        <v>10</v>
      </c>
      <c r="J31">
        <v>1</v>
      </c>
      <c r="K31" s="10">
        <v>22</v>
      </c>
      <c r="L31">
        <v>2</v>
      </c>
      <c r="M31">
        <v>0</v>
      </c>
      <c r="N31">
        <v>14</v>
      </c>
      <c r="O31">
        <v>0</v>
      </c>
      <c r="P31">
        <v>0</v>
      </c>
      <c r="Q31">
        <v>0</v>
      </c>
      <c r="R31">
        <v>6</v>
      </c>
      <c r="S31">
        <v>8</v>
      </c>
      <c r="T31">
        <f t="shared" si="4"/>
        <v>14</v>
      </c>
      <c r="U31" s="8">
        <v>44</v>
      </c>
      <c r="V31" s="8">
        <v>5.4</v>
      </c>
      <c r="W31" s="8">
        <v>11</v>
      </c>
      <c r="X31" s="8">
        <v>3.8</v>
      </c>
      <c r="Y31" s="12">
        <v>9.6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56" x14ac:dyDescent="0.25">
      <c r="E32">
        <v>10</v>
      </c>
      <c r="I32" s="12"/>
      <c r="K32" s="10"/>
      <c r="T32">
        <f t="shared" si="4"/>
        <v>0</v>
      </c>
      <c r="U32" s="8"/>
      <c r="V32" s="8"/>
      <c r="W32" s="8"/>
      <c r="X32" s="8"/>
      <c r="Y32" s="1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5" x14ac:dyDescent="0.25">
      <c r="E33">
        <v>11</v>
      </c>
      <c r="F33">
        <v>90</v>
      </c>
      <c r="G33">
        <v>120</v>
      </c>
      <c r="H33">
        <v>15</v>
      </c>
      <c r="I33" s="12">
        <v>5.4</v>
      </c>
      <c r="J33">
        <v>2</v>
      </c>
      <c r="K33" s="10">
        <v>18</v>
      </c>
      <c r="L33">
        <v>1</v>
      </c>
      <c r="M33">
        <v>0</v>
      </c>
      <c r="N33">
        <v>12</v>
      </c>
      <c r="O33">
        <v>0</v>
      </c>
      <c r="P33">
        <v>1</v>
      </c>
      <c r="Q33">
        <v>0</v>
      </c>
      <c r="R33">
        <v>6</v>
      </c>
      <c r="S33">
        <v>5</v>
      </c>
      <c r="T33">
        <f t="shared" si="4"/>
        <v>12</v>
      </c>
      <c r="U33" s="8">
        <v>18</v>
      </c>
      <c r="V33" s="8">
        <v>4.4000000000000004</v>
      </c>
      <c r="W33" s="8">
        <v>12</v>
      </c>
      <c r="X33" s="8">
        <v>3.4</v>
      </c>
      <c r="Y33" s="12">
        <v>6</v>
      </c>
      <c r="Z33">
        <v>20</v>
      </c>
      <c r="AA33">
        <v>40</v>
      </c>
      <c r="AB33" s="4">
        <v>10</v>
      </c>
      <c r="AC33" s="4">
        <v>3.7</v>
      </c>
      <c r="AD33" s="3">
        <f>100-(100*(AB33-AC33)/AB33)</f>
        <v>37</v>
      </c>
      <c r="AE33" s="4">
        <v>10</v>
      </c>
      <c r="AF33" s="4">
        <v>3.5</v>
      </c>
      <c r="AG33" s="3">
        <f>100-(100*(AE33-AF33)/AE33)</f>
        <v>35</v>
      </c>
      <c r="AH33" s="4">
        <v>10</v>
      </c>
      <c r="AI33" s="4">
        <v>3.5</v>
      </c>
      <c r="AJ33" s="3">
        <f>100-(100*(AH33-AI33)/AH33)</f>
        <v>35</v>
      </c>
      <c r="AK33" s="4">
        <v>10</v>
      </c>
      <c r="AL33" s="4">
        <v>4</v>
      </c>
      <c r="AM33" s="3">
        <f>100-(100*(AK33-AL33)/AK33)</f>
        <v>40</v>
      </c>
      <c r="AN33" s="4">
        <v>10</v>
      </c>
      <c r="AO33" s="4">
        <v>4.0999999999999996</v>
      </c>
      <c r="AP33" s="3">
        <f>100-(100*(AN33-AO33)/AN33)</f>
        <v>41</v>
      </c>
      <c r="AQ33" s="4">
        <v>10</v>
      </c>
      <c r="AR33" s="4">
        <v>3.9</v>
      </c>
      <c r="AS33" s="3">
        <f>100-(100*(AQ33-AR33)/AQ33)</f>
        <v>39</v>
      </c>
    </row>
    <row r="34" spans="1:55" x14ac:dyDescent="0.25">
      <c r="E34">
        <v>12</v>
      </c>
      <c r="F34">
        <v>90</v>
      </c>
      <c r="G34">
        <v>100</v>
      </c>
      <c r="H34">
        <v>30</v>
      </c>
      <c r="I34" s="12">
        <v>2.6</v>
      </c>
      <c r="J34">
        <v>0</v>
      </c>
      <c r="K34" s="10">
        <v>10</v>
      </c>
      <c r="L34">
        <v>1</v>
      </c>
      <c r="M34">
        <v>0</v>
      </c>
      <c r="N34">
        <v>10</v>
      </c>
      <c r="O34">
        <v>0</v>
      </c>
      <c r="P34">
        <v>0</v>
      </c>
      <c r="Q34">
        <v>0</v>
      </c>
      <c r="R34">
        <v>0</v>
      </c>
      <c r="S34">
        <v>10</v>
      </c>
      <c r="T34">
        <f t="shared" si="4"/>
        <v>10</v>
      </c>
      <c r="U34" s="8">
        <v>26</v>
      </c>
      <c r="V34" s="8">
        <v>4.5999999999999996</v>
      </c>
      <c r="W34" s="8">
        <v>12</v>
      </c>
      <c r="X34" s="8">
        <v>2.9</v>
      </c>
      <c r="Y34" s="12">
        <v>2.9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55" x14ac:dyDescent="0.25">
      <c r="E35">
        <v>13</v>
      </c>
      <c r="I35" s="12"/>
      <c r="K35" s="10"/>
      <c r="T35">
        <f t="shared" si="4"/>
        <v>0</v>
      </c>
      <c r="U35" s="8"/>
      <c r="V35" s="8"/>
      <c r="W35" s="8"/>
      <c r="X35" s="8"/>
      <c r="Y35" s="1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5" x14ac:dyDescent="0.25">
      <c r="E36">
        <v>14</v>
      </c>
      <c r="F36">
        <v>125</v>
      </c>
      <c r="G36">
        <v>150</v>
      </c>
      <c r="H36">
        <v>20</v>
      </c>
      <c r="I36" s="12">
        <v>6.2</v>
      </c>
      <c r="J36">
        <v>1</v>
      </c>
      <c r="K36" s="10">
        <v>7</v>
      </c>
      <c r="L36">
        <v>2</v>
      </c>
      <c r="M36">
        <v>1</v>
      </c>
      <c r="N36">
        <v>7</v>
      </c>
      <c r="O36">
        <v>0</v>
      </c>
      <c r="P36">
        <v>0</v>
      </c>
      <c r="Q36">
        <v>0</v>
      </c>
      <c r="R36">
        <v>3</v>
      </c>
      <c r="S36">
        <v>4</v>
      </c>
      <c r="T36">
        <f t="shared" si="4"/>
        <v>7</v>
      </c>
      <c r="U36" s="8">
        <v>57</v>
      </c>
      <c r="V36" s="8">
        <v>7.7</v>
      </c>
      <c r="W36" s="8">
        <v>10</v>
      </c>
      <c r="X36" s="8">
        <v>6.3</v>
      </c>
      <c r="Y36" s="12">
        <v>6.1</v>
      </c>
      <c r="Z36">
        <v>40</v>
      </c>
      <c r="AA36">
        <v>30</v>
      </c>
      <c r="AB36" s="4">
        <v>10</v>
      </c>
      <c r="AC36" s="4">
        <v>3.1</v>
      </c>
      <c r="AD36" s="3">
        <f>100-(100*(AB36-AC36)/AB36)</f>
        <v>31</v>
      </c>
      <c r="AE36" s="4">
        <v>10</v>
      </c>
      <c r="AF36" s="4">
        <v>3</v>
      </c>
      <c r="AG36" s="3">
        <f>100-(100*(AE36-AF36)/AE36)</f>
        <v>30</v>
      </c>
      <c r="AH36" s="4">
        <v>10</v>
      </c>
      <c r="AI36" s="4">
        <v>3.3</v>
      </c>
      <c r="AJ36" s="3">
        <f>100-(100*(AH36-AI36)/AH36)</f>
        <v>33</v>
      </c>
      <c r="AK36" s="4">
        <v>10</v>
      </c>
      <c r="AL36" s="4">
        <v>4</v>
      </c>
      <c r="AM36" s="3">
        <f>100-(100*(AK36-AL36)/AK36)</f>
        <v>40</v>
      </c>
      <c r="AN36" s="4">
        <v>10</v>
      </c>
      <c r="AO36" s="4">
        <v>3.5</v>
      </c>
      <c r="AP36" s="3">
        <f>100-(100*(AN36-AO36)/AN36)</f>
        <v>35</v>
      </c>
      <c r="AQ36" s="4">
        <v>10</v>
      </c>
      <c r="AR36" s="4">
        <v>3.4</v>
      </c>
      <c r="AS36" s="3">
        <f>100-(100*(AQ36-AR36)/AQ36)</f>
        <v>34</v>
      </c>
    </row>
    <row r="37" spans="1:55" x14ac:dyDescent="0.25">
      <c r="E37">
        <v>15</v>
      </c>
      <c r="I37" s="12"/>
      <c r="K37" s="10"/>
      <c r="T37">
        <f t="shared" si="4"/>
        <v>0</v>
      </c>
      <c r="U37" s="8"/>
      <c r="V37" s="8"/>
      <c r="W37" s="8"/>
      <c r="X37" s="8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5" x14ac:dyDescent="0.25">
      <c r="E38">
        <v>16</v>
      </c>
      <c r="F38">
        <v>90</v>
      </c>
      <c r="G38">
        <v>187</v>
      </c>
      <c r="H38">
        <v>20</v>
      </c>
      <c r="I38" s="12">
        <v>3</v>
      </c>
      <c r="J38">
        <v>0</v>
      </c>
      <c r="K38" s="10">
        <v>6</v>
      </c>
      <c r="L38">
        <v>0</v>
      </c>
      <c r="M38">
        <v>0</v>
      </c>
      <c r="N38">
        <v>6</v>
      </c>
      <c r="O38">
        <v>0</v>
      </c>
      <c r="P38">
        <v>0</v>
      </c>
      <c r="Q38">
        <v>0</v>
      </c>
      <c r="R38">
        <v>2</v>
      </c>
      <c r="S38">
        <v>4</v>
      </c>
      <c r="T38">
        <f t="shared" si="4"/>
        <v>6</v>
      </c>
      <c r="U38" s="8">
        <v>51</v>
      </c>
      <c r="V38" s="8">
        <v>4.4000000000000004</v>
      </c>
      <c r="W38" s="8">
        <v>18</v>
      </c>
      <c r="X38" s="8">
        <v>2.7</v>
      </c>
      <c r="Y38" s="12">
        <v>0.45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55" x14ac:dyDescent="0.25">
      <c r="E39">
        <v>17</v>
      </c>
      <c r="I39" s="12"/>
      <c r="K39" s="10"/>
      <c r="T39">
        <f t="shared" si="4"/>
        <v>0</v>
      </c>
      <c r="U39" s="8"/>
      <c r="V39" s="8"/>
      <c r="W39" s="8"/>
      <c r="X39" s="8"/>
      <c r="Y39" s="1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5" x14ac:dyDescent="0.25">
      <c r="E40">
        <v>18</v>
      </c>
      <c r="I40" s="12"/>
      <c r="K40" s="10"/>
      <c r="T40">
        <f t="shared" si="4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5" x14ac:dyDescent="0.25">
      <c r="E41">
        <v>19</v>
      </c>
      <c r="F41">
        <v>90</v>
      </c>
      <c r="G41">
        <v>100</v>
      </c>
      <c r="H41">
        <v>22</v>
      </c>
      <c r="I41" s="12">
        <v>4.5999999999999996</v>
      </c>
      <c r="J41">
        <v>1</v>
      </c>
      <c r="K41" s="10">
        <v>15</v>
      </c>
      <c r="L41">
        <v>2</v>
      </c>
      <c r="M41">
        <v>0</v>
      </c>
      <c r="N41">
        <v>14</v>
      </c>
      <c r="O41">
        <v>2</v>
      </c>
      <c r="P41">
        <v>1</v>
      </c>
      <c r="Q41">
        <v>1</v>
      </c>
      <c r="R41">
        <v>4</v>
      </c>
      <c r="S41">
        <v>6</v>
      </c>
      <c r="T41">
        <f t="shared" si="4"/>
        <v>14</v>
      </c>
      <c r="U41" s="8">
        <v>28</v>
      </c>
      <c r="V41" s="8">
        <v>4.5999999999999996</v>
      </c>
      <c r="W41" s="8">
        <v>19</v>
      </c>
      <c r="X41" s="8">
        <v>3.6</v>
      </c>
      <c r="Y41" s="12">
        <v>4.4000000000000004</v>
      </c>
      <c r="Z41">
        <v>100</v>
      </c>
      <c r="AA41">
        <v>50</v>
      </c>
      <c r="AB41" s="4">
        <v>10</v>
      </c>
      <c r="AC41" s="4">
        <v>4.3</v>
      </c>
      <c r="AD41" s="3">
        <f>100-(100*(AB41-AC41)/AB41)</f>
        <v>43</v>
      </c>
      <c r="AE41" s="4">
        <v>10</v>
      </c>
      <c r="AF41" s="4">
        <v>3.9</v>
      </c>
      <c r="AG41" s="3">
        <f>100-(100*(AE41-AF41)/AE41)</f>
        <v>39</v>
      </c>
      <c r="AH41" s="4">
        <v>10</v>
      </c>
      <c r="AI41" s="4">
        <v>3.3</v>
      </c>
      <c r="AJ41" s="3">
        <f>100-(100*(AH41-AI41)/AH41)</f>
        <v>33</v>
      </c>
      <c r="AK41" s="4">
        <v>10</v>
      </c>
      <c r="AL41" s="4">
        <v>4.2</v>
      </c>
      <c r="AM41" s="3">
        <f>100-(100*(AK41-AL41)/AK41)</f>
        <v>42</v>
      </c>
      <c r="AN41" s="4">
        <v>10</v>
      </c>
      <c r="AO41" s="4">
        <v>3.8</v>
      </c>
      <c r="AP41" s="3">
        <f>100-(100*(AN41-AO41)/AN41)</f>
        <v>38</v>
      </c>
      <c r="AQ41" s="4">
        <v>10</v>
      </c>
      <c r="AR41" s="4">
        <v>3.7</v>
      </c>
      <c r="AS41" s="3">
        <f>100-(100*(AQ41-AR41)/AQ41)</f>
        <v>37</v>
      </c>
    </row>
    <row r="42" spans="1:55" x14ac:dyDescent="0.25">
      <c r="E42">
        <v>20</v>
      </c>
      <c r="F42">
        <v>140</v>
      </c>
      <c r="G42">
        <v>120</v>
      </c>
      <c r="H42">
        <v>26</v>
      </c>
      <c r="I42" s="12">
        <v>9.4</v>
      </c>
      <c r="J42">
        <v>0</v>
      </c>
      <c r="K42" s="10">
        <v>12</v>
      </c>
      <c r="L42">
        <v>3</v>
      </c>
      <c r="M42">
        <v>0</v>
      </c>
      <c r="N42">
        <v>12</v>
      </c>
      <c r="O42">
        <v>1</v>
      </c>
      <c r="P42">
        <v>1</v>
      </c>
      <c r="Q42">
        <v>3</v>
      </c>
      <c r="R42">
        <v>0</v>
      </c>
      <c r="S42">
        <v>7</v>
      </c>
      <c r="T42">
        <f t="shared" si="4"/>
        <v>12</v>
      </c>
      <c r="U42" s="8">
        <v>46</v>
      </c>
      <c r="V42" s="8">
        <v>6.2</v>
      </c>
      <c r="W42" s="8">
        <v>8</v>
      </c>
      <c r="X42" s="8">
        <v>3.2</v>
      </c>
      <c r="Y42" s="12">
        <v>7.85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5" x14ac:dyDescent="0.25">
      <c r="A43" t="s">
        <v>17</v>
      </c>
      <c r="B43" t="s">
        <v>35</v>
      </c>
      <c r="C43">
        <v>1</v>
      </c>
      <c r="D43">
        <v>2</v>
      </c>
      <c r="E43">
        <v>1</v>
      </c>
      <c r="I43" s="12">
        <v>1.9</v>
      </c>
      <c r="J43">
        <v>0</v>
      </c>
      <c r="L43">
        <v>3</v>
      </c>
      <c r="T43">
        <f t="shared" si="4"/>
        <v>0</v>
      </c>
      <c r="U43" s="8"/>
      <c r="V43" s="8"/>
      <c r="W43" s="8"/>
      <c r="X43" s="8"/>
      <c r="Y43" s="1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>
        <v>3000.6</v>
      </c>
      <c r="AU43" s="8">
        <v>335.9</v>
      </c>
      <c r="AV43" s="4">
        <f t="shared" ref="AV43" si="9">AT43/(AT43-AU43)</f>
        <v>1.1260554659061057</v>
      </c>
      <c r="AW43" s="8">
        <v>3000.1</v>
      </c>
      <c r="AX43" s="8">
        <v>298.8</v>
      </c>
      <c r="AY43" s="4">
        <f t="shared" ref="AY43" si="10">AW43/(AW43-AX43)</f>
        <v>1.1106134083589383</v>
      </c>
      <c r="AZ43" s="8">
        <v>3000.1</v>
      </c>
      <c r="BA43" s="8">
        <v>327.7</v>
      </c>
      <c r="BB43" s="4">
        <f t="shared" ref="BB43" si="11">AZ43/(AZ43-BA43)</f>
        <v>1.1226238587037869</v>
      </c>
      <c r="BC43" s="4">
        <f t="shared" ref="BC43" si="12">(AV43+AY43+BB43)/3</f>
        <v>1.1197642443229439</v>
      </c>
    </row>
    <row r="44" spans="1:55" x14ac:dyDescent="0.25">
      <c r="E44">
        <v>2</v>
      </c>
      <c r="F44">
        <v>84</v>
      </c>
      <c r="G44">
        <v>100</v>
      </c>
      <c r="H44">
        <v>30</v>
      </c>
      <c r="I44" s="12">
        <v>4.2</v>
      </c>
      <c r="J44">
        <v>0</v>
      </c>
      <c r="K44">
        <v>12</v>
      </c>
      <c r="L44">
        <v>0</v>
      </c>
      <c r="M44">
        <v>0</v>
      </c>
      <c r="N44">
        <v>11</v>
      </c>
      <c r="O44">
        <v>4</v>
      </c>
      <c r="P44">
        <v>3</v>
      </c>
      <c r="Q44">
        <v>0</v>
      </c>
      <c r="R44">
        <v>3</v>
      </c>
      <c r="S44">
        <v>1</v>
      </c>
      <c r="T44">
        <f t="shared" si="4"/>
        <v>11</v>
      </c>
      <c r="U44" s="8">
        <v>62</v>
      </c>
      <c r="V44" s="8">
        <v>7.9</v>
      </c>
      <c r="W44" s="8">
        <v>12</v>
      </c>
      <c r="X44" s="8">
        <v>4.3</v>
      </c>
      <c r="Y44" s="12">
        <v>4.2</v>
      </c>
      <c r="Z44">
        <v>75</v>
      </c>
      <c r="AA44">
        <v>50</v>
      </c>
      <c r="AB44" s="4">
        <v>10.0124</v>
      </c>
      <c r="AC44" s="4">
        <v>4.3475999999999999</v>
      </c>
      <c r="AD44" s="3">
        <f>100-(100*(AB44-AC44)/AB44)</f>
        <v>43.422156525907873</v>
      </c>
      <c r="AE44" s="4">
        <v>10.0306</v>
      </c>
      <c r="AF44" s="4">
        <v>4.1939000000000002</v>
      </c>
      <c r="AG44" s="3">
        <f>100-(100*(AE44-AF44)/AE44)</f>
        <v>41.81105816202421</v>
      </c>
      <c r="AH44" s="4">
        <v>10.0807</v>
      </c>
      <c r="AI44" s="4">
        <v>2.9921000000000002</v>
      </c>
      <c r="AJ44" s="3">
        <f>100-(100*(AH44-AI44)/AH44)</f>
        <v>29.681470532800319</v>
      </c>
      <c r="AK44" s="4">
        <v>10.0983</v>
      </c>
      <c r="AL44" s="4">
        <v>4.6696999999999997</v>
      </c>
      <c r="AM44" s="3">
        <f>100-(100*(AK44-AL44)/AK44)</f>
        <v>46.242436845805727</v>
      </c>
      <c r="AN44" s="4">
        <v>10.008800000000001</v>
      </c>
      <c r="AO44" s="4">
        <v>4.407</v>
      </c>
      <c r="AP44" s="3">
        <f>100-(100*(AN44-AO44)/AN44)</f>
        <v>44.03125249780193</v>
      </c>
      <c r="AQ44" s="4">
        <v>10.0556</v>
      </c>
      <c r="AR44" s="4">
        <v>4.6677</v>
      </c>
      <c r="AS44" s="3">
        <f>100-(100*(AQ44-AR44)/AQ44)</f>
        <v>46.418910855642629</v>
      </c>
    </row>
    <row r="45" spans="1:55" x14ac:dyDescent="0.25">
      <c r="E45">
        <v>3</v>
      </c>
      <c r="F45">
        <v>70</v>
      </c>
      <c r="G45">
        <v>86</v>
      </c>
      <c r="H45">
        <v>20</v>
      </c>
      <c r="I45" s="12">
        <v>4.5</v>
      </c>
      <c r="J45">
        <v>0</v>
      </c>
      <c r="K45">
        <v>10</v>
      </c>
      <c r="L45">
        <v>0</v>
      </c>
      <c r="M45">
        <v>0</v>
      </c>
      <c r="N45">
        <v>10</v>
      </c>
      <c r="O45">
        <v>2</v>
      </c>
      <c r="P45">
        <v>4</v>
      </c>
      <c r="Q45">
        <v>4</v>
      </c>
      <c r="R45">
        <v>0</v>
      </c>
      <c r="S45">
        <v>0</v>
      </c>
      <c r="T45">
        <f t="shared" si="4"/>
        <v>10</v>
      </c>
      <c r="U45" s="8">
        <v>42</v>
      </c>
      <c r="V45" s="8">
        <v>6.2</v>
      </c>
      <c r="W45" s="8">
        <v>1</v>
      </c>
      <c r="X45" s="8">
        <v>3.9</v>
      </c>
      <c r="Y45" s="12">
        <v>4.5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5" x14ac:dyDescent="0.25">
      <c r="E46">
        <v>4</v>
      </c>
      <c r="I46" s="12">
        <v>0.7</v>
      </c>
      <c r="J46">
        <v>0</v>
      </c>
      <c r="L46">
        <v>7</v>
      </c>
      <c r="T46">
        <f t="shared" si="4"/>
        <v>0</v>
      </c>
      <c r="U46" s="8"/>
      <c r="V46" s="8"/>
      <c r="W46" s="8"/>
      <c r="X46" s="8"/>
      <c r="Y46" s="1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5" x14ac:dyDescent="0.25">
      <c r="E47">
        <v>5</v>
      </c>
      <c r="I47" s="12">
        <v>1</v>
      </c>
      <c r="J47">
        <v>0</v>
      </c>
      <c r="L47">
        <v>2</v>
      </c>
      <c r="T47">
        <f t="shared" si="4"/>
        <v>0</v>
      </c>
      <c r="U47" s="8"/>
      <c r="V47" s="8"/>
      <c r="W47" s="8"/>
      <c r="X47" s="8"/>
      <c r="Y47" s="1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55" x14ac:dyDescent="0.25">
      <c r="E48">
        <v>6</v>
      </c>
      <c r="F48">
        <v>88</v>
      </c>
      <c r="G48">
        <v>98</v>
      </c>
      <c r="H48">
        <v>15</v>
      </c>
      <c r="I48" s="12">
        <v>5.4</v>
      </c>
      <c r="J48">
        <v>0</v>
      </c>
      <c r="K48">
        <v>17</v>
      </c>
      <c r="L48">
        <v>0</v>
      </c>
      <c r="M48">
        <v>0</v>
      </c>
      <c r="N48">
        <v>15</v>
      </c>
      <c r="O48">
        <v>6</v>
      </c>
      <c r="P48">
        <v>7</v>
      </c>
      <c r="Q48">
        <v>2</v>
      </c>
      <c r="R48">
        <v>0</v>
      </c>
      <c r="S48">
        <v>0</v>
      </c>
      <c r="T48">
        <f t="shared" si="4"/>
        <v>15</v>
      </c>
      <c r="U48" s="8">
        <v>44</v>
      </c>
      <c r="V48" s="8">
        <v>6.8</v>
      </c>
      <c r="W48" s="8">
        <v>9</v>
      </c>
      <c r="X48" s="8">
        <v>3.6</v>
      </c>
      <c r="Y48" s="12">
        <v>5.3</v>
      </c>
      <c r="Z48">
        <v>75</v>
      </c>
      <c r="AA48">
        <v>30</v>
      </c>
      <c r="AB48" s="4">
        <v>10.011799999999999</v>
      </c>
      <c r="AC48" s="4">
        <v>4.4531999999999998</v>
      </c>
      <c r="AD48" s="3">
        <f>100-(100*(AB48-AC48)/AB48)</f>
        <v>44.47951417327554</v>
      </c>
      <c r="AE48" s="4">
        <v>10.076700000000001</v>
      </c>
      <c r="AF48" s="4">
        <v>4.4753999999999996</v>
      </c>
      <c r="AG48" s="3">
        <f>100-(100*(AE48-AF48)/AE48)</f>
        <v>44.413349608502777</v>
      </c>
      <c r="AH48" s="4">
        <v>10.070499999999999</v>
      </c>
      <c r="AI48" s="4">
        <v>3.8494000000000002</v>
      </c>
      <c r="AJ48" s="3">
        <f>100-(100*(AH48-AI48)/AH48)</f>
        <v>38.224517154063854</v>
      </c>
      <c r="AK48" s="4">
        <v>10.073</v>
      </c>
      <c r="AL48" s="4">
        <v>4.5031999999999996</v>
      </c>
      <c r="AM48" s="3">
        <f>100-(100*(AK48-AL48)/AK48)</f>
        <v>44.705648764022634</v>
      </c>
      <c r="AN48" s="4">
        <v>10.092599999999999</v>
      </c>
      <c r="AO48" s="4">
        <v>4.0891999999999999</v>
      </c>
      <c r="AP48" s="3">
        <f>100-(100*(AN48-AO48)/AN48)</f>
        <v>40.516814299585839</v>
      </c>
      <c r="AQ48" s="4">
        <v>10.0626</v>
      </c>
      <c r="AR48" s="4">
        <v>4.0869999999999997</v>
      </c>
      <c r="AS48" s="3">
        <f>100-(100*(AQ48-AR48)/AQ48)</f>
        <v>40.615745433585758</v>
      </c>
    </row>
    <row r="49" spans="1:55" x14ac:dyDescent="0.25">
      <c r="E49">
        <v>7</v>
      </c>
      <c r="I49" s="12">
        <v>2.5</v>
      </c>
      <c r="J49">
        <v>0</v>
      </c>
      <c r="L49">
        <v>0</v>
      </c>
      <c r="T49">
        <f t="shared" si="4"/>
        <v>0</v>
      </c>
      <c r="U49" s="8"/>
      <c r="V49" s="8"/>
      <c r="W49" s="8"/>
      <c r="X49" s="8"/>
      <c r="Y49" s="1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55" x14ac:dyDescent="0.25">
      <c r="E50">
        <v>8</v>
      </c>
      <c r="F50">
        <v>47</v>
      </c>
      <c r="G50">
        <v>103</v>
      </c>
      <c r="H50">
        <v>14</v>
      </c>
      <c r="I50" s="12">
        <v>4.0999999999999996</v>
      </c>
      <c r="J50">
        <v>0</v>
      </c>
      <c r="K50">
        <v>11</v>
      </c>
      <c r="L50">
        <v>0</v>
      </c>
      <c r="M50">
        <v>0</v>
      </c>
      <c r="N50">
        <v>11</v>
      </c>
      <c r="O50">
        <v>8</v>
      </c>
      <c r="P50">
        <v>1</v>
      </c>
      <c r="Q50">
        <v>1</v>
      </c>
      <c r="R50">
        <v>1</v>
      </c>
      <c r="S50">
        <v>0</v>
      </c>
      <c r="T50">
        <f t="shared" si="4"/>
        <v>11</v>
      </c>
      <c r="U50" s="8">
        <v>52</v>
      </c>
      <c r="V50" s="8">
        <v>6.2</v>
      </c>
      <c r="W50" s="8">
        <v>8</v>
      </c>
      <c r="X50" s="8">
        <v>2.2999999999999998</v>
      </c>
      <c r="Y50" s="12">
        <v>4.05</v>
      </c>
      <c r="Z50">
        <v>10</v>
      </c>
      <c r="AA50">
        <v>10</v>
      </c>
      <c r="AB50" s="4">
        <v>10.0777</v>
      </c>
      <c r="AC50" s="4">
        <v>4.2748999999999997</v>
      </c>
      <c r="AD50" s="3">
        <f>100-(100*(AB50-AC50)/AB50)</f>
        <v>42.419401252269857</v>
      </c>
      <c r="AE50" s="4">
        <v>10.037599999999999</v>
      </c>
      <c r="AF50" s="4">
        <v>4.4137000000000004</v>
      </c>
      <c r="AG50" s="3">
        <f>100-(100*(AE50-AF50)/AE50)</f>
        <v>43.971666533832796</v>
      </c>
      <c r="AH50" s="4">
        <v>10.0167</v>
      </c>
      <c r="AI50" s="4">
        <v>3.6520999999999999</v>
      </c>
      <c r="AJ50" s="3">
        <f>100-(100*(AH50-AI50)/AH50)</f>
        <v>36.460111613605278</v>
      </c>
      <c r="AK50" s="4">
        <v>5.7146999999999997</v>
      </c>
      <c r="AL50" s="4">
        <v>2.5306999999999999</v>
      </c>
      <c r="AM50" s="3">
        <f>100-(100*(AK50-AL50)/AK50)</f>
        <v>44.284039407142984</v>
      </c>
      <c r="AN50" s="4">
        <v>6.2881</v>
      </c>
      <c r="AO50" s="4">
        <v>2.5661999999999998</v>
      </c>
      <c r="AP50" s="3">
        <f>100-(100*(AN50-AO50)/AN50)</f>
        <v>40.810419681620843</v>
      </c>
      <c r="AQ50" s="4">
        <v>4.0385999999999997</v>
      </c>
      <c r="AR50" s="4">
        <v>1.6857</v>
      </c>
      <c r="AS50" s="3">
        <f>100-(100*(AQ50-AR50)/AQ50)</f>
        <v>41.739711781310355</v>
      </c>
    </row>
    <row r="51" spans="1:55" x14ac:dyDescent="0.25">
      <c r="E51">
        <v>9</v>
      </c>
      <c r="I51" s="12">
        <v>1.52</v>
      </c>
      <c r="J51">
        <v>0</v>
      </c>
      <c r="L51">
        <v>1</v>
      </c>
      <c r="T51">
        <f t="shared" si="4"/>
        <v>0</v>
      </c>
      <c r="U51" s="8"/>
      <c r="V51" s="8"/>
      <c r="W51" s="8"/>
      <c r="X51" s="8"/>
      <c r="Y51" s="1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5" x14ac:dyDescent="0.25">
      <c r="E52">
        <v>10</v>
      </c>
      <c r="F52">
        <v>60</v>
      </c>
      <c r="G52">
        <v>40</v>
      </c>
      <c r="H52">
        <v>10</v>
      </c>
      <c r="I52" s="12">
        <v>2.2000000000000002</v>
      </c>
      <c r="J52">
        <v>0</v>
      </c>
      <c r="K52">
        <v>6</v>
      </c>
      <c r="L52">
        <v>0</v>
      </c>
      <c r="M52">
        <v>0</v>
      </c>
      <c r="N52">
        <v>6</v>
      </c>
      <c r="O52">
        <v>2</v>
      </c>
      <c r="P52">
        <v>3</v>
      </c>
      <c r="Q52">
        <v>1</v>
      </c>
      <c r="R52">
        <v>0</v>
      </c>
      <c r="S52">
        <v>0</v>
      </c>
      <c r="T52">
        <f t="shared" si="4"/>
        <v>6</v>
      </c>
      <c r="U52" s="8">
        <v>27.5</v>
      </c>
      <c r="V52" s="8">
        <v>4.5999999999999996</v>
      </c>
      <c r="W52" s="8">
        <v>8</v>
      </c>
      <c r="X52" s="8">
        <v>4.3</v>
      </c>
      <c r="Y52" s="12">
        <v>2.25</v>
      </c>
      <c r="Z52">
        <v>40</v>
      </c>
      <c r="AA52">
        <v>75</v>
      </c>
      <c r="AB52" s="4">
        <v>10.058</v>
      </c>
      <c r="AC52" s="4">
        <v>4.3464999999999998</v>
      </c>
      <c r="AD52" s="3">
        <f>100-(100*(AB52-AC52)/AB52)</f>
        <v>43.214356730960432</v>
      </c>
      <c r="AE52" s="4">
        <v>10.008599999999999</v>
      </c>
      <c r="AF52" s="4">
        <v>3.7406000000000001</v>
      </c>
      <c r="AG52" s="3">
        <f>100-(100*(AE52-AF52)/AE52)</f>
        <v>37.373858481705746</v>
      </c>
      <c r="AH52" s="4">
        <v>10.0646</v>
      </c>
      <c r="AI52" s="4">
        <v>3.5318999999999998</v>
      </c>
      <c r="AJ52" s="3">
        <f>100-(100*(AH52-AI52)/AH52)</f>
        <v>35.092303717981835</v>
      </c>
      <c r="AK52" s="4">
        <v>10.0389</v>
      </c>
      <c r="AL52" s="4"/>
      <c r="AM52" s="3">
        <f>100-(100*(AK52-AL52)/AK52)</f>
        <v>0</v>
      </c>
      <c r="AN52" s="4">
        <v>10.0665</v>
      </c>
      <c r="AO52" s="4">
        <v>3.6957</v>
      </c>
      <c r="AP52" s="3">
        <f>100-(100*(AN52-AO52)/AN52)</f>
        <v>36.712859484428556</v>
      </c>
      <c r="AQ52" s="4">
        <v>10.071099999999999</v>
      </c>
      <c r="AR52" s="4">
        <v>3.7711000000000001</v>
      </c>
      <c r="AS52" s="3">
        <f>100-(100*(AQ52-AR52)/AQ52)</f>
        <v>37.444767701641339</v>
      </c>
    </row>
    <row r="53" spans="1:55" x14ac:dyDescent="0.25">
      <c r="E53">
        <v>11</v>
      </c>
      <c r="F53">
        <v>33</v>
      </c>
      <c r="G53">
        <v>66</v>
      </c>
      <c r="H53">
        <v>17</v>
      </c>
      <c r="I53" s="12">
        <v>2.15</v>
      </c>
      <c r="J53">
        <v>0</v>
      </c>
      <c r="K53">
        <v>7</v>
      </c>
      <c r="L53">
        <v>0</v>
      </c>
      <c r="M53">
        <v>0</v>
      </c>
      <c r="N53">
        <v>5</v>
      </c>
      <c r="O53">
        <v>2</v>
      </c>
      <c r="P53">
        <v>2</v>
      </c>
      <c r="Q53">
        <v>1</v>
      </c>
      <c r="R53">
        <v>0</v>
      </c>
      <c r="S53">
        <v>0</v>
      </c>
      <c r="T53">
        <f t="shared" si="4"/>
        <v>5</v>
      </c>
      <c r="U53" s="8">
        <v>38</v>
      </c>
      <c r="V53" s="8">
        <v>6.1</v>
      </c>
      <c r="W53" s="8">
        <v>7</v>
      </c>
      <c r="X53" s="8">
        <v>4.3</v>
      </c>
      <c r="Y53" s="12">
        <v>2.0750000000000002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55" x14ac:dyDescent="0.25">
      <c r="E54">
        <v>12</v>
      </c>
      <c r="F54">
        <v>60</v>
      </c>
      <c r="G54">
        <v>80</v>
      </c>
      <c r="H54">
        <v>14</v>
      </c>
      <c r="I54" s="12">
        <v>3.15</v>
      </c>
      <c r="J54">
        <v>0</v>
      </c>
      <c r="K54" s="10">
        <v>8</v>
      </c>
      <c r="L54">
        <v>2</v>
      </c>
      <c r="M54">
        <v>0</v>
      </c>
      <c r="N54">
        <v>7</v>
      </c>
      <c r="O54">
        <v>4</v>
      </c>
      <c r="P54">
        <v>1</v>
      </c>
      <c r="Q54">
        <v>0</v>
      </c>
      <c r="R54">
        <v>1</v>
      </c>
      <c r="S54">
        <v>1</v>
      </c>
      <c r="T54">
        <f t="shared" si="4"/>
        <v>7</v>
      </c>
      <c r="U54" s="8">
        <v>38.5</v>
      </c>
      <c r="V54" s="8">
        <v>5.6</v>
      </c>
      <c r="W54" s="8">
        <v>6</v>
      </c>
      <c r="X54" s="8">
        <v>3.7</v>
      </c>
      <c r="Y54" s="12">
        <v>3.15</v>
      </c>
      <c r="Z54">
        <v>40</v>
      </c>
      <c r="AA54">
        <v>10</v>
      </c>
      <c r="AB54" s="4">
        <v>10.3855</v>
      </c>
      <c r="AC54" s="4">
        <v>4.1032000000000002</v>
      </c>
      <c r="AD54" s="3">
        <f>100-(100*(AB54-AC54)/AB54)</f>
        <v>39.508930720716386</v>
      </c>
      <c r="AE54" s="4">
        <v>10.185</v>
      </c>
      <c r="AF54" s="4">
        <v>4.4124999999999996</v>
      </c>
      <c r="AG54" s="3">
        <f>100-(100*(AE54-AF54)/AE54)</f>
        <v>43.323514972999497</v>
      </c>
      <c r="AH54" s="4">
        <v>10.023400000000001</v>
      </c>
      <c r="AI54" s="4">
        <v>4.0757000000000003</v>
      </c>
      <c r="AJ54" s="3">
        <f>100-(100*(AH54-AI54)/AH54)</f>
        <v>40.661851268032805</v>
      </c>
      <c r="AK54" s="4">
        <v>9.8424999999999994</v>
      </c>
      <c r="AL54" s="4">
        <v>4.4058999999999999</v>
      </c>
      <c r="AM54" s="3">
        <f>100-(100*(AK54-AL54)/AK54)</f>
        <v>44.764033528067053</v>
      </c>
      <c r="AN54" s="4">
        <v>10.135400000000001</v>
      </c>
      <c r="AO54" s="4">
        <v>4.4569000000000001</v>
      </c>
      <c r="AP54" s="3">
        <f>100-(100*(AN54-AO54)/AN54)</f>
        <v>43.973597489985593</v>
      </c>
      <c r="AQ54" s="4">
        <v>9.2172999999999998</v>
      </c>
      <c r="AR54" s="4">
        <v>4.5273000000000003</v>
      </c>
      <c r="AS54" s="3">
        <f>100-(100*(AQ54-AR54)/AQ54)</f>
        <v>49.117420502750271</v>
      </c>
    </row>
    <row r="55" spans="1:55" x14ac:dyDescent="0.25">
      <c r="E55">
        <v>13</v>
      </c>
      <c r="I55" s="12">
        <v>0.98</v>
      </c>
      <c r="J55">
        <v>0</v>
      </c>
      <c r="L55">
        <v>2</v>
      </c>
      <c r="T55">
        <f t="shared" si="4"/>
        <v>0</v>
      </c>
      <c r="U55" s="8"/>
      <c r="V55" s="8"/>
      <c r="W55" s="8"/>
      <c r="X55" s="8"/>
      <c r="Y55" s="1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5" x14ac:dyDescent="0.25">
      <c r="E56">
        <v>14</v>
      </c>
      <c r="F56">
        <v>70</v>
      </c>
      <c r="G56">
        <v>15</v>
      </c>
      <c r="H56">
        <v>16</v>
      </c>
      <c r="I56" s="12">
        <v>2.85</v>
      </c>
      <c r="J56">
        <v>0</v>
      </c>
      <c r="K56">
        <v>7</v>
      </c>
      <c r="L56">
        <v>3</v>
      </c>
      <c r="M56">
        <v>0</v>
      </c>
      <c r="N56">
        <v>7</v>
      </c>
      <c r="O56">
        <v>1</v>
      </c>
      <c r="P56">
        <v>2</v>
      </c>
      <c r="Q56">
        <v>2</v>
      </c>
      <c r="R56">
        <v>2</v>
      </c>
      <c r="S56">
        <v>0</v>
      </c>
      <c r="T56">
        <f t="shared" si="4"/>
        <v>7</v>
      </c>
      <c r="U56" s="8">
        <v>29</v>
      </c>
      <c r="V56" s="8">
        <v>5.4</v>
      </c>
      <c r="W56" s="8">
        <v>9.5</v>
      </c>
      <c r="X56" s="8">
        <v>4.7</v>
      </c>
      <c r="Y56" s="12">
        <v>2.85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55" x14ac:dyDescent="0.25">
      <c r="E57">
        <v>15</v>
      </c>
      <c r="I57" s="12">
        <v>2</v>
      </c>
      <c r="J57">
        <v>0</v>
      </c>
      <c r="L57">
        <v>8</v>
      </c>
      <c r="T57">
        <f t="shared" si="4"/>
        <v>0</v>
      </c>
      <c r="U57" s="8"/>
      <c r="V57" s="8"/>
      <c r="W57" s="8"/>
      <c r="X57" s="8"/>
      <c r="Y57" s="1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5" x14ac:dyDescent="0.25">
      <c r="E58">
        <v>16</v>
      </c>
      <c r="I58" s="12">
        <v>1.3</v>
      </c>
      <c r="J58">
        <v>0</v>
      </c>
      <c r="L58">
        <v>3</v>
      </c>
      <c r="T58">
        <f t="shared" si="4"/>
        <v>0</v>
      </c>
      <c r="U58" s="8"/>
      <c r="V58" s="8"/>
      <c r="W58" s="8"/>
      <c r="X58" s="8"/>
      <c r="Y58" s="1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55" x14ac:dyDescent="0.25">
      <c r="E59">
        <v>17</v>
      </c>
      <c r="F59">
        <v>54</v>
      </c>
      <c r="G59">
        <v>53</v>
      </c>
      <c r="H59">
        <v>16</v>
      </c>
      <c r="I59" s="12">
        <v>1</v>
      </c>
      <c r="J59">
        <v>0</v>
      </c>
      <c r="K59">
        <v>7</v>
      </c>
      <c r="L59">
        <v>5</v>
      </c>
      <c r="M59">
        <v>0</v>
      </c>
      <c r="N59">
        <v>5</v>
      </c>
      <c r="O59">
        <v>2</v>
      </c>
      <c r="P59">
        <v>0</v>
      </c>
      <c r="Q59">
        <v>1</v>
      </c>
      <c r="R59">
        <v>2</v>
      </c>
      <c r="S59">
        <v>0</v>
      </c>
      <c r="T59">
        <f t="shared" si="4"/>
        <v>5</v>
      </c>
      <c r="U59" s="8">
        <v>25</v>
      </c>
      <c r="V59" s="8">
        <v>3.5</v>
      </c>
      <c r="W59" s="8">
        <v>6</v>
      </c>
      <c r="X59" s="8">
        <v>2.8</v>
      </c>
      <c r="Y59" s="12">
        <v>0.65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55" x14ac:dyDescent="0.25">
      <c r="E60">
        <v>18</v>
      </c>
      <c r="I60" s="12">
        <v>2.5</v>
      </c>
      <c r="J60">
        <v>2</v>
      </c>
      <c r="L60">
        <v>4</v>
      </c>
      <c r="T60">
        <f t="shared" si="4"/>
        <v>0</v>
      </c>
      <c r="U60" s="8"/>
      <c r="V60" s="8"/>
      <c r="W60" s="8"/>
      <c r="X60" s="8"/>
      <c r="Y60" s="1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5" x14ac:dyDescent="0.25">
      <c r="E61">
        <v>19</v>
      </c>
      <c r="I61" s="12">
        <v>1.6</v>
      </c>
      <c r="J61">
        <v>0</v>
      </c>
      <c r="L61">
        <v>3</v>
      </c>
      <c r="T61">
        <f t="shared" si="4"/>
        <v>0</v>
      </c>
      <c r="U61" s="8"/>
      <c r="V61" s="8"/>
      <c r="W61" s="8"/>
      <c r="X61" s="8"/>
      <c r="Y61" s="1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5" x14ac:dyDescent="0.25">
      <c r="E62">
        <v>20</v>
      </c>
      <c r="F62">
        <v>34</v>
      </c>
      <c r="G62">
        <v>60</v>
      </c>
      <c r="H62">
        <v>10</v>
      </c>
      <c r="I62" s="12">
        <v>1.8</v>
      </c>
      <c r="J62">
        <v>0</v>
      </c>
      <c r="K62">
        <v>3</v>
      </c>
      <c r="L62">
        <v>2</v>
      </c>
      <c r="M62">
        <v>0</v>
      </c>
      <c r="N62">
        <v>3</v>
      </c>
      <c r="O62">
        <v>1</v>
      </c>
      <c r="P62">
        <v>0</v>
      </c>
      <c r="Q62">
        <v>2</v>
      </c>
      <c r="R62">
        <v>0</v>
      </c>
      <c r="S62">
        <v>0</v>
      </c>
      <c r="T62">
        <f t="shared" si="4"/>
        <v>3</v>
      </c>
      <c r="U62" s="8">
        <v>38.5</v>
      </c>
      <c r="V62" s="8">
        <v>6</v>
      </c>
      <c r="W62" s="8">
        <v>9</v>
      </c>
      <c r="X62" s="8">
        <v>5.8</v>
      </c>
      <c r="Y62" s="12">
        <v>1.85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5" x14ac:dyDescent="0.25">
      <c r="A63" t="s">
        <v>64</v>
      </c>
      <c r="B63" t="s">
        <v>41</v>
      </c>
      <c r="C63">
        <v>1</v>
      </c>
      <c r="D63">
        <v>2</v>
      </c>
      <c r="E63">
        <v>1</v>
      </c>
      <c r="F63">
        <v>110</v>
      </c>
      <c r="G63">
        <v>60</v>
      </c>
      <c r="H63">
        <v>15</v>
      </c>
      <c r="I63" s="12">
        <v>0.8</v>
      </c>
      <c r="J63">
        <v>0</v>
      </c>
      <c r="K63">
        <v>5</v>
      </c>
      <c r="L63">
        <v>0</v>
      </c>
      <c r="M63">
        <v>0</v>
      </c>
      <c r="N63">
        <v>5</v>
      </c>
      <c r="O63">
        <v>2</v>
      </c>
      <c r="P63">
        <v>1</v>
      </c>
      <c r="Q63">
        <v>0</v>
      </c>
      <c r="R63">
        <v>0</v>
      </c>
      <c r="S63">
        <v>2</v>
      </c>
      <c r="T63">
        <f t="shared" si="4"/>
        <v>5</v>
      </c>
      <c r="U63" s="8">
        <v>35</v>
      </c>
      <c r="V63" s="8">
        <v>6.1</v>
      </c>
      <c r="W63" s="8">
        <v>28</v>
      </c>
      <c r="X63" s="8">
        <v>6.2</v>
      </c>
      <c r="Y63" s="12">
        <v>1.35</v>
      </c>
      <c r="Z63">
        <v>10</v>
      </c>
      <c r="AA63">
        <v>20</v>
      </c>
      <c r="AB63" s="4">
        <v>10</v>
      </c>
      <c r="AC63" s="4">
        <v>3.5</v>
      </c>
      <c r="AD63" s="3">
        <f>100-(100*(AB63-AC63)/AB63)</f>
        <v>35</v>
      </c>
      <c r="AE63" s="4">
        <v>10</v>
      </c>
      <c r="AF63" s="4">
        <v>3.2</v>
      </c>
      <c r="AG63" s="3">
        <f>100-(100*(AE63-AF63)/AE63)</f>
        <v>32</v>
      </c>
      <c r="AH63" s="4">
        <v>10</v>
      </c>
      <c r="AI63" s="4">
        <v>3.2</v>
      </c>
      <c r="AJ63" s="3">
        <f>100-(100*(AH63-AI63)/AH63)</f>
        <v>32</v>
      </c>
      <c r="AK63" s="4">
        <v>10</v>
      </c>
      <c r="AL63" s="4">
        <v>3.6</v>
      </c>
      <c r="AM63" s="3">
        <f>100-(100*(AK63-AL63)/AK63)</f>
        <v>36</v>
      </c>
      <c r="AN63" s="4">
        <v>10</v>
      </c>
      <c r="AO63" s="4">
        <v>3.6</v>
      </c>
      <c r="AP63" s="3">
        <f>100-(100*(AN63-AO63)/AN63)</f>
        <v>36</v>
      </c>
      <c r="AQ63" s="4">
        <v>10</v>
      </c>
      <c r="AR63" s="4">
        <v>3.6</v>
      </c>
      <c r="AS63" s="3">
        <f>100-(100*(AQ63-AR63)/AQ63)</f>
        <v>36</v>
      </c>
      <c r="AT63">
        <v>3000.3</v>
      </c>
      <c r="AU63">
        <v>263.89999999999998</v>
      </c>
      <c r="AV63" s="4">
        <f t="shared" ref="AV63" si="13">AT63/(AT63-AU63)</f>
        <v>1.0964405788627394</v>
      </c>
      <c r="AW63">
        <v>3000.4</v>
      </c>
      <c r="AX63">
        <v>261.89999999999998</v>
      </c>
      <c r="AY63" s="4">
        <f t="shared" ref="AY63" si="14">AW63/(AW63-AX63)</f>
        <v>1.0956362972430163</v>
      </c>
      <c r="AZ63">
        <v>2999.9</v>
      </c>
      <c r="BA63">
        <v>272.5</v>
      </c>
      <c r="BB63" s="4">
        <f t="shared" ref="BB63" si="15">AZ63/(AZ63-BA63)</f>
        <v>1.0999120041064749</v>
      </c>
      <c r="BC63" s="4">
        <f t="shared" ref="BC63" si="16">(AV63+AY63+BB63)/3</f>
        <v>1.0973296267374102</v>
      </c>
    </row>
    <row r="64" spans="1:55" x14ac:dyDescent="0.25">
      <c r="E64">
        <v>2</v>
      </c>
      <c r="I64" s="12"/>
      <c r="T64">
        <f t="shared" si="4"/>
        <v>0</v>
      </c>
      <c r="U64" s="8"/>
      <c r="V64" s="8"/>
      <c r="W64" s="8"/>
      <c r="X64" s="8"/>
      <c r="Y64" s="1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5:45" x14ac:dyDescent="0.25">
      <c r="E65">
        <v>3</v>
      </c>
      <c r="F65">
        <v>60</v>
      </c>
      <c r="G65">
        <v>50</v>
      </c>
      <c r="H65">
        <v>20</v>
      </c>
      <c r="I65" s="12">
        <v>0.2</v>
      </c>
      <c r="J65">
        <v>0</v>
      </c>
      <c r="K65">
        <v>5</v>
      </c>
      <c r="L65">
        <v>0</v>
      </c>
      <c r="M65">
        <v>0</v>
      </c>
      <c r="N65">
        <v>4</v>
      </c>
      <c r="O65">
        <v>2</v>
      </c>
      <c r="P65">
        <v>0</v>
      </c>
      <c r="Q65">
        <v>0</v>
      </c>
      <c r="R65">
        <v>1</v>
      </c>
      <c r="S65">
        <v>1</v>
      </c>
      <c r="T65">
        <f t="shared" ref="T65:T125" si="17">SUM(O65:S65)</f>
        <v>4</v>
      </c>
      <c r="U65" s="8">
        <v>12</v>
      </c>
      <c r="V65" s="8">
        <v>4.3</v>
      </c>
      <c r="W65" s="8">
        <v>12</v>
      </c>
      <c r="X65" s="8">
        <v>4.3</v>
      </c>
      <c r="Y65" s="12">
        <v>0.4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5:45" x14ac:dyDescent="0.25">
      <c r="E66">
        <v>4</v>
      </c>
      <c r="F66">
        <v>50</v>
      </c>
      <c r="G66">
        <v>117</v>
      </c>
      <c r="H66">
        <v>15</v>
      </c>
      <c r="I66" s="12">
        <v>1.2</v>
      </c>
      <c r="J66">
        <v>0</v>
      </c>
      <c r="K66">
        <v>9</v>
      </c>
      <c r="L66">
        <v>0</v>
      </c>
      <c r="M66">
        <v>0</v>
      </c>
      <c r="N66">
        <v>6</v>
      </c>
      <c r="O66">
        <v>0</v>
      </c>
      <c r="P66">
        <v>0</v>
      </c>
      <c r="Q66">
        <v>0</v>
      </c>
      <c r="R66">
        <v>2</v>
      </c>
      <c r="S66">
        <v>4</v>
      </c>
      <c r="T66">
        <f t="shared" si="17"/>
        <v>6</v>
      </c>
      <c r="U66" s="8">
        <v>16</v>
      </c>
      <c r="V66" s="8">
        <v>4.3</v>
      </c>
      <c r="W66" s="8">
        <v>7</v>
      </c>
      <c r="X66" s="8">
        <v>3.1</v>
      </c>
      <c r="Y66" s="12">
        <v>1.55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5:45" x14ac:dyDescent="0.25">
      <c r="E67">
        <v>5</v>
      </c>
      <c r="I67" s="12"/>
      <c r="T67">
        <f t="shared" si="17"/>
        <v>0</v>
      </c>
      <c r="U67" s="8"/>
      <c r="V67" s="8"/>
      <c r="W67" s="8"/>
      <c r="X67" s="8"/>
      <c r="Y67" s="1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5:45" x14ac:dyDescent="0.25">
      <c r="E68">
        <v>6</v>
      </c>
      <c r="F68">
        <v>20</v>
      </c>
      <c r="G68">
        <v>20</v>
      </c>
      <c r="H68">
        <v>10</v>
      </c>
      <c r="I68" s="12">
        <v>0.2</v>
      </c>
      <c r="J68">
        <v>0</v>
      </c>
      <c r="K68">
        <v>1</v>
      </c>
      <c r="L68">
        <v>0</v>
      </c>
      <c r="M68">
        <v>0</v>
      </c>
      <c r="N68">
        <v>0</v>
      </c>
      <c r="T68">
        <f t="shared" si="17"/>
        <v>0</v>
      </c>
      <c r="U68" s="8"/>
      <c r="V68" s="8"/>
      <c r="W68" s="8"/>
      <c r="X68" s="8"/>
      <c r="Y68" s="12">
        <v>0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5:45" x14ac:dyDescent="0.25">
      <c r="E69">
        <v>7</v>
      </c>
      <c r="I69" s="12"/>
      <c r="T69">
        <f t="shared" si="17"/>
        <v>0</v>
      </c>
      <c r="U69" s="8"/>
      <c r="V69" s="8"/>
      <c r="W69" s="8"/>
      <c r="X69" s="8"/>
      <c r="Y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5:45" x14ac:dyDescent="0.25">
      <c r="E70">
        <v>8</v>
      </c>
      <c r="F70">
        <v>84</v>
      </c>
      <c r="G70">
        <v>120</v>
      </c>
      <c r="H70">
        <v>17</v>
      </c>
      <c r="I70" s="12">
        <v>2.2000000000000002</v>
      </c>
      <c r="J70">
        <v>1</v>
      </c>
      <c r="K70">
        <v>9</v>
      </c>
      <c r="L70">
        <v>0</v>
      </c>
      <c r="M70">
        <v>0</v>
      </c>
      <c r="N70">
        <v>7</v>
      </c>
      <c r="O70">
        <v>0</v>
      </c>
      <c r="P70">
        <v>0</v>
      </c>
      <c r="Q70">
        <v>1</v>
      </c>
      <c r="R70">
        <v>3</v>
      </c>
      <c r="S70">
        <v>3</v>
      </c>
      <c r="T70">
        <f t="shared" si="17"/>
        <v>7</v>
      </c>
      <c r="U70" s="8">
        <v>52</v>
      </c>
      <c r="V70" s="8">
        <v>5.7</v>
      </c>
      <c r="W70" s="8">
        <v>18</v>
      </c>
      <c r="X70" s="8">
        <v>3.9</v>
      </c>
      <c r="Y70" s="12">
        <v>2.8</v>
      </c>
      <c r="Z70">
        <v>50</v>
      </c>
      <c r="AA70">
        <v>75</v>
      </c>
      <c r="AB70" s="4">
        <v>10</v>
      </c>
      <c r="AC70" s="4">
        <v>4.2</v>
      </c>
      <c r="AD70" s="3">
        <f>100-(100*(AB70-AC70)/AB70)</f>
        <v>42</v>
      </c>
      <c r="AE70" s="4">
        <v>10</v>
      </c>
      <c r="AF70" s="4">
        <v>4.2</v>
      </c>
      <c r="AG70" s="3">
        <f>100-(100*(AE70-AF70)/AE70)</f>
        <v>42</v>
      </c>
      <c r="AH70" s="4">
        <v>10</v>
      </c>
      <c r="AI70" s="4">
        <v>3.9</v>
      </c>
      <c r="AJ70" s="3">
        <f>100-(100*(AH70-AI70)/AH70)</f>
        <v>39</v>
      </c>
      <c r="AK70" s="4">
        <v>10</v>
      </c>
      <c r="AL70" s="4">
        <v>4</v>
      </c>
      <c r="AM70" s="3">
        <f>100-(100*(AK70-AL70)/AK70)</f>
        <v>40</v>
      </c>
      <c r="AN70" s="4">
        <v>10</v>
      </c>
      <c r="AO70" s="4">
        <v>3.9</v>
      </c>
      <c r="AP70" s="3">
        <f>100-(100*(AN70-AO70)/AN70)</f>
        <v>39</v>
      </c>
      <c r="AQ70" s="4">
        <v>10</v>
      </c>
      <c r="AR70" s="4">
        <v>3.9</v>
      </c>
      <c r="AS70" s="3">
        <f>100-(100*(AQ70-AR70)/AQ70)</f>
        <v>39</v>
      </c>
    </row>
    <row r="71" spans="5:45" x14ac:dyDescent="0.25">
      <c r="E71">
        <v>9</v>
      </c>
      <c r="F71">
        <v>90</v>
      </c>
      <c r="G71">
        <v>100</v>
      </c>
      <c r="H71">
        <v>20</v>
      </c>
      <c r="I71" s="12">
        <v>5</v>
      </c>
      <c r="J71">
        <v>2</v>
      </c>
      <c r="K71">
        <v>17</v>
      </c>
      <c r="L71">
        <v>3</v>
      </c>
      <c r="M71">
        <v>0</v>
      </c>
      <c r="N71">
        <v>15</v>
      </c>
      <c r="O71">
        <v>1</v>
      </c>
      <c r="P71">
        <v>1</v>
      </c>
      <c r="Q71">
        <v>2</v>
      </c>
      <c r="R71">
        <v>4</v>
      </c>
      <c r="S71">
        <v>7</v>
      </c>
      <c r="T71">
        <f t="shared" si="17"/>
        <v>15</v>
      </c>
      <c r="U71" s="8">
        <v>69</v>
      </c>
      <c r="V71" s="8">
        <v>6.7</v>
      </c>
      <c r="W71" s="8">
        <v>11</v>
      </c>
      <c r="X71" s="8">
        <v>6.1</v>
      </c>
      <c r="Y71" s="12">
        <v>5</v>
      </c>
      <c r="Z71">
        <v>50</v>
      </c>
      <c r="AA71">
        <v>50</v>
      </c>
      <c r="AB71" s="4">
        <v>10</v>
      </c>
      <c r="AC71" s="4">
        <v>4.3</v>
      </c>
      <c r="AD71" s="3">
        <f>100-(100*(AB71-AC71)/AB71)</f>
        <v>43</v>
      </c>
      <c r="AE71" s="4">
        <v>10</v>
      </c>
      <c r="AF71" s="4">
        <v>3.8</v>
      </c>
      <c r="AG71" s="3">
        <f>100-(100*(AE71-AF71)/AE71)</f>
        <v>38</v>
      </c>
      <c r="AH71" s="4">
        <v>10</v>
      </c>
      <c r="AI71" s="4">
        <v>3.6</v>
      </c>
      <c r="AJ71" s="3">
        <f>100-(100*(AH71-AI71)/AH71)</f>
        <v>36</v>
      </c>
      <c r="AK71" s="4">
        <v>10</v>
      </c>
      <c r="AL71" s="4">
        <v>3.9</v>
      </c>
      <c r="AM71" s="3">
        <f>100-(100*(AK71-AL71)/AK71)</f>
        <v>39</v>
      </c>
      <c r="AN71" s="4">
        <v>10</v>
      </c>
      <c r="AO71" s="4">
        <v>3.6</v>
      </c>
      <c r="AP71" s="3">
        <f>100-(100*(AN71-AO71)/AN71)</f>
        <v>36</v>
      </c>
      <c r="AQ71" s="4">
        <v>10</v>
      </c>
      <c r="AR71" s="4">
        <v>3.5</v>
      </c>
      <c r="AS71" s="3">
        <f>100-(100*(AQ71-AR71)/AQ71)</f>
        <v>35</v>
      </c>
    </row>
    <row r="72" spans="5:45" x14ac:dyDescent="0.25">
      <c r="E72">
        <v>10</v>
      </c>
      <c r="F72">
        <v>110</v>
      </c>
      <c r="G72">
        <v>120</v>
      </c>
      <c r="H72">
        <v>10</v>
      </c>
      <c r="I72" s="12">
        <v>2</v>
      </c>
      <c r="J72">
        <v>1</v>
      </c>
      <c r="K72">
        <v>2</v>
      </c>
      <c r="L72">
        <v>0</v>
      </c>
      <c r="M72">
        <v>0</v>
      </c>
      <c r="N72">
        <v>2</v>
      </c>
      <c r="O72">
        <v>0</v>
      </c>
      <c r="P72">
        <v>0</v>
      </c>
      <c r="Q72">
        <v>1</v>
      </c>
      <c r="R72">
        <v>0</v>
      </c>
      <c r="S72">
        <v>1</v>
      </c>
      <c r="T72">
        <f t="shared" si="17"/>
        <v>2</v>
      </c>
      <c r="U72" s="8">
        <v>12</v>
      </c>
      <c r="V72" s="8">
        <v>5.8</v>
      </c>
      <c r="W72" s="8">
        <v>0</v>
      </c>
      <c r="X72" s="8">
        <v>0</v>
      </c>
      <c r="Y72" s="12">
        <v>2.7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11</v>
      </c>
      <c r="F73">
        <v>60</v>
      </c>
      <c r="G73">
        <v>100</v>
      </c>
      <c r="H73">
        <v>20</v>
      </c>
      <c r="I73" s="12">
        <v>0.2</v>
      </c>
      <c r="J73">
        <v>1</v>
      </c>
      <c r="K73" s="10">
        <v>5</v>
      </c>
      <c r="L73">
        <v>1</v>
      </c>
      <c r="M73">
        <v>0</v>
      </c>
      <c r="N73">
        <v>4</v>
      </c>
      <c r="O73">
        <v>1</v>
      </c>
      <c r="P73">
        <v>1</v>
      </c>
      <c r="Q73">
        <v>0</v>
      </c>
      <c r="R73">
        <v>1</v>
      </c>
      <c r="S73">
        <v>1</v>
      </c>
      <c r="T73">
        <f t="shared" si="17"/>
        <v>4</v>
      </c>
      <c r="U73" s="8">
        <v>17</v>
      </c>
      <c r="V73" s="8">
        <v>3.3</v>
      </c>
      <c r="W73" s="8">
        <v>10</v>
      </c>
      <c r="X73" s="8">
        <v>2.1</v>
      </c>
      <c r="Y73" s="12">
        <v>0.8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5:45" x14ac:dyDescent="0.25">
      <c r="E74">
        <v>12</v>
      </c>
      <c r="I74" s="12"/>
      <c r="T74">
        <f t="shared" si="17"/>
        <v>0</v>
      </c>
      <c r="U74" s="8"/>
      <c r="V74" s="8"/>
      <c r="W74" s="8"/>
      <c r="X74" s="8"/>
      <c r="Y74" s="1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5:45" x14ac:dyDescent="0.25">
      <c r="E75">
        <v>13</v>
      </c>
      <c r="F75">
        <v>160</v>
      </c>
      <c r="G75">
        <v>80</v>
      </c>
      <c r="H75">
        <v>20</v>
      </c>
      <c r="I75" s="12">
        <v>3</v>
      </c>
      <c r="J75">
        <v>0</v>
      </c>
      <c r="K75">
        <v>14</v>
      </c>
      <c r="L75">
        <v>2</v>
      </c>
      <c r="M75">
        <v>0</v>
      </c>
      <c r="N75">
        <v>14</v>
      </c>
      <c r="O75">
        <v>2</v>
      </c>
      <c r="P75">
        <v>1</v>
      </c>
      <c r="Q75">
        <v>0</v>
      </c>
      <c r="R75">
        <v>4</v>
      </c>
      <c r="S75">
        <v>7</v>
      </c>
      <c r="T75">
        <f t="shared" si="17"/>
        <v>14</v>
      </c>
      <c r="U75" s="8">
        <v>44</v>
      </c>
      <c r="V75" s="8">
        <v>3.7</v>
      </c>
      <c r="W75" s="8">
        <v>18</v>
      </c>
      <c r="X75" s="8">
        <v>4.0999999999999996</v>
      </c>
      <c r="Y75" s="12">
        <v>3.55</v>
      </c>
      <c r="Z75">
        <v>50</v>
      </c>
      <c r="AA75">
        <v>40</v>
      </c>
      <c r="AB75" s="4">
        <v>10</v>
      </c>
      <c r="AC75" s="4">
        <v>3.7</v>
      </c>
      <c r="AD75" s="3">
        <f>100-(100*(AB75-AC75)/AB75)</f>
        <v>37</v>
      </c>
      <c r="AE75" s="4">
        <v>10</v>
      </c>
      <c r="AF75" s="4">
        <v>3.7</v>
      </c>
      <c r="AG75" s="3">
        <f>100-(100*(AE75-AF75)/AE75)</f>
        <v>37</v>
      </c>
      <c r="AH75" s="4">
        <v>10</v>
      </c>
      <c r="AI75" s="4">
        <v>3.8</v>
      </c>
      <c r="AJ75" s="3">
        <f>100-(100*(AH75-AI75)/AH75)</f>
        <v>38</v>
      </c>
      <c r="AK75" s="4">
        <v>10</v>
      </c>
      <c r="AL75" s="4">
        <v>4.2</v>
      </c>
      <c r="AM75" s="3">
        <f>100-(100*(AK75-AL75)/AK75)</f>
        <v>42</v>
      </c>
      <c r="AN75" s="4">
        <v>10</v>
      </c>
      <c r="AO75" s="4">
        <v>4.0999999999999996</v>
      </c>
      <c r="AP75" s="3">
        <f>100-(100*(AN75-AO75)/AN75)</f>
        <v>41</v>
      </c>
      <c r="AQ75" s="4">
        <v>10</v>
      </c>
      <c r="AR75" s="4">
        <v>4.0999999999999996</v>
      </c>
      <c r="AS75" s="3">
        <f>100-(100*(AQ75-AR75)/AQ75)</f>
        <v>41</v>
      </c>
    </row>
    <row r="76" spans="5:45" x14ac:dyDescent="0.25">
      <c r="E76">
        <v>14</v>
      </c>
      <c r="I76" s="12"/>
      <c r="T76">
        <f t="shared" si="17"/>
        <v>0</v>
      </c>
      <c r="U76" s="8"/>
      <c r="V76" s="8"/>
      <c r="W76" s="8"/>
      <c r="X76" s="8"/>
      <c r="Y76" s="1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5:45" x14ac:dyDescent="0.25">
      <c r="E77">
        <v>15</v>
      </c>
      <c r="I77" s="12"/>
      <c r="T77">
        <f t="shared" si="17"/>
        <v>0</v>
      </c>
      <c r="U77" s="8"/>
      <c r="V77" s="8"/>
      <c r="W77" s="8"/>
      <c r="X77" s="8"/>
      <c r="Y77" s="1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5:45" x14ac:dyDescent="0.25">
      <c r="E78">
        <v>16</v>
      </c>
      <c r="I78" s="12"/>
      <c r="T78">
        <f t="shared" si="17"/>
        <v>0</v>
      </c>
      <c r="U78" s="8"/>
      <c r="V78" s="8"/>
      <c r="W78" s="8"/>
      <c r="X78" s="8"/>
      <c r="Y78" s="1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5:45" x14ac:dyDescent="0.25">
      <c r="E79">
        <v>17</v>
      </c>
      <c r="F79">
        <v>70</v>
      </c>
      <c r="G79">
        <v>60</v>
      </c>
      <c r="H79">
        <v>20</v>
      </c>
      <c r="I79" s="12">
        <v>1.8</v>
      </c>
      <c r="J79">
        <v>1</v>
      </c>
      <c r="K79">
        <v>11</v>
      </c>
      <c r="L79">
        <v>0</v>
      </c>
      <c r="M79">
        <v>0</v>
      </c>
      <c r="N79">
        <v>10</v>
      </c>
      <c r="O79">
        <v>3</v>
      </c>
      <c r="P79">
        <v>0</v>
      </c>
      <c r="Q79">
        <v>1</v>
      </c>
      <c r="R79">
        <v>3</v>
      </c>
      <c r="S79">
        <v>3</v>
      </c>
      <c r="T79">
        <f t="shared" si="17"/>
        <v>10</v>
      </c>
      <c r="U79" s="8">
        <v>20</v>
      </c>
      <c r="V79" s="8">
        <v>7</v>
      </c>
      <c r="W79" s="8">
        <v>9</v>
      </c>
      <c r="X79" s="8">
        <v>4.5</v>
      </c>
      <c r="Y79" s="12">
        <v>2.5</v>
      </c>
      <c r="Z79">
        <v>40</v>
      </c>
      <c r="AA79">
        <v>40</v>
      </c>
      <c r="AB79" s="4">
        <v>10</v>
      </c>
      <c r="AC79" s="4">
        <v>4</v>
      </c>
      <c r="AD79" s="3">
        <f>100-(100*(AB79-AC79)/AB79)</f>
        <v>40</v>
      </c>
      <c r="AE79" s="4">
        <v>10</v>
      </c>
      <c r="AF79" s="4">
        <v>3.9</v>
      </c>
      <c r="AG79" s="3">
        <f>100-(100*(AE79-AF79)/AE79)</f>
        <v>39</v>
      </c>
      <c r="AH79" s="4">
        <v>10</v>
      </c>
      <c r="AI79" s="4">
        <v>3.8</v>
      </c>
      <c r="AJ79" s="3">
        <f>100-(100*(AH79-AI79)/AH79)</f>
        <v>38</v>
      </c>
      <c r="AK79" s="4">
        <v>10</v>
      </c>
      <c r="AL79" s="4">
        <v>4.0999999999999996</v>
      </c>
      <c r="AM79" s="3">
        <f>100-(100*(AK79-AL79)/AK79)</f>
        <v>41</v>
      </c>
      <c r="AN79" s="4">
        <v>10</v>
      </c>
      <c r="AO79" s="4">
        <v>3.5</v>
      </c>
      <c r="AP79" s="3">
        <f>100-(100*(AN79-AO79)/AN79)</f>
        <v>35</v>
      </c>
      <c r="AQ79" s="4">
        <v>10</v>
      </c>
      <c r="AR79" s="4">
        <v>3.5</v>
      </c>
      <c r="AS79" s="3">
        <f>100-(100*(AQ79-AR79)/AQ79)</f>
        <v>35</v>
      </c>
    </row>
    <row r="80" spans="5:45" x14ac:dyDescent="0.25">
      <c r="E80">
        <v>18</v>
      </c>
      <c r="I80" s="12"/>
      <c r="T80">
        <f t="shared" si="17"/>
        <v>0</v>
      </c>
      <c r="U80" s="8"/>
      <c r="V80" s="8"/>
      <c r="W80" s="8"/>
      <c r="X80" s="8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5" x14ac:dyDescent="0.25">
      <c r="E81">
        <v>19</v>
      </c>
      <c r="I81" s="12"/>
      <c r="T81">
        <f t="shared" si="17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E82">
        <v>20</v>
      </c>
      <c r="I82" s="12"/>
      <c r="T82">
        <f t="shared" si="17"/>
        <v>0</v>
      </c>
      <c r="U82" s="8"/>
      <c r="V82" s="8"/>
      <c r="W82" s="8"/>
      <c r="X82" s="8"/>
      <c r="Y82" s="1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55" x14ac:dyDescent="0.25">
      <c r="A83" t="s">
        <v>18</v>
      </c>
      <c r="B83" t="s">
        <v>32</v>
      </c>
      <c r="C83">
        <v>2</v>
      </c>
      <c r="D83">
        <v>1</v>
      </c>
      <c r="E83">
        <v>1</v>
      </c>
      <c r="F83">
        <v>75</v>
      </c>
      <c r="G83">
        <v>77</v>
      </c>
      <c r="H83">
        <v>17</v>
      </c>
      <c r="I83" s="12">
        <v>3.9</v>
      </c>
      <c r="J83">
        <v>0</v>
      </c>
      <c r="K83">
        <v>11</v>
      </c>
      <c r="L83">
        <v>0</v>
      </c>
      <c r="M83">
        <v>0</v>
      </c>
      <c r="N83">
        <v>11</v>
      </c>
      <c r="O83">
        <v>8</v>
      </c>
      <c r="P83">
        <v>1</v>
      </c>
      <c r="Q83">
        <v>2</v>
      </c>
      <c r="R83">
        <v>0</v>
      </c>
      <c r="S83">
        <v>0</v>
      </c>
      <c r="T83">
        <f t="shared" si="17"/>
        <v>11</v>
      </c>
      <c r="U83" s="8">
        <v>51</v>
      </c>
      <c r="V83" s="8">
        <v>7</v>
      </c>
      <c r="W83" s="8">
        <v>5.5</v>
      </c>
      <c r="X83" s="8">
        <v>3.5</v>
      </c>
      <c r="Y83" s="12">
        <v>3.85</v>
      </c>
      <c r="Z83">
        <v>40</v>
      </c>
      <c r="AA83">
        <v>50</v>
      </c>
      <c r="AB83" s="4">
        <v>10.034000000000001</v>
      </c>
      <c r="AC83" s="4">
        <v>4.3064</v>
      </c>
      <c r="AD83" s="3">
        <f>100-(100*(AB83-AC83)/AB83)</f>
        <v>42.918078532987835</v>
      </c>
      <c r="AE83" s="4">
        <v>10.103300000000001</v>
      </c>
      <c r="AF83" s="4">
        <v>3.8854000000000002</v>
      </c>
      <c r="AG83" s="3">
        <f>100-(100*(AE83-AF83)/AE83)</f>
        <v>38.456741856621115</v>
      </c>
      <c r="AH83" s="4">
        <v>10.083299999999999</v>
      </c>
      <c r="AI83" s="4">
        <v>3.5760999999999998</v>
      </c>
      <c r="AJ83" s="3">
        <f>100-(100*(AH83-AI83)/AH83)</f>
        <v>35.465571787014184</v>
      </c>
      <c r="AK83" s="4">
        <v>8.3383000000000003</v>
      </c>
      <c r="AL83" s="4">
        <v>3.7496999999999998</v>
      </c>
      <c r="AM83" s="3">
        <f>100-(100*(AK83-AL83)/AK83)</f>
        <v>44.969598119520761</v>
      </c>
      <c r="AN83" s="4">
        <v>10.0665</v>
      </c>
      <c r="AO83" s="4">
        <v>4.7573999999999996</v>
      </c>
      <c r="AP83" s="3">
        <f>100-(100*(AN83-AO83)/AN83)</f>
        <v>47.259722843093428</v>
      </c>
      <c r="AQ83" s="4">
        <v>9.3309999999999995</v>
      </c>
      <c r="AR83" s="4">
        <v>4.4817999999999998</v>
      </c>
      <c r="AS83" s="3">
        <f>100-(100*(AQ83-AR83)/AQ83)</f>
        <v>48.03129353767013</v>
      </c>
      <c r="AT83" s="8">
        <v>3000.8</v>
      </c>
      <c r="AU83" s="8">
        <v>299.3</v>
      </c>
      <c r="AV83" s="4">
        <f t="shared" ref="AV83" si="18">AT83/(AT83-AU83)</f>
        <v>1.1107903016842495</v>
      </c>
      <c r="AW83" s="8">
        <v>3000.5</v>
      </c>
      <c r="AX83" s="8">
        <v>322.3</v>
      </c>
      <c r="AY83" s="4">
        <f t="shared" ref="AY83" si="19">AW83/(AW83-AX83)</f>
        <v>1.1203420207602122</v>
      </c>
      <c r="AZ83" s="8">
        <v>3000.5</v>
      </c>
      <c r="BA83" s="8">
        <v>318.8</v>
      </c>
      <c r="BB83" s="4">
        <f>AZ83/(AZ83-BA83)</f>
        <v>1.1188798150426968</v>
      </c>
      <c r="BC83" s="4">
        <f t="shared" ref="BC83" si="20">(AV83+AY83+BB83)/3</f>
        <v>1.1166707124957196</v>
      </c>
    </row>
    <row r="84" spans="1:55" x14ac:dyDescent="0.25">
      <c r="E84">
        <v>2</v>
      </c>
      <c r="I84" s="12">
        <v>4.2</v>
      </c>
      <c r="J84">
        <v>0</v>
      </c>
      <c r="L84">
        <v>0</v>
      </c>
      <c r="T84">
        <f t="shared" si="17"/>
        <v>0</v>
      </c>
      <c r="U84" s="8"/>
      <c r="V84" s="8"/>
      <c r="W84" s="8"/>
      <c r="X84" s="8"/>
      <c r="Y84" s="1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3</v>
      </c>
      <c r="I85" s="12">
        <v>3.5</v>
      </c>
      <c r="J85">
        <v>0</v>
      </c>
      <c r="L85">
        <v>1</v>
      </c>
      <c r="T85">
        <f t="shared" si="17"/>
        <v>0</v>
      </c>
      <c r="U85" s="8"/>
      <c r="V85" s="8"/>
      <c r="W85" s="8"/>
      <c r="X85" s="8"/>
      <c r="Y85" s="1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5" x14ac:dyDescent="0.25">
      <c r="E86">
        <v>4</v>
      </c>
      <c r="F86">
        <v>46</v>
      </c>
      <c r="G86">
        <v>85</v>
      </c>
      <c r="H86">
        <v>24</v>
      </c>
      <c r="I86" s="12">
        <v>5.0999999999999996</v>
      </c>
      <c r="J86">
        <v>0</v>
      </c>
      <c r="K86">
        <v>11</v>
      </c>
      <c r="L86">
        <v>0</v>
      </c>
      <c r="M86">
        <v>0</v>
      </c>
      <c r="N86">
        <v>11</v>
      </c>
      <c r="O86">
        <v>8</v>
      </c>
      <c r="P86">
        <v>2</v>
      </c>
      <c r="Q86">
        <v>0</v>
      </c>
      <c r="R86">
        <v>1</v>
      </c>
      <c r="S86">
        <v>0</v>
      </c>
      <c r="T86">
        <f t="shared" si="17"/>
        <v>11</v>
      </c>
      <c r="U86" s="8">
        <v>31</v>
      </c>
      <c r="V86" s="8">
        <v>8.1</v>
      </c>
      <c r="W86" s="8">
        <v>11</v>
      </c>
      <c r="X86" s="8">
        <v>3.9</v>
      </c>
      <c r="Y86" s="12">
        <v>5.5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5</v>
      </c>
      <c r="I87" s="12">
        <v>0.25</v>
      </c>
      <c r="J87">
        <v>0</v>
      </c>
      <c r="L87">
        <v>12</v>
      </c>
      <c r="T87">
        <f t="shared" si="17"/>
        <v>0</v>
      </c>
      <c r="U87" s="8"/>
      <c r="V87" s="8"/>
      <c r="W87" s="8"/>
      <c r="X87" s="8"/>
      <c r="Y87" s="1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55" x14ac:dyDescent="0.25">
      <c r="E88">
        <v>6</v>
      </c>
      <c r="I88" s="12">
        <v>6.3</v>
      </c>
      <c r="J88">
        <v>0</v>
      </c>
      <c r="L88">
        <v>0</v>
      </c>
      <c r="T88">
        <f t="shared" si="17"/>
        <v>0</v>
      </c>
      <c r="U88" s="8"/>
      <c r="V88" s="8"/>
      <c r="W88" s="8"/>
      <c r="X88" s="8"/>
      <c r="Y88" s="1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55" x14ac:dyDescent="0.25">
      <c r="E89">
        <v>7</v>
      </c>
      <c r="F89">
        <v>46</v>
      </c>
      <c r="G89">
        <v>59</v>
      </c>
      <c r="H89">
        <v>15</v>
      </c>
      <c r="I89" s="12">
        <v>3.25</v>
      </c>
      <c r="J89">
        <v>0</v>
      </c>
      <c r="K89">
        <v>10</v>
      </c>
      <c r="L89">
        <v>0</v>
      </c>
      <c r="M89">
        <v>0</v>
      </c>
      <c r="N89">
        <v>10</v>
      </c>
      <c r="O89">
        <v>8</v>
      </c>
      <c r="P89">
        <v>0</v>
      </c>
      <c r="Q89">
        <v>1</v>
      </c>
      <c r="R89">
        <v>0</v>
      </c>
      <c r="S89">
        <v>1</v>
      </c>
      <c r="T89">
        <f t="shared" si="17"/>
        <v>10</v>
      </c>
      <c r="U89" s="8">
        <v>26</v>
      </c>
      <c r="V89" s="8">
        <v>6.8</v>
      </c>
      <c r="W89" s="8">
        <v>7.5</v>
      </c>
      <c r="X89" s="8">
        <v>4.0999999999999996</v>
      </c>
      <c r="Y89" s="12">
        <v>3.3</v>
      </c>
      <c r="Z89">
        <v>50</v>
      </c>
      <c r="AA89">
        <v>50</v>
      </c>
      <c r="AB89" s="4">
        <v>10.298</v>
      </c>
      <c r="AC89" s="4">
        <v>4.3685999999999998</v>
      </c>
      <c r="AD89" s="3">
        <f>100-(100*(AB89-AC89)/AB89)</f>
        <v>42.421829481452704</v>
      </c>
      <c r="AE89" s="4">
        <v>10.071400000000001</v>
      </c>
      <c r="AF89" s="4">
        <v>3.9346000000000001</v>
      </c>
      <c r="AG89" s="3">
        <f>100-(100*(AE89-AF89)/AE89)</f>
        <v>39.06706118315229</v>
      </c>
      <c r="AH89" s="4">
        <v>10.070600000000001</v>
      </c>
      <c r="AI89" s="4">
        <v>3.7999000000000001</v>
      </c>
      <c r="AJ89" s="3">
        <f>100-(100*(AH89-AI89)/AH89)</f>
        <v>37.732607789009592</v>
      </c>
      <c r="AK89" s="4">
        <v>10.1959</v>
      </c>
      <c r="AL89" s="4">
        <v>4.6637000000000004</v>
      </c>
      <c r="AM89" s="3">
        <f>100-(100*(AK89-AL89)/AK89)</f>
        <v>45.740935081748553</v>
      </c>
      <c r="AN89" s="4">
        <v>10.091699999999999</v>
      </c>
      <c r="AO89" s="4">
        <v>4.4374000000000002</v>
      </c>
      <c r="AP89" s="3">
        <f>100-(100*(AN89-AO89)/AN89)</f>
        <v>43.970787875184563</v>
      </c>
      <c r="AQ89" s="4">
        <v>10.769</v>
      </c>
      <c r="AR89" s="4">
        <v>4.9539</v>
      </c>
      <c r="AS89" s="3">
        <f>100-(100*(AQ89-AR89)/AQ89)</f>
        <v>46.00148574612313</v>
      </c>
    </row>
    <row r="90" spans="1:55" x14ac:dyDescent="0.25">
      <c r="E90">
        <v>8</v>
      </c>
      <c r="F90">
        <v>60</v>
      </c>
      <c r="G90">
        <v>61</v>
      </c>
      <c r="H90">
        <v>17</v>
      </c>
      <c r="I90" s="12">
        <v>4.8</v>
      </c>
      <c r="J90">
        <v>0</v>
      </c>
      <c r="K90">
        <v>18</v>
      </c>
      <c r="L90">
        <v>0</v>
      </c>
      <c r="M90">
        <v>1</v>
      </c>
      <c r="N90">
        <v>17</v>
      </c>
      <c r="O90">
        <v>11</v>
      </c>
      <c r="P90">
        <v>0</v>
      </c>
      <c r="Q90">
        <v>4</v>
      </c>
      <c r="R90">
        <v>2</v>
      </c>
      <c r="S90">
        <v>0</v>
      </c>
      <c r="T90">
        <f t="shared" si="17"/>
        <v>17</v>
      </c>
      <c r="U90" s="8">
        <v>33</v>
      </c>
      <c r="V90" s="8">
        <v>5.8</v>
      </c>
      <c r="W90" s="8">
        <v>6</v>
      </c>
      <c r="X90" s="8">
        <v>2.8</v>
      </c>
      <c r="Y90" s="12">
        <v>4.5999999999999996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55" x14ac:dyDescent="0.25">
      <c r="E91">
        <v>9</v>
      </c>
      <c r="I91" s="12">
        <v>5</v>
      </c>
      <c r="J91">
        <v>0</v>
      </c>
      <c r="L91">
        <v>0</v>
      </c>
      <c r="T91">
        <f t="shared" si="17"/>
        <v>0</v>
      </c>
      <c r="U91" s="8"/>
      <c r="V91" s="8"/>
      <c r="W91" s="8"/>
      <c r="X91" s="8"/>
      <c r="Y91" s="1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55" x14ac:dyDescent="0.25">
      <c r="E92">
        <v>10</v>
      </c>
      <c r="I92" s="12">
        <v>3.8</v>
      </c>
      <c r="J92">
        <v>0</v>
      </c>
      <c r="L92">
        <v>0</v>
      </c>
      <c r="T92">
        <f t="shared" si="17"/>
        <v>0</v>
      </c>
      <c r="U92" s="8"/>
      <c r="V92" s="8"/>
      <c r="W92" s="8"/>
      <c r="X92" s="8"/>
      <c r="Y92" s="1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55" x14ac:dyDescent="0.25">
      <c r="E93">
        <v>11</v>
      </c>
      <c r="I93" s="12">
        <v>2.2999999999999998</v>
      </c>
      <c r="J93">
        <v>0</v>
      </c>
      <c r="L93">
        <v>0</v>
      </c>
      <c r="T93">
        <f t="shared" si="17"/>
        <v>0</v>
      </c>
      <c r="U93" s="8"/>
      <c r="V93" s="8"/>
      <c r="W93" s="8"/>
      <c r="X93" s="8"/>
      <c r="Y93" s="1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55" x14ac:dyDescent="0.25">
      <c r="E94">
        <v>12</v>
      </c>
      <c r="F94">
        <v>64</v>
      </c>
      <c r="G94">
        <v>70</v>
      </c>
      <c r="H94">
        <v>20</v>
      </c>
      <c r="I94" s="12">
        <v>3.15</v>
      </c>
      <c r="J94">
        <v>0</v>
      </c>
      <c r="K94">
        <v>13</v>
      </c>
      <c r="L94">
        <v>0</v>
      </c>
      <c r="M94">
        <v>0</v>
      </c>
      <c r="N94">
        <v>12</v>
      </c>
      <c r="O94">
        <v>10</v>
      </c>
      <c r="P94">
        <v>0</v>
      </c>
      <c r="Q94">
        <v>1</v>
      </c>
      <c r="R94">
        <v>1</v>
      </c>
      <c r="S94">
        <v>0</v>
      </c>
      <c r="T94">
        <f t="shared" si="17"/>
        <v>12</v>
      </c>
      <c r="U94" s="8">
        <v>35.5</v>
      </c>
      <c r="V94" s="8">
        <v>6.2</v>
      </c>
      <c r="W94" s="8">
        <v>6</v>
      </c>
      <c r="X94" s="8">
        <v>3.1</v>
      </c>
      <c r="Y94" s="12">
        <v>3.05</v>
      </c>
      <c r="Z94">
        <v>50</v>
      </c>
      <c r="AA94">
        <v>30</v>
      </c>
      <c r="AB94" s="4">
        <v>10.187799999999999</v>
      </c>
      <c r="AC94" s="4">
        <v>4.4494999999999996</v>
      </c>
      <c r="AD94" s="3">
        <f>100-(100*(AB94-AC94)/AB94)</f>
        <v>43.674787490920515</v>
      </c>
      <c r="AE94" s="4">
        <v>10.0602</v>
      </c>
      <c r="AF94" s="4">
        <v>4.1752000000000002</v>
      </c>
      <c r="AG94" s="3">
        <f>100-(100*(AE94-AF94)/AE94)</f>
        <v>41.502157014771079</v>
      </c>
      <c r="AH94" s="4">
        <v>10.0646</v>
      </c>
      <c r="AI94" s="4">
        <v>3.9937999999999998</v>
      </c>
      <c r="AJ94" s="3">
        <f>100-(100*(AH94-AI94)/AH94)</f>
        <v>39.681656499016356</v>
      </c>
      <c r="AK94" s="4">
        <v>8.8970000000000002</v>
      </c>
      <c r="AL94" s="4">
        <v>4.1596000000000002</v>
      </c>
      <c r="AM94" s="3">
        <f>100-(100*(AK94-AL94)/AK94)</f>
        <v>46.752838035292797</v>
      </c>
      <c r="AN94" s="4">
        <v>9.2988</v>
      </c>
      <c r="AO94" s="4">
        <v>4.1513</v>
      </c>
      <c r="AP94" s="3">
        <f>100-(100*(AN94-AO94)/AN94)</f>
        <v>44.643394846646878</v>
      </c>
      <c r="AQ94" s="4">
        <v>6.4039000000000001</v>
      </c>
      <c r="AR94" s="4">
        <v>2.8435999999999999</v>
      </c>
      <c r="AS94" s="3">
        <f>100-(100*(AQ94-AR94)/AQ94)</f>
        <v>44.404191195989938</v>
      </c>
    </row>
    <row r="95" spans="1:55" x14ac:dyDescent="0.25">
      <c r="E95">
        <v>13</v>
      </c>
      <c r="F95">
        <v>70</v>
      </c>
      <c r="G95">
        <v>75</v>
      </c>
      <c r="H95">
        <v>20</v>
      </c>
      <c r="I95" s="12">
        <v>4.5</v>
      </c>
      <c r="J95">
        <v>0</v>
      </c>
      <c r="K95">
        <v>12</v>
      </c>
      <c r="L95">
        <v>0</v>
      </c>
      <c r="M95">
        <v>0</v>
      </c>
      <c r="N95">
        <v>12</v>
      </c>
      <c r="O95">
        <v>11</v>
      </c>
      <c r="P95">
        <v>1</v>
      </c>
      <c r="Q95">
        <v>0</v>
      </c>
      <c r="R95">
        <v>0</v>
      </c>
      <c r="S95">
        <v>0</v>
      </c>
      <c r="T95">
        <f t="shared" si="17"/>
        <v>12</v>
      </c>
      <c r="U95" s="8">
        <v>51</v>
      </c>
      <c r="V95" s="8">
        <v>7.1</v>
      </c>
      <c r="W95" s="8">
        <v>7</v>
      </c>
      <c r="X95" s="8">
        <v>2.2000000000000002</v>
      </c>
      <c r="Y95" s="12">
        <v>4.05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5" x14ac:dyDescent="0.25">
      <c r="E96">
        <v>14</v>
      </c>
      <c r="F96">
        <v>50</v>
      </c>
      <c r="G96">
        <v>73</v>
      </c>
      <c r="H96">
        <v>23</v>
      </c>
      <c r="I96" s="12">
        <v>3</v>
      </c>
      <c r="J96">
        <v>0</v>
      </c>
      <c r="K96">
        <v>14</v>
      </c>
      <c r="L96">
        <v>0</v>
      </c>
      <c r="M96">
        <v>0</v>
      </c>
      <c r="N96">
        <v>14</v>
      </c>
      <c r="O96">
        <v>11</v>
      </c>
      <c r="P96">
        <v>2</v>
      </c>
      <c r="Q96">
        <v>0</v>
      </c>
      <c r="R96">
        <v>0</v>
      </c>
      <c r="S96">
        <v>1</v>
      </c>
      <c r="T96">
        <f t="shared" si="17"/>
        <v>14</v>
      </c>
      <c r="U96" s="8">
        <v>24</v>
      </c>
      <c r="V96" s="8">
        <v>5.9</v>
      </c>
      <c r="W96" s="8">
        <v>9</v>
      </c>
      <c r="X96" s="8">
        <v>2.6</v>
      </c>
      <c r="Y96" s="12">
        <v>2.875</v>
      </c>
      <c r="Z96">
        <v>20</v>
      </c>
      <c r="AA96">
        <v>20</v>
      </c>
      <c r="AB96" s="4">
        <v>10.1523</v>
      </c>
      <c r="AC96" s="4">
        <v>4.1627999999999998</v>
      </c>
      <c r="AD96" s="3">
        <f>100-(100*(AB96-AC96)/AB96)</f>
        <v>41.003516444549511</v>
      </c>
      <c r="AE96" s="4">
        <v>10.096</v>
      </c>
      <c r="AF96" s="4">
        <v>3.8119999999999998</v>
      </c>
      <c r="AG96" s="3">
        <f>100-(100*(AE96-AF96)/AE96)</f>
        <v>37.757527733755936</v>
      </c>
      <c r="AH96" s="4">
        <v>10.1248</v>
      </c>
      <c r="AI96" s="4">
        <v>4.5101000000000004</v>
      </c>
      <c r="AJ96" s="3">
        <f>100-(100*(AH96-AI96)/AH96)</f>
        <v>44.545077433628322</v>
      </c>
      <c r="AK96" s="4">
        <v>10.2597</v>
      </c>
      <c r="AL96" s="4">
        <v>3.5735000000000001</v>
      </c>
      <c r="AM96" s="3">
        <f>100-(100*(AK96-AL96)/AK96)</f>
        <v>34.830453132157857</v>
      </c>
      <c r="AN96" s="4">
        <v>7.0816999999999997</v>
      </c>
      <c r="AO96" s="4">
        <v>2.4354</v>
      </c>
      <c r="AP96" s="3">
        <f>100-(100*(AN96-AO96)/AN96)</f>
        <v>34.390047587443689</v>
      </c>
      <c r="AQ96" s="4">
        <v>4.3362999999999996</v>
      </c>
      <c r="AR96" s="4">
        <v>1.613</v>
      </c>
      <c r="AS96" s="3">
        <f>100-(100*(AQ96-AR96)/AQ96)</f>
        <v>37.197610866406841</v>
      </c>
    </row>
    <row r="97" spans="1:55" x14ac:dyDescent="0.25">
      <c r="E97">
        <v>15</v>
      </c>
      <c r="I97" s="12">
        <v>3.8</v>
      </c>
      <c r="J97">
        <v>0</v>
      </c>
      <c r="L97">
        <v>0</v>
      </c>
      <c r="T97">
        <f t="shared" si="17"/>
        <v>0</v>
      </c>
      <c r="U97" s="8"/>
      <c r="V97" s="8"/>
      <c r="W97" s="8"/>
      <c r="X97" s="8"/>
      <c r="Y97" s="1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55" x14ac:dyDescent="0.25">
      <c r="E98">
        <v>16</v>
      </c>
      <c r="F98">
        <v>60</v>
      </c>
      <c r="G98">
        <v>87</v>
      </c>
      <c r="H98">
        <v>14</v>
      </c>
      <c r="I98" s="12">
        <v>3.15</v>
      </c>
      <c r="J98">
        <v>0</v>
      </c>
      <c r="K98">
        <v>9</v>
      </c>
      <c r="L98">
        <v>0</v>
      </c>
      <c r="M98">
        <v>0</v>
      </c>
      <c r="N98">
        <v>8</v>
      </c>
      <c r="O98">
        <v>6</v>
      </c>
      <c r="P98">
        <v>0</v>
      </c>
      <c r="Q98">
        <v>2</v>
      </c>
      <c r="R98">
        <v>0</v>
      </c>
      <c r="S98">
        <v>0</v>
      </c>
      <c r="T98">
        <f t="shared" si="17"/>
        <v>8</v>
      </c>
      <c r="U98" s="8">
        <v>38</v>
      </c>
      <c r="V98" s="8">
        <v>5.2</v>
      </c>
      <c r="W98" s="8">
        <v>9</v>
      </c>
      <c r="X98" s="8">
        <v>4.3</v>
      </c>
      <c r="Y98" s="12">
        <v>2.9750000000000001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55" x14ac:dyDescent="0.25">
      <c r="E99">
        <v>17</v>
      </c>
      <c r="F99">
        <v>99</v>
      </c>
      <c r="G99">
        <v>77</v>
      </c>
      <c r="H99">
        <v>16</v>
      </c>
      <c r="I99" s="12">
        <v>3.6</v>
      </c>
      <c r="J99">
        <v>0</v>
      </c>
      <c r="K99">
        <v>14</v>
      </c>
      <c r="L99">
        <v>0</v>
      </c>
      <c r="M99">
        <v>0</v>
      </c>
      <c r="N99">
        <v>14</v>
      </c>
      <c r="O99">
        <v>11</v>
      </c>
      <c r="P99">
        <v>2</v>
      </c>
      <c r="Q99">
        <v>1</v>
      </c>
      <c r="R99">
        <v>0</v>
      </c>
      <c r="S99">
        <v>0</v>
      </c>
      <c r="T99">
        <f t="shared" si="17"/>
        <v>14</v>
      </c>
      <c r="U99" s="8">
        <v>40</v>
      </c>
      <c r="V99" s="8">
        <v>6.2</v>
      </c>
      <c r="W99" s="8">
        <v>11</v>
      </c>
      <c r="X99" s="8">
        <v>3.6</v>
      </c>
      <c r="Y99" s="12">
        <v>3.5249999999999999</v>
      </c>
      <c r="Z99">
        <v>10</v>
      </c>
      <c r="AA99">
        <v>50</v>
      </c>
      <c r="AB99" s="4">
        <v>10.041399999999999</v>
      </c>
      <c r="AC99" s="4">
        <v>4.2777000000000003</v>
      </c>
      <c r="AD99" s="3">
        <f>100-(100*(AB99-AC99)/AB99)</f>
        <v>42.600633377815853</v>
      </c>
      <c r="AE99" s="4">
        <v>10.0031</v>
      </c>
      <c r="AF99" s="4">
        <v>3.9906000000000001</v>
      </c>
      <c r="AG99" s="3">
        <f>100-(100*(AE99-AF99)/AE99)</f>
        <v>39.893632973778139</v>
      </c>
      <c r="AH99" s="4">
        <v>10.115500000000001</v>
      </c>
      <c r="AI99" s="4">
        <v>3.81</v>
      </c>
      <c r="AJ99" s="3">
        <f>100-(100*(AH99-AI99)/AH99)</f>
        <v>37.664969601107209</v>
      </c>
      <c r="AK99" s="4">
        <v>10.2628</v>
      </c>
      <c r="AL99" s="4">
        <v>4.5907999999999998</v>
      </c>
      <c r="AM99" s="3">
        <f>100-(100*(AK99-AL99)/AK99)</f>
        <v>44.732431695053982</v>
      </c>
      <c r="AN99" s="4">
        <v>10.058199999999999</v>
      </c>
      <c r="AO99" s="4">
        <v>4.4492000000000003</v>
      </c>
      <c r="AP99" s="3">
        <f>100-(100*(AN99-AO99)/AN99)</f>
        <v>44.234554890537083</v>
      </c>
      <c r="AQ99" s="4">
        <v>10.1015</v>
      </c>
      <c r="AR99" s="4">
        <v>4.4652000000000003</v>
      </c>
      <c r="AS99" s="3">
        <f>100-(100*(AQ99-AR99)/AQ99)</f>
        <v>44.203336138197294</v>
      </c>
    </row>
    <row r="100" spans="1:55" x14ac:dyDescent="0.25">
      <c r="E100">
        <v>18</v>
      </c>
      <c r="I100" s="12">
        <v>2.9</v>
      </c>
      <c r="J100">
        <v>0</v>
      </c>
      <c r="L100">
        <v>1</v>
      </c>
      <c r="T100">
        <f t="shared" si="17"/>
        <v>0</v>
      </c>
      <c r="U100" s="8"/>
      <c r="V100" s="8"/>
      <c r="W100" s="8"/>
      <c r="X100" s="8"/>
      <c r="Y100" s="1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5" x14ac:dyDescent="0.25">
      <c r="E101">
        <v>19</v>
      </c>
      <c r="I101" s="12">
        <v>4.25</v>
      </c>
      <c r="J101">
        <v>0</v>
      </c>
      <c r="L101">
        <v>0</v>
      </c>
      <c r="T101">
        <f t="shared" si="17"/>
        <v>0</v>
      </c>
      <c r="U101" s="8"/>
      <c r="V101" s="8"/>
      <c r="W101" s="8"/>
      <c r="X101" s="8"/>
      <c r="Y101" s="1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5" x14ac:dyDescent="0.25">
      <c r="E102">
        <v>20</v>
      </c>
      <c r="F102">
        <v>61</v>
      </c>
      <c r="G102">
        <v>70</v>
      </c>
      <c r="H102">
        <v>15</v>
      </c>
      <c r="I102" s="12">
        <v>3.75</v>
      </c>
      <c r="J102">
        <v>0</v>
      </c>
      <c r="K102">
        <v>10</v>
      </c>
      <c r="L102">
        <v>3</v>
      </c>
      <c r="M102">
        <v>0</v>
      </c>
      <c r="N102">
        <v>10</v>
      </c>
      <c r="O102">
        <v>5</v>
      </c>
      <c r="P102">
        <v>1</v>
      </c>
      <c r="Q102">
        <v>4</v>
      </c>
      <c r="R102">
        <v>0</v>
      </c>
      <c r="S102">
        <v>0</v>
      </c>
      <c r="T102">
        <f t="shared" si="17"/>
        <v>10</v>
      </c>
      <c r="U102" s="8">
        <v>35.5</v>
      </c>
      <c r="V102" s="8">
        <v>8</v>
      </c>
      <c r="W102" s="8">
        <v>5</v>
      </c>
      <c r="X102" s="8">
        <v>2.2000000000000002</v>
      </c>
      <c r="Y102" s="12">
        <v>3.15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5" x14ac:dyDescent="0.25">
      <c r="A103" t="s">
        <v>64</v>
      </c>
      <c r="B103" t="s">
        <v>33</v>
      </c>
      <c r="C103">
        <v>2</v>
      </c>
      <c r="D103">
        <v>1</v>
      </c>
      <c r="E103">
        <v>1</v>
      </c>
      <c r="F103">
        <v>124</v>
      </c>
      <c r="G103">
        <v>110</v>
      </c>
      <c r="H103">
        <v>10</v>
      </c>
      <c r="I103" s="12">
        <v>2.2000000000000002</v>
      </c>
      <c r="J103">
        <v>0</v>
      </c>
      <c r="K103">
        <v>9</v>
      </c>
      <c r="L103">
        <v>0</v>
      </c>
      <c r="M103">
        <v>0</v>
      </c>
      <c r="N103">
        <v>6</v>
      </c>
      <c r="O103">
        <v>1</v>
      </c>
      <c r="P103">
        <v>0</v>
      </c>
      <c r="Q103">
        <v>0</v>
      </c>
      <c r="R103">
        <v>4</v>
      </c>
      <c r="S103">
        <v>1</v>
      </c>
      <c r="T103">
        <f t="shared" si="17"/>
        <v>6</v>
      </c>
      <c r="U103" s="8">
        <v>60</v>
      </c>
      <c r="V103" s="8">
        <v>4.7</v>
      </c>
      <c r="W103" s="8">
        <v>27</v>
      </c>
      <c r="X103" s="8">
        <v>4.2</v>
      </c>
      <c r="Y103" s="12">
        <v>2.5</v>
      </c>
      <c r="Z103">
        <v>15</v>
      </c>
      <c r="AA103">
        <v>10</v>
      </c>
      <c r="AB103" s="4">
        <v>10.1</v>
      </c>
      <c r="AC103" s="4">
        <v>3.8</v>
      </c>
      <c r="AD103" s="3">
        <f>100-(100*(AB103-AC103)/AB103)</f>
        <v>37.623762376237622</v>
      </c>
      <c r="AE103" s="4">
        <v>9.9</v>
      </c>
      <c r="AF103" s="4">
        <v>3.2</v>
      </c>
      <c r="AG103" s="3">
        <f>100-(100*(AE103-AF103)/AE103)</f>
        <v>32.323232323232332</v>
      </c>
      <c r="AH103" s="4">
        <v>10</v>
      </c>
      <c r="AI103" s="4">
        <v>2.6</v>
      </c>
      <c r="AJ103" s="3">
        <f>100-(100*(AH103-AI103)/AH103)</f>
        <v>26</v>
      </c>
      <c r="AK103" s="4">
        <v>10</v>
      </c>
      <c r="AL103" s="4">
        <v>4.2</v>
      </c>
      <c r="AM103" s="3">
        <f>100-(100*(AK103-AL103)/AK103)</f>
        <v>42</v>
      </c>
      <c r="AN103" s="4">
        <v>10.1</v>
      </c>
      <c r="AO103" s="4">
        <v>3.8</v>
      </c>
      <c r="AP103" s="3">
        <f>100-(100*(AN103-AO103)/AN103)</f>
        <v>37.623762376237622</v>
      </c>
      <c r="AQ103" s="4">
        <v>10</v>
      </c>
      <c r="AR103" s="4">
        <v>3.5</v>
      </c>
      <c r="AS103" s="3">
        <f>100-(100*(AQ103-AR103)/AQ103)</f>
        <v>35</v>
      </c>
      <c r="AT103">
        <v>3000</v>
      </c>
      <c r="AU103">
        <v>299.2</v>
      </c>
      <c r="AV103" s="4">
        <f t="shared" ref="AV103" si="21">AT103/(AT103-AU103)</f>
        <v>1.110781990521327</v>
      </c>
      <c r="AW103">
        <v>2999.8</v>
      </c>
      <c r="AX103">
        <v>3.5</v>
      </c>
      <c r="AY103" s="4">
        <f t="shared" ref="AY103" si="22">AW103/(AW103-AX103)</f>
        <v>1.0011681073323766</v>
      </c>
      <c r="AZ103">
        <v>3000.1</v>
      </c>
      <c r="BA103">
        <v>301.89999999999998</v>
      </c>
      <c r="BB103" s="4">
        <f t="shared" ref="BB103" si="23">AZ103/(AZ103-BA103)</f>
        <v>1.111889407753317</v>
      </c>
      <c r="BC103" s="4">
        <f t="shared" ref="BC103" si="24">(AV103+AY103+BB103)/3</f>
        <v>1.0746131685356735</v>
      </c>
    </row>
    <row r="104" spans="1:55" x14ac:dyDescent="0.25">
      <c r="E104">
        <v>2</v>
      </c>
      <c r="I104" s="12"/>
      <c r="T104">
        <f t="shared" si="17"/>
        <v>0</v>
      </c>
      <c r="U104" s="8"/>
      <c r="V104" s="8"/>
      <c r="W104" s="8"/>
      <c r="X104" s="8"/>
      <c r="Y104" s="1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55" x14ac:dyDescent="0.25">
      <c r="E105">
        <v>3</v>
      </c>
      <c r="I105" s="12"/>
      <c r="T105">
        <f t="shared" si="17"/>
        <v>0</v>
      </c>
      <c r="U105" s="8"/>
      <c r="V105" s="8"/>
      <c r="W105" s="8"/>
      <c r="X105" s="8"/>
      <c r="Y105" s="1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55" x14ac:dyDescent="0.25">
      <c r="E106">
        <v>4</v>
      </c>
      <c r="F106">
        <v>100</v>
      </c>
      <c r="G106">
        <v>105</v>
      </c>
      <c r="H106">
        <v>26</v>
      </c>
      <c r="I106" s="12">
        <v>3.2</v>
      </c>
      <c r="J106">
        <v>0</v>
      </c>
      <c r="K106">
        <v>11</v>
      </c>
      <c r="L106">
        <v>0</v>
      </c>
      <c r="M106">
        <v>0</v>
      </c>
      <c r="N106">
        <v>11</v>
      </c>
      <c r="O106">
        <v>2</v>
      </c>
      <c r="P106">
        <v>7</v>
      </c>
      <c r="Q106">
        <v>0</v>
      </c>
      <c r="R106">
        <v>0</v>
      </c>
      <c r="S106">
        <v>2</v>
      </c>
      <c r="T106">
        <f t="shared" si="17"/>
        <v>11</v>
      </c>
      <c r="U106" s="8">
        <v>38</v>
      </c>
      <c r="V106" s="8">
        <v>6</v>
      </c>
      <c r="W106" s="8">
        <v>12</v>
      </c>
      <c r="X106" s="8">
        <v>4.0999999999999996</v>
      </c>
      <c r="Y106" s="12">
        <v>3.85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5" x14ac:dyDescent="0.25">
      <c r="E107">
        <v>5</v>
      </c>
      <c r="I107" s="12"/>
      <c r="T107">
        <f t="shared" si="17"/>
        <v>0</v>
      </c>
      <c r="U107" s="8"/>
      <c r="V107" s="8"/>
      <c r="W107" s="8"/>
      <c r="X107" s="8"/>
      <c r="Y107" s="1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55" x14ac:dyDescent="0.25">
      <c r="E108">
        <v>6</v>
      </c>
      <c r="I108" s="12"/>
      <c r="T108">
        <f t="shared" si="17"/>
        <v>0</v>
      </c>
      <c r="U108" s="8"/>
      <c r="V108" s="8"/>
      <c r="W108" s="8"/>
      <c r="X108" s="8"/>
      <c r="Y108" s="12"/>
      <c r="AB108" s="4"/>
      <c r="AC108" s="4"/>
      <c r="AD108" s="3"/>
      <c r="AE108" s="4"/>
      <c r="AF108" s="4"/>
      <c r="AG108" s="3"/>
      <c r="AH108" s="4"/>
      <c r="AI108" s="4"/>
      <c r="AJ108" s="3"/>
      <c r="AK108" s="4"/>
      <c r="AL108" s="4"/>
      <c r="AM108" s="3"/>
      <c r="AN108" s="4"/>
      <c r="AO108" s="4"/>
      <c r="AP108" s="3"/>
      <c r="AQ108" s="4"/>
      <c r="AR108" s="4"/>
      <c r="AS108" s="3"/>
    </row>
    <row r="109" spans="1:55" x14ac:dyDescent="0.25">
      <c r="E109">
        <v>7</v>
      </c>
      <c r="F109">
        <v>130</v>
      </c>
      <c r="G109">
        <v>90</v>
      </c>
      <c r="H109">
        <v>24</v>
      </c>
      <c r="I109" s="12">
        <v>1.2</v>
      </c>
      <c r="J109">
        <v>0</v>
      </c>
      <c r="K109">
        <v>8</v>
      </c>
      <c r="L109">
        <v>0</v>
      </c>
      <c r="M109">
        <v>0</v>
      </c>
      <c r="N109">
        <v>8</v>
      </c>
      <c r="O109">
        <v>4</v>
      </c>
      <c r="P109">
        <v>2</v>
      </c>
      <c r="Q109">
        <v>0</v>
      </c>
      <c r="R109">
        <v>2</v>
      </c>
      <c r="S109">
        <v>0</v>
      </c>
      <c r="T109">
        <f t="shared" si="17"/>
        <v>8</v>
      </c>
      <c r="U109" s="8">
        <v>38</v>
      </c>
      <c r="V109" s="8">
        <v>4.4000000000000004</v>
      </c>
      <c r="W109" s="8">
        <v>26</v>
      </c>
      <c r="X109" s="8">
        <v>3.8</v>
      </c>
      <c r="Y109" s="12">
        <v>1.75</v>
      </c>
      <c r="Z109">
        <v>10</v>
      </c>
      <c r="AA109">
        <v>20</v>
      </c>
      <c r="AB109" s="4">
        <v>10.1</v>
      </c>
      <c r="AC109" s="4">
        <v>4.0999999999999996</v>
      </c>
      <c r="AD109" s="3">
        <f>100-(100*(AB109-AC109)/AB109)</f>
        <v>40.594059405940591</v>
      </c>
      <c r="AE109" s="4">
        <v>10.1</v>
      </c>
      <c r="AF109" s="4">
        <v>3.3</v>
      </c>
      <c r="AG109" s="3">
        <f>100-(100*(AE109-AF109)/AE109)</f>
        <v>32.67326732673267</v>
      </c>
      <c r="AH109" s="4">
        <v>10.199999999999999</v>
      </c>
      <c r="AI109" s="4">
        <v>3.2</v>
      </c>
      <c r="AJ109" s="3">
        <f>100-(100*(AH109-AI109)/AH109)</f>
        <v>31.372549019607845</v>
      </c>
      <c r="AK109" s="4">
        <v>10</v>
      </c>
      <c r="AL109" s="4">
        <v>4.0999999999999996</v>
      </c>
      <c r="AM109" s="3">
        <f>100-(100*(AK109-AL109)/AK109)</f>
        <v>41</v>
      </c>
      <c r="AN109" s="4">
        <v>10.1</v>
      </c>
      <c r="AO109" s="4">
        <v>4</v>
      </c>
      <c r="AP109" s="3">
        <f>100-(100*(AN109-AO109)/AN109)</f>
        <v>39.603960396039604</v>
      </c>
      <c r="AQ109" s="4">
        <v>10</v>
      </c>
      <c r="AR109" s="4">
        <v>3.9</v>
      </c>
      <c r="AS109" s="3">
        <f>100-(100*(AQ109-AR109)/AQ109)</f>
        <v>39</v>
      </c>
    </row>
    <row r="110" spans="1:55" x14ac:dyDescent="0.25">
      <c r="E110">
        <v>8</v>
      </c>
      <c r="F110">
        <v>56</v>
      </c>
      <c r="G110">
        <v>126</v>
      </c>
      <c r="H110">
        <v>22</v>
      </c>
      <c r="I110" s="12">
        <v>2</v>
      </c>
      <c r="J110">
        <v>0</v>
      </c>
      <c r="K110">
        <v>6</v>
      </c>
      <c r="L110">
        <v>1</v>
      </c>
      <c r="M110">
        <v>0</v>
      </c>
      <c r="N110">
        <v>4</v>
      </c>
      <c r="O110">
        <v>0</v>
      </c>
      <c r="P110">
        <v>4</v>
      </c>
      <c r="Q110">
        <v>0</v>
      </c>
      <c r="R110">
        <v>0</v>
      </c>
      <c r="S110">
        <v>0</v>
      </c>
      <c r="T110">
        <f t="shared" si="17"/>
        <v>4</v>
      </c>
      <c r="U110" s="8">
        <v>49</v>
      </c>
      <c r="V110" s="8">
        <v>5.8</v>
      </c>
      <c r="W110" s="8">
        <v>14</v>
      </c>
      <c r="X110" s="8">
        <v>4.4000000000000004</v>
      </c>
      <c r="Y110" s="12">
        <v>2.2999999999999998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5" x14ac:dyDescent="0.25">
      <c r="E111">
        <v>9</v>
      </c>
      <c r="I111" s="12"/>
      <c r="T111">
        <f t="shared" si="17"/>
        <v>0</v>
      </c>
      <c r="U111" s="8"/>
      <c r="V111" s="8"/>
      <c r="W111" s="8"/>
      <c r="X111" s="8"/>
      <c r="Y111" s="12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55" x14ac:dyDescent="0.25">
      <c r="E112">
        <v>10</v>
      </c>
      <c r="I112" s="12"/>
      <c r="T112">
        <f t="shared" si="17"/>
        <v>0</v>
      </c>
      <c r="U112" s="8"/>
      <c r="V112" s="8"/>
      <c r="W112" s="8"/>
      <c r="X112" s="8"/>
      <c r="Y112" s="12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55" x14ac:dyDescent="0.25">
      <c r="E113">
        <v>11</v>
      </c>
      <c r="I113" s="12"/>
      <c r="T113">
        <f t="shared" si="17"/>
        <v>0</v>
      </c>
      <c r="U113" s="8"/>
      <c r="V113" s="8"/>
      <c r="W113" s="8"/>
      <c r="X113" s="8"/>
      <c r="Y113" s="12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55" x14ac:dyDescent="0.25">
      <c r="E114">
        <v>12</v>
      </c>
      <c r="F114">
        <v>105</v>
      </c>
      <c r="G114">
        <v>95</v>
      </c>
      <c r="H114">
        <v>21</v>
      </c>
      <c r="I114" s="12">
        <v>2.2000000000000002</v>
      </c>
      <c r="J114">
        <v>0</v>
      </c>
      <c r="K114">
        <v>8</v>
      </c>
      <c r="L114">
        <v>1</v>
      </c>
      <c r="M114">
        <v>0</v>
      </c>
      <c r="N114">
        <v>7</v>
      </c>
      <c r="O114">
        <v>1</v>
      </c>
      <c r="P114">
        <v>5</v>
      </c>
      <c r="Q114">
        <v>0</v>
      </c>
      <c r="R114">
        <v>0</v>
      </c>
      <c r="S114">
        <v>1</v>
      </c>
      <c r="T114">
        <f t="shared" si="17"/>
        <v>7</v>
      </c>
      <c r="U114" s="8">
        <v>43</v>
      </c>
      <c r="V114" s="8">
        <v>5.0999999999999996</v>
      </c>
      <c r="W114" s="8">
        <v>12</v>
      </c>
      <c r="X114" s="8">
        <v>3</v>
      </c>
      <c r="Y114" s="12">
        <v>2.8</v>
      </c>
      <c r="Z114">
        <v>20</v>
      </c>
      <c r="AA114">
        <v>30</v>
      </c>
      <c r="AB114" s="4">
        <v>10</v>
      </c>
      <c r="AC114" s="4">
        <v>3.2</v>
      </c>
      <c r="AD114" s="3">
        <f>100-(100*(AB114-AC114)/AB114)</f>
        <v>32</v>
      </c>
      <c r="AE114" s="4">
        <v>10.1</v>
      </c>
      <c r="AF114" s="4">
        <v>4.3</v>
      </c>
      <c r="AG114" s="3">
        <f>100-(100*(AE114-AF114)/AE114)</f>
        <v>42.574257425742573</v>
      </c>
      <c r="AH114" s="4">
        <v>10.3</v>
      </c>
      <c r="AI114" s="4">
        <v>3.2</v>
      </c>
      <c r="AJ114" s="3">
        <f>100-(100*(AH114-AI114)/AH114)</f>
        <v>31.067961165048544</v>
      </c>
      <c r="AK114" s="4">
        <v>10</v>
      </c>
      <c r="AL114" s="4">
        <v>4.3</v>
      </c>
      <c r="AM114" s="3">
        <f>100-(100*(AK114-AL114)/AK114)</f>
        <v>43</v>
      </c>
      <c r="AN114" s="4">
        <v>9.9</v>
      </c>
      <c r="AO114" s="4">
        <v>3.3</v>
      </c>
      <c r="AP114" s="3">
        <f>100-(100*(AN114-AO114)/AN114)</f>
        <v>33.333333333333343</v>
      </c>
      <c r="AQ114" s="4">
        <v>3.4</v>
      </c>
      <c r="AR114" s="4">
        <v>1</v>
      </c>
      <c r="AS114" s="3">
        <f>100-(100*(AQ114-AR114)/AQ114)</f>
        <v>29.411764705882348</v>
      </c>
    </row>
    <row r="115" spans="1:55" x14ac:dyDescent="0.25">
      <c r="E115">
        <v>13</v>
      </c>
      <c r="F115">
        <v>90</v>
      </c>
      <c r="G115">
        <v>100</v>
      </c>
      <c r="H115">
        <v>15</v>
      </c>
      <c r="I115" s="12">
        <v>1</v>
      </c>
      <c r="J115">
        <v>0</v>
      </c>
      <c r="K115">
        <v>11</v>
      </c>
      <c r="L115">
        <v>0</v>
      </c>
      <c r="M115">
        <v>0</v>
      </c>
      <c r="N115">
        <v>10</v>
      </c>
      <c r="O115">
        <v>5</v>
      </c>
      <c r="P115">
        <v>1</v>
      </c>
      <c r="Q115">
        <v>0</v>
      </c>
      <c r="R115">
        <v>1</v>
      </c>
      <c r="S115">
        <v>3</v>
      </c>
      <c r="T115">
        <f t="shared" si="17"/>
        <v>10</v>
      </c>
      <c r="U115" s="8">
        <v>45</v>
      </c>
      <c r="V115" s="8">
        <v>3.5</v>
      </c>
      <c r="W115" s="8">
        <v>23</v>
      </c>
      <c r="X115" s="8">
        <v>3.1</v>
      </c>
      <c r="Y115" s="12">
        <v>1.4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5" x14ac:dyDescent="0.25">
      <c r="E116">
        <v>14</v>
      </c>
      <c r="F116">
        <v>120</v>
      </c>
      <c r="G116">
        <v>80</v>
      </c>
      <c r="H116">
        <v>25</v>
      </c>
      <c r="I116" s="12">
        <v>2.6</v>
      </c>
      <c r="J116">
        <v>0</v>
      </c>
      <c r="K116">
        <v>17</v>
      </c>
      <c r="L116">
        <v>0</v>
      </c>
      <c r="M116">
        <v>0</v>
      </c>
      <c r="N116">
        <v>11</v>
      </c>
      <c r="O116">
        <v>1</v>
      </c>
      <c r="P116">
        <v>6</v>
      </c>
      <c r="Q116">
        <v>0</v>
      </c>
      <c r="R116">
        <v>0</v>
      </c>
      <c r="S116">
        <v>4</v>
      </c>
      <c r="T116">
        <f t="shared" si="17"/>
        <v>11</v>
      </c>
      <c r="U116" s="8">
        <v>48</v>
      </c>
      <c r="V116" s="8">
        <v>4.9000000000000004</v>
      </c>
      <c r="W116" s="8">
        <v>9</v>
      </c>
      <c r="X116" s="8">
        <v>4.7</v>
      </c>
      <c r="Y116" s="12">
        <v>3.1</v>
      </c>
      <c r="Z116">
        <v>20</v>
      </c>
      <c r="AA116">
        <v>50</v>
      </c>
      <c r="AB116" s="4">
        <v>10.1</v>
      </c>
      <c r="AC116" s="4">
        <v>4.2</v>
      </c>
      <c r="AD116" s="3">
        <f>100-(100*(AB116-AC116)/AB116)</f>
        <v>41.584158415841586</v>
      </c>
      <c r="AE116" s="4">
        <v>10.1</v>
      </c>
      <c r="AF116" s="4">
        <v>3.5</v>
      </c>
      <c r="AG116" s="3">
        <f>100-(100*(AE116-AF116)/AE116)</f>
        <v>34.653465346534645</v>
      </c>
      <c r="AH116" s="4">
        <v>10</v>
      </c>
      <c r="AI116" s="4">
        <v>3.1</v>
      </c>
      <c r="AJ116" s="3">
        <f>100-(100*(AH116-AI116)/AH116)</f>
        <v>31</v>
      </c>
      <c r="AK116" s="4">
        <v>10</v>
      </c>
      <c r="AL116" s="4">
        <v>4.2</v>
      </c>
      <c r="AM116" s="3">
        <f>100-(100*(AK116-AL116)/AK116)</f>
        <v>42</v>
      </c>
      <c r="AN116" s="4">
        <v>10.1</v>
      </c>
      <c r="AO116" s="4">
        <v>4.0999999999999996</v>
      </c>
      <c r="AP116" s="3">
        <f>100-(100*(AN116-AO116)/AN116)</f>
        <v>40.594059405940591</v>
      </c>
      <c r="AQ116" s="4">
        <v>10</v>
      </c>
      <c r="AR116" s="4">
        <v>4.2</v>
      </c>
      <c r="AS116" s="3">
        <f>100-(100*(AQ116-AR116)/AQ116)</f>
        <v>42</v>
      </c>
    </row>
    <row r="117" spans="1:55" x14ac:dyDescent="0.25">
      <c r="E117">
        <v>15</v>
      </c>
      <c r="I117" s="12"/>
      <c r="T117">
        <f t="shared" si="17"/>
        <v>0</v>
      </c>
      <c r="U117" s="8"/>
      <c r="V117" s="8"/>
      <c r="W117" s="8"/>
      <c r="X117" s="8"/>
      <c r="Y117" s="12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55" x14ac:dyDescent="0.25">
      <c r="E118">
        <v>16</v>
      </c>
      <c r="F118">
        <v>63</v>
      </c>
      <c r="G118">
        <v>70</v>
      </c>
      <c r="H118">
        <v>16</v>
      </c>
      <c r="I118" s="12">
        <v>0.4</v>
      </c>
      <c r="J118">
        <v>0</v>
      </c>
      <c r="K118">
        <v>4</v>
      </c>
      <c r="L118">
        <v>0</v>
      </c>
      <c r="M118">
        <v>0</v>
      </c>
      <c r="N118">
        <v>2</v>
      </c>
      <c r="O118">
        <v>1</v>
      </c>
      <c r="P118">
        <v>0</v>
      </c>
      <c r="Q118">
        <v>1</v>
      </c>
      <c r="R118">
        <v>0</v>
      </c>
      <c r="S118">
        <v>0</v>
      </c>
      <c r="T118">
        <f t="shared" si="17"/>
        <v>2</v>
      </c>
      <c r="U118" s="8">
        <v>34</v>
      </c>
      <c r="V118" s="8">
        <v>5.7</v>
      </c>
      <c r="W118" s="8">
        <v>9</v>
      </c>
      <c r="X118" s="8">
        <v>5</v>
      </c>
      <c r="Y118" s="12">
        <v>0.8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5" x14ac:dyDescent="0.25">
      <c r="E119">
        <v>17</v>
      </c>
      <c r="F119">
        <v>90</v>
      </c>
      <c r="G119">
        <v>120</v>
      </c>
      <c r="H119">
        <v>17</v>
      </c>
      <c r="I119" s="12">
        <v>0.4</v>
      </c>
      <c r="J119">
        <v>0</v>
      </c>
      <c r="K119">
        <v>6</v>
      </c>
      <c r="L119">
        <v>3</v>
      </c>
      <c r="M119">
        <v>0</v>
      </c>
      <c r="N119">
        <v>6</v>
      </c>
      <c r="O119">
        <v>0</v>
      </c>
      <c r="P119">
        <v>1</v>
      </c>
      <c r="Q119">
        <v>0</v>
      </c>
      <c r="R119">
        <v>0</v>
      </c>
      <c r="S119">
        <v>5</v>
      </c>
      <c r="T119">
        <f t="shared" si="17"/>
        <v>6</v>
      </c>
      <c r="U119" s="8">
        <v>33</v>
      </c>
      <c r="V119" s="8">
        <v>6.7</v>
      </c>
      <c r="W119" s="8">
        <v>12</v>
      </c>
      <c r="X119" s="8">
        <v>5.3</v>
      </c>
      <c r="Y119" s="12">
        <v>1.2</v>
      </c>
      <c r="Z119">
        <v>50</v>
      </c>
      <c r="AA119">
        <v>10</v>
      </c>
      <c r="AB119" s="4">
        <v>10.11</v>
      </c>
      <c r="AC119" s="4">
        <v>4.2</v>
      </c>
      <c r="AD119" s="3">
        <f>100-(100*(AB119-AC119)/AB119)</f>
        <v>41.543026706231458</v>
      </c>
      <c r="AE119" s="4">
        <v>10</v>
      </c>
      <c r="AF119" s="4">
        <v>3.9</v>
      </c>
      <c r="AG119" s="3">
        <f>100-(100*(AE119-AF119)/AE119)</f>
        <v>39</v>
      </c>
      <c r="AH119" s="4">
        <v>10.1</v>
      </c>
      <c r="AI119" s="4">
        <v>4</v>
      </c>
      <c r="AJ119" s="3">
        <f>100-(100*(AH119-AI119)/AH119)</f>
        <v>39.603960396039604</v>
      </c>
      <c r="AK119" s="4">
        <v>9.9</v>
      </c>
      <c r="AL119" s="4">
        <v>4</v>
      </c>
      <c r="AM119" s="3">
        <f>100-(100*(AK119-AL119)/AK119)</f>
        <v>40.404040404040408</v>
      </c>
      <c r="AN119" s="4">
        <v>10.1</v>
      </c>
      <c r="AO119" s="4">
        <v>4</v>
      </c>
      <c r="AP119" s="3">
        <f>100-(100*(AN119-AO119)/AN119)</f>
        <v>39.603960396039604</v>
      </c>
      <c r="AQ119" s="4">
        <v>10.1</v>
      </c>
      <c r="AR119" s="4">
        <v>3.7</v>
      </c>
      <c r="AS119" s="3">
        <f>100-(100*(AQ119-AR119)/AQ119)</f>
        <v>36.633663366336634</v>
      </c>
    </row>
    <row r="120" spans="1:55" x14ac:dyDescent="0.25">
      <c r="E120">
        <v>18</v>
      </c>
      <c r="I120" s="12"/>
      <c r="T120">
        <f t="shared" si="17"/>
        <v>0</v>
      </c>
      <c r="U120" s="8"/>
      <c r="V120" s="8"/>
      <c r="W120" s="8"/>
      <c r="X120" s="8"/>
      <c r="Y120" s="12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55" x14ac:dyDescent="0.25">
      <c r="E121">
        <v>19</v>
      </c>
      <c r="I121" s="12"/>
      <c r="T121">
        <f t="shared" si="17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5" x14ac:dyDescent="0.25">
      <c r="E122">
        <v>20</v>
      </c>
      <c r="F122">
        <v>200</v>
      </c>
      <c r="G122">
        <v>170</v>
      </c>
      <c r="H122">
        <v>25</v>
      </c>
      <c r="I122" s="12">
        <v>2.4</v>
      </c>
      <c r="J122">
        <v>0</v>
      </c>
      <c r="K122">
        <v>8</v>
      </c>
      <c r="L122">
        <v>0</v>
      </c>
      <c r="M122">
        <v>0</v>
      </c>
      <c r="N122">
        <v>8</v>
      </c>
      <c r="O122">
        <v>1</v>
      </c>
      <c r="P122">
        <v>1</v>
      </c>
      <c r="Q122">
        <v>2</v>
      </c>
      <c r="R122">
        <v>0</v>
      </c>
      <c r="S122">
        <v>4</v>
      </c>
      <c r="T122">
        <f t="shared" si="17"/>
        <v>8</v>
      </c>
      <c r="U122" s="8">
        <v>53</v>
      </c>
      <c r="V122" s="8">
        <v>5.3</v>
      </c>
      <c r="W122" s="8">
        <v>8</v>
      </c>
      <c r="X122" s="8">
        <v>4.7</v>
      </c>
      <c r="Y122" s="12">
        <v>3.05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5" x14ac:dyDescent="0.25">
      <c r="A123" t="s">
        <v>17</v>
      </c>
      <c r="B123" t="s">
        <v>36</v>
      </c>
      <c r="C123">
        <v>3</v>
      </c>
      <c r="D123">
        <v>3</v>
      </c>
      <c r="E123">
        <v>1</v>
      </c>
      <c r="F123">
        <v>108</v>
      </c>
      <c r="G123">
        <v>97</v>
      </c>
      <c r="H123">
        <v>23</v>
      </c>
      <c r="I123" s="12">
        <v>4.7</v>
      </c>
      <c r="J123">
        <v>0</v>
      </c>
      <c r="K123">
        <v>13</v>
      </c>
      <c r="L123">
        <v>3</v>
      </c>
      <c r="M123">
        <v>0</v>
      </c>
      <c r="N123">
        <v>12</v>
      </c>
      <c r="O123">
        <v>5</v>
      </c>
      <c r="P123">
        <v>3</v>
      </c>
      <c r="Q123">
        <v>3</v>
      </c>
      <c r="R123">
        <v>0</v>
      </c>
      <c r="S123">
        <v>1</v>
      </c>
      <c r="T123">
        <f t="shared" si="17"/>
        <v>12</v>
      </c>
      <c r="U123" s="8">
        <v>34</v>
      </c>
      <c r="V123" s="8">
        <v>7</v>
      </c>
      <c r="W123" s="8">
        <v>9.5</v>
      </c>
      <c r="X123" s="8">
        <v>3</v>
      </c>
      <c r="Y123" s="12">
        <v>4.4000000000000004</v>
      </c>
      <c r="Z123">
        <v>50</v>
      </c>
      <c r="AA123">
        <v>50</v>
      </c>
      <c r="AB123" s="6">
        <v>10.010300000000001</v>
      </c>
      <c r="AC123" s="6">
        <v>3.7894999999999999</v>
      </c>
      <c r="AD123" s="3">
        <f>100-(100*(AB123-AC123)/AB123)</f>
        <v>37.856008311439219</v>
      </c>
      <c r="AE123" s="6">
        <v>10.011900000000001</v>
      </c>
      <c r="AF123" s="6">
        <v>3.8525</v>
      </c>
      <c r="AG123" s="3">
        <f>100-(100*(AE123-AF123)/AE123)</f>
        <v>38.479209740408912</v>
      </c>
      <c r="AH123" s="6">
        <v>10.3185</v>
      </c>
      <c r="AI123" s="6">
        <v>3.8157000000000001</v>
      </c>
      <c r="AJ123" s="3">
        <f>100-(100*(AH123-AI123)/AH123)</f>
        <v>36.979212094781211</v>
      </c>
      <c r="AK123" s="6">
        <v>10.0504</v>
      </c>
      <c r="AL123" s="6"/>
      <c r="AM123" s="3">
        <f>100-(100*(AK123-AL123)/AK123)</f>
        <v>0</v>
      </c>
      <c r="AN123" s="6">
        <v>9.7189999999999994</v>
      </c>
      <c r="AO123" s="6">
        <v>4.0105000000000004</v>
      </c>
      <c r="AP123" s="3">
        <f>100-(100*(AN123-AO123)/AN123)</f>
        <v>41.264533388208669</v>
      </c>
      <c r="AQ123" s="6">
        <v>10.0495</v>
      </c>
      <c r="AR123" s="6">
        <v>4.1143999999999998</v>
      </c>
      <c r="AS123" s="3">
        <f>100-(100*(AQ123-AR123)/AQ123)</f>
        <v>40.941340365192296</v>
      </c>
      <c r="AT123" s="8">
        <v>3000.4</v>
      </c>
      <c r="AU123" s="8">
        <v>305.10000000000002</v>
      </c>
      <c r="AV123" s="4">
        <f t="shared" ref="AV123" si="25">AT123/(AT123-AU123)</f>
        <v>1.1131970467109413</v>
      </c>
      <c r="AW123" s="8">
        <v>3000.4</v>
      </c>
      <c r="AX123" s="8">
        <v>317.3</v>
      </c>
      <c r="AY123" s="4">
        <f t="shared" ref="AY123" si="26">AW123/(AW123-AX123)</f>
        <v>1.1182587305728449</v>
      </c>
      <c r="AZ123" s="8">
        <v>3000.5</v>
      </c>
      <c r="BA123" s="8">
        <v>254.2</v>
      </c>
      <c r="BB123" s="4">
        <f t="shared" ref="BB123" si="27">AZ123/(AZ123-BA123)</f>
        <v>1.0925609001201615</v>
      </c>
      <c r="BC123" s="4">
        <f t="shared" ref="BC123" si="28">(AV123+AY123+BB123)/3</f>
        <v>1.1080055591346492</v>
      </c>
    </row>
    <row r="124" spans="1:55" x14ac:dyDescent="0.25">
      <c r="E124">
        <v>2</v>
      </c>
      <c r="I124" s="12">
        <v>2.2999999999999998</v>
      </c>
      <c r="J124">
        <v>0</v>
      </c>
      <c r="L124">
        <v>1</v>
      </c>
      <c r="T124">
        <f t="shared" si="17"/>
        <v>0</v>
      </c>
      <c r="U124" s="8"/>
      <c r="V124" s="8"/>
      <c r="W124" s="8"/>
      <c r="X124" s="8"/>
      <c r="Y124" s="12">
        <v>2.15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5" x14ac:dyDescent="0.25">
      <c r="E125">
        <v>3</v>
      </c>
      <c r="I125" s="12">
        <v>1</v>
      </c>
      <c r="J125">
        <v>0</v>
      </c>
      <c r="L125">
        <v>1</v>
      </c>
      <c r="T125">
        <f t="shared" si="17"/>
        <v>0</v>
      </c>
      <c r="U125" s="8"/>
      <c r="V125" s="8"/>
      <c r="W125" s="8"/>
      <c r="X125" s="8"/>
      <c r="Y125" s="12">
        <v>1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55" x14ac:dyDescent="0.25">
      <c r="E126">
        <v>4</v>
      </c>
      <c r="F126">
        <v>50</v>
      </c>
      <c r="G126">
        <v>66</v>
      </c>
      <c r="H126">
        <v>25</v>
      </c>
      <c r="I126" s="12">
        <v>1.2</v>
      </c>
      <c r="J126">
        <v>0</v>
      </c>
      <c r="K126">
        <v>10</v>
      </c>
      <c r="L126">
        <v>2</v>
      </c>
      <c r="M126">
        <v>0</v>
      </c>
      <c r="N126">
        <v>9</v>
      </c>
      <c r="O126">
        <v>4</v>
      </c>
      <c r="P126">
        <v>1</v>
      </c>
      <c r="Q126">
        <v>2</v>
      </c>
      <c r="R126">
        <v>2</v>
      </c>
      <c r="S126">
        <v>0</v>
      </c>
      <c r="T126">
        <f t="shared" ref="T126:T196" si="29">SUM(O126:S126)</f>
        <v>9</v>
      </c>
      <c r="U126" s="8">
        <v>24</v>
      </c>
      <c r="V126" s="8">
        <v>5.5</v>
      </c>
      <c r="W126" s="8">
        <v>7</v>
      </c>
      <c r="X126" s="8">
        <v>2.5</v>
      </c>
      <c r="Y126" s="12">
        <v>1.1000000000000001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5" x14ac:dyDescent="0.25">
      <c r="E127">
        <v>5</v>
      </c>
      <c r="I127" s="12">
        <v>2.02</v>
      </c>
      <c r="J127">
        <v>0</v>
      </c>
      <c r="L127">
        <v>3</v>
      </c>
      <c r="T127">
        <f t="shared" si="29"/>
        <v>0</v>
      </c>
      <c r="U127" s="8"/>
      <c r="V127" s="8"/>
      <c r="W127" s="8"/>
      <c r="X127" s="8"/>
      <c r="Y127" s="12">
        <v>1.98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5" x14ac:dyDescent="0.25">
      <c r="E128">
        <v>6</v>
      </c>
      <c r="I128" s="12">
        <v>4.3</v>
      </c>
      <c r="J128">
        <v>12</v>
      </c>
      <c r="L128">
        <v>0</v>
      </c>
      <c r="T128">
        <f t="shared" si="29"/>
        <v>0</v>
      </c>
      <c r="U128" s="8"/>
      <c r="V128" s="8"/>
      <c r="W128" s="8"/>
      <c r="X128" s="8"/>
      <c r="Y128" s="12">
        <v>4.25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5" x14ac:dyDescent="0.25">
      <c r="E129">
        <v>7</v>
      </c>
      <c r="I129" s="12">
        <v>4.05</v>
      </c>
      <c r="J129">
        <v>1</v>
      </c>
      <c r="L129">
        <v>0</v>
      </c>
      <c r="T129">
        <f t="shared" si="29"/>
        <v>0</v>
      </c>
      <c r="U129" s="8"/>
      <c r="V129" s="8"/>
      <c r="W129" s="8"/>
      <c r="X129" s="8"/>
      <c r="Y129" s="12">
        <v>3.9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5" x14ac:dyDescent="0.25">
      <c r="E130">
        <v>8</v>
      </c>
      <c r="F130">
        <v>90</v>
      </c>
      <c r="G130">
        <v>108</v>
      </c>
      <c r="H130">
        <v>22</v>
      </c>
      <c r="I130" s="12">
        <v>6.7</v>
      </c>
      <c r="J130">
        <v>0</v>
      </c>
      <c r="K130">
        <v>13</v>
      </c>
      <c r="L130">
        <v>0</v>
      </c>
      <c r="M130">
        <v>0</v>
      </c>
      <c r="N130">
        <v>13</v>
      </c>
      <c r="O130">
        <v>2</v>
      </c>
      <c r="P130">
        <v>9</v>
      </c>
      <c r="Q130">
        <v>0</v>
      </c>
      <c r="R130">
        <v>2</v>
      </c>
      <c r="S130">
        <v>0</v>
      </c>
      <c r="T130">
        <f t="shared" si="29"/>
        <v>13</v>
      </c>
      <c r="U130" s="8">
        <v>44</v>
      </c>
      <c r="V130" s="8">
        <v>5.5</v>
      </c>
      <c r="W130" s="8">
        <v>21</v>
      </c>
      <c r="X130" s="8">
        <v>4</v>
      </c>
      <c r="Y130" s="12">
        <v>6.55</v>
      </c>
      <c r="Z130">
        <v>50</v>
      </c>
      <c r="AA130">
        <v>100</v>
      </c>
      <c r="AB130" s="6">
        <v>10.233599999999999</v>
      </c>
      <c r="AC130" s="6">
        <v>4.2076000000000002</v>
      </c>
      <c r="AD130" s="3">
        <f>100-(100*(AB130-AC130)/AB130)</f>
        <v>41.115540963101942</v>
      </c>
      <c r="AE130" s="6">
        <v>10.0349</v>
      </c>
      <c r="AF130" s="6">
        <v>4.3342999999999998</v>
      </c>
      <c r="AG130" s="3">
        <f>100-(100*(AE130-AF130)/AE130)</f>
        <v>43.192259016034036</v>
      </c>
      <c r="AH130" s="6">
        <v>10.1416</v>
      </c>
      <c r="AI130" s="6">
        <v>4.3056000000000001</v>
      </c>
      <c r="AJ130" s="3">
        <f>100-(100*(AH130-AI130)/AH130)</f>
        <v>42.454839473061448</v>
      </c>
      <c r="AK130" s="6">
        <v>10.083600000000001</v>
      </c>
      <c r="AL130" s="6">
        <v>4.3468</v>
      </c>
      <c r="AM130" s="3">
        <f>100-(100*(AK130-AL130)/AK130)</f>
        <v>43.10762029433932</v>
      </c>
      <c r="AN130" s="6">
        <v>10.078900000000001</v>
      </c>
      <c r="AO130" s="6">
        <v>4.3930999999999996</v>
      </c>
      <c r="AP130" s="3">
        <f>100-(100*(AN130-AO130)/AN130)</f>
        <v>43.587097798370841</v>
      </c>
      <c r="AQ130" s="6">
        <v>10.029400000000001</v>
      </c>
      <c r="AR130" s="6">
        <v>4.4734999999999996</v>
      </c>
      <c r="AS130" s="3">
        <f>100-(100*(AQ130-AR130)/AQ130)</f>
        <v>44.603864637964371</v>
      </c>
    </row>
    <row r="131" spans="1:55" x14ac:dyDescent="0.25">
      <c r="E131">
        <v>9</v>
      </c>
      <c r="F131">
        <v>50</v>
      </c>
      <c r="G131">
        <v>94</v>
      </c>
      <c r="H131">
        <v>8</v>
      </c>
      <c r="I131" s="12">
        <v>2.5</v>
      </c>
      <c r="J131">
        <v>0</v>
      </c>
      <c r="K131">
        <v>5</v>
      </c>
      <c r="L131">
        <v>0</v>
      </c>
      <c r="M131">
        <v>0</v>
      </c>
      <c r="N131">
        <v>5</v>
      </c>
      <c r="O131">
        <v>2</v>
      </c>
      <c r="P131">
        <v>2</v>
      </c>
      <c r="Q131">
        <v>1</v>
      </c>
      <c r="R131">
        <v>0</v>
      </c>
      <c r="S131">
        <v>0</v>
      </c>
      <c r="T131">
        <f t="shared" si="29"/>
        <v>5</v>
      </c>
      <c r="U131" s="8">
        <v>54</v>
      </c>
      <c r="V131" s="8">
        <v>7</v>
      </c>
      <c r="W131" s="8">
        <v>7.5</v>
      </c>
      <c r="X131" s="8">
        <v>3.5</v>
      </c>
      <c r="Y131" s="12">
        <v>2.2999999999999998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55" x14ac:dyDescent="0.25">
      <c r="E132">
        <v>10</v>
      </c>
      <c r="F132">
        <v>87</v>
      </c>
      <c r="G132">
        <v>87</v>
      </c>
      <c r="H132">
        <v>25</v>
      </c>
      <c r="I132" s="12">
        <v>2.9</v>
      </c>
      <c r="J132">
        <v>0</v>
      </c>
      <c r="K132">
        <v>10</v>
      </c>
      <c r="L132">
        <v>2</v>
      </c>
      <c r="M132">
        <v>0</v>
      </c>
      <c r="N132">
        <v>8</v>
      </c>
      <c r="O132">
        <v>3</v>
      </c>
      <c r="P132">
        <v>5</v>
      </c>
      <c r="Q132">
        <v>0</v>
      </c>
      <c r="R132">
        <v>0</v>
      </c>
      <c r="S132">
        <v>0</v>
      </c>
      <c r="T132">
        <f t="shared" si="29"/>
        <v>8</v>
      </c>
      <c r="U132" s="8">
        <v>32</v>
      </c>
      <c r="V132" s="8">
        <v>6.5</v>
      </c>
      <c r="W132" s="8">
        <v>12</v>
      </c>
      <c r="X132" s="8">
        <v>4</v>
      </c>
      <c r="Y132" s="12">
        <v>2.7</v>
      </c>
      <c r="Z132">
        <v>100</v>
      </c>
      <c r="AA132">
        <v>100</v>
      </c>
      <c r="AB132" s="6">
        <v>10.1213</v>
      </c>
      <c r="AC132" s="6">
        <v>3.8786</v>
      </c>
      <c r="AD132" s="3">
        <f>100-(100*(AB132-AC132)/AB132)</f>
        <v>38.321164277316157</v>
      </c>
      <c r="AE132" s="6">
        <v>10.091900000000001</v>
      </c>
      <c r="AF132" s="6">
        <v>3.8258000000000001</v>
      </c>
      <c r="AG132" s="3">
        <f>100-(100*(AE132-AF132)/AE132)</f>
        <v>37.909610677870376</v>
      </c>
      <c r="AH132" s="6">
        <v>10.0892</v>
      </c>
      <c r="AI132" s="6">
        <v>4.0247000000000002</v>
      </c>
      <c r="AJ132" s="3">
        <f>100-(100*(AH132-AI132)/AH132)</f>
        <v>39.891170756848915</v>
      </c>
      <c r="AK132" s="6">
        <v>10.136200000000001</v>
      </c>
      <c r="AL132" s="6">
        <v>4.5064000000000002</v>
      </c>
      <c r="AM132" s="3">
        <f>100-(100*(AK132-AL132)/AK132)</f>
        <v>44.458475562834202</v>
      </c>
      <c r="AN132" s="6">
        <v>10.170500000000001</v>
      </c>
      <c r="AO132" s="6">
        <v>3.9975999999999998</v>
      </c>
      <c r="AP132" s="3">
        <f>100-(100*(AN132-AO132)/AN132)</f>
        <v>39.305835504645785</v>
      </c>
      <c r="AQ132" s="6">
        <v>10.1637</v>
      </c>
      <c r="AR132" s="6">
        <v>4.4467999999999996</v>
      </c>
      <c r="AS132" s="3">
        <f>100-(100*(AQ132-AR132)/AQ132)</f>
        <v>43.751783307260148</v>
      </c>
    </row>
    <row r="133" spans="1:55" x14ac:dyDescent="0.25">
      <c r="E133">
        <v>11</v>
      </c>
      <c r="F133">
        <v>63</v>
      </c>
      <c r="G133">
        <v>80</v>
      </c>
      <c r="H133">
        <v>20</v>
      </c>
      <c r="I133" s="12">
        <v>2.0699999999999998</v>
      </c>
      <c r="J133">
        <v>0</v>
      </c>
      <c r="K133">
        <v>6</v>
      </c>
      <c r="L133">
        <v>0</v>
      </c>
      <c r="M133">
        <v>0</v>
      </c>
      <c r="N133">
        <v>6</v>
      </c>
      <c r="O133">
        <v>1</v>
      </c>
      <c r="P133">
        <v>4</v>
      </c>
      <c r="Q133">
        <v>1</v>
      </c>
      <c r="R133">
        <v>0</v>
      </c>
      <c r="S133">
        <v>0</v>
      </c>
      <c r="T133">
        <f t="shared" si="29"/>
        <v>6</v>
      </c>
      <c r="U133" s="8">
        <v>32</v>
      </c>
      <c r="V133" s="8">
        <v>6</v>
      </c>
      <c r="W133" s="8">
        <v>9</v>
      </c>
      <c r="X133" s="8">
        <v>4.5</v>
      </c>
      <c r="Y133" s="12">
        <v>1.9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55" x14ac:dyDescent="0.25">
      <c r="E134">
        <v>12</v>
      </c>
      <c r="F134">
        <v>66</v>
      </c>
      <c r="G134">
        <v>90</v>
      </c>
      <c r="H134">
        <v>14</v>
      </c>
      <c r="I134" s="12">
        <v>7.7</v>
      </c>
      <c r="J134">
        <v>0</v>
      </c>
      <c r="K134">
        <v>13</v>
      </c>
      <c r="L134">
        <v>1</v>
      </c>
      <c r="M134">
        <v>0</v>
      </c>
      <c r="N134">
        <v>13</v>
      </c>
      <c r="O134">
        <v>5</v>
      </c>
      <c r="P134">
        <v>4</v>
      </c>
      <c r="Q134">
        <v>3</v>
      </c>
      <c r="R134">
        <v>0</v>
      </c>
      <c r="S134">
        <v>1</v>
      </c>
      <c r="T134">
        <f t="shared" si="29"/>
        <v>13</v>
      </c>
      <c r="U134" s="8">
        <v>34</v>
      </c>
      <c r="V134" s="8">
        <v>7.5</v>
      </c>
      <c r="W134" s="8">
        <v>10.5</v>
      </c>
      <c r="X134" s="8">
        <v>7</v>
      </c>
      <c r="Y134" s="12">
        <v>7.35</v>
      </c>
      <c r="Z134">
        <v>100</v>
      </c>
      <c r="AA134">
        <v>100</v>
      </c>
      <c r="AB134" s="6">
        <v>10.0025</v>
      </c>
      <c r="AC134" s="6">
        <v>3.6332</v>
      </c>
      <c r="AD134" s="3">
        <f>100-(100*(AB134-AC134)/AB134)</f>
        <v>36.322919270182453</v>
      </c>
      <c r="AE134" s="6">
        <v>10.0595</v>
      </c>
      <c r="AF134" s="6">
        <v>3.8371</v>
      </c>
      <c r="AG134" s="3">
        <f>100-(100*(AE134-AF134)/AE134)</f>
        <v>38.14404294448034</v>
      </c>
      <c r="AH134" s="6">
        <v>10.0793</v>
      </c>
      <c r="AI134" s="6">
        <v>3.7418</v>
      </c>
      <c r="AJ134" s="3">
        <f>100-(100*(AH134-AI134)/AH134)</f>
        <v>37.123609774488308</v>
      </c>
      <c r="AK134" s="6">
        <v>10.125500000000001</v>
      </c>
      <c r="AL134" s="6">
        <v>4.3940000000000001</v>
      </c>
      <c r="AM134" s="3">
        <f>100-(100*(AK134-AL134)/AK134)</f>
        <v>43.395387882079895</v>
      </c>
      <c r="AN134" s="6">
        <v>10.168900000000001</v>
      </c>
      <c r="AO134" s="6">
        <v>4.3684000000000003</v>
      </c>
      <c r="AP134" s="3">
        <f>100-(100*(AN134-AO134)/AN134)</f>
        <v>42.958432082132774</v>
      </c>
      <c r="AQ134" s="6">
        <v>10.2348</v>
      </c>
      <c r="AR134" s="6">
        <v>4.4253999999999998</v>
      </c>
      <c r="AS134" s="3">
        <f>100-(100*(AQ134-AR134)/AQ134)</f>
        <v>43.238754054793446</v>
      </c>
    </row>
    <row r="135" spans="1:55" x14ac:dyDescent="0.25">
      <c r="E135">
        <v>13</v>
      </c>
      <c r="I135" s="12">
        <v>4.5999999999999996</v>
      </c>
      <c r="J135">
        <v>0</v>
      </c>
      <c r="L135">
        <v>0</v>
      </c>
      <c r="T135">
        <f t="shared" si="29"/>
        <v>0</v>
      </c>
      <c r="U135" s="8"/>
      <c r="V135" s="8"/>
      <c r="W135" s="8"/>
      <c r="X135" s="8"/>
      <c r="Y135" s="12">
        <v>4.5999999999999996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55" x14ac:dyDescent="0.25">
      <c r="E136">
        <v>14</v>
      </c>
      <c r="I136" s="12">
        <v>7.1</v>
      </c>
      <c r="J136">
        <v>3</v>
      </c>
      <c r="L136">
        <v>0</v>
      </c>
      <c r="T136">
        <f t="shared" si="29"/>
        <v>0</v>
      </c>
      <c r="U136" s="8"/>
      <c r="V136" s="8"/>
      <c r="W136" s="8"/>
      <c r="X136" s="8"/>
      <c r="Y136" s="12">
        <v>6.6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5" x14ac:dyDescent="0.25">
      <c r="E137">
        <v>15</v>
      </c>
      <c r="I137" s="12">
        <v>4</v>
      </c>
      <c r="J137">
        <v>1</v>
      </c>
      <c r="L137">
        <v>1</v>
      </c>
      <c r="T137">
        <f t="shared" si="29"/>
        <v>0</v>
      </c>
      <c r="U137" s="8"/>
      <c r="V137" s="8"/>
      <c r="W137" s="8"/>
      <c r="X137" s="8"/>
      <c r="Y137" s="12">
        <v>3.98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55" x14ac:dyDescent="0.25">
      <c r="E138">
        <v>16</v>
      </c>
      <c r="F138">
        <v>70</v>
      </c>
      <c r="G138">
        <v>53</v>
      </c>
      <c r="H138">
        <v>10</v>
      </c>
      <c r="I138" s="12">
        <v>1.1000000000000001</v>
      </c>
      <c r="J138">
        <v>0</v>
      </c>
      <c r="K138">
        <v>1</v>
      </c>
      <c r="L138">
        <v>8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f t="shared" si="29"/>
        <v>1</v>
      </c>
      <c r="U138" s="8">
        <v>30</v>
      </c>
      <c r="V138" s="8">
        <v>8</v>
      </c>
      <c r="W138" s="8">
        <v>0</v>
      </c>
      <c r="X138" s="8">
        <v>0</v>
      </c>
      <c r="Y138" s="12">
        <v>1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5" x14ac:dyDescent="0.25">
      <c r="E139">
        <v>17</v>
      </c>
      <c r="F139">
        <v>52</v>
      </c>
      <c r="G139">
        <v>100</v>
      </c>
      <c r="H139">
        <v>19</v>
      </c>
      <c r="I139" s="12">
        <v>2.1</v>
      </c>
      <c r="J139">
        <v>0</v>
      </c>
      <c r="K139">
        <v>7</v>
      </c>
      <c r="L139">
        <v>4</v>
      </c>
      <c r="M139">
        <v>0</v>
      </c>
      <c r="N139">
        <v>7</v>
      </c>
      <c r="O139">
        <v>3</v>
      </c>
      <c r="P139">
        <v>3</v>
      </c>
      <c r="Q139">
        <v>0</v>
      </c>
      <c r="R139">
        <v>0</v>
      </c>
      <c r="S139">
        <v>1</v>
      </c>
      <c r="T139" s="10">
        <f t="shared" si="29"/>
        <v>7</v>
      </c>
      <c r="U139" s="8">
        <v>33.5</v>
      </c>
      <c r="V139" s="8">
        <v>7</v>
      </c>
      <c r="W139" s="8">
        <v>9</v>
      </c>
      <c r="X139" s="8">
        <v>5</v>
      </c>
      <c r="Y139" s="12">
        <v>2.5</v>
      </c>
      <c r="Z139">
        <v>100</v>
      </c>
      <c r="AA139">
        <v>100</v>
      </c>
      <c r="AB139" s="6">
        <v>10.0778</v>
      </c>
      <c r="AC139" s="6"/>
      <c r="AD139" s="3">
        <f>100-(100*(AB139-AC139)/AB139)</f>
        <v>0</v>
      </c>
      <c r="AE139" s="6">
        <v>10.0122</v>
      </c>
      <c r="AF139" s="6">
        <v>4.1619999999999999</v>
      </c>
      <c r="AG139" s="3">
        <f>100-(100*(AE139-AF139)/AE139)</f>
        <v>41.569285471724498</v>
      </c>
      <c r="AH139" s="6">
        <v>10.2219</v>
      </c>
      <c r="AI139" s="6">
        <v>4.0414000000000003</v>
      </c>
      <c r="AJ139" s="3">
        <f>100-(100*(AH139-AI139)/AH139)</f>
        <v>39.536681047554765</v>
      </c>
      <c r="AK139" s="6">
        <v>10.040800000000001</v>
      </c>
      <c r="AL139" s="6">
        <v>3.6859999999999999</v>
      </c>
      <c r="AM139" s="3">
        <f>100-(100*(AK139-AL139)/AK139)</f>
        <v>36.710222293044374</v>
      </c>
      <c r="AN139" s="6">
        <v>10.186299999999999</v>
      </c>
      <c r="AO139" s="6">
        <v>3.8410000000000002</v>
      </c>
      <c r="AP139" s="3">
        <f>100-(100*(AN139-AO139)/AN139)</f>
        <v>37.707509105367023</v>
      </c>
      <c r="AQ139" s="6">
        <v>10.076700000000001</v>
      </c>
      <c r="AR139" s="6">
        <v>3.8022999999999998</v>
      </c>
      <c r="AS139" s="3">
        <f>100-(100*(AQ139-AR139)/AQ139)</f>
        <v>37.733583415205374</v>
      </c>
    </row>
    <row r="140" spans="1:55" x14ac:dyDescent="0.25">
      <c r="E140">
        <v>18</v>
      </c>
      <c r="I140" s="12">
        <v>1.55</v>
      </c>
      <c r="J140">
        <v>3</v>
      </c>
      <c r="L140">
        <v>5</v>
      </c>
      <c r="T140">
        <f t="shared" si="29"/>
        <v>0</v>
      </c>
      <c r="U140" s="8"/>
      <c r="V140" s="8"/>
      <c r="W140" s="8"/>
      <c r="X140" s="8"/>
      <c r="Y140" s="12">
        <v>1.5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5" x14ac:dyDescent="0.25">
      <c r="E141">
        <v>19</v>
      </c>
      <c r="F141">
        <v>80</v>
      </c>
      <c r="G141">
        <v>90</v>
      </c>
      <c r="H141">
        <v>19</v>
      </c>
      <c r="I141" s="12">
        <v>5</v>
      </c>
      <c r="J141">
        <v>0</v>
      </c>
      <c r="K141">
        <v>9</v>
      </c>
      <c r="L141">
        <v>5</v>
      </c>
      <c r="M141">
        <v>0</v>
      </c>
      <c r="N141">
        <v>9</v>
      </c>
      <c r="O141">
        <v>3</v>
      </c>
      <c r="P141">
        <v>6</v>
      </c>
      <c r="Q141">
        <v>0</v>
      </c>
      <c r="R141">
        <v>0</v>
      </c>
      <c r="S141">
        <v>0</v>
      </c>
      <c r="T141">
        <f t="shared" si="29"/>
        <v>9</v>
      </c>
      <c r="U141" s="8">
        <v>34</v>
      </c>
      <c r="V141" s="8">
        <v>7</v>
      </c>
      <c r="W141" s="8">
        <v>19</v>
      </c>
      <c r="X141" s="8">
        <v>5.5</v>
      </c>
      <c r="Y141" s="12">
        <v>4.8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55" x14ac:dyDescent="0.25">
      <c r="E142">
        <v>20</v>
      </c>
      <c r="I142" s="12">
        <v>1.95</v>
      </c>
      <c r="J142">
        <v>0</v>
      </c>
      <c r="L142">
        <v>5</v>
      </c>
      <c r="T142">
        <f t="shared" si="29"/>
        <v>0</v>
      </c>
      <c r="U142" s="8"/>
      <c r="V142" s="8"/>
      <c r="W142" s="8"/>
      <c r="X142" s="8"/>
      <c r="Y142" s="12">
        <v>1.92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5" x14ac:dyDescent="0.25">
      <c r="A143" t="s">
        <v>64</v>
      </c>
      <c r="B143" t="s">
        <v>40</v>
      </c>
      <c r="C143">
        <v>3</v>
      </c>
      <c r="D143">
        <v>3</v>
      </c>
      <c r="E143">
        <v>1</v>
      </c>
      <c r="I143" s="12"/>
      <c r="K143" s="10"/>
      <c r="L143" s="10"/>
      <c r="M143" s="10"/>
      <c r="N143" s="10"/>
      <c r="O143" s="10"/>
      <c r="P143" s="10"/>
      <c r="Q143" s="10"/>
      <c r="R143" s="10"/>
      <c r="S143" s="10"/>
      <c r="T143" s="10">
        <f t="shared" si="29"/>
        <v>0</v>
      </c>
      <c r="U143" s="8"/>
      <c r="V143" s="8"/>
      <c r="W143" s="8"/>
      <c r="X143" s="8"/>
      <c r="Y143" s="12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>
        <v>3000.1</v>
      </c>
      <c r="AU143">
        <v>259.2</v>
      </c>
      <c r="AV143" s="4">
        <f t="shared" ref="AV143" si="30">AT143/(AT143-AU143)</f>
        <v>1.0945674778357473</v>
      </c>
      <c r="AW143">
        <v>3000</v>
      </c>
      <c r="AX143">
        <v>229</v>
      </c>
      <c r="AY143" s="4">
        <f t="shared" ref="AY143" si="31">AW143/(AW143-AX143)</f>
        <v>1.0826416456153014</v>
      </c>
      <c r="AZ143">
        <v>3000.3</v>
      </c>
      <c r="BA143">
        <v>260</v>
      </c>
      <c r="BB143" s="4">
        <f t="shared" ref="BB143" si="32">AZ143/(AZ143-BA143)</f>
        <v>1.0948801226143123</v>
      </c>
      <c r="BC143" s="4">
        <f t="shared" ref="BC143" si="33">(AV143+AY143+BB143)/3</f>
        <v>1.0906964153551204</v>
      </c>
    </row>
    <row r="144" spans="1:55" x14ac:dyDescent="0.25">
      <c r="E144">
        <v>2</v>
      </c>
      <c r="I144" s="12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8"/>
      <c r="V144" s="8"/>
      <c r="W144" s="8"/>
      <c r="X144" s="8"/>
      <c r="Y144" s="12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V144" s="4"/>
      <c r="AY144" s="4"/>
      <c r="BB144" s="4"/>
      <c r="BC144" s="4"/>
    </row>
    <row r="145" spans="5:56" x14ac:dyDescent="0.25">
      <c r="E145">
        <v>3</v>
      </c>
      <c r="I145" s="12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8"/>
      <c r="V145" s="8"/>
      <c r="W145" s="8"/>
      <c r="X145" s="8"/>
      <c r="Y145" s="12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V145" s="4"/>
      <c r="AY145" s="4"/>
      <c r="BB145" s="4"/>
      <c r="BC145" s="4"/>
    </row>
    <row r="146" spans="5:56" x14ac:dyDescent="0.25">
      <c r="E146">
        <v>4</v>
      </c>
      <c r="F146">
        <v>80</v>
      </c>
      <c r="G146">
        <v>110</v>
      </c>
      <c r="H146">
        <v>30</v>
      </c>
      <c r="I146" s="12">
        <v>2.4</v>
      </c>
      <c r="J146">
        <v>0</v>
      </c>
      <c r="K146" s="10">
        <v>6</v>
      </c>
      <c r="L146" s="10">
        <v>3</v>
      </c>
      <c r="M146" s="10">
        <v>0</v>
      </c>
      <c r="N146" s="10">
        <v>4</v>
      </c>
      <c r="O146" s="10">
        <v>0</v>
      </c>
      <c r="P146" s="10">
        <v>0</v>
      </c>
      <c r="Q146" s="10">
        <v>0</v>
      </c>
      <c r="R146" s="10">
        <v>2</v>
      </c>
      <c r="S146" s="10">
        <v>2</v>
      </c>
      <c r="T146" s="10">
        <f t="shared" si="29"/>
        <v>4</v>
      </c>
      <c r="U146" s="8">
        <v>15</v>
      </c>
      <c r="V146" s="8">
        <v>3.6</v>
      </c>
      <c r="W146" s="8">
        <v>9</v>
      </c>
      <c r="X146" s="8">
        <v>5.9</v>
      </c>
      <c r="Y146" s="12">
        <v>2.7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56" x14ac:dyDescent="0.25">
      <c r="E147">
        <v>5</v>
      </c>
      <c r="I147" s="12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8"/>
      <c r="V147" s="8"/>
      <c r="W147" s="8"/>
      <c r="X147" s="8"/>
      <c r="Y147" s="12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5:56" x14ac:dyDescent="0.25">
      <c r="E148">
        <v>6</v>
      </c>
      <c r="F148">
        <v>90</v>
      </c>
      <c r="G148">
        <v>140</v>
      </c>
      <c r="H148">
        <v>20</v>
      </c>
      <c r="I148" s="12">
        <v>5</v>
      </c>
      <c r="J148">
        <v>0</v>
      </c>
      <c r="K148" s="10">
        <v>5</v>
      </c>
      <c r="L148" s="10">
        <v>2</v>
      </c>
      <c r="M148" s="10">
        <v>0</v>
      </c>
      <c r="N148" s="10">
        <v>3</v>
      </c>
      <c r="O148" s="10">
        <v>0</v>
      </c>
      <c r="P148" s="10">
        <v>1</v>
      </c>
      <c r="Q148" s="10">
        <v>0</v>
      </c>
      <c r="R148" s="10">
        <v>1</v>
      </c>
      <c r="S148" s="10">
        <v>1</v>
      </c>
      <c r="T148" s="10">
        <f t="shared" si="29"/>
        <v>3</v>
      </c>
      <c r="U148" s="8">
        <v>84</v>
      </c>
      <c r="V148" s="8">
        <v>9.1999999999999993</v>
      </c>
      <c r="W148" s="8">
        <v>43</v>
      </c>
      <c r="X148" s="8">
        <v>6.4</v>
      </c>
      <c r="Y148" s="12">
        <v>4.2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5:56" x14ac:dyDescent="0.25">
      <c r="E149">
        <v>7</v>
      </c>
      <c r="I149" s="12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8"/>
      <c r="V149" s="8"/>
      <c r="W149" s="8"/>
      <c r="X149" s="8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56" x14ac:dyDescent="0.25">
      <c r="E150">
        <v>8</v>
      </c>
      <c r="I150" s="12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56" x14ac:dyDescent="0.25">
      <c r="E151">
        <v>9</v>
      </c>
      <c r="I151" s="12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8"/>
      <c r="V151" s="8"/>
      <c r="W151" s="8"/>
      <c r="X151" s="8"/>
      <c r="Y151" s="12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5:56" x14ac:dyDescent="0.25">
      <c r="E152">
        <v>10</v>
      </c>
      <c r="F152">
        <v>160</v>
      </c>
      <c r="G152">
        <v>110</v>
      </c>
      <c r="H152">
        <v>20</v>
      </c>
      <c r="I152" s="12">
        <v>7.2</v>
      </c>
      <c r="J152">
        <v>0</v>
      </c>
      <c r="K152" s="10">
        <v>7</v>
      </c>
      <c r="L152" s="10">
        <v>1</v>
      </c>
      <c r="M152" s="10">
        <v>0</v>
      </c>
      <c r="N152" s="10">
        <v>7</v>
      </c>
      <c r="O152" s="10">
        <v>1</v>
      </c>
      <c r="P152" s="10">
        <v>1</v>
      </c>
      <c r="Q152" s="10">
        <v>2</v>
      </c>
      <c r="R152" s="10">
        <v>2</v>
      </c>
      <c r="S152" s="10">
        <v>1</v>
      </c>
      <c r="T152" s="10">
        <f t="shared" si="29"/>
        <v>7</v>
      </c>
      <c r="U152" s="8">
        <v>55</v>
      </c>
      <c r="V152" s="8">
        <v>6.3</v>
      </c>
      <c r="W152" s="8">
        <v>29</v>
      </c>
      <c r="X152" s="8">
        <v>7.1</v>
      </c>
      <c r="Y152" s="12">
        <v>8</v>
      </c>
      <c r="Z152">
        <v>30</v>
      </c>
      <c r="AA152">
        <v>30</v>
      </c>
      <c r="AB152" s="4">
        <v>10.1</v>
      </c>
      <c r="AC152" s="4">
        <v>2.7</v>
      </c>
      <c r="AD152" s="3">
        <f>100-(100*(AB152-AC152)/AB152)</f>
        <v>26.732673267326732</v>
      </c>
      <c r="AE152" s="4">
        <v>10</v>
      </c>
      <c r="AF152" s="4">
        <v>3.8</v>
      </c>
      <c r="AG152" s="3">
        <f>100-(100*(AE152-AF152)/AE152)</f>
        <v>38</v>
      </c>
      <c r="AH152" s="4">
        <v>10.199999999999999</v>
      </c>
      <c r="AI152" s="4">
        <v>4.0999999999999996</v>
      </c>
      <c r="AJ152" s="3">
        <f>100-(100*(AH152-AI152)/AH152)</f>
        <v>40.196078431372548</v>
      </c>
      <c r="AK152" s="4">
        <v>10.1</v>
      </c>
      <c r="AL152" s="4">
        <v>4.2</v>
      </c>
      <c r="AM152" s="3">
        <f>100-(100*(AK152-AL152)/AK152)</f>
        <v>41.584158415841586</v>
      </c>
      <c r="AN152" s="4">
        <v>10</v>
      </c>
      <c r="AO152" s="4">
        <v>3.9</v>
      </c>
      <c r="AP152" s="3">
        <f>100-(100*(AN152-AO152)/AN152)</f>
        <v>39</v>
      </c>
      <c r="AQ152" s="4">
        <v>10</v>
      </c>
      <c r="AR152" s="4">
        <v>4</v>
      </c>
      <c r="AS152" s="3">
        <f>100-(100*(AQ152-AR152)/AQ152)</f>
        <v>40</v>
      </c>
    </row>
    <row r="153" spans="5:56" x14ac:dyDescent="0.25">
      <c r="E153">
        <v>11</v>
      </c>
      <c r="F153">
        <v>200</v>
      </c>
      <c r="G153">
        <v>140</v>
      </c>
      <c r="H153">
        <v>30</v>
      </c>
      <c r="I153" s="12">
        <v>7.2</v>
      </c>
      <c r="J153">
        <v>0</v>
      </c>
      <c r="K153" s="10">
        <v>8</v>
      </c>
      <c r="L153" s="10">
        <v>2</v>
      </c>
      <c r="M153" s="10">
        <v>0</v>
      </c>
      <c r="N153" s="10">
        <v>7</v>
      </c>
      <c r="O153" s="10">
        <v>0</v>
      </c>
      <c r="P153" s="10">
        <v>0</v>
      </c>
      <c r="Q153" s="10">
        <v>0</v>
      </c>
      <c r="R153" s="10">
        <v>3</v>
      </c>
      <c r="S153" s="10">
        <v>4</v>
      </c>
      <c r="T153" s="10">
        <f t="shared" si="29"/>
        <v>7</v>
      </c>
      <c r="U153" s="8">
        <v>61</v>
      </c>
      <c r="V153" s="8">
        <v>7.3</v>
      </c>
      <c r="W153" s="8">
        <v>13</v>
      </c>
      <c r="X153" s="8">
        <v>4.2</v>
      </c>
      <c r="Y153" s="12">
        <v>7.2</v>
      </c>
      <c r="Z153">
        <v>20</v>
      </c>
      <c r="AA153">
        <v>75</v>
      </c>
      <c r="AB153" s="4">
        <v>10.199999999999999</v>
      </c>
      <c r="AC153" s="4">
        <v>3.8</v>
      </c>
      <c r="AD153" s="3">
        <f>100-(100*(AB153-AC153)/AB153)</f>
        <v>37.254901960784309</v>
      </c>
      <c r="AE153" s="4">
        <v>10</v>
      </c>
      <c r="AF153" s="4">
        <v>4.2</v>
      </c>
      <c r="AG153" s="3">
        <f>100-(100*(AE153-AF153)/AE153)</f>
        <v>42</v>
      </c>
      <c r="AH153" s="4">
        <v>10.1</v>
      </c>
      <c r="AI153" s="4">
        <v>3.2</v>
      </c>
      <c r="AJ153" s="3">
        <f>100-(100*(AH153-AI153)/AH153)</f>
        <v>31.683168316831683</v>
      </c>
      <c r="AK153" s="4">
        <v>10.1</v>
      </c>
      <c r="AL153" s="4">
        <v>3.9</v>
      </c>
      <c r="AM153" s="3">
        <f>100-(100*(AK153-AL153)/AK153)</f>
        <v>38.613861386138623</v>
      </c>
      <c r="AN153" s="4">
        <v>10.199999999999999</v>
      </c>
      <c r="AO153" s="4">
        <v>3.9</v>
      </c>
      <c r="AP153" s="3">
        <f>100-(100*(AN153-AO153)/AN153)</f>
        <v>38.235294117647065</v>
      </c>
      <c r="AQ153" s="4">
        <v>10.1</v>
      </c>
      <c r="AR153" s="4">
        <v>3.9</v>
      </c>
      <c r="AS153" s="3">
        <f>100-(100*(AQ153-AR153)/AQ153)</f>
        <v>38.613861386138623</v>
      </c>
    </row>
    <row r="154" spans="5:56" x14ac:dyDescent="0.25">
      <c r="E154">
        <v>12</v>
      </c>
      <c r="F154">
        <v>90</v>
      </c>
      <c r="G154">
        <v>70</v>
      </c>
      <c r="H154">
        <v>25</v>
      </c>
      <c r="I154" s="12">
        <v>2</v>
      </c>
      <c r="J154">
        <v>0</v>
      </c>
      <c r="K154" s="10">
        <v>9</v>
      </c>
      <c r="L154" s="10">
        <v>1</v>
      </c>
      <c r="M154" s="10">
        <v>0</v>
      </c>
      <c r="N154" s="10"/>
      <c r="O154" s="10"/>
      <c r="P154" s="10"/>
      <c r="Q154" s="10"/>
      <c r="R154" s="10"/>
      <c r="S154" s="10"/>
      <c r="T154" s="10">
        <f t="shared" si="29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BD154" t="s">
        <v>66</v>
      </c>
    </row>
    <row r="155" spans="5:56" x14ac:dyDescent="0.25">
      <c r="E155">
        <v>13</v>
      </c>
      <c r="F155">
        <v>120</v>
      </c>
      <c r="G155">
        <v>125</v>
      </c>
      <c r="H155">
        <v>22</v>
      </c>
      <c r="I155" s="12">
        <v>6</v>
      </c>
      <c r="J155">
        <v>1</v>
      </c>
      <c r="K155" s="10">
        <v>7</v>
      </c>
      <c r="L155" s="10">
        <v>0</v>
      </c>
      <c r="M155" s="10">
        <v>0</v>
      </c>
      <c r="N155" s="10">
        <v>6</v>
      </c>
      <c r="O155" s="10">
        <v>1</v>
      </c>
      <c r="P155" s="10">
        <v>0</v>
      </c>
      <c r="Q155" s="10">
        <v>1</v>
      </c>
      <c r="R155" s="10">
        <v>2</v>
      </c>
      <c r="S155" s="10">
        <v>2</v>
      </c>
      <c r="T155" s="10">
        <f t="shared" si="29"/>
        <v>6</v>
      </c>
      <c r="U155" s="8">
        <v>58</v>
      </c>
      <c r="V155" s="8">
        <v>7.9</v>
      </c>
      <c r="W155" s="8">
        <v>7</v>
      </c>
      <c r="X155" s="8">
        <v>6.5</v>
      </c>
      <c r="Y155" s="12">
        <v>6.5</v>
      </c>
      <c r="Z155">
        <v>15</v>
      </c>
      <c r="AA155">
        <v>100</v>
      </c>
      <c r="AB155" s="4">
        <v>10.1</v>
      </c>
      <c r="AC155" s="4">
        <v>2.9</v>
      </c>
      <c r="AD155" s="3">
        <f>100-(100*(AB155-AC155)/AB155)</f>
        <v>28.712871287128721</v>
      </c>
      <c r="AE155" s="4">
        <v>10.199999999999999</v>
      </c>
      <c r="AF155" s="4">
        <v>3.7</v>
      </c>
      <c r="AG155" s="3">
        <f>100-(100*(AE155-AF155)/AE155)</f>
        <v>36.274509803921575</v>
      </c>
      <c r="AH155" s="4">
        <v>10</v>
      </c>
      <c r="AI155" s="4">
        <v>3.5</v>
      </c>
      <c r="AJ155" s="3">
        <f>100-(100*(AH155-AI155)/AH155)</f>
        <v>35</v>
      </c>
      <c r="AK155" s="4">
        <v>10</v>
      </c>
      <c r="AL155" s="4">
        <v>4.3</v>
      </c>
      <c r="AM155" s="3">
        <f>100-(100*(AK155-AL155)/AK155)</f>
        <v>43</v>
      </c>
      <c r="AN155" s="4">
        <v>10.1</v>
      </c>
      <c r="AO155" s="4">
        <v>4.3</v>
      </c>
      <c r="AP155" s="3">
        <f>100-(100*(AN155-AO155)/AN155)</f>
        <v>42.574257425742573</v>
      </c>
      <c r="AQ155" s="4">
        <v>10.1</v>
      </c>
      <c r="AR155" s="4">
        <v>4.2</v>
      </c>
      <c r="AS155" s="3">
        <f>100-(100*(AQ155-AR155)/AQ155)</f>
        <v>41.584158415841586</v>
      </c>
    </row>
    <row r="156" spans="5:56" x14ac:dyDescent="0.25">
      <c r="E156">
        <v>14</v>
      </c>
      <c r="F156">
        <v>80</v>
      </c>
      <c r="G156">
        <v>130</v>
      </c>
      <c r="H156">
        <v>15</v>
      </c>
      <c r="I156" s="12">
        <v>2.6</v>
      </c>
      <c r="J156">
        <v>2</v>
      </c>
      <c r="K156" s="10">
        <v>7</v>
      </c>
      <c r="L156" s="10">
        <v>0</v>
      </c>
      <c r="M156" s="10">
        <v>0</v>
      </c>
      <c r="N156" s="10">
        <v>4</v>
      </c>
      <c r="O156" s="10">
        <v>0</v>
      </c>
      <c r="P156" s="10">
        <v>1</v>
      </c>
      <c r="Q156" s="10">
        <v>1</v>
      </c>
      <c r="R156" s="10">
        <v>1</v>
      </c>
      <c r="S156" s="10">
        <v>1</v>
      </c>
      <c r="T156" s="10">
        <f t="shared" si="29"/>
        <v>4</v>
      </c>
      <c r="U156" s="8">
        <v>43</v>
      </c>
      <c r="V156" s="8">
        <v>6.1</v>
      </c>
      <c r="W156" s="8">
        <v>12</v>
      </c>
      <c r="X156" s="8">
        <v>5.4</v>
      </c>
      <c r="Y156" s="12">
        <v>3</v>
      </c>
      <c r="Z156">
        <v>30</v>
      </c>
      <c r="AA156">
        <v>50</v>
      </c>
      <c r="AB156" s="4">
        <v>10.1</v>
      </c>
      <c r="AC156" s="4">
        <v>4</v>
      </c>
      <c r="AD156" s="3">
        <f>100-(100*(AB156-AC156)/AB156)</f>
        <v>39.603960396039604</v>
      </c>
      <c r="AE156" s="4">
        <v>10.199999999999999</v>
      </c>
      <c r="AF156" s="4">
        <v>4.4000000000000004</v>
      </c>
      <c r="AG156" s="3">
        <f>100-(100*(AE156-AF156)/AE156)</f>
        <v>43.137254901960794</v>
      </c>
      <c r="AH156" s="4">
        <v>10</v>
      </c>
      <c r="AI156" s="4">
        <v>3.9</v>
      </c>
      <c r="AJ156" s="3">
        <f>100-(100*(AH156-AI156)/AH156)</f>
        <v>39</v>
      </c>
      <c r="AK156" s="4">
        <v>10.199999999999999</v>
      </c>
      <c r="AL156" s="4">
        <v>4.3</v>
      </c>
      <c r="AM156" s="3">
        <f>100-(100*(AK156-AL156)/AK156)</f>
        <v>42.156862745098039</v>
      </c>
      <c r="AN156" s="4">
        <v>10.199999999999999</v>
      </c>
      <c r="AO156" s="4">
        <v>4.3</v>
      </c>
      <c r="AP156" s="3">
        <f>100-(100*(AN156-AO156)/AN156)</f>
        <v>42.156862745098039</v>
      </c>
      <c r="AQ156" s="4">
        <v>10</v>
      </c>
      <c r="AR156" s="4">
        <v>4.2</v>
      </c>
      <c r="AS156" s="3">
        <f>100-(100*(AQ156-AR156)/AQ156)</f>
        <v>42</v>
      </c>
    </row>
    <row r="157" spans="5:56" x14ac:dyDescent="0.25">
      <c r="E157">
        <v>15</v>
      </c>
      <c r="I157" s="12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8"/>
      <c r="V157" s="8"/>
      <c r="W157" s="8"/>
      <c r="X157" s="8"/>
      <c r="Y157" s="12"/>
      <c r="AB157" s="4"/>
      <c r="AC157" s="4"/>
      <c r="AD157" s="3"/>
      <c r="AE157" s="4"/>
      <c r="AF157" s="4"/>
      <c r="AG157" s="3"/>
      <c r="AH157" s="4"/>
      <c r="AI157" s="4"/>
      <c r="AJ157" s="3"/>
      <c r="AK157" s="4"/>
      <c r="AL157" s="4"/>
      <c r="AM157" s="3"/>
      <c r="AN157" s="4"/>
      <c r="AO157" s="4"/>
      <c r="AP157" s="3"/>
      <c r="AQ157" s="4"/>
      <c r="AR157" s="4"/>
      <c r="AS157" s="3"/>
    </row>
    <row r="158" spans="5:56" x14ac:dyDescent="0.25">
      <c r="E158">
        <v>16</v>
      </c>
      <c r="I158" s="12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8"/>
      <c r="V158" s="8"/>
      <c r="W158" s="8"/>
      <c r="X158" s="8"/>
      <c r="Y158" s="12"/>
      <c r="AB158" s="4"/>
      <c r="AC158" s="4"/>
      <c r="AD158" s="3"/>
      <c r="AE158" s="4"/>
      <c r="AF158" s="4"/>
      <c r="AG158" s="3"/>
      <c r="AH158" s="4"/>
      <c r="AI158" s="4"/>
      <c r="AJ158" s="3"/>
      <c r="AK158" s="4"/>
      <c r="AL158" s="4"/>
      <c r="AM158" s="3"/>
      <c r="AN158" s="4"/>
      <c r="AO158" s="4"/>
      <c r="AP158" s="3"/>
      <c r="AQ158" s="4"/>
      <c r="AR158" s="4"/>
      <c r="AS158" s="3"/>
    </row>
    <row r="159" spans="5:56" x14ac:dyDescent="0.25">
      <c r="E159">
        <v>17</v>
      </c>
      <c r="I159" s="12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8"/>
      <c r="V159" s="8"/>
      <c r="W159" s="8"/>
      <c r="X159" s="8"/>
      <c r="Y159" s="12"/>
      <c r="AB159" s="4"/>
      <c r="AC159" s="4"/>
      <c r="AD159" s="3"/>
      <c r="AE159" s="4"/>
      <c r="AF159" s="4"/>
      <c r="AG159" s="3"/>
      <c r="AH159" s="4"/>
      <c r="AI159" s="4"/>
      <c r="AJ159" s="3"/>
      <c r="AK159" s="4"/>
      <c r="AL159" s="4"/>
      <c r="AM159" s="3"/>
      <c r="AN159" s="4"/>
      <c r="AO159" s="4"/>
      <c r="AP159" s="3"/>
      <c r="AQ159" s="4"/>
      <c r="AR159" s="4"/>
      <c r="AS159" s="3"/>
    </row>
    <row r="160" spans="5:56" x14ac:dyDescent="0.25">
      <c r="E160">
        <v>18</v>
      </c>
      <c r="F160">
        <v>120</v>
      </c>
      <c r="G160">
        <v>110</v>
      </c>
      <c r="H160">
        <v>25</v>
      </c>
      <c r="I160" s="12">
        <v>1.2</v>
      </c>
      <c r="J160">
        <v>0</v>
      </c>
      <c r="K160" s="10">
        <v>6</v>
      </c>
      <c r="L160" s="10">
        <v>3</v>
      </c>
      <c r="M160" s="10">
        <v>0</v>
      </c>
      <c r="N160" s="10">
        <v>4</v>
      </c>
      <c r="O160" s="10">
        <v>0</v>
      </c>
      <c r="P160" s="10">
        <v>0</v>
      </c>
      <c r="Q160" s="10">
        <v>0</v>
      </c>
      <c r="R160" s="10">
        <v>2</v>
      </c>
      <c r="S160" s="10">
        <v>2</v>
      </c>
      <c r="T160" s="10">
        <f t="shared" si="29"/>
        <v>4</v>
      </c>
      <c r="U160" s="8">
        <v>16</v>
      </c>
      <c r="V160" s="8">
        <v>4.5999999999999996</v>
      </c>
      <c r="W160" s="8">
        <v>12</v>
      </c>
      <c r="X160" s="8">
        <v>5.2</v>
      </c>
      <c r="Y160" s="12">
        <v>1.6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5" x14ac:dyDescent="0.25">
      <c r="E161">
        <v>19</v>
      </c>
      <c r="F161">
        <v>70</v>
      </c>
      <c r="G161">
        <v>60</v>
      </c>
      <c r="H161">
        <v>15</v>
      </c>
      <c r="I161" s="12">
        <v>2</v>
      </c>
      <c r="J161">
        <v>0</v>
      </c>
      <c r="K161" s="10">
        <v>2</v>
      </c>
      <c r="L161" s="10">
        <v>2</v>
      </c>
      <c r="M161" s="10">
        <v>0</v>
      </c>
      <c r="N161" s="10">
        <v>2</v>
      </c>
      <c r="O161" s="10">
        <v>0</v>
      </c>
      <c r="P161" s="10">
        <v>0</v>
      </c>
      <c r="Q161" s="10">
        <v>0</v>
      </c>
      <c r="R161" s="10">
        <v>2</v>
      </c>
      <c r="S161" s="10">
        <v>0</v>
      </c>
      <c r="T161" s="10">
        <f t="shared" si="29"/>
        <v>2</v>
      </c>
      <c r="U161" s="8">
        <v>46</v>
      </c>
      <c r="V161" s="8">
        <v>7.5</v>
      </c>
      <c r="W161" s="8">
        <v>29</v>
      </c>
      <c r="X161" s="8">
        <v>7.4</v>
      </c>
      <c r="Y161" s="12">
        <v>2.5</v>
      </c>
      <c r="Z161">
        <v>40</v>
      </c>
      <c r="AA161">
        <v>40</v>
      </c>
      <c r="AB161" s="4">
        <v>10.1</v>
      </c>
      <c r="AC161" s="4">
        <v>4.0999999999999996</v>
      </c>
      <c r="AD161" s="3">
        <f>100-(100*(AB161-AC161)/AB161)</f>
        <v>40.594059405940591</v>
      </c>
      <c r="AE161" s="4">
        <v>10.199999999999999</v>
      </c>
      <c r="AF161" s="4">
        <v>3.8</v>
      </c>
      <c r="AG161" s="3">
        <f>100-(100*(AE161-AF161)/AE161)</f>
        <v>37.254901960784309</v>
      </c>
      <c r="AH161" s="4">
        <v>10</v>
      </c>
      <c r="AI161" s="4">
        <v>3.7</v>
      </c>
      <c r="AJ161" s="3">
        <f>100-(100*(AH161-AI161)/AH161)</f>
        <v>37</v>
      </c>
      <c r="AK161" s="4">
        <v>10</v>
      </c>
      <c r="AL161" s="4">
        <v>4.3</v>
      </c>
      <c r="AM161" s="3">
        <f>100-(100*(AK161-AL161)/AK161)</f>
        <v>43</v>
      </c>
      <c r="AN161" s="4">
        <v>10</v>
      </c>
      <c r="AO161" s="4">
        <v>4.4000000000000004</v>
      </c>
      <c r="AP161" s="3">
        <f>100-(100*(AN161-AO161)/AN161)</f>
        <v>44</v>
      </c>
      <c r="AQ161" s="4">
        <v>10</v>
      </c>
      <c r="AR161" s="4">
        <v>4</v>
      </c>
      <c r="AS161" s="3">
        <f>100-(100*(AQ161-AR161)/AQ161)</f>
        <v>40</v>
      </c>
    </row>
    <row r="162" spans="1:55" x14ac:dyDescent="0.25">
      <c r="E162">
        <v>20</v>
      </c>
      <c r="F162">
        <v>140</v>
      </c>
      <c r="G162">
        <v>90</v>
      </c>
      <c r="H162">
        <v>20</v>
      </c>
      <c r="I162" s="12">
        <v>1</v>
      </c>
      <c r="J162">
        <v>1</v>
      </c>
      <c r="K162" s="10">
        <v>5</v>
      </c>
      <c r="L162" s="10">
        <v>1</v>
      </c>
      <c r="M162" s="10">
        <v>0</v>
      </c>
      <c r="N162" s="10">
        <v>5</v>
      </c>
      <c r="O162" s="10">
        <v>2</v>
      </c>
      <c r="P162" s="10">
        <v>0</v>
      </c>
      <c r="Q162" s="10">
        <v>0</v>
      </c>
      <c r="R162" s="10">
        <v>0</v>
      </c>
      <c r="S162" s="10">
        <v>3</v>
      </c>
      <c r="T162" s="10">
        <f t="shared" si="29"/>
        <v>5</v>
      </c>
      <c r="U162" s="8">
        <v>13</v>
      </c>
      <c r="V162" s="8">
        <v>3.2</v>
      </c>
      <c r="W162" s="8">
        <v>9</v>
      </c>
      <c r="X162" s="8">
        <v>4.5</v>
      </c>
      <c r="Y162" s="12">
        <v>0.5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t="s">
        <v>17</v>
      </c>
      <c r="B163" t="s">
        <v>56</v>
      </c>
      <c r="C163">
        <v>3</v>
      </c>
      <c r="D163">
        <v>1</v>
      </c>
      <c r="E163">
        <v>1</v>
      </c>
      <c r="F163">
        <v>60</v>
      </c>
      <c r="G163">
        <v>100</v>
      </c>
      <c r="H163">
        <v>14</v>
      </c>
      <c r="I163" s="12">
        <v>2.97</v>
      </c>
      <c r="J163">
        <v>0</v>
      </c>
      <c r="K163">
        <v>15</v>
      </c>
      <c r="L163">
        <v>1</v>
      </c>
      <c r="M163">
        <v>0</v>
      </c>
      <c r="N163">
        <v>15</v>
      </c>
      <c r="O163">
        <v>9</v>
      </c>
      <c r="P163">
        <v>2</v>
      </c>
      <c r="Q163">
        <v>0</v>
      </c>
      <c r="R163">
        <v>4</v>
      </c>
      <c r="S163">
        <v>0</v>
      </c>
      <c r="T163">
        <f t="shared" si="29"/>
        <v>15</v>
      </c>
      <c r="U163" s="8">
        <v>34</v>
      </c>
      <c r="V163" s="8">
        <v>4.5999999999999996</v>
      </c>
      <c r="W163" s="8">
        <v>12</v>
      </c>
      <c r="X163" s="8">
        <v>2.7</v>
      </c>
      <c r="Y163" s="12">
        <v>2.85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8">
        <v>3000.4</v>
      </c>
      <c r="AU163" s="8">
        <v>310</v>
      </c>
      <c r="AV163" s="4">
        <f t="shared" ref="AV163" si="34">AT163/(AT163-AU163)</f>
        <v>1.115224501932798</v>
      </c>
      <c r="AW163" s="8">
        <v>3000</v>
      </c>
      <c r="AX163" s="8">
        <v>304</v>
      </c>
      <c r="AY163" s="4">
        <f t="shared" ref="AY163" si="35">AW163/(AW163-AX163)</f>
        <v>1.1127596439169138</v>
      </c>
      <c r="AZ163" s="8">
        <v>3000</v>
      </c>
      <c r="BA163" s="8">
        <v>312.89999999999998</v>
      </c>
      <c r="BB163" s="4">
        <f t="shared" ref="BB163" si="36">AZ163/(AZ163-BA163)</f>
        <v>1.1164452383610584</v>
      </c>
      <c r="BC163" s="4">
        <f t="shared" ref="BC163" si="37">(AV163+AY163+BB163)/3</f>
        <v>1.1148097947369235</v>
      </c>
    </row>
    <row r="164" spans="1:55" x14ac:dyDescent="0.25">
      <c r="E164">
        <v>2</v>
      </c>
      <c r="I164" s="12">
        <v>3.8</v>
      </c>
      <c r="J164">
        <v>0</v>
      </c>
      <c r="L164">
        <v>0</v>
      </c>
      <c r="T164">
        <f t="shared" si="29"/>
        <v>0</v>
      </c>
      <c r="U164" s="8"/>
      <c r="V164" s="8"/>
      <c r="W164" s="8"/>
      <c r="X164" s="8"/>
      <c r="Y164" s="12">
        <v>3.5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2">
        <v>3.6</v>
      </c>
      <c r="J165">
        <v>0</v>
      </c>
      <c r="L165">
        <v>0</v>
      </c>
      <c r="T165">
        <f t="shared" si="29"/>
        <v>0</v>
      </c>
      <c r="U165" s="8"/>
      <c r="V165" s="8"/>
      <c r="W165" s="8"/>
      <c r="X165" s="8"/>
      <c r="Y165" s="12">
        <v>3.4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F166">
        <v>100</v>
      </c>
      <c r="G166">
        <v>108</v>
      </c>
      <c r="H166">
        <v>22</v>
      </c>
      <c r="I166" s="12">
        <v>5.2</v>
      </c>
      <c r="J166">
        <v>0</v>
      </c>
      <c r="K166">
        <v>13</v>
      </c>
      <c r="L166">
        <v>0</v>
      </c>
      <c r="M166">
        <v>0</v>
      </c>
      <c r="N166">
        <v>11</v>
      </c>
      <c r="O166">
        <v>5</v>
      </c>
      <c r="P166">
        <v>2</v>
      </c>
      <c r="Q166">
        <v>3</v>
      </c>
      <c r="R166">
        <v>1</v>
      </c>
      <c r="S166">
        <v>0</v>
      </c>
      <c r="T166">
        <f t="shared" si="29"/>
        <v>11</v>
      </c>
      <c r="U166" s="8">
        <v>39</v>
      </c>
      <c r="V166" s="8">
        <v>7.4</v>
      </c>
      <c r="W166" s="8">
        <v>6</v>
      </c>
      <c r="X166" s="8">
        <v>4.9000000000000004</v>
      </c>
      <c r="Y166" s="12">
        <v>4.95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55" x14ac:dyDescent="0.25">
      <c r="E167">
        <v>5</v>
      </c>
      <c r="I167" s="12">
        <v>2.7</v>
      </c>
      <c r="J167">
        <v>0</v>
      </c>
      <c r="L167">
        <v>0</v>
      </c>
      <c r="T167">
        <f t="shared" si="29"/>
        <v>0</v>
      </c>
      <c r="U167" s="8"/>
      <c r="V167" s="8"/>
      <c r="W167" s="8"/>
      <c r="X167" s="8"/>
      <c r="Y167" s="12">
        <v>2.65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55" x14ac:dyDescent="0.25">
      <c r="E168">
        <v>6</v>
      </c>
      <c r="I168" s="12">
        <v>2.62</v>
      </c>
      <c r="J168">
        <v>0</v>
      </c>
      <c r="L168">
        <v>0</v>
      </c>
      <c r="T168">
        <f t="shared" si="29"/>
        <v>0</v>
      </c>
      <c r="U168" s="8"/>
      <c r="V168" s="8"/>
      <c r="W168" s="8"/>
      <c r="X168" s="8"/>
      <c r="Y168" s="12">
        <v>2.5499999999999998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55" x14ac:dyDescent="0.25">
      <c r="E169">
        <v>7</v>
      </c>
      <c r="F169">
        <v>99</v>
      </c>
      <c r="G169">
        <v>84</v>
      </c>
      <c r="H169">
        <v>22</v>
      </c>
      <c r="I169" s="12">
        <v>4.1500000000000004</v>
      </c>
      <c r="J169">
        <v>0</v>
      </c>
      <c r="K169">
        <v>16</v>
      </c>
      <c r="L169">
        <v>0</v>
      </c>
      <c r="M169">
        <v>0</v>
      </c>
      <c r="N169">
        <v>16</v>
      </c>
      <c r="O169">
        <v>7</v>
      </c>
      <c r="P169">
        <v>3</v>
      </c>
      <c r="Q169">
        <v>4</v>
      </c>
      <c r="R169">
        <v>2</v>
      </c>
      <c r="S169">
        <v>0</v>
      </c>
      <c r="T169">
        <f t="shared" si="29"/>
        <v>16</v>
      </c>
      <c r="U169" s="8">
        <v>29</v>
      </c>
      <c r="V169" s="8">
        <v>5.4</v>
      </c>
      <c r="W169" s="8">
        <v>7</v>
      </c>
      <c r="X169" s="8">
        <v>4.5999999999999996</v>
      </c>
      <c r="Y169" s="12">
        <v>4.05</v>
      </c>
      <c r="Z169">
        <v>40</v>
      </c>
      <c r="AA169">
        <v>30</v>
      </c>
      <c r="AB169" s="5">
        <v>10.000400000000001</v>
      </c>
      <c r="AC169" s="5">
        <v>4.1569000000000003</v>
      </c>
      <c r="AD169" s="3">
        <f>100-(100*(AB169-AC169)/AB169)</f>
        <v>41.567337306507746</v>
      </c>
      <c r="AE169" s="5">
        <v>10.0463</v>
      </c>
      <c r="AF169" s="5">
        <v>4.1825999999999999</v>
      </c>
      <c r="AG169" s="3">
        <f>100-(100*(AE169-AF169)/AE169)</f>
        <v>41.633238107561994</v>
      </c>
      <c r="AH169" s="5">
        <v>10.0337</v>
      </c>
      <c r="AI169" s="5">
        <v>4.3493000000000004</v>
      </c>
      <c r="AJ169" s="3">
        <f>100-(100*(AH169-AI169)/AH169)</f>
        <v>43.346920876645704</v>
      </c>
      <c r="AK169" s="5">
        <v>10.0434</v>
      </c>
      <c r="AL169" s="5">
        <v>4.4543999999999997</v>
      </c>
      <c r="AM169" s="3">
        <f>100-(100*(AK169-AL169)/AK169)</f>
        <v>44.35151442738514</v>
      </c>
      <c r="AN169" s="5">
        <v>10.135</v>
      </c>
      <c r="AO169" s="5">
        <v>4.2994000000000003</v>
      </c>
      <c r="AP169" s="3">
        <f>100-(100*(AN169-AO169)/AN169)</f>
        <v>42.42131228416379</v>
      </c>
      <c r="AQ169" s="5">
        <v>10.064299999999999</v>
      </c>
      <c r="AR169" s="5">
        <v>4.4428999999999998</v>
      </c>
      <c r="AS169" s="3">
        <f>100-(100*(AQ169-AR169)/AQ169)</f>
        <v>44.145146706676073</v>
      </c>
    </row>
    <row r="170" spans="1:55" x14ac:dyDescent="0.25">
      <c r="E170">
        <v>8</v>
      </c>
      <c r="I170" s="12">
        <v>3.18</v>
      </c>
      <c r="J170">
        <v>0</v>
      </c>
      <c r="L170">
        <v>0</v>
      </c>
      <c r="T170">
        <f t="shared" si="29"/>
        <v>0</v>
      </c>
      <c r="U170" s="8"/>
      <c r="V170" s="8"/>
      <c r="W170" s="8"/>
      <c r="X170" s="8"/>
      <c r="Y170" s="12">
        <v>3.08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55" x14ac:dyDescent="0.25">
      <c r="E171">
        <v>9</v>
      </c>
      <c r="F171">
        <v>90</v>
      </c>
      <c r="G171">
        <v>96</v>
      </c>
      <c r="H171">
        <v>20</v>
      </c>
      <c r="I171" s="12">
        <v>7.3</v>
      </c>
      <c r="J171">
        <v>0</v>
      </c>
      <c r="K171">
        <v>20</v>
      </c>
      <c r="L171">
        <v>1</v>
      </c>
      <c r="M171">
        <v>0</v>
      </c>
      <c r="N171">
        <v>18</v>
      </c>
      <c r="O171">
        <v>7</v>
      </c>
      <c r="P171">
        <v>8</v>
      </c>
      <c r="Q171">
        <v>2</v>
      </c>
      <c r="R171">
        <v>0</v>
      </c>
      <c r="S171">
        <v>1</v>
      </c>
      <c r="T171">
        <f t="shared" si="29"/>
        <v>18</v>
      </c>
      <c r="U171" s="8">
        <v>36</v>
      </c>
      <c r="V171" s="8">
        <v>5.9</v>
      </c>
      <c r="W171" s="8">
        <v>6</v>
      </c>
      <c r="X171" s="8">
        <v>4.0999999999999996</v>
      </c>
      <c r="Y171" s="12">
        <v>7.2249999999999996</v>
      </c>
      <c r="Z171">
        <v>40</v>
      </c>
      <c r="AA171">
        <v>20</v>
      </c>
      <c r="AB171" s="5">
        <v>10.0251</v>
      </c>
      <c r="AC171" s="5">
        <v>4.1760000000000002</v>
      </c>
      <c r="AD171" s="3">
        <f>100-(100*(AB171-AC171)/AB171)</f>
        <v>41.655444833467996</v>
      </c>
      <c r="AE171" s="5">
        <v>10.106999999999999</v>
      </c>
      <c r="AF171" s="5">
        <v>3.891</v>
      </c>
      <c r="AG171" s="3">
        <f>100-(100*(AE171-AF171)/AE171)</f>
        <v>38.498070644108047</v>
      </c>
      <c r="AH171" s="5">
        <v>10.1774</v>
      </c>
      <c r="AI171" s="5">
        <v>3.6215000000000002</v>
      </c>
      <c r="AJ171" s="3">
        <f>100-(100*(AH171-AI171)/AH171)</f>
        <v>35.583744374791209</v>
      </c>
      <c r="AK171" s="5">
        <v>10.087300000000001</v>
      </c>
      <c r="AL171" s="5">
        <v>4.0328999999999997</v>
      </c>
      <c r="AM171" s="3">
        <f>100-(100*(AK171-AL171)/AK171)</f>
        <v>39.979974819822942</v>
      </c>
      <c r="AN171" s="5">
        <v>10.0573</v>
      </c>
      <c r="AO171" s="5">
        <v>4.1653000000000002</v>
      </c>
      <c r="AP171" s="3">
        <f>100-(100*(AN171-AO171)/AN171)</f>
        <v>41.41568810714606</v>
      </c>
      <c r="AQ171" s="5">
        <v>10.345499999999999</v>
      </c>
      <c r="AR171" s="5">
        <v>4.2901999999999996</v>
      </c>
      <c r="AS171" s="3">
        <f>100-(100*(AQ171-AR171)/AQ171)</f>
        <v>41.4692378328742</v>
      </c>
    </row>
    <row r="172" spans="1:55" x14ac:dyDescent="0.25">
      <c r="E172">
        <v>10</v>
      </c>
      <c r="F172">
        <v>77</v>
      </c>
      <c r="G172">
        <v>92</v>
      </c>
      <c r="H172">
        <v>15</v>
      </c>
      <c r="I172" s="12">
        <v>4</v>
      </c>
      <c r="J172">
        <v>0</v>
      </c>
      <c r="K172">
        <v>13</v>
      </c>
      <c r="L172">
        <v>0</v>
      </c>
      <c r="M172">
        <v>0</v>
      </c>
      <c r="N172">
        <v>10</v>
      </c>
      <c r="O172">
        <v>6</v>
      </c>
      <c r="P172">
        <v>1</v>
      </c>
      <c r="Q172">
        <v>1</v>
      </c>
      <c r="R172">
        <v>1</v>
      </c>
      <c r="S172">
        <v>1</v>
      </c>
      <c r="T172">
        <f t="shared" si="29"/>
        <v>10</v>
      </c>
      <c r="U172" s="8">
        <v>45</v>
      </c>
      <c r="V172" s="8">
        <v>6.9</v>
      </c>
      <c r="W172" s="8">
        <v>7.5</v>
      </c>
      <c r="X172" s="8">
        <v>3.8</v>
      </c>
      <c r="Y172" s="12">
        <v>3.7250000000000001</v>
      </c>
      <c r="Z172">
        <v>20</v>
      </c>
      <c r="AA172">
        <v>50</v>
      </c>
      <c r="AB172" s="5">
        <v>10.178000000000001</v>
      </c>
      <c r="AC172" s="5">
        <v>4.2610000000000001</v>
      </c>
      <c r="AD172" s="3">
        <f>100-(100*(AB172-AC172)/AB172)</f>
        <v>41.86480644527412</v>
      </c>
      <c r="AE172" s="5">
        <v>10.041</v>
      </c>
      <c r="AF172" s="5">
        <v>3.5451000000000001</v>
      </c>
      <c r="AG172" s="3">
        <f>100-(100*(AE172-AF172)/AE172)</f>
        <v>35.306244397968328</v>
      </c>
      <c r="AH172" s="5">
        <v>10.0617</v>
      </c>
      <c r="AI172" s="5">
        <v>3.4174000000000002</v>
      </c>
      <c r="AJ172" s="3">
        <f>100-(100*(AH172-AI172)/AH172)</f>
        <v>33.964439408847412</v>
      </c>
      <c r="AK172" s="5">
        <v>10.1022</v>
      </c>
      <c r="AL172" s="5">
        <v>4.4043999999999999</v>
      </c>
      <c r="AM172" s="3">
        <f>100-(100*(AK172-AL172)/AK172)</f>
        <v>43.598424105640355</v>
      </c>
      <c r="AN172" s="5">
        <v>10.055999999999999</v>
      </c>
      <c r="AO172" s="5">
        <v>4.3373999999999997</v>
      </c>
      <c r="AP172" s="3">
        <f>100-(100*(AN172-AO172)/AN172)</f>
        <v>43.132458233890219</v>
      </c>
      <c r="AQ172" s="5">
        <v>10.231</v>
      </c>
      <c r="AR172" s="5">
        <v>4.4462000000000002</v>
      </c>
      <c r="AS172" s="3">
        <f>100-(100*(AQ172-AR172)/AQ172)</f>
        <v>43.458117486071743</v>
      </c>
    </row>
    <row r="173" spans="1:55" x14ac:dyDescent="0.25">
      <c r="E173">
        <v>11</v>
      </c>
      <c r="I173" s="12">
        <v>7.2</v>
      </c>
      <c r="J173">
        <v>0</v>
      </c>
      <c r="L173">
        <v>0</v>
      </c>
      <c r="T173">
        <f t="shared" si="29"/>
        <v>0</v>
      </c>
      <c r="U173" s="8"/>
      <c r="V173" s="8"/>
      <c r="W173" s="8"/>
      <c r="X173" s="8"/>
      <c r="Y173" s="12">
        <v>6.9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2">
        <v>3.95</v>
      </c>
      <c r="J174">
        <v>0</v>
      </c>
      <c r="L174">
        <v>1</v>
      </c>
      <c r="T174">
        <f t="shared" si="29"/>
        <v>0</v>
      </c>
      <c r="U174" s="8"/>
      <c r="V174" s="8"/>
      <c r="W174" s="8"/>
      <c r="X174" s="8"/>
      <c r="Y174" s="12">
        <v>3.75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I175" s="12">
        <v>5.6</v>
      </c>
      <c r="J175">
        <v>0</v>
      </c>
      <c r="L175">
        <v>0</v>
      </c>
      <c r="T175">
        <f t="shared" si="29"/>
        <v>0</v>
      </c>
      <c r="U175" s="8"/>
      <c r="V175" s="8"/>
      <c r="W175" s="8"/>
      <c r="X175" s="8"/>
      <c r="Y175" s="12">
        <v>5.5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55" x14ac:dyDescent="0.25">
      <c r="E176">
        <v>14</v>
      </c>
      <c r="F176">
        <v>76</v>
      </c>
      <c r="G176">
        <v>76</v>
      </c>
      <c r="H176">
        <v>26</v>
      </c>
      <c r="I176" s="12">
        <v>4.0999999999999996</v>
      </c>
      <c r="J176">
        <v>0</v>
      </c>
      <c r="K176">
        <v>12</v>
      </c>
      <c r="L176">
        <v>0</v>
      </c>
      <c r="M176">
        <v>0</v>
      </c>
      <c r="N176">
        <v>10</v>
      </c>
      <c r="O176">
        <v>6</v>
      </c>
      <c r="P176">
        <v>1</v>
      </c>
      <c r="Q176">
        <v>1</v>
      </c>
      <c r="R176">
        <v>2</v>
      </c>
      <c r="S176">
        <v>0</v>
      </c>
      <c r="T176">
        <f t="shared" si="29"/>
        <v>10</v>
      </c>
      <c r="U176" s="8">
        <v>38</v>
      </c>
      <c r="V176" s="8">
        <v>8.4</v>
      </c>
      <c r="W176" s="8">
        <v>9.5</v>
      </c>
      <c r="X176" s="8">
        <v>3.1</v>
      </c>
      <c r="Y176" s="12">
        <v>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55" x14ac:dyDescent="0.25">
      <c r="E177">
        <v>15</v>
      </c>
      <c r="F177">
        <v>65</v>
      </c>
      <c r="G177">
        <v>136</v>
      </c>
      <c r="H177">
        <v>25</v>
      </c>
      <c r="I177" s="12">
        <v>5.2</v>
      </c>
      <c r="J177">
        <v>0</v>
      </c>
      <c r="K177">
        <v>16</v>
      </c>
      <c r="L177">
        <v>0</v>
      </c>
      <c r="M177">
        <v>0</v>
      </c>
      <c r="N177">
        <v>13</v>
      </c>
      <c r="O177">
        <v>6</v>
      </c>
      <c r="P177">
        <v>0</v>
      </c>
      <c r="Q177">
        <v>2</v>
      </c>
      <c r="R177">
        <v>3</v>
      </c>
      <c r="S177">
        <v>2</v>
      </c>
      <c r="T177">
        <f t="shared" si="29"/>
        <v>13</v>
      </c>
      <c r="U177" s="8">
        <v>29</v>
      </c>
      <c r="V177" s="8">
        <v>6.3</v>
      </c>
      <c r="W177" s="8">
        <v>5.5</v>
      </c>
      <c r="X177" s="8">
        <v>4.7</v>
      </c>
      <c r="Y177" s="12">
        <v>5.05</v>
      </c>
      <c r="Z177">
        <v>30</v>
      </c>
      <c r="AA177">
        <v>20</v>
      </c>
      <c r="AB177" s="5">
        <v>10.094799999999999</v>
      </c>
      <c r="AC177" s="5">
        <v>3.782</v>
      </c>
      <c r="AD177" s="3">
        <f>100-(100*(AB177-AC177)/AB177)</f>
        <v>37.464833379561753</v>
      </c>
      <c r="AE177" s="5">
        <v>10.1043</v>
      </c>
      <c r="AF177" s="5">
        <v>3.9146000000000001</v>
      </c>
      <c r="AG177" s="3">
        <f>100-(100*(AE177-AF177)/AE177)</f>
        <v>38.741921756084039</v>
      </c>
      <c r="AH177" s="5">
        <v>10.1271</v>
      </c>
      <c r="AI177" s="5">
        <v>3.6745999999999999</v>
      </c>
      <c r="AJ177" s="3">
        <f>100-(100*(AH177-AI177)/AH177)</f>
        <v>36.28481993858064</v>
      </c>
      <c r="AK177" s="5">
        <v>10.070399999999999</v>
      </c>
      <c r="AL177" s="5">
        <v>4.2350000000000003</v>
      </c>
      <c r="AM177" s="3">
        <f>100-(100*(AK177-AL177)/AK177)</f>
        <v>42.053940260565632</v>
      </c>
      <c r="AN177" s="5">
        <v>10.089399999999999</v>
      </c>
      <c r="AO177" s="5">
        <v>4.2624000000000004</v>
      </c>
      <c r="AP177" s="3">
        <f>100-(100*(AN177-AO177)/AN177)</f>
        <v>42.246317917814743</v>
      </c>
      <c r="AQ177" s="5">
        <v>10.0549</v>
      </c>
      <c r="AR177" s="5">
        <v>4.133</v>
      </c>
      <c r="AS177" s="3">
        <f>100-(100*(AQ177-AR177)/AQ177)</f>
        <v>41.104337188833313</v>
      </c>
    </row>
    <row r="178" spans="1:55" x14ac:dyDescent="0.25">
      <c r="E178">
        <v>16</v>
      </c>
      <c r="I178" s="12">
        <v>3.9</v>
      </c>
      <c r="J178">
        <v>0</v>
      </c>
      <c r="L178">
        <v>2</v>
      </c>
      <c r="T178">
        <f t="shared" si="29"/>
        <v>0</v>
      </c>
      <c r="U178" s="8"/>
      <c r="V178" s="8"/>
      <c r="W178" s="8"/>
      <c r="X178" s="8"/>
      <c r="Y178" s="12">
        <v>3.65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55" x14ac:dyDescent="0.25">
      <c r="E179">
        <v>17</v>
      </c>
      <c r="F179">
        <v>70</v>
      </c>
      <c r="G179">
        <v>90</v>
      </c>
      <c r="H179">
        <v>10</v>
      </c>
      <c r="I179" s="12">
        <v>2.2999999999999998</v>
      </c>
      <c r="J179">
        <v>0</v>
      </c>
      <c r="K179">
        <v>6</v>
      </c>
      <c r="L179">
        <v>1</v>
      </c>
      <c r="M179">
        <v>0</v>
      </c>
      <c r="N179">
        <v>5</v>
      </c>
      <c r="O179">
        <v>3</v>
      </c>
      <c r="P179">
        <v>1</v>
      </c>
      <c r="Q179">
        <v>0</v>
      </c>
      <c r="R179">
        <v>1</v>
      </c>
      <c r="S179">
        <v>0</v>
      </c>
      <c r="T179">
        <f t="shared" si="29"/>
        <v>5</v>
      </c>
      <c r="U179" s="8">
        <v>27</v>
      </c>
      <c r="V179" s="8">
        <v>6.1</v>
      </c>
      <c r="W179" s="8">
        <v>8</v>
      </c>
      <c r="X179" s="8">
        <v>3.7</v>
      </c>
      <c r="Y179" s="12">
        <v>1.55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5" x14ac:dyDescent="0.25">
      <c r="E180">
        <v>18</v>
      </c>
      <c r="F180">
        <v>65</v>
      </c>
      <c r="G180">
        <v>90</v>
      </c>
      <c r="H180">
        <v>18</v>
      </c>
      <c r="I180" s="12">
        <v>2.7</v>
      </c>
      <c r="J180">
        <v>0</v>
      </c>
      <c r="K180">
        <v>14</v>
      </c>
      <c r="L180">
        <v>0</v>
      </c>
      <c r="M180">
        <v>0</v>
      </c>
      <c r="N180">
        <v>11</v>
      </c>
      <c r="O180">
        <v>4</v>
      </c>
      <c r="P180">
        <v>3</v>
      </c>
      <c r="Q180">
        <v>0</v>
      </c>
      <c r="R180">
        <v>4</v>
      </c>
      <c r="S180">
        <v>0</v>
      </c>
      <c r="T180">
        <f t="shared" si="29"/>
        <v>11</v>
      </c>
      <c r="U180" s="8">
        <v>33</v>
      </c>
      <c r="V180" s="8">
        <v>5.6</v>
      </c>
      <c r="W180" s="8">
        <v>10.5</v>
      </c>
      <c r="X180" s="8">
        <v>3.8</v>
      </c>
      <c r="Y180" s="12">
        <v>2.4750000000000001</v>
      </c>
      <c r="Z180">
        <v>20</v>
      </c>
      <c r="AA180">
        <v>10</v>
      </c>
      <c r="AB180" s="5">
        <v>10.016299999999999</v>
      </c>
      <c r="AC180" s="5">
        <v>3.4584000000000001</v>
      </c>
      <c r="AD180" s="3">
        <f>100-(100*(AB180-AC180)/AB180)</f>
        <v>34.527719816698777</v>
      </c>
      <c r="AE180" s="5">
        <v>10.167299999999999</v>
      </c>
      <c r="AF180" s="5">
        <v>3.5247000000000002</v>
      </c>
      <c r="AG180" s="3">
        <f>100-(100*(AE180-AF180)/AE180)</f>
        <v>34.667020742970109</v>
      </c>
      <c r="AH180" s="5">
        <v>10.050599999999999</v>
      </c>
      <c r="AI180" s="5">
        <v>3.9325999999999999</v>
      </c>
      <c r="AJ180" s="3">
        <f>100-(100*(AH180-AI180)/AH180)</f>
        <v>39.128012257974646</v>
      </c>
      <c r="AK180" s="5">
        <v>10.062099999999999</v>
      </c>
      <c r="AL180" s="5">
        <v>3.1412</v>
      </c>
      <c r="AM180" s="3">
        <f>100-(100*(AK180-AL180)/AK180)</f>
        <v>31.21813537929458</v>
      </c>
      <c r="AN180" s="5">
        <v>10.0947</v>
      </c>
      <c r="AO180" s="5">
        <v>3.2172999999999998</v>
      </c>
      <c r="AP180" s="3">
        <f>100-(100*(AN180-AO180)/AN180)</f>
        <v>31.871179926099828</v>
      </c>
      <c r="AQ180" s="5">
        <v>9.5739999999999998</v>
      </c>
      <c r="AR180" s="5">
        <v>3.2084999999999999</v>
      </c>
      <c r="AS180" s="3">
        <f>100-(100*(AQ180-AR180)/AQ180)</f>
        <v>33.512638395654903</v>
      </c>
    </row>
    <row r="181" spans="1:55" x14ac:dyDescent="0.25">
      <c r="E181">
        <v>19</v>
      </c>
      <c r="F181">
        <v>87</v>
      </c>
      <c r="G181">
        <v>120</v>
      </c>
      <c r="H181">
        <v>20</v>
      </c>
      <c r="I181" s="12">
        <v>5.6</v>
      </c>
      <c r="J181">
        <v>0</v>
      </c>
      <c r="K181">
        <v>14</v>
      </c>
      <c r="L181">
        <v>0</v>
      </c>
      <c r="M181">
        <v>0</v>
      </c>
      <c r="N181">
        <v>14</v>
      </c>
      <c r="O181">
        <v>2</v>
      </c>
      <c r="P181">
        <v>3</v>
      </c>
      <c r="Q181">
        <v>8</v>
      </c>
      <c r="R181">
        <v>1</v>
      </c>
      <c r="S181">
        <v>0</v>
      </c>
      <c r="T181" s="10">
        <f t="shared" si="29"/>
        <v>14</v>
      </c>
      <c r="U181" s="8">
        <v>2.75</v>
      </c>
      <c r="V181" s="8">
        <v>7</v>
      </c>
      <c r="W181" s="8">
        <v>12.5</v>
      </c>
      <c r="X181" s="8">
        <v>4.7</v>
      </c>
      <c r="Y181" s="12">
        <v>5.45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55" x14ac:dyDescent="0.25">
      <c r="E182">
        <v>20</v>
      </c>
      <c r="I182" s="12">
        <v>4.5</v>
      </c>
      <c r="J182">
        <v>0</v>
      </c>
      <c r="L182">
        <v>1</v>
      </c>
      <c r="T182">
        <f t="shared" si="29"/>
        <v>0</v>
      </c>
      <c r="U182" s="8"/>
      <c r="V182" s="8"/>
      <c r="W182" s="8"/>
      <c r="X182" s="8"/>
      <c r="Y182" s="12">
        <v>4.4000000000000004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5" x14ac:dyDescent="0.25">
      <c r="A183" t="s">
        <v>64</v>
      </c>
      <c r="B183" t="s">
        <v>38</v>
      </c>
      <c r="C183">
        <v>3</v>
      </c>
      <c r="D183">
        <v>1</v>
      </c>
      <c r="E183">
        <v>1</v>
      </c>
      <c r="F183">
        <v>70</v>
      </c>
      <c r="G183">
        <v>15</v>
      </c>
      <c r="H183">
        <v>13</v>
      </c>
      <c r="I183" s="12">
        <v>0.8</v>
      </c>
      <c r="J183">
        <v>0</v>
      </c>
      <c r="K183">
        <v>2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T183">
        <f t="shared" si="29"/>
        <v>1</v>
      </c>
      <c r="U183" s="8">
        <v>0</v>
      </c>
      <c r="V183" s="8">
        <v>0</v>
      </c>
      <c r="W183" s="8">
        <v>0</v>
      </c>
      <c r="X183" s="8">
        <v>0</v>
      </c>
      <c r="Y183" s="12">
        <v>0.35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>
        <v>3000</v>
      </c>
      <c r="AU183">
        <v>291.8</v>
      </c>
      <c r="AV183" s="4">
        <f t="shared" ref="AV183" si="38">AT183/(AT183-AU183)</f>
        <v>1.1077468429214978</v>
      </c>
      <c r="AW183">
        <v>3000.3</v>
      </c>
      <c r="AX183">
        <v>272.89999999999998</v>
      </c>
      <c r="AY183" s="4">
        <f t="shared" ref="AY183" si="39">AW183/(AW183-AX183)</f>
        <v>1.1000586639290166</v>
      </c>
      <c r="AZ183">
        <v>2999.9</v>
      </c>
      <c r="BA183">
        <v>291.5</v>
      </c>
      <c r="BB183" s="4">
        <f t="shared" ref="BB183" si="40">AZ183/(AZ183-BA183)</f>
        <v>1.1076281199232019</v>
      </c>
      <c r="BC183" s="4">
        <f t="shared" ref="BC183" si="41">(AV183+AY183+BB183)/3</f>
        <v>1.1051445422579054</v>
      </c>
    </row>
    <row r="184" spans="1:55" x14ac:dyDescent="0.25">
      <c r="E184">
        <v>2</v>
      </c>
      <c r="F184">
        <v>160</v>
      </c>
      <c r="G184">
        <v>45</v>
      </c>
      <c r="H184">
        <v>20</v>
      </c>
      <c r="I184" s="12">
        <v>5.4</v>
      </c>
      <c r="J184">
        <v>0</v>
      </c>
      <c r="K184">
        <v>6</v>
      </c>
      <c r="L184">
        <v>1</v>
      </c>
      <c r="M184">
        <v>0</v>
      </c>
      <c r="N184">
        <v>5</v>
      </c>
      <c r="O184">
        <v>0</v>
      </c>
      <c r="P184">
        <v>3</v>
      </c>
      <c r="Q184">
        <v>0</v>
      </c>
      <c r="R184">
        <v>1</v>
      </c>
      <c r="S184">
        <v>1</v>
      </c>
      <c r="T184">
        <f t="shared" si="29"/>
        <v>5</v>
      </c>
      <c r="U184" s="8">
        <v>83</v>
      </c>
      <c r="V184" s="8">
        <v>7.3</v>
      </c>
      <c r="W184" s="8">
        <v>12</v>
      </c>
      <c r="X184" s="8">
        <v>6.9</v>
      </c>
      <c r="Y184" s="12">
        <v>6.2</v>
      </c>
      <c r="Z184">
        <v>25</v>
      </c>
      <c r="AA184">
        <v>30</v>
      </c>
      <c r="AB184" s="4">
        <v>10</v>
      </c>
      <c r="AC184" s="4">
        <v>4.2</v>
      </c>
      <c r="AD184" s="3">
        <f>100-(100*(AB184-AC184)/AB184)</f>
        <v>42</v>
      </c>
      <c r="AE184" s="4">
        <v>10</v>
      </c>
      <c r="AF184" s="4">
        <v>3.8</v>
      </c>
      <c r="AG184" s="3">
        <f>100-(100*(AE184-AF184)/AE184)</f>
        <v>38</v>
      </c>
      <c r="AH184" s="4">
        <v>10.3</v>
      </c>
      <c r="AI184" s="4">
        <v>2.8</v>
      </c>
      <c r="AJ184" s="3">
        <f>100-(100*(AH184-AI184)/AH184)</f>
        <v>27.184466019417471</v>
      </c>
      <c r="AK184" s="4">
        <v>10</v>
      </c>
      <c r="AL184" s="4">
        <v>3.8</v>
      </c>
      <c r="AM184" s="3">
        <f>100-(100*(AK184-AL184)/AK184)</f>
        <v>38</v>
      </c>
      <c r="AN184" s="4">
        <v>10.1</v>
      </c>
      <c r="AO184" s="4">
        <v>3.6</v>
      </c>
      <c r="AP184" s="3">
        <f>100-(100*(AN184-AO184)/AN184)</f>
        <v>35.643564356435647</v>
      </c>
      <c r="AQ184" s="4">
        <v>10.1</v>
      </c>
      <c r="AR184" s="4">
        <v>3.9</v>
      </c>
      <c r="AS184" s="3">
        <f>100-(100*(AQ184-AR184)/AQ184)</f>
        <v>38.613861386138623</v>
      </c>
    </row>
    <row r="185" spans="1:55" x14ac:dyDescent="0.25">
      <c r="E185">
        <v>3</v>
      </c>
      <c r="I185" s="12"/>
      <c r="T185">
        <f t="shared" si="29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5" x14ac:dyDescent="0.25">
      <c r="E186">
        <v>4</v>
      </c>
      <c r="F186">
        <v>140</v>
      </c>
      <c r="G186">
        <v>130</v>
      </c>
      <c r="H186">
        <v>30</v>
      </c>
      <c r="I186" s="12">
        <v>8</v>
      </c>
      <c r="J186">
        <v>0</v>
      </c>
      <c r="K186" s="10">
        <v>8</v>
      </c>
      <c r="L186">
        <v>0</v>
      </c>
      <c r="M186">
        <v>0</v>
      </c>
      <c r="N186">
        <v>7</v>
      </c>
      <c r="O186">
        <v>0</v>
      </c>
      <c r="P186">
        <v>3</v>
      </c>
      <c r="Q186">
        <v>1</v>
      </c>
      <c r="R186">
        <v>2</v>
      </c>
      <c r="S186">
        <v>1</v>
      </c>
      <c r="T186">
        <f t="shared" si="29"/>
        <v>7</v>
      </c>
      <c r="U186" s="8">
        <v>56</v>
      </c>
      <c r="V186" s="8">
        <v>7.1</v>
      </c>
      <c r="W186" s="8">
        <v>16</v>
      </c>
      <c r="X186" s="8">
        <v>6.4</v>
      </c>
      <c r="Y186" s="12">
        <v>8.6</v>
      </c>
      <c r="Z186">
        <v>20</v>
      </c>
      <c r="AA186">
        <v>40</v>
      </c>
      <c r="AB186" s="4">
        <v>10.1</v>
      </c>
      <c r="AC186" s="4">
        <v>4.0999999999999996</v>
      </c>
      <c r="AD186" s="3">
        <f>100-(100*(AB186-AC186)/AB186)</f>
        <v>40.594059405940591</v>
      </c>
      <c r="AE186" s="4">
        <v>10.1</v>
      </c>
      <c r="AF186" s="4">
        <v>3.4</v>
      </c>
      <c r="AG186" s="3">
        <f>100-(100*(AE186-AF186)/AE186)</f>
        <v>33.663366336633672</v>
      </c>
      <c r="AH186" s="4">
        <v>10</v>
      </c>
      <c r="AI186" s="4">
        <v>2.5</v>
      </c>
      <c r="AJ186" s="3">
        <f>100-(100*(AH186-AI186)/AH186)</f>
        <v>25</v>
      </c>
      <c r="AK186" s="4">
        <v>10.199999999999999</v>
      </c>
      <c r="AL186" s="4">
        <v>3.8</v>
      </c>
      <c r="AM186" s="3">
        <f>100-(100*(AK186-AL186)/AK186)</f>
        <v>37.254901960784309</v>
      </c>
      <c r="AN186" s="4">
        <v>10</v>
      </c>
      <c r="AO186" s="4">
        <v>4</v>
      </c>
      <c r="AP186" s="3">
        <f>100-(100*(AN186-AO186)/AN186)</f>
        <v>40</v>
      </c>
      <c r="AQ186" s="4">
        <v>10.1</v>
      </c>
      <c r="AR186" s="4">
        <v>3.9</v>
      </c>
      <c r="AS186" s="3">
        <f>100-(100*(AQ186-AR186)/AQ186)</f>
        <v>38.613861386138623</v>
      </c>
    </row>
    <row r="187" spans="1:55" x14ac:dyDescent="0.25">
      <c r="E187">
        <v>5</v>
      </c>
      <c r="F187">
        <v>80</v>
      </c>
      <c r="G187">
        <v>100</v>
      </c>
      <c r="H187">
        <v>30</v>
      </c>
      <c r="I187" s="12">
        <v>2.4</v>
      </c>
      <c r="J187">
        <v>0</v>
      </c>
      <c r="K187" s="10">
        <v>6</v>
      </c>
      <c r="L187">
        <v>1</v>
      </c>
      <c r="M187">
        <v>0</v>
      </c>
      <c r="N187">
        <v>6</v>
      </c>
      <c r="O187">
        <v>0</v>
      </c>
      <c r="P187">
        <v>3</v>
      </c>
      <c r="Q187">
        <v>0</v>
      </c>
      <c r="R187">
        <v>2</v>
      </c>
      <c r="S187">
        <v>1</v>
      </c>
      <c r="T187">
        <f t="shared" si="29"/>
        <v>6</v>
      </c>
      <c r="U187" s="8">
        <v>49</v>
      </c>
      <c r="V187" s="8">
        <v>5.8</v>
      </c>
      <c r="W187" s="8">
        <v>8</v>
      </c>
      <c r="X187" s="8">
        <v>4.9000000000000004</v>
      </c>
      <c r="Y187" s="12">
        <v>3.25</v>
      </c>
      <c r="Z187">
        <v>20</v>
      </c>
      <c r="AA187">
        <v>40</v>
      </c>
      <c r="AB187" s="4">
        <v>9.9</v>
      </c>
      <c r="AC187" s="4">
        <v>3.8</v>
      </c>
      <c r="AD187" s="3">
        <f>100-(100*(AB187-AC187)/AB187)</f>
        <v>38.383838383838388</v>
      </c>
      <c r="AE187" s="4">
        <v>10</v>
      </c>
      <c r="AF187" s="4">
        <v>3.7</v>
      </c>
      <c r="AG187" s="3">
        <f>100-(100*(AE187-AF187)/AE187)</f>
        <v>37</v>
      </c>
      <c r="AH187" s="4">
        <v>10.1</v>
      </c>
      <c r="AI187" s="4">
        <v>3.4</v>
      </c>
      <c r="AJ187" s="3">
        <f>100-(100*(AH187-AI187)/AH187)</f>
        <v>33.663366336633672</v>
      </c>
      <c r="AK187" s="4">
        <v>10.199999999999999</v>
      </c>
      <c r="AL187" s="4">
        <v>4</v>
      </c>
      <c r="AM187" s="3">
        <f>100-(100*(AK187-AL187)/AK187)</f>
        <v>39.215686274509814</v>
      </c>
      <c r="AN187" s="4">
        <v>10.1</v>
      </c>
      <c r="AO187" s="4">
        <v>4</v>
      </c>
      <c r="AP187" s="3">
        <f>100-(100*(AN187-AO187)/AN187)</f>
        <v>39.603960396039604</v>
      </c>
      <c r="AQ187" s="4">
        <v>10.199999999999999</v>
      </c>
      <c r="AR187" s="4">
        <v>3.7</v>
      </c>
      <c r="AS187" s="3">
        <f>100-(100*(AQ187-AR187)/AQ187)</f>
        <v>36.274509803921575</v>
      </c>
    </row>
    <row r="188" spans="1:55" x14ac:dyDescent="0.25">
      <c r="E188">
        <v>6</v>
      </c>
      <c r="I188" s="12"/>
      <c r="T188">
        <f t="shared" si="29"/>
        <v>0</v>
      </c>
      <c r="U188" s="8"/>
      <c r="V188" s="8"/>
      <c r="W188" s="8"/>
      <c r="X188" s="8"/>
      <c r="Y188" s="12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5" x14ac:dyDescent="0.25">
      <c r="E189">
        <v>7</v>
      </c>
      <c r="F189">
        <v>40</v>
      </c>
      <c r="G189">
        <v>55</v>
      </c>
      <c r="H189">
        <v>10</v>
      </c>
      <c r="I189" s="12">
        <v>0.2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f t="shared" si="29"/>
        <v>1</v>
      </c>
      <c r="U189" s="8">
        <v>46</v>
      </c>
      <c r="V189" s="8">
        <v>4.8</v>
      </c>
      <c r="W189" s="8">
        <v>0</v>
      </c>
      <c r="X189" s="8">
        <v>0</v>
      </c>
      <c r="Y189" s="12">
        <v>0.5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55" x14ac:dyDescent="0.25">
      <c r="E190">
        <v>8</v>
      </c>
      <c r="F190">
        <v>80</v>
      </c>
      <c r="G190">
        <v>55</v>
      </c>
      <c r="H190">
        <v>15</v>
      </c>
      <c r="I190" s="12">
        <v>2</v>
      </c>
      <c r="J190">
        <v>0</v>
      </c>
      <c r="K190">
        <v>2</v>
      </c>
      <c r="L190">
        <v>0</v>
      </c>
      <c r="M190">
        <v>0</v>
      </c>
      <c r="N190">
        <v>2</v>
      </c>
      <c r="O190">
        <v>0</v>
      </c>
      <c r="P190">
        <v>1</v>
      </c>
      <c r="Q190">
        <v>0</v>
      </c>
      <c r="R190">
        <v>0</v>
      </c>
      <c r="S190">
        <v>1</v>
      </c>
      <c r="T190">
        <f t="shared" si="29"/>
        <v>2</v>
      </c>
      <c r="U190" s="8">
        <v>40</v>
      </c>
      <c r="V190" s="8">
        <v>7.3</v>
      </c>
      <c r="W190" s="8">
        <v>0</v>
      </c>
      <c r="X190" s="8">
        <v>0</v>
      </c>
      <c r="Y190" s="12">
        <v>2.2000000000000002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5" x14ac:dyDescent="0.25">
      <c r="E191">
        <v>9</v>
      </c>
      <c r="F191">
        <v>100</v>
      </c>
      <c r="G191">
        <v>110</v>
      </c>
      <c r="H191">
        <v>30</v>
      </c>
      <c r="I191" s="12">
        <v>5.8</v>
      </c>
      <c r="J191">
        <v>0</v>
      </c>
      <c r="K191">
        <v>9</v>
      </c>
      <c r="L191">
        <v>0</v>
      </c>
      <c r="M191">
        <v>0</v>
      </c>
      <c r="N191">
        <v>9</v>
      </c>
      <c r="O191">
        <v>1</v>
      </c>
      <c r="P191">
        <v>2</v>
      </c>
      <c r="Q191">
        <v>2</v>
      </c>
      <c r="R191">
        <v>0</v>
      </c>
      <c r="S191">
        <v>4</v>
      </c>
      <c r="T191">
        <f t="shared" si="29"/>
        <v>9</v>
      </c>
      <c r="U191" s="8">
        <v>41</v>
      </c>
      <c r="V191" s="8">
        <v>7.1</v>
      </c>
      <c r="W191" s="8">
        <v>10</v>
      </c>
      <c r="X191" s="8">
        <v>4.7</v>
      </c>
      <c r="Y191" s="12">
        <v>6.2</v>
      </c>
      <c r="Z191">
        <v>100</v>
      </c>
      <c r="AA191">
        <v>100</v>
      </c>
      <c r="AB191" s="4">
        <v>10.3</v>
      </c>
      <c r="AC191" s="4">
        <v>4.2</v>
      </c>
      <c r="AD191" s="3">
        <f>100-(100*(AB191-AC191)/AB191)</f>
        <v>40.77669902912622</v>
      </c>
      <c r="AE191" s="4">
        <v>10.1</v>
      </c>
      <c r="AF191" s="4">
        <v>3.7</v>
      </c>
      <c r="AG191" s="3">
        <f>100-(100*(AE191-AF191)/AE191)</f>
        <v>36.633663366336634</v>
      </c>
      <c r="AH191" s="4">
        <v>10.199999999999999</v>
      </c>
      <c r="AI191" s="4">
        <v>3.7</v>
      </c>
      <c r="AJ191" s="3">
        <f>100-(100*(AH191-AI191)/AH191)</f>
        <v>36.274509803921575</v>
      </c>
      <c r="AK191" s="4">
        <v>10.3</v>
      </c>
      <c r="AL191" s="4">
        <v>3.1</v>
      </c>
      <c r="AM191" s="3">
        <f>100-(100*(AK191-AL191)/AK191)</f>
        <v>30.097087378640765</v>
      </c>
      <c r="AN191" s="4">
        <v>10.199999999999999</v>
      </c>
      <c r="AO191" s="4">
        <v>3.3</v>
      </c>
      <c r="AP191" s="3">
        <f>100-(100*(AN191-AO191)/AN191)</f>
        <v>32.35294117647058</v>
      </c>
      <c r="AQ191" s="4">
        <v>10.199999999999999</v>
      </c>
      <c r="AR191" s="4">
        <v>3.5</v>
      </c>
      <c r="AS191" s="3">
        <f>100-(100*(AQ191-AR191)/AQ191)</f>
        <v>34.313725490196092</v>
      </c>
    </row>
    <row r="192" spans="1:55" x14ac:dyDescent="0.25">
      <c r="E192">
        <v>10</v>
      </c>
      <c r="F192">
        <v>120</v>
      </c>
      <c r="G192">
        <v>90</v>
      </c>
      <c r="H192">
        <v>20</v>
      </c>
      <c r="I192" s="12">
        <v>4.4000000000000004</v>
      </c>
      <c r="J192">
        <v>0</v>
      </c>
      <c r="K192">
        <v>8</v>
      </c>
      <c r="L192">
        <v>0</v>
      </c>
      <c r="M192">
        <v>0</v>
      </c>
      <c r="N192">
        <v>7</v>
      </c>
      <c r="O192">
        <v>0</v>
      </c>
      <c r="P192">
        <v>4</v>
      </c>
      <c r="Q192">
        <v>2</v>
      </c>
      <c r="R192">
        <v>0</v>
      </c>
      <c r="S192">
        <v>1</v>
      </c>
      <c r="T192">
        <f t="shared" si="29"/>
        <v>7</v>
      </c>
      <c r="U192" s="8">
        <v>31</v>
      </c>
      <c r="V192" s="8">
        <v>5.8</v>
      </c>
      <c r="W192" s="8">
        <v>19</v>
      </c>
      <c r="X192" s="8">
        <v>4.4000000000000004</v>
      </c>
      <c r="Y192" s="12">
        <v>5.05</v>
      </c>
      <c r="Z192">
        <v>40</v>
      </c>
      <c r="AA192">
        <v>50</v>
      </c>
      <c r="AB192" s="4">
        <v>10.1</v>
      </c>
      <c r="AC192" s="4">
        <v>4.2</v>
      </c>
      <c r="AD192" s="3">
        <f>100-(100*(AB192-AC192)/AB192)</f>
        <v>41.584158415841586</v>
      </c>
      <c r="AE192" s="4">
        <v>10.1</v>
      </c>
      <c r="AF192" s="4">
        <v>4</v>
      </c>
      <c r="AG192" s="3">
        <f>100-(100*(AE192-AF192)/AE192)</f>
        <v>39.603960396039604</v>
      </c>
      <c r="AH192" s="4">
        <v>10</v>
      </c>
      <c r="AI192" s="4">
        <v>3.8</v>
      </c>
      <c r="AJ192" s="3">
        <f>100-(100*(AH192-AI192)/AH192)</f>
        <v>38</v>
      </c>
      <c r="AK192" s="4">
        <v>9.9</v>
      </c>
      <c r="AL192" s="4">
        <v>3.9</v>
      </c>
      <c r="AM192" s="3">
        <f>100-(100*(AK192-AL192)/AK192)</f>
        <v>39.393939393939398</v>
      </c>
      <c r="AN192" s="4">
        <v>10.3</v>
      </c>
      <c r="AO192" s="4">
        <v>3.3</v>
      </c>
      <c r="AP192" s="3">
        <f>100-(100*(AN192-AO192)/AN192)</f>
        <v>32.038834951456309</v>
      </c>
      <c r="AQ192" s="4">
        <v>9.9</v>
      </c>
      <c r="AR192" s="4">
        <v>3.7</v>
      </c>
      <c r="AS192" s="3">
        <f>100-(100*(AQ192-AR192)/AQ192)</f>
        <v>37.373737373737377</v>
      </c>
    </row>
    <row r="193" spans="5:45" x14ac:dyDescent="0.25">
      <c r="E193">
        <v>11</v>
      </c>
      <c r="I193" s="12"/>
      <c r="T193">
        <f t="shared" si="29"/>
        <v>0</v>
      </c>
      <c r="U193" s="8"/>
      <c r="V193" s="8"/>
      <c r="W193" s="8"/>
      <c r="X193" s="8"/>
      <c r="Y193" s="12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5:45" x14ac:dyDescent="0.25">
      <c r="E194">
        <v>12</v>
      </c>
      <c r="I194" s="12"/>
      <c r="T194">
        <f t="shared" si="29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13</v>
      </c>
      <c r="I195" s="12"/>
      <c r="T195">
        <f t="shared" si="29"/>
        <v>0</v>
      </c>
      <c r="U195" s="8"/>
      <c r="V195" s="8"/>
      <c r="W195" s="8"/>
      <c r="X195" s="8"/>
      <c r="Y195" s="12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45" x14ac:dyDescent="0.25">
      <c r="E196">
        <v>14</v>
      </c>
      <c r="I196" s="12"/>
      <c r="T196">
        <f t="shared" si="29"/>
        <v>0</v>
      </c>
      <c r="U196" s="8"/>
      <c r="V196" s="8"/>
      <c r="W196" s="8"/>
      <c r="X196" s="8"/>
      <c r="Y196" s="12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5:45" x14ac:dyDescent="0.25">
      <c r="E197">
        <v>15</v>
      </c>
      <c r="I197" s="12"/>
      <c r="T197">
        <f t="shared" ref="T197:T202" si="42">SUM(O197:S197)</f>
        <v>0</v>
      </c>
      <c r="U197" s="8"/>
      <c r="V197" s="8"/>
      <c r="W197" s="8"/>
      <c r="X197" s="8"/>
      <c r="Y197" s="12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45" x14ac:dyDescent="0.25">
      <c r="E198">
        <v>16</v>
      </c>
      <c r="I198" s="12"/>
      <c r="T198">
        <f t="shared" si="42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17</v>
      </c>
      <c r="F199">
        <v>140</v>
      </c>
      <c r="G199">
        <v>80</v>
      </c>
      <c r="H199">
        <v>20</v>
      </c>
      <c r="I199" s="12">
        <v>1</v>
      </c>
      <c r="J199">
        <v>0</v>
      </c>
      <c r="K199">
        <v>6</v>
      </c>
      <c r="L199">
        <v>1</v>
      </c>
      <c r="M199">
        <v>0</v>
      </c>
      <c r="N199">
        <v>6</v>
      </c>
      <c r="O199">
        <v>0</v>
      </c>
      <c r="P199">
        <v>0</v>
      </c>
      <c r="Q199">
        <v>0</v>
      </c>
      <c r="R199">
        <v>4</v>
      </c>
      <c r="S199">
        <v>2</v>
      </c>
      <c r="T199">
        <f t="shared" si="42"/>
        <v>6</v>
      </c>
      <c r="U199" s="8">
        <v>14</v>
      </c>
      <c r="V199" s="8">
        <v>5</v>
      </c>
      <c r="W199" s="8">
        <v>7</v>
      </c>
      <c r="X199" s="8">
        <v>5.7</v>
      </c>
      <c r="Y199" s="12">
        <v>1.5</v>
      </c>
      <c r="Z199" s="10"/>
      <c r="AA199" s="10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</row>
    <row r="200" spans="5:45" x14ac:dyDescent="0.25">
      <c r="E200">
        <v>18</v>
      </c>
      <c r="F200">
        <v>130</v>
      </c>
      <c r="G200">
        <v>230</v>
      </c>
      <c r="H200">
        <v>20</v>
      </c>
      <c r="I200" s="12">
        <v>2.4</v>
      </c>
      <c r="J200">
        <v>0</v>
      </c>
      <c r="K200">
        <v>5</v>
      </c>
      <c r="L200">
        <v>2</v>
      </c>
      <c r="M200">
        <v>0</v>
      </c>
      <c r="N200">
        <v>5</v>
      </c>
      <c r="O200">
        <v>0</v>
      </c>
      <c r="P200">
        <v>1</v>
      </c>
      <c r="Q200">
        <v>0</v>
      </c>
      <c r="R200">
        <v>0</v>
      </c>
      <c r="S200">
        <v>4</v>
      </c>
      <c r="T200">
        <f t="shared" si="42"/>
        <v>5</v>
      </c>
      <c r="U200" s="8">
        <v>16</v>
      </c>
      <c r="V200" s="8">
        <v>3.6</v>
      </c>
      <c r="W200" s="8">
        <v>0</v>
      </c>
      <c r="X200" s="8">
        <v>0</v>
      </c>
      <c r="Y200" s="12">
        <v>3.15</v>
      </c>
      <c r="Z200" s="10"/>
      <c r="AA200" s="10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</row>
    <row r="201" spans="5:45" x14ac:dyDescent="0.25">
      <c r="E201">
        <v>19</v>
      </c>
      <c r="I201" s="12"/>
      <c r="T201">
        <f t="shared" si="42"/>
        <v>0</v>
      </c>
      <c r="U201" s="8"/>
      <c r="V201" s="8"/>
      <c r="W201" s="8"/>
      <c r="X201" s="8"/>
      <c r="Y201" s="12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5:45" x14ac:dyDescent="0.25">
      <c r="E202">
        <v>20</v>
      </c>
      <c r="I202" s="12"/>
      <c r="T202">
        <f t="shared" si="42"/>
        <v>0</v>
      </c>
      <c r="U202" s="8"/>
      <c r="V202" s="8"/>
      <c r="W202" s="8"/>
      <c r="X202" s="8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5:45" x14ac:dyDescent="0.25"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2"/>
  <sheetViews>
    <sheetView zoomScale="80" zoomScaleNormal="80" workbookViewId="0">
      <pane xSplit="5" ySplit="2" topLeftCell="AJ181" activePane="bottomRight" state="frozen"/>
      <selection pane="topRight" activeCell="F1" sqref="F1"/>
      <selection pane="bottomLeft" activeCell="A2" sqref="A2"/>
      <selection pane="bottomRight" activeCell="AO202" sqref="AO202"/>
    </sheetView>
  </sheetViews>
  <sheetFormatPr defaultRowHeight="15" x14ac:dyDescent="0.25"/>
  <cols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2.285156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s="1">
        <v>42044</v>
      </c>
      <c r="B3" t="s">
        <v>34</v>
      </c>
      <c r="C3">
        <v>3</v>
      </c>
      <c r="D3">
        <v>4</v>
      </c>
      <c r="E3">
        <v>1</v>
      </c>
      <c r="I3" s="12">
        <v>5</v>
      </c>
      <c r="J3">
        <v>0</v>
      </c>
      <c r="L3">
        <v>9</v>
      </c>
      <c r="T3">
        <f>SUM(O3:S3)</f>
        <v>0</v>
      </c>
      <c r="U3" s="8"/>
      <c r="V3" s="8"/>
      <c r="W3" s="8"/>
      <c r="X3" s="8"/>
      <c r="Y3" s="12">
        <v>4.8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3000.1</v>
      </c>
      <c r="AU3" s="8">
        <v>288.89999999999998</v>
      </c>
      <c r="AV3" s="4">
        <f>AT3/(AT3-AU3)</f>
        <v>1.106557981705518</v>
      </c>
      <c r="AW3" s="8">
        <v>3000.1</v>
      </c>
      <c r="AX3" s="8">
        <v>320.2</v>
      </c>
      <c r="AY3" s="4">
        <f>AW3/(AW3-AX3)</f>
        <v>1.1194820702265009</v>
      </c>
      <c r="AZ3" s="9">
        <v>3000.5</v>
      </c>
      <c r="BA3" s="9">
        <v>328.1</v>
      </c>
      <c r="BB3" s="4">
        <f>AZ3/(AZ3-BA3)</f>
        <v>1.1227735368956742</v>
      </c>
      <c r="BC3" s="4">
        <f>(AV3+AY3+BB3)/3</f>
        <v>1.1162711962758978</v>
      </c>
    </row>
    <row r="4" spans="1:55" x14ac:dyDescent="0.25">
      <c r="E4">
        <v>2</v>
      </c>
      <c r="I4" s="12">
        <v>5.65</v>
      </c>
      <c r="J4">
        <v>0</v>
      </c>
      <c r="L4">
        <v>0</v>
      </c>
      <c r="T4">
        <f t="shared" ref="T4:T64" si="0">SUM(O4:S4)</f>
        <v>0</v>
      </c>
      <c r="U4" s="8"/>
      <c r="V4" s="8"/>
      <c r="W4" s="8"/>
      <c r="X4" s="8"/>
      <c r="Y4" s="12">
        <v>5.6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E5">
        <v>3</v>
      </c>
      <c r="I5" s="12">
        <v>4.5</v>
      </c>
      <c r="J5">
        <v>0</v>
      </c>
      <c r="L5">
        <v>1</v>
      </c>
      <c r="T5">
        <f t="shared" si="0"/>
        <v>0</v>
      </c>
      <c r="U5" s="8"/>
      <c r="V5" s="8"/>
      <c r="W5" s="8"/>
      <c r="X5" s="8"/>
      <c r="Y5" s="12">
        <v>4.25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5" x14ac:dyDescent="0.25">
      <c r="E6">
        <v>4</v>
      </c>
      <c r="F6">
        <v>54</v>
      </c>
      <c r="G6">
        <v>90</v>
      </c>
      <c r="H6">
        <v>24</v>
      </c>
      <c r="I6" s="12">
        <v>7.1</v>
      </c>
      <c r="J6">
        <v>0</v>
      </c>
      <c r="K6">
        <v>15</v>
      </c>
      <c r="L6">
        <v>3</v>
      </c>
      <c r="M6">
        <v>0</v>
      </c>
      <c r="N6">
        <v>15</v>
      </c>
      <c r="O6">
        <v>1</v>
      </c>
      <c r="P6">
        <v>4</v>
      </c>
      <c r="Q6">
        <v>1</v>
      </c>
      <c r="R6">
        <v>2</v>
      </c>
      <c r="S6">
        <v>7</v>
      </c>
      <c r="T6">
        <f t="shared" si="0"/>
        <v>15</v>
      </c>
      <c r="U6" s="8">
        <v>41</v>
      </c>
      <c r="V6" s="8">
        <v>8.4</v>
      </c>
      <c r="W6" s="8">
        <v>8</v>
      </c>
      <c r="X6" s="8">
        <v>4.3</v>
      </c>
      <c r="Y6" s="12">
        <v>6.7</v>
      </c>
      <c r="Z6">
        <v>10</v>
      </c>
      <c r="AA6">
        <v>10</v>
      </c>
      <c r="AB6" s="3">
        <v>10.000299999999999</v>
      </c>
      <c r="AC6" s="3">
        <v>3.734</v>
      </c>
      <c r="AD6" s="3">
        <f>100-(100*(AB6-AC6)/AB6)</f>
        <v>37.338879833604999</v>
      </c>
      <c r="AE6" s="3">
        <v>10.0063</v>
      </c>
      <c r="AF6" s="3">
        <v>3.2854999999999999</v>
      </c>
      <c r="AG6" s="3">
        <f>100-(100*(AE6-AF6)/AE6)</f>
        <v>32.834314381939379</v>
      </c>
      <c r="AH6" s="3">
        <v>10.0259</v>
      </c>
      <c r="AI6" s="3">
        <v>3.2181999999999999</v>
      </c>
      <c r="AJ6" s="3">
        <f>100-(100*(AH6-AI6)/AH6)</f>
        <v>32.098863942389201</v>
      </c>
      <c r="AK6" s="3">
        <v>10.0921</v>
      </c>
      <c r="AL6" s="3">
        <v>3.2216</v>
      </c>
      <c r="AM6" s="3">
        <f>100-(100*(AK6-AL6)/AK6)</f>
        <v>31.92199839478404</v>
      </c>
      <c r="AN6" s="3">
        <v>10.095000000000001</v>
      </c>
      <c r="AO6" s="3">
        <v>3.0129000000000001</v>
      </c>
      <c r="AP6" s="3">
        <f>100-(100*(AN6-AO6)/AN6)</f>
        <v>29.845468053491828</v>
      </c>
      <c r="AQ6" s="3">
        <v>10.036</v>
      </c>
      <c r="AR6" s="3">
        <v>3.0396999999999998</v>
      </c>
      <c r="AS6" s="3">
        <f>100-(100*(AQ6-AR6)/AQ6)</f>
        <v>30.287963332004779</v>
      </c>
    </row>
    <row r="7" spans="1:55" x14ac:dyDescent="0.25">
      <c r="E7">
        <v>5</v>
      </c>
      <c r="I7" s="12">
        <v>5.05</v>
      </c>
      <c r="J7">
        <v>0</v>
      </c>
      <c r="L7">
        <v>0</v>
      </c>
      <c r="T7">
        <f t="shared" si="0"/>
        <v>0</v>
      </c>
      <c r="U7" s="8"/>
      <c r="V7" s="8"/>
      <c r="W7" s="8"/>
      <c r="X7" s="8"/>
      <c r="Y7" s="12">
        <v>4.9000000000000004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5" x14ac:dyDescent="0.25">
      <c r="E8">
        <v>6</v>
      </c>
      <c r="F8">
        <v>92</v>
      </c>
      <c r="G8">
        <v>86</v>
      </c>
      <c r="H8">
        <v>13</v>
      </c>
      <c r="I8" s="12">
        <v>6.2</v>
      </c>
      <c r="J8">
        <v>0</v>
      </c>
      <c r="K8">
        <v>17</v>
      </c>
      <c r="L8">
        <v>0</v>
      </c>
      <c r="M8">
        <v>1</v>
      </c>
      <c r="N8">
        <v>16</v>
      </c>
      <c r="O8">
        <v>0</v>
      </c>
      <c r="P8">
        <v>7</v>
      </c>
      <c r="Q8">
        <v>0</v>
      </c>
      <c r="R8">
        <v>3</v>
      </c>
      <c r="S8">
        <v>6</v>
      </c>
      <c r="T8">
        <f t="shared" si="0"/>
        <v>16</v>
      </c>
      <c r="U8" s="8">
        <v>35</v>
      </c>
      <c r="V8" s="8">
        <v>7.6</v>
      </c>
      <c r="W8" s="8">
        <v>5</v>
      </c>
      <c r="X8" s="8">
        <v>3.9</v>
      </c>
      <c r="Y8" s="12">
        <v>5.9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E9">
        <v>7</v>
      </c>
      <c r="F9">
        <v>56</v>
      </c>
      <c r="G9">
        <v>60</v>
      </c>
      <c r="H9">
        <v>15</v>
      </c>
      <c r="I9" s="12">
        <v>5.15</v>
      </c>
      <c r="J9">
        <v>0</v>
      </c>
      <c r="K9">
        <v>18</v>
      </c>
      <c r="L9">
        <v>0</v>
      </c>
      <c r="M9">
        <v>0</v>
      </c>
      <c r="N9">
        <v>18</v>
      </c>
      <c r="O9">
        <v>2</v>
      </c>
      <c r="P9">
        <v>5</v>
      </c>
      <c r="Q9">
        <v>2</v>
      </c>
      <c r="R9">
        <v>0</v>
      </c>
      <c r="S9">
        <v>9</v>
      </c>
      <c r="T9">
        <f t="shared" si="0"/>
        <v>18</v>
      </c>
      <c r="U9" s="8">
        <v>34</v>
      </c>
      <c r="V9" s="8">
        <v>4.4000000000000004</v>
      </c>
      <c r="W9" s="8">
        <v>7</v>
      </c>
      <c r="X9" s="8">
        <v>4.5</v>
      </c>
      <c r="Y9" s="12">
        <v>4.8</v>
      </c>
      <c r="Z9">
        <v>10</v>
      </c>
      <c r="AA9">
        <v>10</v>
      </c>
      <c r="AB9" s="3">
        <v>10.036300000000001</v>
      </c>
      <c r="AC9" s="3">
        <v>4.4385000000000003</v>
      </c>
      <c r="AD9" s="3">
        <f>100-(100*(AB9-AC9)/AB9)</f>
        <v>44.224465191355378</v>
      </c>
      <c r="AE9" s="3">
        <v>10.0472</v>
      </c>
      <c r="AF9" s="3">
        <v>3.8212999999999999</v>
      </c>
      <c r="AG9" s="3">
        <f>100-(100*(AE9-AF9)/AE9)</f>
        <v>38.033481965124608</v>
      </c>
      <c r="AH9" s="3">
        <v>10.0655</v>
      </c>
      <c r="AI9" s="3">
        <v>2.7765</v>
      </c>
      <c r="AJ9" s="3">
        <f>100-(100*(AH9-AI9)/AH9)</f>
        <v>27.58432268640405</v>
      </c>
      <c r="AK9" s="3">
        <v>10.0236</v>
      </c>
      <c r="AL9" s="3">
        <v>4.2911000000000001</v>
      </c>
      <c r="AM9" s="3">
        <f>100-(100*(AK9-AL9)/AK9)</f>
        <v>42.809968474400414</v>
      </c>
      <c r="AN9" s="3">
        <v>10.0246</v>
      </c>
      <c r="AO9" s="3">
        <v>4.1885000000000003</v>
      </c>
      <c r="AP9" s="3">
        <f>100-(100*(AN9-AO9)/AN9)</f>
        <v>41.782215749256835</v>
      </c>
      <c r="AQ9" s="3">
        <v>10.0305</v>
      </c>
      <c r="AR9" s="3">
        <v>4.2476000000000003</v>
      </c>
      <c r="AS9" s="3">
        <f>100-(100*(AQ9-AR9)/AQ9)</f>
        <v>42.346842131498931</v>
      </c>
    </row>
    <row r="10" spans="1:55" x14ac:dyDescent="0.25">
      <c r="E10">
        <v>8</v>
      </c>
      <c r="F10">
        <v>70</v>
      </c>
      <c r="G10">
        <v>90</v>
      </c>
      <c r="H10">
        <v>27</v>
      </c>
      <c r="I10" s="12">
        <v>7.1</v>
      </c>
      <c r="J10">
        <v>0</v>
      </c>
      <c r="K10">
        <v>18</v>
      </c>
      <c r="L10">
        <v>0</v>
      </c>
      <c r="M10">
        <v>1</v>
      </c>
      <c r="N10">
        <v>18</v>
      </c>
      <c r="O10">
        <v>1</v>
      </c>
      <c r="P10">
        <v>6</v>
      </c>
      <c r="Q10">
        <v>3</v>
      </c>
      <c r="R10">
        <v>3</v>
      </c>
      <c r="S10">
        <v>5</v>
      </c>
      <c r="T10">
        <f t="shared" si="0"/>
        <v>18</v>
      </c>
      <c r="U10" s="8">
        <v>38</v>
      </c>
      <c r="V10" s="8">
        <v>5.9</v>
      </c>
      <c r="W10" s="8">
        <v>18</v>
      </c>
      <c r="X10" s="8">
        <v>3.4</v>
      </c>
      <c r="Y10" s="12">
        <v>6.85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E11">
        <v>9</v>
      </c>
      <c r="I11" s="12">
        <v>5.4</v>
      </c>
      <c r="J11">
        <v>1</v>
      </c>
      <c r="L11">
        <v>1</v>
      </c>
      <c r="T11">
        <f t="shared" si="0"/>
        <v>0</v>
      </c>
      <c r="U11" s="8"/>
      <c r="V11" s="8"/>
      <c r="W11" s="8"/>
      <c r="X11" s="8"/>
      <c r="Y11" s="12">
        <v>5.0999999999999996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E12">
        <v>10</v>
      </c>
      <c r="F12">
        <v>62</v>
      </c>
      <c r="G12">
        <v>56</v>
      </c>
      <c r="H12">
        <v>13</v>
      </c>
      <c r="I12" s="12">
        <v>4.8</v>
      </c>
      <c r="J12">
        <v>0</v>
      </c>
      <c r="K12" s="10">
        <v>11</v>
      </c>
      <c r="L12">
        <v>2</v>
      </c>
      <c r="M12">
        <v>0</v>
      </c>
      <c r="N12">
        <v>11</v>
      </c>
      <c r="O12">
        <v>1</v>
      </c>
      <c r="P12">
        <v>2</v>
      </c>
      <c r="Q12">
        <v>0</v>
      </c>
      <c r="R12">
        <v>1</v>
      </c>
      <c r="S12">
        <v>7</v>
      </c>
      <c r="T12">
        <f t="shared" si="0"/>
        <v>11</v>
      </c>
      <c r="U12" s="8">
        <v>27</v>
      </c>
      <c r="V12" s="8">
        <v>7.7</v>
      </c>
      <c r="W12" s="8">
        <v>13</v>
      </c>
      <c r="X12" s="8">
        <v>4.4000000000000004</v>
      </c>
      <c r="Y12" s="12">
        <v>4.5999999999999996</v>
      </c>
      <c r="Z12">
        <v>30</v>
      </c>
      <c r="AA12">
        <v>20</v>
      </c>
      <c r="AB12" s="3">
        <v>10.009600000000001</v>
      </c>
      <c r="AC12" s="3">
        <v>3.9887000000000001</v>
      </c>
      <c r="AD12" s="3">
        <f>100-(100*(AB12-AC12)/AB12)</f>
        <v>39.848745204603567</v>
      </c>
      <c r="AE12" s="3">
        <v>10.0032</v>
      </c>
      <c r="AF12" s="3">
        <v>3.7987000000000002</v>
      </c>
      <c r="AG12" s="3">
        <f>100-(100*(AE12-AF12)/AE12)</f>
        <v>37.974848048624445</v>
      </c>
      <c r="AH12" s="3">
        <v>10.0351</v>
      </c>
      <c r="AI12" s="3">
        <v>3.8292000000000002</v>
      </c>
      <c r="AJ12" s="3">
        <f>100-(100*(AH12-AI12)/AH12)</f>
        <v>38.15806519117897</v>
      </c>
      <c r="AK12" s="3">
        <v>10.055199999999999</v>
      </c>
      <c r="AL12" s="3">
        <v>4.2568999999999999</v>
      </c>
      <c r="AM12" s="3">
        <f>100-(100*(AK12-AL12)/AK12)</f>
        <v>42.335309093802216</v>
      </c>
      <c r="AN12" s="3">
        <v>10.0548</v>
      </c>
      <c r="AO12" s="3">
        <v>3.7067000000000001</v>
      </c>
      <c r="AP12" s="3">
        <f>100-(100*(AN12-AO12)/AN12)</f>
        <v>36.864979910092686</v>
      </c>
      <c r="AQ12" s="3">
        <v>10.0075</v>
      </c>
      <c r="AR12" s="3">
        <v>4.1516999999999999</v>
      </c>
      <c r="AS12" s="3">
        <f>100-(100*(AQ12-AR12)/AQ12)</f>
        <v>41.485885585810642</v>
      </c>
    </row>
    <row r="13" spans="1:55" x14ac:dyDescent="0.25">
      <c r="E13">
        <v>11</v>
      </c>
      <c r="F13">
        <v>80</v>
      </c>
      <c r="G13">
        <v>100</v>
      </c>
      <c r="H13">
        <v>23</v>
      </c>
      <c r="I13" s="12">
        <v>10.8</v>
      </c>
      <c r="J13">
        <v>1</v>
      </c>
      <c r="K13">
        <v>28</v>
      </c>
      <c r="L13">
        <v>0</v>
      </c>
      <c r="M13">
        <v>0</v>
      </c>
      <c r="N13">
        <v>23</v>
      </c>
      <c r="O13">
        <v>0</v>
      </c>
      <c r="P13">
        <v>6</v>
      </c>
      <c r="Q13">
        <v>3</v>
      </c>
      <c r="R13">
        <v>6</v>
      </c>
      <c r="S13">
        <v>8</v>
      </c>
      <c r="T13">
        <f t="shared" si="0"/>
        <v>23</v>
      </c>
      <c r="U13" s="8">
        <v>43</v>
      </c>
      <c r="V13" s="8">
        <v>5.8</v>
      </c>
      <c r="W13" s="8">
        <v>8</v>
      </c>
      <c r="X13" s="8">
        <v>4</v>
      </c>
      <c r="Y13" s="12">
        <v>10.3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E14">
        <v>12</v>
      </c>
      <c r="F14">
        <v>72</v>
      </c>
      <c r="G14">
        <v>74</v>
      </c>
      <c r="H14">
        <v>24</v>
      </c>
      <c r="I14" s="12">
        <v>7.4</v>
      </c>
      <c r="J14">
        <v>0</v>
      </c>
      <c r="K14">
        <v>18</v>
      </c>
      <c r="L14">
        <v>1</v>
      </c>
      <c r="M14">
        <v>0</v>
      </c>
      <c r="N14">
        <v>17</v>
      </c>
      <c r="O14">
        <v>0</v>
      </c>
      <c r="P14">
        <v>8</v>
      </c>
      <c r="Q14">
        <v>3</v>
      </c>
      <c r="R14">
        <v>0</v>
      </c>
      <c r="S14">
        <v>6</v>
      </c>
      <c r="T14">
        <f t="shared" si="0"/>
        <v>17</v>
      </c>
      <c r="U14" s="8">
        <v>34</v>
      </c>
      <c r="V14" s="8">
        <v>6.4</v>
      </c>
      <c r="W14" s="8">
        <v>16</v>
      </c>
      <c r="X14" s="8">
        <v>3.7</v>
      </c>
      <c r="Y14" s="12">
        <v>6.9</v>
      </c>
      <c r="Z14">
        <v>10</v>
      </c>
      <c r="AA14">
        <v>20</v>
      </c>
      <c r="AB14" s="3">
        <v>10.096399999999999</v>
      </c>
      <c r="AC14" s="3">
        <v>3.7172000000000001</v>
      </c>
      <c r="AD14" s="3">
        <f>100-(100*(AB14-AC14)/AB14)</f>
        <v>36.817083316825801</v>
      </c>
      <c r="AE14" s="3">
        <v>10.082599999999999</v>
      </c>
      <c r="AF14" s="3">
        <v>4.0235000000000003</v>
      </c>
      <c r="AG14" s="3">
        <f>100-(100*(AE14-AF14)/AE14)</f>
        <v>39.905381548410141</v>
      </c>
      <c r="AH14" s="3">
        <v>10.0467</v>
      </c>
      <c r="AI14" s="3">
        <v>3.3262</v>
      </c>
      <c r="AJ14" s="3">
        <f>100-(100*(AH14-AI14)/AH14)</f>
        <v>33.107388495724962</v>
      </c>
      <c r="AK14" s="3">
        <v>10.0825</v>
      </c>
      <c r="AL14" s="3">
        <v>4.4889000000000001</v>
      </c>
      <c r="AM14" s="3">
        <f>100-(100*(AK14-AL14)/AK14)</f>
        <v>44.521696007934544</v>
      </c>
      <c r="AN14" s="3">
        <v>10.060499999999999</v>
      </c>
      <c r="AO14" s="3">
        <v>4.4322999999999997</v>
      </c>
      <c r="AP14" s="3">
        <f>100-(100*(AN14-AO14)/AN14)</f>
        <v>44.056458426519562</v>
      </c>
      <c r="AQ14" s="3">
        <v>10.0284</v>
      </c>
      <c r="AR14" s="3">
        <v>4.0758999999999999</v>
      </c>
      <c r="AS14" s="3">
        <f>100-(100*(AQ14-AR14)/AQ14)</f>
        <v>40.643572254796375</v>
      </c>
    </row>
    <row r="15" spans="1:55" x14ac:dyDescent="0.25">
      <c r="E15">
        <v>13</v>
      </c>
      <c r="I15" s="12">
        <v>7.7</v>
      </c>
      <c r="J15">
        <v>0</v>
      </c>
      <c r="L15">
        <v>0</v>
      </c>
      <c r="T15">
        <f t="shared" si="0"/>
        <v>0</v>
      </c>
      <c r="U15" s="8"/>
      <c r="V15" s="8"/>
      <c r="W15" s="8"/>
      <c r="X15" s="8"/>
      <c r="Y15" s="12">
        <v>7.5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55" x14ac:dyDescent="0.25">
      <c r="E16">
        <v>14</v>
      </c>
      <c r="F16">
        <v>78</v>
      </c>
      <c r="G16">
        <v>86</v>
      </c>
      <c r="H16">
        <v>27</v>
      </c>
      <c r="I16" s="12">
        <v>12.4</v>
      </c>
      <c r="J16">
        <v>0</v>
      </c>
      <c r="K16">
        <v>23</v>
      </c>
      <c r="L16">
        <v>4</v>
      </c>
      <c r="M16">
        <v>0</v>
      </c>
      <c r="N16">
        <v>14</v>
      </c>
      <c r="O16">
        <v>0</v>
      </c>
      <c r="P16">
        <v>3</v>
      </c>
      <c r="Q16">
        <v>6</v>
      </c>
      <c r="R16">
        <v>3</v>
      </c>
      <c r="S16">
        <v>2</v>
      </c>
      <c r="T16" s="10">
        <f t="shared" si="0"/>
        <v>14</v>
      </c>
      <c r="U16" s="8">
        <v>37</v>
      </c>
      <c r="V16" s="8">
        <v>8.4</v>
      </c>
      <c r="W16" s="8">
        <v>12</v>
      </c>
      <c r="X16" s="8">
        <v>5.0999999999999996</v>
      </c>
      <c r="Y16" s="12">
        <v>11.9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6" x14ac:dyDescent="0.25">
      <c r="E17">
        <v>15</v>
      </c>
      <c r="I17" s="12">
        <v>0</v>
      </c>
      <c r="J17">
        <v>0</v>
      </c>
      <c r="L17">
        <v>10</v>
      </c>
      <c r="T17">
        <f t="shared" si="0"/>
        <v>0</v>
      </c>
      <c r="U17" s="8"/>
      <c r="V17" s="8"/>
      <c r="W17" s="8"/>
      <c r="X17" s="8"/>
      <c r="Y17" s="12">
        <v>0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BD17" t="s">
        <v>19</v>
      </c>
    </row>
    <row r="18" spans="1:56" x14ac:dyDescent="0.25">
      <c r="E18">
        <v>16</v>
      </c>
      <c r="F18">
        <v>80</v>
      </c>
      <c r="G18">
        <v>105</v>
      </c>
      <c r="H18">
        <v>23</v>
      </c>
      <c r="I18" s="12">
        <v>8.8000000000000007</v>
      </c>
      <c r="J18">
        <v>1</v>
      </c>
      <c r="K18">
        <v>18</v>
      </c>
      <c r="L18">
        <v>0</v>
      </c>
      <c r="M18">
        <v>0</v>
      </c>
      <c r="N18">
        <v>17</v>
      </c>
      <c r="O18">
        <v>0</v>
      </c>
      <c r="P18">
        <v>6</v>
      </c>
      <c r="Q18">
        <v>0</v>
      </c>
      <c r="R18">
        <v>4</v>
      </c>
      <c r="S18">
        <v>7</v>
      </c>
      <c r="T18">
        <f t="shared" si="0"/>
        <v>17</v>
      </c>
      <c r="U18" s="8">
        <v>54</v>
      </c>
      <c r="V18" s="8">
        <v>4.7</v>
      </c>
      <c r="W18" s="8">
        <v>9</v>
      </c>
      <c r="X18" s="8">
        <v>2.8</v>
      </c>
      <c r="Y18" s="12">
        <v>8.6999999999999993</v>
      </c>
      <c r="Z18">
        <v>5</v>
      </c>
      <c r="AA18">
        <v>5</v>
      </c>
      <c r="AB18" s="3">
        <v>10.0594</v>
      </c>
      <c r="AC18" s="3">
        <v>3.1880000000000002</v>
      </c>
      <c r="AD18" s="3">
        <f>100-(100*(AB18-AC18)/AB18)</f>
        <v>31.691750999065547</v>
      </c>
      <c r="AE18" s="3">
        <v>10.039199999999999</v>
      </c>
      <c r="AF18" s="3">
        <v>2.5808</v>
      </c>
      <c r="AG18" s="3">
        <f>100-(100*(AE18-AF18)/AE18)</f>
        <v>25.707227667543236</v>
      </c>
      <c r="AH18" s="3">
        <v>10.0213</v>
      </c>
      <c r="AI18" s="3">
        <v>2.3246000000000002</v>
      </c>
      <c r="AJ18" s="3">
        <f>100-(100*(AH18-AI18)/AH18)</f>
        <v>23.196591260614895</v>
      </c>
      <c r="AK18" s="3">
        <v>9.8321000000000005</v>
      </c>
      <c r="AL18" s="3">
        <v>3.7040999999999999</v>
      </c>
      <c r="AM18" s="3">
        <f>100-(100*(AK18-AL18)/AK18)</f>
        <v>37.673538715025281</v>
      </c>
      <c r="AN18" s="3">
        <v>9.5091000000000001</v>
      </c>
      <c r="AO18" s="3">
        <v>3.0876999999999999</v>
      </c>
      <c r="AP18" s="3">
        <f>100-(100*(AN18-AO18)/AN18)</f>
        <v>32.47100146175768</v>
      </c>
      <c r="AQ18" s="3">
        <v>7.6047000000000002</v>
      </c>
      <c r="AR18" s="3">
        <v>2.2532000000000001</v>
      </c>
      <c r="AS18" s="3">
        <f>100-(100*(AQ18-AR18)/AQ18)</f>
        <v>29.629045195734221</v>
      </c>
    </row>
    <row r="19" spans="1:56" x14ac:dyDescent="0.25">
      <c r="E19">
        <v>17</v>
      </c>
      <c r="F19">
        <v>76</v>
      </c>
      <c r="G19">
        <v>80</v>
      </c>
      <c r="H19">
        <v>15</v>
      </c>
      <c r="I19" s="12">
        <v>5.5</v>
      </c>
      <c r="J19">
        <v>0</v>
      </c>
      <c r="K19">
        <v>12</v>
      </c>
      <c r="L19">
        <v>0</v>
      </c>
      <c r="M19">
        <v>0</v>
      </c>
      <c r="N19">
        <v>12</v>
      </c>
      <c r="O19">
        <v>1</v>
      </c>
      <c r="P19">
        <v>3</v>
      </c>
      <c r="Q19">
        <v>1</v>
      </c>
      <c r="R19">
        <v>1</v>
      </c>
      <c r="S19">
        <v>6</v>
      </c>
      <c r="T19">
        <f t="shared" si="0"/>
        <v>12</v>
      </c>
      <c r="U19" s="8">
        <v>40</v>
      </c>
      <c r="V19" s="8">
        <v>6</v>
      </c>
      <c r="W19" s="8">
        <v>10</v>
      </c>
      <c r="X19" s="8">
        <v>4.2</v>
      </c>
      <c r="Y19" s="12">
        <v>5.3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56" x14ac:dyDescent="0.25">
      <c r="E20">
        <v>18</v>
      </c>
      <c r="I20" s="12">
        <v>4.1500000000000004</v>
      </c>
      <c r="J20">
        <v>0</v>
      </c>
      <c r="L20">
        <v>7</v>
      </c>
      <c r="T20">
        <f t="shared" si="0"/>
        <v>0</v>
      </c>
      <c r="U20" s="8"/>
      <c r="V20" s="8"/>
      <c r="W20" s="8"/>
      <c r="X20" s="8"/>
      <c r="Y20" s="12">
        <v>3.95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6" x14ac:dyDescent="0.25">
      <c r="E21">
        <v>19</v>
      </c>
      <c r="I21" s="12">
        <v>2.65</v>
      </c>
      <c r="J21">
        <v>0</v>
      </c>
      <c r="L21">
        <v>5</v>
      </c>
      <c r="T21">
        <f t="shared" si="0"/>
        <v>0</v>
      </c>
      <c r="U21" s="8"/>
      <c r="V21" s="8"/>
      <c r="W21" s="8"/>
      <c r="X21" s="8"/>
      <c r="Y21" s="12">
        <v>2.4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56" x14ac:dyDescent="0.25">
      <c r="E22">
        <v>20</v>
      </c>
      <c r="I22" s="12">
        <v>0</v>
      </c>
      <c r="J22">
        <v>0</v>
      </c>
      <c r="L22">
        <v>6</v>
      </c>
      <c r="T22">
        <f t="shared" si="0"/>
        <v>0</v>
      </c>
      <c r="U22" s="8"/>
      <c r="V22" s="8"/>
      <c r="W22" s="8"/>
      <c r="X22" s="8"/>
      <c r="Y22" s="12">
        <v>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BD22" t="s">
        <v>19</v>
      </c>
    </row>
    <row r="23" spans="1:56" x14ac:dyDescent="0.25">
      <c r="A23" s="1">
        <v>42737</v>
      </c>
      <c r="B23" t="s">
        <v>37</v>
      </c>
      <c r="C23">
        <v>3</v>
      </c>
      <c r="D23">
        <v>4</v>
      </c>
      <c r="E23">
        <v>1</v>
      </c>
      <c r="I23" s="12"/>
      <c r="T23">
        <f t="shared" si="0"/>
        <v>0</v>
      </c>
      <c r="U23" s="8"/>
      <c r="V23" s="8"/>
      <c r="W23" s="8"/>
      <c r="X23" s="8"/>
      <c r="Y23" s="1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56" x14ac:dyDescent="0.25">
      <c r="E24">
        <v>2</v>
      </c>
      <c r="I24" s="12"/>
      <c r="T24">
        <f t="shared" si="0"/>
        <v>0</v>
      </c>
      <c r="U24" s="8"/>
      <c r="V24" s="8"/>
      <c r="W24" s="8"/>
      <c r="X24" s="8"/>
      <c r="Y24" s="1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6" x14ac:dyDescent="0.25">
      <c r="E25">
        <v>3</v>
      </c>
      <c r="F25">
        <v>60</v>
      </c>
      <c r="G25">
        <v>70</v>
      </c>
      <c r="H25">
        <v>10</v>
      </c>
      <c r="I25" s="12">
        <v>1.5</v>
      </c>
      <c r="J25">
        <v>0</v>
      </c>
      <c r="K25">
        <v>5</v>
      </c>
      <c r="L25">
        <v>1</v>
      </c>
      <c r="M25">
        <v>0</v>
      </c>
      <c r="N25">
        <v>5</v>
      </c>
      <c r="O25">
        <v>0</v>
      </c>
      <c r="P25">
        <v>0</v>
      </c>
      <c r="Q25">
        <v>1</v>
      </c>
      <c r="R25">
        <v>2</v>
      </c>
      <c r="S25">
        <v>2</v>
      </c>
      <c r="T25">
        <f t="shared" si="0"/>
        <v>5</v>
      </c>
      <c r="U25" s="8">
        <v>27</v>
      </c>
      <c r="V25" s="8">
        <v>4.5</v>
      </c>
      <c r="W25" s="8">
        <v>7</v>
      </c>
      <c r="X25" s="8">
        <v>2.6</v>
      </c>
      <c r="Y25" s="12">
        <v>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>
        <v>2999.9</v>
      </c>
      <c r="AU25">
        <v>272.60000000000002</v>
      </c>
      <c r="AV25" s="4">
        <f>AT25/(AT25-AU25)</f>
        <v>1.0999523338099952</v>
      </c>
      <c r="AW25">
        <v>3000.1</v>
      </c>
      <c r="AX25">
        <v>291.5</v>
      </c>
      <c r="AY25" s="4">
        <f>AW25/(AW25-AX25)</f>
        <v>1.1076201727829875</v>
      </c>
      <c r="AZ25">
        <v>2999.8</v>
      </c>
      <c r="BA25">
        <v>294.89999999999998</v>
      </c>
      <c r="BB25" s="4">
        <f>AZ25/(AZ25-BA25)</f>
        <v>1.1090243631927243</v>
      </c>
      <c r="BC25" s="4">
        <f>(AV25+AY25+BB25)/3</f>
        <v>1.1055322899285691</v>
      </c>
    </row>
    <row r="26" spans="1:56" x14ac:dyDescent="0.25">
      <c r="A26" s="1"/>
      <c r="E26">
        <v>4</v>
      </c>
      <c r="I26" s="12"/>
      <c r="T26">
        <f t="shared" si="0"/>
        <v>0</v>
      </c>
      <c r="U26" s="8"/>
      <c r="V26" s="8"/>
      <c r="W26" s="8"/>
      <c r="X26" s="8"/>
      <c r="Y26" s="1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6" x14ac:dyDescent="0.25">
      <c r="A27" s="1"/>
      <c r="E27">
        <v>5</v>
      </c>
      <c r="I27" s="12"/>
      <c r="K27" s="10"/>
      <c r="T27">
        <f t="shared" si="0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6" x14ac:dyDescent="0.25">
      <c r="E28">
        <v>6</v>
      </c>
      <c r="F28">
        <v>70</v>
      </c>
      <c r="G28">
        <v>100</v>
      </c>
      <c r="H28">
        <v>20</v>
      </c>
      <c r="I28" s="12">
        <v>5</v>
      </c>
      <c r="J28">
        <v>0</v>
      </c>
      <c r="K28" s="10">
        <v>8</v>
      </c>
      <c r="L28">
        <v>4</v>
      </c>
      <c r="M28">
        <v>0</v>
      </c>
      <c r="N28">
        <v>8</v>
      </c>
      <c r="O28">
        <v>0</v>
      </c>
      <c r="P28">
        <v>1</v>
      </c>
      <c r="Q28">
        <v>2</v>
      </c>
      <c r="R28">
        <v>2</v>
      </c>
      <c r="S28">
        <v>3</v>
      </c>
      <c r="T28">
        <f t="shared" si="0"/>
        <v>8</v>
      </c>
      <c r="U28" s="8">
        <v>53</v>
      </c>
      <c r="V28" s="8">
        <v>5.6</v>
      </c>
      <c r="W28" s="8">
        <v>16</v>
      </c>
      <c r="X28" s="8">
        <v>5.3</v>
      </c>
      <c r="Y28" s="12">
        <v>5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56" x14ac:dyDescent="0.25">
      <c r="E29">
        <v>7</v>
      </c>
      <c r="F29">
        <v>70</v>
      </c>
      <c r="G29">
        <v>130</v>
      </c>
      <c r="H29">
        <v>20</v>
      </c>
      <c r="I29" s="12">
        <v>5.4</v>
      </c>
      <c r="J29">
        <v>0</v>
      </c>
      <c r="K29" s="10">
        <v>14</v>
      </c>
      <c r="L29">
        <v>6</v>
      </c>
      <c r="M29">
        <v>0</v>
      </c>
      <c r="N29">
        <v>11</v>
      </c>
      <c r="O29">
        <v>0</v>
      </c>
      <c r="P29">
        <v>1</v>
      </c>
      <c r="Q29">
        <v>0</v>
      </c>
      <c r="R29">
        <v>4</v>
      </c>
      <c r="S29">
        <v>6</v>
      </c>
      <c r="T29">
        <f t="shared" si="0"/>
        <v>11</v>
      </c>
      <c r="U29" s="8">
        <v>23</v>
      </c>
      <c r="V29" s="8">
        <v>4.8</v>
      </c>
      <c r="W29" s="8">
        <v>20</v>
      </c>
      <c r="X29" s="8">
        <v>4.9000000000000004</v>
      </c>
      <c r="Y29" s="12">
        <v>5.55</v>
      </c>
      <c r="Z29">
        <v>50</v>
      </c>
      <c r="AA29">
        <v>30</v>
      </c>
      <c r="AB29" s="4">
        <v>10.7</v>
      </c>
      <c r="AC29" s="4">
        <v>4.5999999999999996</v>
      </c>
      <c r="AD29" s="3">
        <f>100-(100*(AB29-AC29)/AB29)</f>
        <v>42.99065420560747</v>
      </c>
      <c r="AE29" s="4">
        <v>10.4</v>
      </c>
      <c r="AF29" s="4">
        <v>4.3</v>
      </c>
      <c r="AG29" s="3">
        <f>100-(100*(AE29-AF29)/AE29)</f>
        <v>41.346153846153847</v>
      </c>
      <c r="AH29" s="4">
        <v>10</v>
      </c>
      <c r="AI29" s="4">
        <v>4</v>
      </c>
      <c r="AJ29" s="3">
        <f>100-(100*(AH29-AI29)/AH29)</f>
        <v>40</v>
      </c>
      <c r="AK29" s="4">
        <v>10.8</v>
      </c>
      <c r="AL29" s="4">
        <v>4.2</v>
      </c>
      <c r="AM29" s="3">
        <f>100-(100*(AK29-AL29)/AK29)</f>
        <v>38.888888888888893</v>
      </c>
      <c r="AN29" s="4">
        <v>10</v>
      </c>
      <c r="AO29" s="4">
        <v>3.5</v>
      </c>
      <c r="AP29" s="3">
        <f>100-(100*(AN29-AO29)/AN29)</f>
        <v>35</v>
      </c>
      <c r="AQ29" s="4">
        <v>10.7</v>
      </c>
      <c r="AR29" s="4">
        <v>3.4</v>
      </c>
      <c r="AS29" s="3">
        <f>100-(100*(AQ29-AR29)/AQ29)</f>
        <v>31.775700934579447</v>
      </c>
    </row>
    <row r="30" spans="1:56" x14ac:dyDescent="0.25">
      <c r="E30">
        <v>8</v>
      </c>
      <c r="F30">
        <v>80</v>
      </c>
      <c r="G30">
        <v>75</v>
      </c>
      <c r="H30">
        <v>10</v>
      </c>
      <c r="I30" s="12">
        <v>3.2</v>
      </c>
      <c r="J30">
        <v>0</v>
      </c>
      <c r="K30" s="10">
        <v>10</v>
      </c>
      <c r="L30">
        <v>2</v>
      </c>
      <c r="M30">
        <v>0</v>
      </c>
      <c r="N30">
        <v>10</v>
      </c>
      <c r="O30">
        <v>0</v>
      </c>
      <c r="P30">
        <v>1</v>
      </c>
      <c r="Q30">
        <v>4</v>
      </c>
      <c r="R30">
        <v>1</v>
      </c>
      <c r="S30">
        <v>4</v>
      </c>
      <c r="T30">
        <f t="shared" si="0"/>
        <v>10</v>
      </c>
      <c r="U30" s="8">
        <v>30</v>
      </c>
      <c r="V30" s="8">
        <v>7.1</v>
      </c>
      <c r="W30" s="8">
        <v>11</v>
      </c>
      <c r="X30" s="8">
        <v>4</v>
      </c>
      <c r="Y30" s="12">
        <v>2.95</v>
      </c>
      <c r="Z30">
        <v>30</v>
      </c>
      <c r="AA30">
        <v>20</v>
      </c>
      <c r="AB30" s="4">
        <v>10</v>
      </c>
      <c r="AC30" s="4">
        <v>2.9</v>
      </c>
      <c r="AD30" s="3">
        <f>100-(100*(AB30-AC30)/AB30)</f>
        <v>29</v>
      </c>
      <c r="AE30" s="4">
        <v>10.1</v>
      </c>
      <c r="AF30" s="4">
        <v>3.5</v>
      </c>
      <c r="AG30" s="3">
        <f>100-(100*(AE30-AF30)/AE30)</f>
        <v>34.653465346534645</v>
      </c>
      <c r="AH30" s="4">
        <v>10.199999999999999</v>
      </c>
      <c r="AI30" s="4">
        <v>3.2</v>
      </c>
      <c r="AJ30" s="3">
        <f>100-(100*(AH30-AI30)/AH30)</f>
        <v>31.372549019607845</v>
      </c>
      <c r="AK30" s="4">
        <v>10.6</v>
      </c>
      <c r="AL30" s="4">
        <v>4.5</v>
      </c>
      <c r="AM30" s="3">
        <f>100-(100*(AK30-AL30)/AK30)</f>
        <v>42.452830188679243</v>
      </c>
      <c r="AN30" s="4">
        <v>10.5</v>
      </c>
      <c r="AO30" s="4">
        <v>3.5</v>
      </c>
      <c r="AP30" s="3">
        <f>100-(100*(AN30-AO30)/AN30)</f>
        <v>33.333333333333329</v>
      </c>
      <c r="AQ30" s="4">
        <v>8.1</v>
      </c>
      <c r="AR30" s="4">
        <v>3.1</v>
      </c>
      <c r="AS30" s="3">
        <f>100-(100*(AQ30-AR30)/AQ30)</f>
        <v>38.271604938271601</v>
      </c>
    </row>
    <row r="31" spans="1:56" x14ac:dyDescent="0.25">
      <c r="E31">
        <v>9</v>
      </c>
      <c r="F31">
        <v>80</v>
      </c>
      <c r="G31">
        <v>50</v>
      </c>
      <c r="H31">
        <v>20</v>
      </c>
      <c r="I31" s="12">
        <v>3.2</v>
      </c>
      <c r="J31">
        <v>0</v>
      </c>
      <c r="K31" s="10">
        <v>9</v>
      </c>
      <c r="L31">
        <v>1</v>
      </c>
      <c r="M31">
        <v>0</v>
      </c>
      <c r="N31">
        <v>5</v>
      </c>
      <c r="O31">
        <v>0</v>
      </c>
      <c r="P31">
        <v>1</v>
      </c>
      <c r="Q31">
        <v>0</v>
      </c>
      <c r="R31">
        <v>2</v>
      </c>
      <c r="S31">
        <v>2</v>
      </c>
      <c r="T31">
        <f t="shared" si="0"/>
        <v>5</v>
      </c>
      <c r="U31" s="8">
        <v>45</v>
      </c>
      <c r="V31" s="8">
        <v>7</v>
      </c>
      <c r="W31" s="8">
        <v>11</v>
      </c>
      <c r="X31" s="8">
        <v>4.0999999999999996</v>
      </c>
      <c r="Y31" s="12">
        <v>3.65</v>
      </c>
      <c r="Z31">
        <v>50</v>
      </c>
      <c r="AA31">
        <v>50</v>
      </c>
      <c r="AB31" s="4">
        <v>10.6</v>
      </c>
      <c r="AC31" s="4">
        <v>4.5</v>
      </c>
      <c r="AD31" s="3">
        <f>100-(100*(AB31-AC31)/AB31)</f>
        <v>42.452830188679243</v>
      </c>
      <c r="AE31" s="4">
        <v>10.3</v>
      </c>
      <c r="AF31" s="4">
        <v>4</v>
      </c>
      <c r="AG31" s="3">
        <f>100-(100*(AE31-AF31)/AE31)</f>
        <v>38.834951456310669</v>
      </c>
      <c r="AH31" s="4">
        <v>10.8</v>
      </c>
      <c r="AI31" s="4">
        <v>4.4000000000000004</v>
      </c>
      <c r="AJ31" s="3">
        <f>100-(100*(AH31-AI31)/AH31)</f>
        <v>40.740740740740748</v>
      </c>
      <c r="AK31" s="4">
        <v>9.5</v>
      </c>
      <c r="AL31" s="4">
        <v>4.3</v>
      </c>
      <c r="AM31" s="3">
        <f>100-(100*(AK31-AL31)/AK31)</f>
        <v>45.263157894736842</v>
      </c>
      <c r="AN31" s="4">
        <v>10.8</v>
      </c>
      <c r="AO31" s="4">
        <v>4.7</v>
      </c>
      <c r="AP31" s="3">
        <f>100-(100*(AN31-AO31)/AN31)</f>
        <v>43.518518518518519</v>
      </c>
      <c r="AQ31" s="4">
        <v>9.9</v>
      </c>
      <c r="AR31" s="4">
        <v>4.5</v>
      </c>
      <c r="AS31" s="3">
        <f>100-(100*(AQ31-AR31)/AQ31)</f>
        <v>45.454545454545453</v>
      </c>
    </row>
    <row r="32" spans="1:56" x14ac:dyDescent="0.25">
      <c r="E32">
        <v>10</v>
      </c>
      <c r="F32">
        <v>100</v>
      </c>
      <c r="G32">
        <v>150</v>
      </c>
      <c r="H32">
        <v>20</v>
      </c>
      <c r="I32" s="12">
        <f>6.3+3.6+1.7</f>
        <v>11.6</v>
      </c>
      <c r="J32">
        <v>2</v>
      </c>
      <c r="K32" s="10">
        <v>14</v>
      </c>
      <c r="L32">
        <v>3</v>
      </c>
      <c r="M32">
        <v>0</v>
      </c>
      <c r="N32">
        <v>21</v>
      </c>
      <c r="O32">
        <v>0</v>
      </c>
      <c r="P32">
        <v>2</v>
      </c>
      <c r="Q32">
        <v>0</v>
      </c>
      <c r="R32">
        <v>8</v>
      </c>
      <c r="S32">
        <v>11</v>
      </c>
      <c r="T32">
        <f t="shared" si="0"/>
        <v>21</v>
      </c>
      <c r="U32" s="8">
        <v>45</v>
      </c>
      <c r="V32" s="8">
        <v>6.1</v>
      </c>
      <c r="W32" s="8">
        <v>11</v>
      </c>
      <c r="X32" s="8">
        <v>3.3</v>
      </c>
      <c r="Y32" s="12">
        <v>10.35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5" x14ac:dyDescent="0.25">
      <c r="E33">
        <v>11</v>
      </c>
      <c r="I33" s="12"/>
      <c r="K33" s="10"/>
      <c r="T33">
        <f t="shared" si="0"/>
        <v>0</v>
      </c>
      <c r="U33" s="8"/>
      <c r="V33" s="8"/>
      <c r="W33" s="8"/>
      <c r="X33" s="8"/>
      <c r="Y33" s="1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55" x14ac:dyDescent="0.25">
      <c r="E34">
        <v>12</v>
      </c>
      <c r="F34">
        <v>80</v>
      </c>
      <c r="G34">
        <v>60</v>
      </c>
      <c r="H34">
        <v>20</v>
      </c>
      <c r="I34" s="12">
        <v>1.5</v>
      </c>
      <c r="J34">
        <v>0</v>
      </c>
      <c r="K34" s="10">
        <v>10</v>
      </c>
      <c r="L34">
        <v>0</v>
      </c>
      <c r="M34">
        <v>0</v>
      </c>
      <c r="N34">
        <v>9</v>
      </c>
      <c r="O34">
        <v>0</v>
      </c>
      <c r="P34">
        <v>0</v>
      </c>
      <c r="Q34">
        <v>1</v>
      </c>
      <c r="R34">
        <v>2</v>
      </c>
      <c r="S34">
        <v>6</v>
      </c>
      <c r="T34">
        <f t="shared" si="0"/>
        <v>9</v>
      </c>
      <c r="U34" s="8">
        <v>9</v>
      </c>
      <c r="V34" s="8">
        <v>3.3</v>
      </c>
      <c r="W34" s="8">
        <v>7</v>
      </c>
      <c r="X34" s="8">
        <v>4.2</v>
      </c>
      <c r="Y34" s="12">
        <v>1.6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55" x14ac:dyDescent="0.25">
      <c r="E35">
        <v>13</v>
      </c>
      <c r="F35">
        <v>80</v>
      </c>
      <c r="G35">
        <v>80</v>
      </c>
      <c r="H35">
        <v>15</v>
      </c>
      <c r="I35" s="12">
        <v>3.5</v>
      </c>
      <c r="J35">
        <v>0</v>
      </c>
      <c r="K35" s="10">
        <v>13</v>
      </c>
      <c r="L35">
        <v>0</v>
      </c>
      <c r="M35">
        <v>0</v>
      </c>
      <c r="N35">
        <v>13</v>
      </c>
      <c r="O35">
        <v>0</v>
      </c>
      <c r="P35">
        <v>6</v>
      </c>
      <c r="Q35">
        <v>2</v>
      </c>
      <c r="R35">
        <v>2</v>
      </c>
      <c r="S35">
        <v>3</v>
      </c>
      <c r="T35">
        <f t="shared" si="0"/>
        <v>13</v>
      </c>
      <c r="U35" s="8">
        <v>23</v>
      </c>
      <c r="V35" s="8">
        <v>5.6</v>
      </c>
      <c r="W35" s="8">
        <v>13</v>
      </c>
      <c r="X35" s="8">
        <v>4.7</v>
      </c>
      <c r="Y35" s="12">
        <v>3.5</v>
      </c>
      <c r="Z35">
        <v>30</v>
      </c>
      <c r="AA35">
        <v>30</v>
      </c>
      <c r="AB35" s="4">
        <v>10.7</v>
      </c>
      <c r="AC35" s="4">
        <v>5.0999999999999996</v>
      </c>
      <c r="AD35" s="3">
        <f>100-(100*(AB35-AC35)/AB35)</f>
        <v>47.663551401869157</v>
      </c>
      <c r="AE35" s="4">
        <v>10</v>
      </c>
      <c r="AF35" s="4">
        <v>3.8</v>
      </c>
      <c r="AG35" s="3">
        <f>100-(100*(AE35-AF35)/AE35)</f>
        <v>38</v>
      </c>
      <c r="AH35" s="4">
        <v>10.1</v>
      </c>
      <c r="AI35" s="4">
        <v>3.9</v>
      </c>
      <c r="AJ35" s="3">
        <f>100-(100*(AH35-AI35)/AH35)</f>
        <v>38.613861386138623</v>
      </c>
      <c r="AK35" s="4">
        <v>10.199999999999999</v>
      </c>
      <c r="AL35" s="4">
        <v>4</v>
      </c>
      <c r="AM35" s="3">
        <f>100-(100*(AK35-AL35)/AK35)</f>
        <v>39.215686274509814</v>
      </c>
      <c r="AN35" s="4">
        <v>10</v>
      </c>
      <c r="AO35" s="4">
        <v>2.5</v>
      </c>
      <c r="AP35" s="3">
        <f>100-(100*(AN35-AO35)/AN35)</f>
        <v>25</v>
      </c>
      <c r="AQ35" s="4">
        <v>10.3</v>
      </c>
      <c r="AR35" s="4">
        <v>3.1</v>
      </c>
      <c r="AS35" s="3">
        <f>100-(100*(AQ35-AR35)/AQ35)</f>
        <v>30.097087378640765</v>
      </c>
    </row>
    <row r="36" spans="1:55" x14ac:dyDescent="0.25">
      <c r="E36">
        <v>14</v>
      </c>
      <c r="F36">
        <v>120</v>
      </c>
      <c r="G36">
        <v>50</v>
      </c>
      <c r="H36">
        <v>15</v>
      </c>
      <c r="I36" s="12">
        <f>3+2.7</f>
        <v>5.7</v>
      </c>
      <c r="J36">
        <v>0</v>
      </c>
      <c r="K36" s="10">
        <v>13</v>
      </c>
      <c r="L36">
        <v>1</v>
      </c>
      <c r="M36">
        <v>0</v>
      </c>
      <c r="N36">
        <v>12</v>
      </c>
      <c r="O36">
        <v>0</v>
      </c>
      <c r="P36">
        <v>1</v>
      </c>
      <c r="Q36">
        <v>2</v>
      </c>
      <c r="R36">
        <v>2</v>
      </c>
      <c r="S36">
        <v>7</v>
      </c>
      <c r="T36">
        <f t="shared" si="0"/>
        <v>12</v>
      </c>
      <c r="U36" s="8">
        <v>19</v>
      </c>
      <c r="V36" s="8">
        <v>5.4</v>
      </c>
      <c r="W36" s="8">
        <v>10</v>
      </c>
      <c r="X36" s="8">
        <v>5.2</v>
      </c>
      <c r="Y36" s="12">
        <v>5.25</v>
      </c>
      <c r="Z36">
        <v>30</v>
      </c>
      <c r="AA36">
        <v>50</v>
      </c>
      <c r="AB36" s="4">
        <v>10.5</v>
      </c>
      <c r="AC36" s="4">
        <v>4.3</v>
      </c>
      <c r="AD36" s="3">
        <f>100-(100*(AB36-AC36)/AB36)</f>
        <v>40.952380952380949</v>
      </c>
      <c r="AE36" s="4">
        <v>10.9</v>
      </c>
      <c r="AF36" s="4">
        <v>3.1</v>
      </c>
      <c r="AG36" s="3">
        <f>100-(100*(AE36-AF36)/AE36)</f>
        <v>28.440366972477051</v>
      </c>
      <c r="AH36" s="4">
        <v>9.4</v>
      </c>
      <c r="AI36" s="4">
        <v>2.8</v>
      </c>
      <c r="AJ36" s="3">
        <f>100-(100*(AH36-AI36)/AH36)</f>
        <v>29.787234042553195</v>
      </c>
      <c r="AK36" s="4">
        <v>10.6</v>
      </c>
      <c r="AL36" s="4">
        <v>3.9</v>
      </c>
      <c r="AM36" s="3">
        <f>100-(100*(AK36-AL36)/AK36)</f>
        <v>36.792452830188687</v>
      </c>
      <c r="AN36" s="4">
        <v>10.6</v>
      </c>
      <c r="AO36" s="4">
        <v>3.2</v>
      </c>
      <c r="AP36" s="3">
        <f>100-(100*(AN36-AO36)/AN36)</f>
        <v>30.188679245283012</v>
      </c>
      <c r="AQ36" s="4">
        <v>8.4</v>
      </c>
      <c r="AR36" s="4">
        <v>2.7</v>
      </c>
      <c r="AS36" s="3">
        <f>100-(100*(AQ36-AR36)/AQ36)</f>
        <v>32.142857142857139</v>
      </c>
    </row>
    <row r="37" spans="1:55" x14ac:dyDescent="0.25">
      <c r="E37">
        <v>15</v>
      </c>
      <c r="I37" s="12"/>
      <c r="K37" s="10"/>
      <c r="T37">
        <f t="shared" si="0"/>
        <v>0</v>
      </c>
      <c r="U37" s="8"/>
      <c r="V37" s="8"/>
      <c r="W37" s="8"/>
      <c r="X37" s="8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5" x14ac:dyDescent="0.25">
      <c r="E38">
        <v>16</v>
      </c>
      <c r="I38" s="12"/>
      <c r="K38" s="10"/>
      <c r="T38">
        <f t="shared" si="0"/>
        <v>0</v>
      </c>
      <c r="U38" s="8"/>
      <c r="V38" s="8"/>
      <c r="W38" s="8"/>
      <c r="X38" s="8"/>
      <c r="Y38" s="1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55" x14ac:dyDescent="0.25">
      <c r="E39">
        <v>17</v>
      </c>
      <c r="F39">
        <v>90</v>
      </c>
      <c r="G39">
        <v>80</v>
      </c>
      <c r="H39">
        <v>15</v>
      </c>
      <c r="I39" s="12">
        <v>2.7</v>
      </c>
      <c r="J39">
        <v>1</v>
      </c>
      <c r="K39" s="10">
        <v>10</v>
      </c>
      <c r="L39">
        <v>0</v>
      </c>
      <c r="M39">
        <v>0</v>
      </c>
      <c r="N39">
        <v>9</v>
      </c>
      <c r="O39">
        <v>0</v>
      </c>
      <c r="P39">
        <v>2</v>
      </c>
      <c r="Q39">
        <v>2</v>
      </c>
      <c r="R39">
        <v>2</v>
      </c>
      <c r="S39">
        <v>3</v>
      </c>
      <c r="T39">
        <f t="shared" si="0"/>
        <v>9</v>
      </c>
      <c r="U39" s="8">
        <v>19</v>
      </c>
      <c r="V39" s="8">
        <v>4.4000000000000004</v>
      </c>
      <c r="W39" s="8">
        <v>9</v>
      </c>
      <c r="X39" s="8">
        <v>2.7</v>
      </c>
      <c r="Y39" s="12">
        <v>2.65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5" x14ac:dyDescent="0.25">
      <c r="E40">
        <v>18</v>
      </c>
      <c r="I40" s="12"/>
      <c r="K40" s="10"/>
      <c r="T40">
        <f t="shared" si="0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5" x14ac:dyDescent="0.25">
      <c r="E41">
        <v>19</v>
      </c>
      <c r="I41" s="12"/>
      <c r="K41" s="10"/>
      <c r="T41">
        <f t="shared" si="0"/>
        <v>0</v>
      </c>
      <c r="U41" s="8"/>
      <c r="V41" s="8"/>
      <c r="W41" s="8"/>
      <c r="X41" s="8"/>
      <c r="Y41" s="1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5" x14ac:dyDescent="0.25">
      <c r="E42">
        <v>20</v>
      </c>
      <c r="I42" s="12"/>
      <c r="T42">
        <f t="shared" si="0"/>
        <v>0</v>
      </c>
      <c r="U42" s="8"/>
      <c r="V42" s="8"/>
      <c r="W42" s="8"/>
      <c r="X42" s="8"/>
      <c r="Y42" s="1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5" x14ac:dyDescent="0.25">
      <c r="A43" s="1">
        <v>42044</v>
      </c>
      <c r="B43" t="s">
        <v>35</v>
      </c>
      <c r="C43">
        <v>1</v>
      </c>
      <c r="D43">
        <v>4</v>
      </c>
      <c r="E43">
        <v>1</v>
      </c>
      <c r="I43" s="12">
        <v>3.1</v>
      </c>
      <c r="J43">
        <v>0</v>
      </c>
      <c r="L43">
        <v>0</v>
      </c>
      <c r="T43">
        <f t="shared" si="0"/>
        <v>0</v>
      </c>
      <c r="U43" s="8"/>
      <c r="V43" s="8"/>
      <c r="W43" s="8"/>
      <c r="X43" s="8"/>
      <c r="Y43" s="12">
        <v>2.95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>
        <v>3000.2</v>
      </c>
      <c r="AU43" s="8">
        <v>298</v>
      </c>
      <c r="AV43" s="4">
        <f t="shared" ref="AV43" si="1">AT43/(AT43-AU43)</f>
        <v>1.1102805121752646</v>
      </c>
      <c r="AW43" s="8">
        <v>3000.1</v>
      </c>
      <c r="AX43" s="8">
        <v>330</v>
      </c>
      <c r="AY43" s="4">
        <f t="shared" ref="AY43" si="2">AW43/(AW43-AX43)</f>
        <v>1.1235908767461893</v>
      </c>
      <c r="AZ43" s="8">
        <v>3000.5</v>
      </c>
      <c r="BA43" s="8">
        <v>331.2</v>
      </c>
      <c r="BB43" s="4">
        <f t="shared" ref="BB43" si="3">AZ43/(AZ43-BA43)</f>
        <v>1.1240774734949237</v>
      </c>
      <c r="BC43" s="4">
        <f t="shared" ref="BC43" si="4">(AV43+AY43+BB43)/3</f>
        <v>1.1193162874721259</v>
      </c>
    </row>
    <row r="44" spans="1:55" x14ac:dyDescent="0.25">
      <c r="E44">
        <v>2</v>
      </c>
      <c r="F44">
        <v>114</v>
      </c>
      <c r="G44">
        <v>92</v>
      </c>
      <c r="H44">
        <v>17</v>
      </c>
      <c r="I44" s="12">
        <v>5.15</v>
      </c>
      <c r="J44">
        <v>1</v>
      </c>
      <c r="K44">
        <v>11</v>
      </c>
      <c r="L44">
        <v>0</v>
      </c>
      <c r="M44">
        <v>0</v>
      </c>
      <c r="N44">
        <v>11</v>
      </c>
      <c r="O44">
        <v>2</v>
      </c>
      <c r="P44">
        <v>6</v>
      </c>
      <c r="Q44">
        <v>0</v>
      </c>
      <c r="R44">
        <v>0</v>
      </c>
      <c r="S44">
        <v>3</v>
      </c>
      <c r="T44">
        <f t="shared" si="0"/>
        <v>11</v>
      </c>
      <c r="U44" s="8">
        <v>48</v>
      </c>
      <c r="V44" s="8">
        <v>6.3</v>
      </c>
      <c r="W44" s="8">
        <v>13</v>
      </c>
      <c r="X44" s="8">
        <v>6.6</v>
      </c>
      <c r="Y44" s="12">
        <v>4.8499999999999996</v>
      </c>
      <c r="Z44">
        <v>20</v>
      </c>
      <c r="AA44">
        <v>40</v>
      </c>
      <c r="AB44" s="4">
        <v>10.006500000000001</v>
      </c>
      <c r="AC44" s="4">
        <v>3.8552</v>
      </c>
      <c r="AD44" s="3">
        <f>100-(100*(AB44-AC44)/AB44)</f>
        <v>38.526957477639527</v>
      </c>
      <c r="AE44" s="4">
        <v>10.0069</v>
      </c>
      <c r="AF44" s="4">
        <v>3.5053999999999998</v>
      </c>
      <c r="AG44" s="3">
        <f>100-(100*(AE44-AF44)/AE44)</f>
        <v>35.029829417701791</v>
      </c>
      <c r="AH44" s="4">
        <v>10.0382</v>
      </c>
      <c r="AI44" s="4">
        <v>3.3397000000000001</v>
      </c>
      <c r="AJ44" s="3">
        <f>100-(100*(AH44-AI44)/AH44)</f>
        <v>33.269908947819332</v>
      </c>
      <c r="AK44" s="4">
        <v>10.0038</v>
      </c>
      <c r="AL44" s="4">
        <v>4.5644999999999998</v>
      </c>
      <c r="AM44" s="3">
        <f>100-(100*(AK44-AL44)/AK44)</f>
        <v>45.62766148863431</v>
      </c>
      <c r="AN44" s="4">
        <v>10.0374</v>
      </c>
      <c r="AO44" s="4">
        <v>4.4450000000000003</v>
      </c>
      <c r="AP44" s="3">
        <f>100-(100*(AN44-AO44)/AN44)</f>
        <v>44.28437643214378</v>
      </c>
      <c r="AQ44" s="4">
        <v>10.0435</v>
      </c>
      <c r="AR44" s="4">
        <v>4.3410000000000002</v>
      </c>
      <c r="AS44" s="3">
        <f>100-(100*(AQ44-AR44)/AQ44)</f>
        <v>43.221984367999205</v>
      </c>
    </row>
    <row r="45" spans="1:55" x14ac:dyDescent="0.25">
      <c r="E45">
        <v>3</v>
      </c>
      <c r="F45">
        <v>95</v>
      </c>
      <c r="G45">
        <v>100</v>
      </c>
      <c r="H45">
        <v>16</v>
      </c>
      <c r="I45" s="12">
        <v>5.8</v>
      </c>
      <c r="J45">
        <v>0</v>
      </c>
      <c r="K45">
        <v>12</v>
      </c>
      <c r="L45">
        <v>3</v>
      </c>
      <c r="M45">
        <v>0</v>
      </c>
      <c r="N45">
        <v>12</v>
      </c>
      <c r="O45">
        <v>2</v>
      </c>
      <c r="P45">
        <v>6</v>
      </c>
      <c r="Q45">
        <v>0</v>
      </c>
      <c r="R45">
        <v>0</v>
      </c>
      <c r="S45">
        <v>4</v>
      </c>
      <c r="T45">
        <f t="shared" si="0"/>
        <v>12</v>
      </c>
      <c r="U45" s="8">
        <v>42.5</v>
      </c>
      <c r="V45" s="8">
        <v>5</v>
      </c>
      <c r="W45" s="8">
        <v>7</v>
      </c>
      <c r="X45" s="8">
        <v>6.1</v>
      </c>
      <c r="Y45" s="12">
        <v>5.3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5" x14ac:dyDescent="0.25">
      <c r="E46">
        <v>4</v>
      </c>
      <c r="I46" s="12">
        <v>4.4000000000000004</v>
      </c>
      <c r="J46">
        <v>0</v>
      </c>
      <c r="L46">
        <v>0</v>
      </c>
      <c r="T46">
        <f t="shared" si="0"/>
        <v>0</v>
      </c>
      <c r="U46" s="8"/>
      <c r="V46" s="8"/>
      <c r="W46" s="8"/>
      <c r="X46" s="8"/>
      <c r="Y46" s="12">
        <v>4.2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5" x14ac:dyDescent="0.25">
      <c r="E47">
        <v>5</v>
      </c>
      <c r="F47">
        <v>70</v>
      </c>
      <c r="G47">
        <v>74</v>
      </c>
      <c r="H47">
        <v>14</v>
      </c>
      <c r="I47" s="12">
        <v>3.4</v>
      </c>
      <c r="J47">
        <v>0</v>
      </c>
      <c r="K47" s="10">
        <v>8</v>
      </c>
      <c r="L47">
        <v>0</v>
      </c>
      <c r="M47">
        <v>0</v>
      </c>
      <c r="N47">
        <v>7</v>
      </c>
      <c r="O47">
        <v>2</v>
      </c>
      <c r="P47">
        <v>0</v>
      </c>
      <c r="Q47">
        <v>2</v>
      </c>
      <c r="R47">
        <v>0</v>
      </c>
      <c r="S47">
        <v>3</v>
      </c>
      <c r="T47">
        <f t="shared" si="0"/>
        <v>7</v>
      </c>
      <c r="U47" s="8">
        <v>38</v>
      </c>
      <c r="V47" s="8">
        <v>7.8</v>
      </c>
      <c r="W47" s="8">
        <v>7</v>
      </c>
      <c r="X47" s="8">
        <v>5.4</v>
      </c>
      <c r="Y47" s="12">
        <v>3.5</v>
      </c>
      <c r="Z47">
        <v>30</v>
      </c>
      <c r="AB47" s="4">
        <v>10.0428</v>
      </c>
      <c r="AC47" s="4">
        <v>4.2474999999999996</v>
      </c>
      <c r="AD47" s="3">
        <f>100-(100*(AB47-AC47)/AB47)</f>
        <v>42.293981758075439</v>
      </c>
      <c r="AE47" s="4">
        <v>10.044600000000001</v>
      </c>
      <c r="AF47" s="4">
        <v>4.2773000000000003</v>
      </c>
      <c r="AG47" s="3">
        <f>100-(100*(AE47-AF47)/AE47)</f>
        <v>42.583079465583502</v>
      </c>
      <c r="AH47" s="4">
        <v>10.0936</v>
      </c>
      <c r="AI47" s="4">
        <v>4.0595999999999997</v>
      </c>
      <c r="AJ47" s="3">
        <f>100-(100*(AH47-AI47)/AH47)</f>
        <v>40.219545058254731</v>
      </c>
      <c r="AK47" s="4"/>
      <c r="AL47" s="4"/>
      <c r="AM47" s="3"/>
      <c r="AN47" s="4"/>
      <c r="AO47" s="4"/>
      <c r="AP47" s="3"/>
      <c r="AQ47" s="4"/>
      <c r="AR47" s="4"/>
      <c r="AS47" s="3"/>
    </row>
    <row r="48" spans="1:55" x14ac:dyDescent="0.25">
      <c r="E48">
        <v>6</v>
      </c>
      <c r="F48">
        <v>40</v>
      </c>
      <c r="G48">
        <v>52</v>
      </c>
      <c r="H48">
        <v>10</v>
      </c>
      <c r="I48" s="12">
        <v>1.1499999999999999</v>
      </c>
      <c r="J48">
        <v>0</v>
      </c>
      <c r="K48">
        <v>6</v>
      </c>
      <c r="L48">
        <v>0</v>
      </c>
      <c r="M48">
        <v>0</v>
      </c>
      <c r="N48">
        <v>5</v>
      </c>
      <c r="O48">
        <v>0</v>
      </c>
      <c r="P48">
        <v>4</v>
      </c>
      <c r="Q48">
        <v>0</v>
      </c>
      <c r="R48">
        <v>0</v>
      </c>
      <c r="S48">
        <v>1</v>
      </c>
      <c r="T48">
        <f t="shared" si="0"/>
        <v>5</v>
      </c>
      <c r="U48" s="8">
        <v>26</v>
      </c>
      <c r="V48" s="8">
        <v>3.3</v>
      </c>
      <c r="W48" s="8">
        <v>3.5</v>
      </c>
      <c r="X48" s="8">
        <v>2.2999999999999998</v>
      </c>
      <c r="Y48" s="12">
        <v>1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55" x14ac:dyDescent="0.25">
      <c r="E49">
        <v>7</v>
      </c>
      <c r="F49">
        <v>60</v>
      </c>
      <c r="G49">
        <v>80</v>
      </c>
      <c r="H49">
        <v>14</v>
      </c>
      <c r="I49" s="12">
        <v>3.97</v>
      </c>
      <c r="J49">
        <v>0</v>
      </c>
      <c r="K49">
        <v>14</v>
      </c>
      <c r="L49">
        <v>0</v>
      </c>
      <c r="M49">
        <v>0</v>
      </c>
      <c r="N49">
        <v>14</v>
      </c>
      <c r="O49">
        <v>5</v>
      </c>
      <c r="P49">
        <v>2</v>
      </c>
      <c r="Q49">
        <v>0</v>
      </c>
      <c r="R49">
        <v>0</v>
      </c>
      <c r="S49">
        <v>7</v>
      </c>
      <c r="T49">
        <f t="shared" si="0"/>
        <v>14</v>
      </c>
      <c r="U49" s="8">
        <v>32</v>
      </c>
      <c r="V49" s="8">
        <v>5.7</v>
      </c>
      <c r="W49" s="8">
        <v>8</v>
      </c>
      <c r="X49" s="8">
        <v>4.5</v>
      </c>
      <c r="Y49" s="12">
        <v>3.3</v>
      </c>
      <c r="Z49">
        <v>30</v>
      </c>
      <c r="AA49">
        <v>30</v>
      </c>
      <c r="AB49" s="4">
        <v>10.0388</v>
      </c>
      <c r="AC49" s="4">
        <v>4.1448999999999998</v>
      </c>
      <c r="AD49" s="3">
        <f>100-(100*(AB49-AC49)/AB49)</f>
        <v>41.288799458102567</v>
      </c>
      <c r="AE49" s="4">
        <v>10.0509</v>
      </c>
      <c r="AF49" s="4">
        <v>4.4226000000000001</v>
      </c>
      <c r="AG49" s="3">
        <f>100-(100*(AE49-AF49)/AE49)</f>
        <v>44.002029668984868</v>
      </c>
      <c r="AH49" s="4">
        <v>10.031700000000001</v>
      </c>
      <c r="AI49" s="4">
        <v>4.3601000000000001</v>
      </c>
      <c r="AJ49" s="3">
        <f>100-(100*(AH49-AI49)/AH49)</f>
        <v>43.463221587567411</v>
      </c>
      <c r="AK49" s="4">
        <v>10.0884</v>
      </c>
      <c r="AL49" s="4">
        <v>4.1433</v>
      </c>
      <c r="AM49" s="3">
        <f>100-(100*(AK49-AL49)/AK49)</f>
        <v>41.069941715237306</v>
      </c>
      <c r="AN49" s="4">
        <v>10.0146</v>
      </c>
      <c r="AO49" s="4">
        <v>3.8826000000000001</v>
      </c>
      <c r="AP49" s="3">
        <f>100-(100*(AN49-AO49)/AN49)</f>
        <v>38.769396680845972</v>
      </c>
      <c r="AQ49" s="4">
        <v>10.057600000000001</v>
      </c>
      <c r="AR49" s="4">
        <v>3.9504000000000001</v>
      </c>
      <c r="AS49" s="3">
        <f>100-(100*(AQ49-AR49)/AQ49)</f>
        <v>39.277760101813556</v>
      </c>
    </row>
    <row r="50" spans="1:55" x14ac:dyDescent="0.25">
      <c r="E50">
        <v>8</v>
      </c>
      <c r="I50" s="12">
        <v>3.3</v>
      </c>
      <c r="J50">
        <v>0</v>
      </c>
      <c r="L50">
        <v>0</v>
      </c>
      <c r="T50">
        <f t="shared" si="0"/>
        <v>0</v>
      </c>
      <c r="U50" s="8"/>
      <c r="V50" s="8"/>
      <c r="W50" s="8"/>
      <c r="X50" s="8"/>
      <c r="Y50" s="12">
        <v>3.25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55" x14ac:dyDescent="0.25">
      <c r="E51">
        <v>9</v>
      </c>
      <c r="I51" s="12">
        <v>1.4</v>
      </c>
      <c r="J51">
        <v>0</v>
      </c>
      <c r="L51">
        <v>0</v>
      </c>
      <c r="T51">
        <f t="shared" si="0"/>
        <v>0</v>
      </c>
      <c r="U51" s="8"/>
      <c r="V51" s="8"/>
      <c r="W51" s="8"/>
      <c r="X51" s="8"/>
      <c r="Y51" s="12">
        <v>1.4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5" x14ac:dyDescent="0.25">
      <c r="E52">
        <v>10</v>
      </c>
      <c r="I52" s="12">
        <v>1.8</v>
      </c>
      <c r="J52">
        <v>0</v>
      </c>
      <c r="L52">
        <v>0</v>
      </c>
      <c r="T52">
        <f t="shared" si="0"/>
        <v>0</v>
      </c>
      <c r="U52" s="8"/>
      <c r="V52" s="8"/>
      <c r="W52" s="8"/>
      <c r="X52" s="8"/>
      <c r="Y52" s="12">
        <v>1.8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5" x14ac:dyDescent="0.25">
      <c r="E53">
        <v>11</v>
      </c>
      <c r="I53" s="12">
        <v>3.4</v>
      </c>
      <c r="J53">
        <v>0</v>
      </c>
      <c r="L53">
        <v>0</v>
      </c>
      <c r="T53">
        <f t="shared" si="0"/>
        <v>0</v>
      </c>
      <c r="U53" s="8"/>
      <c r="V53" s="8"/>
      <c r="W53" s="8"/>
      <c r="X53" s="8"/>
      <c r="Y53" s="12">
        <v>3.25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55" x14ac:dyDescent="0.25">
      <c r="E54">
        <v>12</v>
      </c>
      <c r="I54" s="12">
        <v>6.2</v>
      </c>
      <c r="J54">
        <v>0</v>
      </c>
      <c r="L54">
        <v>0</v>
      </c>
      <c r="T54">
        <f t="shared" si="0"/>
        <v>0</v>
      </c>
      <c r="U54" s="8"/>
      <c r="V54" s="8"/>
      <c r="W54" s="8"/>
      <c r="X54" s="8"/>
      <c r="Y54" s="12">
        <v>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55" x14ac:dyDescent="0.25">
      <c r="E55">
        <v>13</v>
      </c>
      <c r="F55">
        <v>17</v>
      </c>
      <c r="G55">
        <v>104</v>
      </c>
      <c r="H55">
        <v>16</v>
      </c>
      <c r="I55" s="12">
        <v>3.5</v>
      </c>
      <c r="J55">
        <v>1</v>
      </c>
      <c r="K55">
        <v>11</v>
      </c>
      <c r="L55">
        <v>0</v>
      </c>
      <c r="M55">
        <v>0</v>
      </c>
      <c r="N55">
        <v>9</v>
      </c>
      <c r="O55">
        <v>0</v>
      </c>
      <c r="P55">
        <v>5</v>
      </c>
      <c r="Q55">
        <v>0</v>
      </c>
      <c r="R55">
        <v>0</v>
      </c>
      <c r="S55">
        <v>4</v>
      </c>
      <c r="T55">
        <f t="shared" si="0"/>
        <v>9</v>
      </c>
      <c r="U55" s="8">
        <v>33</v>
      </c>
      <c r="V55" s="8">
        <v>7.8</v>
      </c>
      <c r="W55" s="8">
        <v>16</v>
      </c>
      <c r="X55" s="8">
        <v>3.8</v>
      </c>
      <c r="Y55" s="12">
        <v>3.05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5" x14ac:dyDescent="0.25">
      <c r="E56">
        <v>14</v>
      </c>
      <c r="F56">
        <v>80</v>
      </c>
      <c r="G56">
        <v>80</v>
      </c>
      <c r="H56">
        <v>20</v>
      </c>
      <c r="I56" s="12">
        <v>5.5</v>
      </c>
      <c r="J56">
        <v>2</v>
      </c>
      <c r="K56">
        <v>6</v>
      </c>
      <c r="L56">
        <v>0</v>
      </c>
      <c r="M56">
        <v>0</v>
      </c>
      <c r="N56">
        <v>6</v>
      </c>
      <c r="O56">
        <v>1</v>
      </c>
      <c r="P56">
        <v>2</v>
      </c>
      <c r="Q56">
        <v>1</v>
      </c>
      <c r="R56">
        <v>0</v>
      </c>
      <c r="S56">
        <v>2</v>
      </c>
      <c r="T56">
        <f t="shared" si="0"/>
        <v>6</v>
      </c>
      <c r="U56" s="8">
        <v>41</v>
      </c>
      <c r="V56" s="8">
        <v>8.3000000000000007</v>
      </c>
      <c r="W56" s="8">
        <v>12</v>
      </c>
      <c r="X56" s="8">
        <v>6.6</v>
      </c>
      <c r="Y56" s="12">
        <v>5.25</v>
      </c>
      <c r="Z56">
        <v>100</v>
      </c>
      <c r="AA56">
        <v>150</v>
      </c>
      <c r="AB56" s="4">
        <v>10.0497</v>
      </c>
      <c r="AC56" s="4">
        <v>3.9540999999999999</v>
      </c>
      <c r="AD56" s="3">
        <f>100-(100*(AB56-AC56)/AB56)</f>
        <v>39.345453098102432</v>
      </c>
      <c r="AE56" s="4">
        <v>10.037599999999999</v>
      </c>
      <c r="AF56" s="4">
        <v>4.3209999999999997</v>
      </c>
      <c r="AG56" s="3">
        <f>100-(100*(AE56-AF56)/AE56)</f>
        <v>43.04813899736989</v>
      </c>
      <c r="AH56" s="4">
        <v>10.0505</v>
      </c>
      <c r="AI56" s="4">
        <v>3.9679000000000002</v>
      </c>
      <c r="AJ56" s="3">
        <f>100-(100*(AH56-AI56)/AH56)</f>
        <v>39.479627879209986</v>
      </c>
      <c r="AK56" s="4">
        <v>10.0349</v>
      </c>
      <c r="AL56" s="4">
        <v>4.4414999999999996</v>
      </c>
      <c r="AM56" s="3">
        <f>100-(100*(AK56-AL56)/AK56)</f>
        <v>44.260530747690559</v>
      </c>
      <c r="AN56" s="4">
        <v>10.063599999999999</v>
      </c>
      <c r="AO56" s="4">
        <v>4.4267000000000003</v>
      </c>
      <c r="AP56" s="3">
        <f>100-(100*(AN56-AO56)/AN56)</f>
        <v>43.987241146309472</v>
      </c>
      <c r="AQ56" s="4">
        <v>10.054600000000001</v>
      </c>
      <c r="AR56" s="4">
        <v>4.5548999999999999</v>
      </c>
      <c r="AS56" s="3">
        <f>100-(100*(AQ56-AR56)/AQ56)</f>
        <v>45.301652974757822</v>
      </c>
    </row>
    <row r="57" spans="1:55" x14ac:dyDescent="0.25">
      <c r="E57">
        <v>15</v>
      </c>
      <c r="F57">
        <v>74</v>
      </c>
      <c r="G57">
        <v>93</v>
      </c>
      <c r="H57">
        <v>23</v>
      </c>
      <c r="I57" s="12">
        <v>3.85</v>
      </c>
      <c r="J57">
        <v>0</v>
      </c>
      <c r="K57">
        <v>16</v>
      </c>
      <c r="L57">
        <v>0</v>
      </c>
      <c r="M57">
        <v>0</v>
      </c>
      <c r="N57">
        <v>15</v>
      </c>
      <c r="O57">
        <v>4</v>
      </c>
      <c r="P57">
        <v>6</v>
      </c>
      <c r="Q57">
        <v>0</v>
      </c>
      <c r="R57">
        <v>1</v>
      </c>
      <c r="S57">
        <v>4</v>
      </c>
      <c r="T57">
        <f t="shared" si="0"/>
        <v>15</v>
      </c>
      <c r="U57" s="8">
        <v>43</v>
      </c>
      <c r="V57" s="8">
        <v>4.4000000000000004</v>
      </c>
      <c r="W57" s="8">
        <v>4</v>
      </c>
      <c r="X57" s="8">
        <v>2.7</v>
      </c>
      <c r="Y57" s="12">
        <v>3.9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5" x14ac:dyDescent="0.25">
      <c r="E58">
        <v>16</v>
      </c>
      <c r="I58" s="12">
        <v>3.5</v>
      </c>
      <c r="J58">
        <v>0</v>
      </c>
      <c r="L58">
        <v>0</v>
      </c>
      <c r="T58">
        <f t="shared" si="0"/>
        <v>0</v>
      </c>
      <c r="U58" s="8"/>
      <c r="V58" s="8"/>
      <c r="W58" s="8"/>
      <c r="X58" s="8"/>
      <c r="Y58" s="12">
        <v>3.4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55" x14ac:dyDescent="0.25">
      <c r="E59">
        <v>17</v>
      </c>
      <c r="F59">
        <v>90</v>
      </c>
      <c r="G59">
        <v>85</v>
      </c>
      <c r="H59">
        <v>14</v>
      </c>
      <c r="I59" s="12">
        <v>2.4</v>
      </c>
      <c r="J59">
        <v>0</v>
      </c>
      <c r="K59">
        <v>9</v>
      </c>
      <c r="L59">
        <v>0</v>
      </c>
      <c r="M59">
        <v>0</v>
      </c>
      <c r="N59">
        <v>9</v>
      </c>
      <c r="O59">
        <v>1</v>
      </c>
      <c r="P59">
        <v>4</v>
      </c>
      <c r="Q59">
        <v>0</v>
      </c>
      <c r="R59">
        <v>0</v>
      </c>
      <c r="S59">
        <v>4</v>
      </c>
      <c r="T59">
        <f t="shared" si="0"/>
        <v>9</v>
      </c>
      <c r="U59" s="8">
        <v>47</v>
      </c>
      <c r="V59" s="8">
        <v>7.3</v>
      </c>
      <c r="W59" s="8">
        <v>10</v>
      </c>
      <c r="X59" s="8">
        <v>3.3</v>
      </c>
      <c r="Y59" s="12">
        <v>2</v>
      </c>
      <c r="Z59">
        <v>100</v>
      </c>
      <c r="AA59">
        <v>100</v>
      </c>
      <c r="AB59" s="4">
        <v>10.0379</v>
      </c>
      <c r="AC59" s="4">
        <v>4.2019000000000002</v>
      </c>
      <c r="AD59" s="3">
        <f>100-(100*(AB59-AC59)/AB59)</f>
        <v>41.860349276243042</v>
      </c>
      <c r="AE59" s="4">
        <v>10.0167</v>
      </c>
      <c r="AF59" s="4">
        <v>3.9866999999999999</v>
      </c>
      <c r="AG59" s="3">
        <f>100-(100*(AE59-AF59)/AE59)</f>
        <v>39.800533109706791</v>
      </c>
      <c r="AH59" s="4">
        <v>10.055099999999999</v>
      </c>
      <c r="AI59" s="4">
        <v>3.9607999999999999</v>
      </c>
      <c r="AJ59" s="3">
        <f>100-(100*(AH59-AI59)/AH59)</f>
        <v>39.390955833358198</v>
      </c>
      <c r="AK59" s="4">
        <v>10.063599999999999</v>
      </c>
      <c r="AL59" s="4">
        <v>4.6856999999999998</v>
      </c>
      <c r="AM59" s="3">
        <f>100-(100*(AK59-AL59)/AK59)</f>
        <v>46.560872848682379</v>
      </c>
      <c r="AN59" s="4">
        <v>10.026899999999999</v>
      </c>
      <c r="AO59" s="4">
        <v>4.6454000000000004</v>
      </c>
      <c r="AP59" s="3">
        <f>100-(100*(AN59-AO59)/AN59)</f>
        <v>46.329373983983096</v>
      </c>
      <c r="AQ59" s="4">
        <v>10.0108</v>
      </c>
      <c r="AR59" s="4">
        <v>4.7699999999999996</v>
      </c>
      <c r="AS59" s="3">
        <f>100-(100*(AQ59-AR59)/AQ59)</f>
        <v>47.648539577256557</v>
      </c>
    </row>
    <row r="60" spans="1:55" x14ac:dyDescent="0.25">
      <c r="E60">
        <v>18</v>
      </c>
      <c r="I60" s="12">
        <v>1.95</v>
      </c>
      <c r="J60">
        <v>0</v>
      </c>
      <c r="L60">
        <v>0</v>
      </c>
      <c r="T60">
        <f t="shared" si="0"/>
        <v>0</v>
      </c>
      <c r="U60" s="8"/>
      <c r="V60" s="8"/>
      <c r="W60" s="8"/>
      <c r="X60" s="8"/>
      <c r="Y60" s="12">
        <v>1.95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5" x14ac:dyDescent="0.25">
      <c r="E61">
        <v>19</v>
      </c>
      <c r="I61" s="12">
        <v>2.1</v>
      </c>
      <c r="J61">
        <v>0</v>
      </c>
      <c r="L61">
        <v>0</v>
      </c>
      <c r="T61">
        <f t="shared" si="0"/>
        <v>0</v>
      </c>
      <c r="U61" s="8"/>
      <c r="V61" s="8"/>
      <c r="W61" s="8"/>
      <c r="X61" s="8"/>
      <c r="Y61" s="12">
        <v>2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5" x14ac:dyDescent="0.25">
      <c r="E62">
        <v>20</v>
      </c>
      <c r="F62">
        <v>60</v>
      </c>
      <c r="G62">
        <v>71</v>
      </c>
      <c r="H62">
        <v>23</v>
      </c>
      <c r="I62" s="12">
        <v>2.2999999999999998</v>
      </c>
      <c r="J62">
        <v>0</v>
      </c>
      <c r="K62">
        <v>8</v>
      </c>
      <c r="L62">
        <v>4</v>
      </c>
      <c r="M62">
        <v>1</v>
      </c>
      <c r="N62">
        <v>8</v>
      </c>
      <c r="O62">
        <v>0</v>
      </c>
      <c r="P62">
        <v>1</v>
      </c>
      <c r="Q62">
        <v>1</v>
      </c>
      <c r="R62">
        <v>0</v>
      </c>
      <c r="S62">
        <v>6</v>
      </c>
      <c r="T62">
        <f t="shared" si="0"/>
        <v>8</v>
      </c>
      <c r="U62" s="8">
        <v>30</v>
      </c>
      <c r="V62" s="8">
        <v>4.5999999999999996</v>
      </c>
      <c r="W62" s="8">
        <v>8</v>
      </c>
      <c r="X62" s="8">
        <v>4.5</v>
      </c>
      <c r="Y62" s="12">
        <v>2.1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5" x14ac:dyDescent="0.25">
      <c r="A63" s="1">
        <v>42737</v>
      </c>
      <c r="B63" t="s">
        <v>41</v>
      </c>
      <c r="C63">
        <v>1</v>
      </c>
      <c r="D63">
        <v>4</v>
      </c>
      <c r="E63">
        <v>1</v>
      </c>
      <c r="I63" s="12"/>
      <c r="T63">
        <f t="shared" si="0"/>
        <v>0</v>
      </c>
      <c r="U63" s="8"/>
      <c r="V63" s="8"/>
      <c r="W63" s="8"/>
      <c r="X63" s="8"/>
      <c r="Y63" s="1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55" x14ac:dyDescent="0.25">
      <c r="E64">
        <v>2</v>
      </c>
      <c r="F64">
        <v>60</v>
      </c>
      <c r="G64">
        <v>63</v>
      </c>
      <c r="H64">
        <v>10</v>
      </c>
      <c r="I64" s="12">
        <v>0</v>
      </c>
      <c r="J64">
        <v>0</v>
      </c>
      <c r="K64">
        <v>0</v>
      </c>
      <c r="L64">
        <v>0</v>
      </c>
      <c r="M64">
        <v>0</v>
      </c>
      <c r="T64">
        <f t="shared" si="0"/>
        <v>0</v>
      </c>
      <c r="U64" s="8"/>
      <c r="V64" s="8"/>
      <c r="W64" s="8"/>
      <c r="X64" s="8"/>
      <c r="Y64" s="12">
        <v>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>
        <v>3000.2</v>
      </c>
      <c r="AU64">
        <v>250.7</v>
      </c>
      <c r="AV64" s="4">
        <f>AT64/(AT64-AU64)</f>
        <v>1.0911802145844698</v>
      </c>
      <c r="AW64">
        <v>2999.9</v>
      </c>
      <c r="AX64">
        <v>275.10000000000002</v>
      </c>
      <c r="AY64" s="4">
        <f>AW64/(AW64-AX64)</f>
        <v>1.1009615384615383</v>
      </c>
      <c r="BC64">
        <f>(AV64+AY64)/2</f>
        <v>1.0960708765230041</v>
      </c>
    </row>
    <row r="65" spans="5:45" x14ac:dyDescent="0.25">
      <c r="E65">
        <v>3</v>
      </c>
      <c r="F65">
        <v>80</v>
      </c>
      <c r="G65">
        <v>70</v>
      </c>
      <c r="H65">
        <v>10</v>
      </c>
      <c r="I65" s="12">
        <v>1.2</v>
      </c>
      <c r="J65">
        <v>0</v>
      </c>
      <c r="K65" s="10">
        <v>7</v>
      </c>
      <c r="L65">
        <v>0</v>
      </c>
      <c r="M65">
        <v>0</v>
      </c>
      <c r="N65">
        <v>7</v>
      </c>
      <c r="O65">
        <v>1</v>
      </c>
      <c r="P65">
        <v>0</v>
      </c>
      <c r="Q65">
        <v>0</v>
      </c>
      <c r="R65">
        <v>2</v>
      </c>
      <c r="S65">
        <v>4</v>
      </c>
      <c r="T65">
        <f t="shared" ref="T65:T125" si="5">SUM(O65:S65)</f>
        <v>7</v>
      </c>
      <c r="U65" s="8">
        <v>33</v>
      </c>
      <c r="V65" s="8">
        <v>4.4000000000000004</v>
      </c>
      <c r="W65" s="8">
        <v>12</v>
      </c>
      <c r="X65" s="8">
        <v>5.0999999999999996</v>
      </c>
      <c r="Y65" s="12">
        <v>1.1000000000000001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5:45" x14ac:dyDescent="0.25">
      <c r="E66">
        <v>4</v>
      </c>
      <c r="F66">
        <v>103</v>
      </c>
      <c r="G66">
        <v>110</v>
      </c>
      <c r="H66">
        <v>15</v>
      </c>
      <c r="I66" s="12">
        <v>2.25</v>
      </c>
      <c r="J66">
        <v>1</v>
      </c>
      <c r="K66" s="10">
        <v>5</v>
      </c>
      <c r="L66">
        <v>0</v>
      </c>
      <c r="M66">
        <v>0</v>
      </c>
      <c r="N66">
        <v>5</v>
      </c>
      <c r="O66">
        <v>0</v>
      </c>
      <c r="P66">
        <v>1</v>
      </c>
      <c r="Q66">
        <v>0</v>
      </c>
      <c r="R66">
        <v>1</v>
      </c>
      <c r="S66">
        <v>3</v>
      </c>
      <c r="T66">
        <f t="shared" si="5"/>
        <v>5</v>
      </c>
      <c r="U66" s="8">
        <v>11</v>
      </c>
      <c r="V66" s="8">
        <v>5.3</v>
      </c>
      <c r="W66" s="8">
        <v>19</v>
      </c>
      <c r="X66" s="8">
        <v>5.7</v>
      </c>
      <c r="Y66" s="12">
        <v>2.2000000000000002</v>
      </c>
      <c r="Z66">
        <v>50</v>
      </c>
      <c r="AA66">
        <v>30</v>
      </c>
      <c r="AB66" s="4">
        <v>10.5</v>
      </c>
      <c r="AC66" s="4">
        <v>3.5</v>
      </c>
      <c r="AD66" s="3">
        <f>100-(100*(AB66-AC66)/AB66)</f>
        <v>33.333333333333329</v>
      </c>
      <c r="AE66" s="4">
        <v>10.9</v>
      </c>
      <c r="AF66" s="4">
        <v>4.5</v>
      </c>
      <c r="AG66" s="3">
        <f>100-(100*(AE66-AF66)/AE66)</f>
        <v>41.284403669724774</v>
      </c>
      <c r="AH66" s="4">
        <v>10.7</v>
      </c>
      <c r="AI66" s="4">
        <v>3.5</v>
      </c>
      <c r="AJ66" s="3">
        <f>100-(100*(AH66-AI66)/AH66)</f>
        <v>32.710280373831779</v>
      </c>
      <c r="AK66" s="4">
        <v>10.199999999999999</v>
      </c>
      <c r="AL66" s="4">
        <v>4.0999999999999996</v>
      </c>
      <c r="AM66" s="3">
        <f>100-(100*(AK66-AL66)/AK66)</f>
        <v>40.196078431372548</v>
      </c>
      <c r="AN66" s="4">
        <v>10.6</v>
      </c>
      <c r="AO66" s="4">
        <v>3.5</v>
      </c>
      <c r="AP66" s="3">
        <f>100-(100*(AN66-AO66)/AN66)</f>
        <v>33.018867924528294</v>
      </c>
      <c r="AQ66" s="4">
        <v>10.5</v>
      </c>
      <c r="AR66" s="4">
        <v>3.7</v>
      </c>
      <c r="AS66" s="3">
        <f>100-(100*(AQ66-AR66)/AQ66)</f>
        <v>35.238095238095241</v>
      </c>
    </row>
    <row r="67" spans="5:45" x14ac:dyDescent="0.25">
      <c r="E67">
        <v>5</v>
      </c>
      <c r="F67">
        <v>50</v>
      </c>
      <c r="G67">
        <v>70</v>
      </c>
      <c r="H67">
        <v>20</v>
      </c>
      <c r="I67" s="12">
        <v>1.1499999999999999</v>
      </c>
      <c r="J67">
        <v>0</v>
      </c>
      <c r="K67" s="10">
        <v>6</v>
      </c>
      <c r="L67">
        <v>2</v>
      </c>
      <c r="M67">
        <v>0</v>
      </c>
      <c r="N67">
        <v>6</v>
      </c>
      <c r="O67">
        <v>2</v>
      </c>
      <c r="P67">
        <v>1</v>
      </c>
      <c r="Q67">
        <v>1</v>
      </c>
      <c r="R67">
        <v>0</v>
      </c>
      <c r="S67">
        <v>2</v>
      </c>
      <c r="T67">
        <f t="shared" si="5"/>
        <v>6</v>
      </c>
      <c r="U67" s="8">
        <v>19</v>
      </c>
      <c r="V67" s="8">
        <v>7.5</v>
      </c>
      <c r="W67" s="8">
        <v>7</v>
      </c>
      <c r="X67" s="8">
        <v>4.0999999999999996</v>
      </c>
      <c r="Y67" s="12">
        <v>1.1000000000000001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5:45" x14ac:dyDescent="0.25">
      <c r="E68">
        <v>6</v>
      </c>
      <c r="F68">
        <v>80</v>
      </c>
      <c r="G68">
        <v>90</v>
      </c>
      <c r="H68">
        <v>10</v>
      </c>
      <c r="I68" s="12">
        <v>1</v>
      </c>
      <c r="J68">
        <v>0</v>
      </c>
      <c r="K68" s="10">
        <v>3</v>
      </c>
      <c r="L68">
        <v>0</v>
      </c>
      <c r="M68">
        <v>0</v>
      </c>
      <c r="N68">
        <v>3</v>
      </c>
      <c r="O68">
        <v>0</v>
      </c>
      <c r="P68">
        <v>1</v>
      </c>
      <c r="Q68">
        <v>0</v>
      </c>
      <c r="R68">
        <v>0</v>
      </c>
      <c r="S68">
        <v>2</v>
      </c>
      <c r="T68">
        <f t="shared" si="5"/>
        <v>3</v>
      </c>
      <c r="U68" s="8">
        <v>21</v>
      </c>
      <c r="V68" s="8">
        <v>6.6</v>
      </c>
      <c r="W68" s="8">
        <v>0</v>
      </c>
      <c r="X68" s="8">
        <v>0</v>
      </c>
      <c r="Y68" s="12">
        <v>0.8</v>
      </c>
      <c r="Z68">
        <v>50</v>
      </c>
      <c r="AB68" s="4">
        <v>10.7</v>
      </c>
      <c r="AC68" s="4">
        <v>4.5</v>
      </c>
      <c r="AD68" s="3">
        <f>100-(100*(AB68-AC68)/AB68)</f>
        <v>42.056074766355145</v>
      </c>
      <c r="AE68" s="4">
        <v>10.1</v>
      </c>
      <c r="AF68" s="4">
        <v>4.2</v>
      </c>
      <c r="AG68" s="3">
        <f>100-(100*(AE68-AF68)/AE68)</f>
        <v>41.584158415841586</v>
      </c>
      <c r="AH68" s="4">
        <v>10</v>
      </c>
      <c r="AI68" s="4">
        <v>3</v>
      </c>
      <c r="AJ68" s="3">
        <f>100-(100*(AH68-AI68)/AH68)</f>
        <v>30</v>
      </c>
      <c r="AK68" s="4"/>
      <c r="AL68" s="4"/>
      <c r="AM68" s="3"/>
      <c r="AN68" s="4"/>
      <c r="AO68" s="4"/>
      <c r="AP68" s="3"/>
      <c r="AQ68" s="4"/>
      <c r="AR68" s="4"/>
      <c r="AS68" s="3"/>
    </row>
    <row r="69" spans="5:45" x14ac:dyDescent="0.25">
      <c r="E69">
        <v>7</v>
      </c>
      <c r="F69">
        <v>80</v>
      </c>
      <c r="G69">
        <v>40</v>
      </c>
      <c r="H69">
        <v>10</v>
      </c>
      <c r="I69" s="12">
        <v>0.8</v>
      </c>
      <c r="J69">
        <v>0</v>
      </c>
      <c r="K69" s="10">
        <v>5</v>
      </c>
      <c r="L69">
        <v>0</v>
      </c>
      <c r="M69">
        <v>0</v>
      </c>
      <c r="N69">
        <v>3</v>
      </c>
      <c r="O69">
        <v>0</v>
      </c>
      <c r="P69">
        <v>0</v>
      </c>
      <c r="Q69">
        <v>1</v>
      </c>
      <c r="R69">
        <v>0</v>
      </c>
      <c r="S69">
        <v>2</v>
      </c>
      <c r="T69">
        <f t="shared" si="5"/>
        <v>3</v>
      </c>
      <c r="U69" s="8">
        <v>31</v>
      </c>
      <c r="V69" s="8">
        <v>4.9000000000000004</v>
      </c>
      <c r="W69" s="8">
        <v>0</v>
      </c>
      <c r="X69" s="8">
        <v>0</v>
      </c>
      <c r="Y69" s="12">
        <v>0.7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5:45" x14ac:dyDescent="0.25">
      <c r="E70">
        <v>8</v>
      </c>
      <c r="I70" s="12"/>
      <c r="K70" s="10"/>
      <c r="T70">
        <f t="shared" si="5"/>
        <v>0</v>
      </c>
      <c r="U70" s="8"/>
      <c r="V70" s="8"/>
      <c r="W70" s="8"/>
      <c r="X70" s="8"/>
      <c r="Y70" s="1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5:45" x14ac:dyDescent="0.25">
      <c r="E71">
        <v>9</v>
      </c>
      <c r="I71" s="12"/>
      <c r="K71" s="10"/>
      <c r="T71">
        <f t="shared" si="5"/>
        <v>0</v>
      </c>
      <c r="U71" s="8"/>
      <c r="V71" s="8"/>
      <c r="W71" s="8"/>
      <c r="X71" s="8"/>
      <c r="Y71" s="1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5:45" x14ac:dyDescent="0.25">
      <c r="E72">
        <v>10</v>
      </c>
      <c r="I72" s="12"/>
      <c r="K72" s="10"/>
      <c r="T72">
        <f t="shared" si="5"/>
        <v>0</v>
      </c>
      <c r="U72" s="8"/>
      <c r="V72" s="8"/>
      <c r="W72" s="8"/>
      <c r="X72" s="8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11</v>
      </c>
      <c r="I73" s="12"/>
      <c r="K73" s="10"/>
      <c r="T73">
        <f t="shared" si="5"/>
        <v>0</v>
      </c>
      <c r="U73" s="8"/>
      <c r="V73" s="8"/>
      <c r="W73" s="8"/>
      <c r="X73" s="8"/>
      <c r="Y73" s="1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5:45" x14ac:dyDescent="0.25">
      <c r="E74">
        <v>12</v>
      </c>
      <c r="F74">
        <v>130</v>
      </c>
      <c r="G74">
        <v>90</v>
      </c>
      <c r="H74">
        <v>15</v>
      </c>
      <c r="I74" s="12">
        <v>2.2000000000000002</v>
      </c>
      <c r="J74">
        <v>0</v>
      </c>
      <c r="K74" s="10">
        <v>10</v>
      </c>
      <c r="L74">
        <v>3</v>
      </c>
      <c r="M74">
        <v>0</v>
      </c>
      <c r="N74">
        <v>8</v>
      </c>
      <c r="O74">
        <v>2</v>
      </c>
      <c r="P74">
        <v>1</v>
      </c>
      <c r="Q74">
        <v>0</v>
      </c>
      <c r="R74">
        <v>2</v>
      </c>
      <c r="S74">
        <v>3</v>
      </c>
      <c r="T74">
        <f t="shared" si="5"/>
        <v>8</v>
      </c>
      <c r="U74" s="8">
        <v>39</v>
      </c>
      <c r="V74" s="8">
        <v>5.2</v>
      </c>
      <c r="W74" s="8">
        <v>13</v>
      </c>
      <c r="X74" s="8">
        <v>5.6</v>
      </c>
      <c r="Y74" s="12">
        <v>2.1</v>
      </c>
      <c r="Z74">
        <v>50</v>
      </c>
      <c r="AA74">
        <v>30</v>
      </c>
      <c r="AB74" s="4">
        <v>10.7</v>
      </c>
      <c r="AC74" s="4">
        <v>4.5999999999999996</v>
      </c>
      <c r="AD74" s="3">
        <f>100-(100*(AB74-AC74)/AB74)</f>
        <v>42.99065420560747</v>
      </c>
      <c r="AE74" s="4">
        <v>10</v>
      </c>
      <c r="AF74" s="4">
        <v>4.4000000000000004</v>
      </c>
      <c r="AG74" s="3">
        <f>100-(100*(AE74-AF74)/AE74)</f>
        <v>44</v>
      </c>
      <c r="AH74" s="4">
        <v>10.8</v>
      </c>
      <c r="AI74" s="4">
        <v>4.5999999999999996</v>
      </c>
      <c r="AJ74" s="3">
        <f>100-(100*(AH74-AI74)/AH74)</f>
        <v>42.592592592592588</v>
      </c>
      <c r="AK74" s="4">
        <v>10.6</v>
      </c>
      <c r="AL74" s="4">
        <v>4.5</v>
      </c>
      <c r="AM74" s="3">
        <f>100-(100*(AK74-AL74)/AK74)</f>
        <v>42.452830188679243</v>
      </c>
      <c r="AN74" s="4">
        <v>10.3</v>
      </c>
      <c r="AO74" s="4">
        <v>4</v>
      </c>
      <c r="AP74" s="3">
        <f>100-(100*(AN74-AO74)/AN74)</f>
        <v>38.834951456310669</v>
      </c>
      <c r="AQ74" s="4">
        <v>10.8</v>
      </c>
      <c r="AR74" s="4">
        <v>4.8</v>
      </c>
      <c r="AS74" s="3">
        <f>100-(100*(AQ74-AR74)/AQ74)</f>
        <v>44.444444444444436</v>
      </c>
    </row>
    <row r="75" spans="5:45" x14ac:dyDescent="0.25">
      <c r="E75">
        <v>13</v>
      </c>
      <c r="I75" s="12"/>
      <c r="K75" s="10"/>
      <c r="T75">
        <f t="shared" si="5"/>
        <v>0</v>
      </c>
      <c r="U75" s="8"/>
      <c r="V75" s="8"/>
      <c r="W75" s="8"/>
      <c r="X75" s="8"/>
      <c r="Y75" s="1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5:45" x14ac:dyDescent="0.25">
      <c r="E76">
        <v>14</v>
      </c>
      <c r="F76">
        <v>60</v>
      </c>
      <c r="G76">
        <v>50</v>
      </c>
      <c r="H76">
        <v>10</v>
      </c>
      <c r="I76" s="12">
        <v>0.65</v>
      </c>
      <c r="J76">
        <v>0</v>
      </c>
      <c r="K76" s="10">
        <v>4</v>
      </c>
      <c r="L76">
        <v>1</v>
      </c>
      <c r="M76">
        <v>0</v>
      </c>
      <c r="N76">
        <v>3</v>
      </c>
      <c r="O76">
        <v>0</v>
      </c>
      <c r="P76">
        <v>1</v>
      </c>
      <c r="Q76">
        <v>0</v>
      </c>
      <c r="R76">
        <v>0</v>
      </c>
      <c r="S76">
        <v>2</v>
      </c>
      <c r="T76">
        <f t="shared" si="5"/>
        <v>3</v>
      </c>
      <c r="U76" s="8">
        <v>39</v>
      </c>
      <c r="V76" s="8">
        <v>5.9</v>
      </c>
      <c r="W76" s="8">
        <v>0</v>
      </c>
      <c r="X76" s="8">
        <v>0</v>
      </c>
      <c r="Y76" s="12">
        <v>0.65</v>
      </c>
      <c r="Z76">
        <v>30</v>
      </c>
      <c r="AB76" s="4">
        <v>10.5</v>
      </c>
      <c r="AC76" s="4">
        <v>4.4000000000000004</v>
      </c>
      <c r="AD76" s="3">
        <f>100-(100*(AB76-AC76)/AB76)</f>
        <v>41.904761904761905</v>
      </c>
      <c r="AE76" s="4">
        <v>10.1</v>
      </c>
      <c r="AF76" s="4">
        <v>3.7</v>
      </c>
      <c r="AG76" s="3">
        <f>100-(100*(AE76-AF76)/AE76)</f>
        <v>36.633663366336634</v>
      </c>
      <c r="AH76" s="4">
        <v>10</v>
      </c>
      <c r="AI76" s="4">
        <v>4.3</v>
      </c>
      <c r="AJ76" s="3">
        <f>100-(100*(AH76-AI76)/AH76)</f>
        <v>43</v>
      </c>
      <c r="AK76" s="4"/>
      <c r="AL76" s="4"/>
      <c r="AM76" s="3"/>
      <c r="AN76" s="4"/>
      <c r="AO76" s="4"/>
      <c r="AP76" s="3"/>
      <c r="AQ76" s="4"/>
      <c r="AR76" s="4"/>
      <c r="AS76" s="3"/>
    </row>
    <row r="77" spans="5:45" x14ac:dyDescent="0.25">
      <c r="E77">
        <v>15</v>
      </c>
      <c r="F77">
        <v>90</v>
      </c>
      <c r="G77">
        <v>70</v>
      </c>
      <c r="H77">
        <v>15</v>
      </c>
      <c r="I77" s="12">
        <v>2.85</v>
      </c>
      <c r="J77">
        <v>0</v>
      </c>
      <c r="K77" s="10">
        <v>7</v>
      </c>
      <c r="L77">
        <v>0</v>
      </c>
      <c r="M77">
        <v>1</v>
      </c>
      <c r="N77">
        <v>7</v>
      </c>
      <c r="O77">
        <v>2</v>
      </c>
      <c r="P77">
        <v>0</v>
      </c>
      <c r="Q77">
        <v>0</v>
      </c>
      <c r="R77">
        <v>2</v>
      </c>
      <c r="S77">
        <v>3</v>
      </c>
      <c r="T77">
        <f t="shared" si="5"/>
        <v>7</v>
      </c>
      <c r="U77" s="8">
        <v>19</v>
      </c>
      <c r="V77" s="8">
        <v>6.7</v>
      </c>
      <c r="W77" s="8">
        <v>12</v>
      </c>
      <c r="X77" s="8">
        <v>5.3</v>
      </c>
      <c r="Y77" s="12">
        <v>2.6</v>
      </c>
      <c r="Z77">
        <v>50</v>
      </c>
      <c r="AA77">
        <v>50</v>
      </c>
      <c r="AB77" s="4">
        <v>10.6</v>
      </c>
      <c r="AC77" s="4">
        <v>4.4000000000000004</v>
      </c>
      <c r="AD77" s="3">
        <f>100-(100*(AB77-AC77)/AB77)</f>
        <v>41.509433962264161</v>
      </c>
      <c r="AE77" s="4">
        <v>10.8</v>
      </c>
      <c r="AF77" s="4">
        <v>4.5</v>
      </c>
      <c r="AG77" s="3">
        <f>100-(100*(AE77-AF77)/AE77)</f>
        <v>41.666666666666657</v>
      </c>
      <c r="AH77" s="4">
        <v>10.7</v>
      </c>
      <c r="AI77" s="4">
        <v>4.5999999999999996</v>
      </c>
      <c r="AJ77" s="3">
        <f>100-(100*(AH77-AI77)/AH77)</f>
        <v>42.99065420560747</v>
      </c>
      <c r="AK77" s="4">
        <v>10.4</v>
      </c>
      <c r="AL77" s="4">
        <v>4.3</v>
      </c>
      <c r="AM77" s="3">
        <f>100-(100*(AK77-AL77)/AK77)</f>
        <v>41.346153846153847</v>
      </c>
      <c r="AN77" s="4">
        <v>10.8</v>
      </c>
      <c r="AO77" s="4">
        <v>4.3</v>
      </c>
      <c r="AP77" s="3">
        <f>100-(100*(AN77-AO77)/AN77)</f>
        <v>39.81481481481481</v>
      </c>
      <c r="AQ77" s="4">
        <v>10.3</v>
      </c>
      <c r="AR77" s="4">
        <v>4.0999999999999996</v>
      </c>
      <c r="AS77" s="3">
        <f>100-(100*(AQ77-AR77)/AQ77)</f>
        <v>39.805825242718441</v>
      </c>
    </row>
    <row r="78" spans="5:45" x14ac:dyDescent="0.25">
      <c r="E78">
        <v>16</v>
      </c>
      <c r="I78" s="12"/>
      <c r="T78">
        <f t="shared" si="5"/>
        <v>0</v>
      </c>
      <c r="U78" s="8"/>
      <c r="V78" s="8"/>
      <c r="W78" s="8"/>
      <c r="X78" s="8"/>
      <c r="Y78" s="1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5:45" x14ac:dyDescent="0.25">
      <c r="E79">
        <v>17</v>
      </c>
      <c r="F79">
        <v>90</v>
      </c>
      <c r="G79">
        <v>30</v>
      </c>
      <c r="H79">
        <v>10</v>
      </c>
      <c r="I79" s="12">
        <v>0.4</v>
      </c>
      <c r="J79">
        <v>0</v>
      </c>
      <c r="K79">
        <v>2</v>
      </c>
      <c r="L79">
        <v>2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f t="shared" si="5"/>
        <v>1</v>
      </c>
      <c r="U79" s="8">
        <v>0</v>
      </c>
      <c r="V79" s="8">
        <v>0</v>
      </c>
      <c r="W79" s="8">
        <v>0</v>
      </c>
      <c r="X79" s="8">
        <v>0</v>
      </c>
      <c r="Y79" s="12">
        <v>0.45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5:45" x14ac:dyDescent="0.25">
      <c r="E80">
        <v>18</v>
      </c>
      <c r="I80" s="12"/>
      <c r="T80">
        <f t="shared" si="5"/>
        <v>0</v>
      </c>
      <c r="U80" s="8"/>
      <c r="V80" s="8"/>
      <c r="W80" s="8"/>
      <c r="X80" s="8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5" x14ac:dyDescent="0.25">
      <c r="E81">
        <v>19</v>
      </c>
      <c r="I81" s="12"/>
      <c r="T81">
        <f t="shared" si="5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E82">
        <v>20</v>
      </c>
      <c r="I82" s="12"/>
      <c r="T82">
        <f t="shared" si="5"/>
        <v>0</v>
      </c>
      <c r="U82" s="8"/>
      <c r="V82" s="8"/>
      <c r="W82" s="8"/>
      <c r="X82" s="8"/>
      <c r="Y82" s="1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55" x14ac:dyDescent="0.25">
      <c r="A83" s="1">
        <v>42044</v>
      </c>
      <c r="B83" t="s">
        <v>32</v>
      </c>
      <c r="C83">
        <v>1</v>
      </c>
      <c r="D83">
        <v>5</v>
      </c>
      <c r="E83">
        <v>1</v>
      </c>
      <c r="F83">
        <v>78</v>
      </c>
      <c r="G83">
        <v>87</v>
      </c>
      <c r="H83">
        <v>21</v>
      </c>
      <c r="I83" s="12">
        <v>6.7</v>
      </c>
      <c r="J83">
        <v>0</v>
      </c>
      <c r="K83" s="10">
        <v>15</v>
      </c>
      <c r="L83">
        <v>0</v>
      </c>
      <c r="M83">
        <v>0</v>
      </c>
      <c r="N83">
        <v>14</v>
      </c>
      <c r="O83">
        <v>2</v>
      </c>
      <c r="P83">
        <v>5</v>
      </c>
      <c r="Q83">
        <v>1</v>
      </c>
      <c r="R83">
        <v>0</v>
      </c>
      <c r="S83">
        <v>6</v>
      </c>
      <c r="T83">
        <f t="shared" si="5"/>
        <v>14</v>
      </c>
      <c r="U83" s="8">
        <v>35</v>
      </c>
      <c r="V83" s="8">
        <v>6.7</v>
      </c>
      <c r="W83" s="8">
        <v>11</v>
      </c>
      <c r="X83" s="8">
        <v>5.9</v>
      </c>
      <c r="Y83" s="12">
        <v>6.4</v>
      </c>
      <c r="Z83">
        <v>30</v>
      </c>
      <c r="AA83">
        <v>20</v>
      </c>
      <c r="AB83" s="4">
        <v>10.042999999999999</v>
      </c>
      <c r="AC83" s="4">
        <v>3.6429</v>
      </c>
      <c r="AD83" s="3">
        <f>100-(100*(AB83-AC83)/AB83)</f>
        <v>36.273025988250531</v>
      </c>
      <c r="AE83" s="4">
        <v>10.0741</v>
      </c>
      <c r="AF83" s="4">
        <v>3.2887</v>
      </c>
      <c r="AG83" s="3">
        <f>100-(100*(AE83-AF83)/AE83)</f>
        <v>32.645099810404901</v>
      </c>
      <c r="AH83" s="4">
        <v>10.02</v>
      </c>
      <c r="AI83" s="4">
        <v>3.7229999999999999</v>
      </c>
      <c r="AJ83" s="3">
        <f>100-(100*(AH83-AI83)/AH83)</f>
        <v>37.155688622754496</v>
      </c>
      <c r="AK83" s="4">
        <v>10.0334</v>
      </c>
      <c r="AL83" s="4">
        <v>4.1816000000000004</v>
      </c>
      <c r="AM83" s="3">
        <f>100-(100*(AK83-AL83)/AK83)</f>
        <v>41.676799489704393</v>
      </c>
      <c r="AN83" s="4">
        <v>10.0212</v>
      </c>
      <c r="AO83" s="4">
        <v>4.1843000000000004</v>
      </c>
      <c r="AP83" s="3">
        <f>100-(100*(AN83-AO83)/AN83)</f>
        <v>41.754480501337163</v>
      </c>
      <c r="AQ83" s="4">
        <v>10.0967</v>
      </c>
      <c r="AR83" s="4">
        <v>4.4972000000000003</v>
      </c>
      <c r="AS83" s="3">
        <f>100-(100*(AQ83-AR83)/AQ83)</f>
        <v>44.541285766636619</v>
      </c>
      <c r="AT83" s="8">
        <v>3000.4</v>
      </c>
      <c r="AU83" s="8">
        <v>289.3</v>
      </c>
      <c r="AV83" s="4">
        <f t="shared" ref="AV83" si="6">AT83/(AT83-AU83)</f>
        <v>1.1067094537272695</v>
      </c>
      <c r="AW83" s="8">
        <v>3000.6</v>
      </c>
      <c r="AX83" s="8">
        <v>313.60000000000002</v>
      </c>
      <c r="AY83" s="4">
        <f t="shared" ref="AY83" si="7">AW83/(AW83-AX83)</f>
        <v>1.1167100855973204</v>
      </c>
      <c r="AZ83" s="8">
        <v>3000</v>
      </c>
      <c r="BA83" s="8">
        <v>306.89999999999998</v>
      </c>
      <c r="BB83" s="4">
        <f t="shared" ref="BB83" si="8">AZ83/(AZ83-BA83)</f>
        <v>1.1139578923916675</v>
      </c>
      <c r="BC83" s="4">
        <f t="shared" ref="BC83" si="9">(AV83+AY83+BB83)/3</f>
        <v>1.1124591439054192</v>
      </c>
    </row>
    <row r="84" spans="1:55" x14ac:dyDescent="0.25">
      <c r="E84">
        <v>2</v>
      </c>
      <c r="I84" s="12">
        <v>4.5</v>
      </c>
      <c r="J84">
        <v>0</v>
      </c>
      <c r="K84" s="10"/>
      <c r="L84">
        <v>0</v>
      </c>
      <c r="T84">
        <f t="shared" si="5"/>
        <v>0</v>
      </c>
      <c r="U84" s="8"/>
      <c r="V84" s="8"/>
      <c r="W84" s="8"/>
      <c r="X84" s="8"/>
      <c r="Y84" s="1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3</v>
      </c>
      <c r="F85">
        <v>90</v>
      </c>
      <c r="G85">
        <v>97</v>
      </c>
      <c r="H85">
        <v>20</v>
      </c>
      <c r="I85" s="12">
        <v>3.45</v>
      </c>
      <c r="J85">
        <v>0</v>
      </c>
      <c r="K85" s="10">
        <v>10</v>
      </c>
      <c r="L85">
        <v>0</v>
      </c>
      <c r="M85">
        <v>0</v>
      </c>
      <c r="N85">
        <v>10</v>
      </c>
      <c r="O85">
        <v>2</v>
      </c>
      <c r="P85">
        <v>5</v>
      </c>
      <c r="Q85">
        <v>0</v>
      </c>
      <c r="R85">
        <v>0</v>
      </c>
      <c r="S85">
        <v>3</v>
      </c>
      <c r="T85">
        <f t="shared" si="5"/>
        <v>10</v>
      </c>
      <c r="U85" s="8">
        <v>34</v>
      </c>
      <c r="V85" s="8">
        <v>6.3</v>
      </c>
      <c r="W85" s="8">
        <v>7</v>
      </c>
      <c r="X85" s="8">
        <v>3.8</v>
      </c>
      <c r="Y85" s="12">
        <v>4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5" x14ac:dyDescent="0.25">
      <c r="E86">
        <v>4</v>
      </c>
      <c r="I86" s="12">
        <v>4.9000000000000004</v>
      </c>
      <c r="J86">
        <v>0</v>
      </c>
      <c r="K86" s="10"/>
      <c r="L86">
        <v>0</v>
      </c>
      <c r="T86">
        <f t="shared" si="5"/>
        <v>0</v>
      </c>
      <c r="U86" s="8"/>
      <c r="V86" s="8"/>
      <c r="W86" s="8"/>
      <c r="X86" s="8"/>
      <c r="Y86" s="1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5</v>
      </c>
      <c r="F87">
        <v>82</v>
      </c>
      <c r="G87">
        <v>111</v>
      </c>
      <c r="H87">
        <v>17</v>
      </c>
      <c r="I87" s="12">
        <v>5.2</v>
      </c>
      <c r="J87">
        <v>0</v>
      </c>
      <c r="K87" s="10">
        <v>13</v>
      </c>
      <c r="L87">
        <v>0</v>
      </c>
      <c r="M87">
        <v>0</v>
      </c>
      <c r="N87">
        <v>13</v>
      </c>
      <c r="O87">
        <v>2</v>
      </c>
      <c r="P87">
        <v>9</v>
      </c>
      <c r="Q87">
        <v>0</v>
      </c>
      <c r="R87">
        <v>0</v>
      </c>
      <c r="S87">
        <v>2</v>
      </c>
      <c r="T87">
        <f t="shared" si="5"/>
        <v>13</v>
      </c>
      <c r="U87" s="8">
        <v>33</v>
      </c>
      <c r="V87" s="8">
        <v>5.4</v>
      </c>
      <c r="W87" s="8">
        <v>11</v>
      </c>
      <c r="X87" s="8">
        <v>4.2</v>
      </c>
      <c r="Y87" s="12">
        <v>4.7</v>
      </c>
      <c r="Z87">
        <v>50</v>
      </c>
      <c r="AA87">
        <v>100</v>
      </c>
      <c r="AB87" s="4">
        <v>10.0166</v>
      </c>
      <c r="AC87" s="4">
        <v>4.1558000000000002</v>
      </c>
      <c r="AD87" s="3">
        <f>100-(100*(AB87-AC87)/AB87)</f>
        <v>41.489128047441248</v>
      </c>
      <c r="AE87" s="4">
        <v>10.071899999999999</v>
      </c>
      <c r="AF87" s="4">
        <v>4.2267000000000001</v>
      </c>
      <c r="AG87" s="3">
        <f>100-(100*(AE87-AF87)/AE87)</f>
        <v>41.965269710779495</v>
      </c>
      <c r="AH87" s="4">
        <v>10.0319</v>
      </c>
      <c r="AI87" s="4">
        <v>3.9723999999999999</v>
      </c>
      <c r="AJ87" s="3">
        <f>100-(100*(AH87-AI87)/AH87)</f>
        <v>39.597683389985939</v>
      </c>
      <c r="AK87" s="4">
        <v>10.0144</v>
      </c>
      <c r="AL87" s="4">
        <v>4.4326999999999996</v>
      </c>
      <c r="AM87" s="3">
        <f>100-(100*(AK87-AL87)/AK87)</f>
        <v>44.263260904297802</v>
      </c>
      <c r="AN87" s="4">
        <v>10.0184</v>
      </c>
      <c r="AO87" s="4">
        <v>4.2401</v>
      </c>
      <c r="AP87" s="3">
        <f>100-(100*(AN87-AO87)/AN87)</f>
        <v>42.323125449173524</v>
      </c>
      <c r="AQ87" s="4">
        <v>10.0976</v>
      </c>
      <c r="AR87" s="4">
        <v>4.3445999999999998</v>
      </c>
      <c r="AS87" s="3">
        <f>100-(100*(AQ87-AR87)/AQ87)</f>
        <v>43.026065599746481</v>
      </c>
    </row>
    <row r="88" spans="1:55" x14ac:dyDescent="0.25">
      <c r="E88">
        <v>6</v>
      </c>
      <c r="I88" s="12">
        <v>4.5</v>
      </c>
      <c r="J88">
        <v>0</v>
      </c>
      <c r="K88" s="10"/>
      <c r="L88">
        <v>0</v>
      </c>
      <c r="T88">
        <f t="shared" si="5"/>
        <v>0</v>
      </c>
      <c r="U88" s="8"/>
      <c r="V88" s="8"/>
      <c r="W88" s="8"/>
      <c r="X88" s="8"/>
      <c r="Y88" s="1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55" x14ac:dyDescent="0.25">
      <c r="E89">
        <v>7</v>
      </c>
      <c r="F89">
        <v>78</v>
      </c>
      <c r="G89">
        <v>62</v>
      </c>
      <c r="H89">
        <v>17</v>
      </c>
      <c r="I89" s="12">
        <v>3.95</v>
      </c>
      <c r="J89">
        <v>0</v>
      </c>
      <c r="K89" s="10">
        <v>15</v>
      </c>
      <c r="L89">
        <v>0</v>
      </c>
      <c r="M89">
        <v>0</v>
      </c>
      <c r="N89">
        <v>14</v>
      </c>
      <c r="O89">
        <v>2</v>
      </c>
      <c r="P89">
        <v>7</v>
      </c>
      <c r="Q89">
        <v>0</v>
      </c>
      <c r="R89">
        <v>1</v>
      </c>
      <c r="S89">
        <v>4</v>
      </c>
      <c r="T89">
        <f t="shared" si="5"/>
        <v>14</v>
      </c>
      <c r="U89" s="8">
        <v>36</v>
      </c>
      <c r="V89" s="8">
        <v>6.8</v>
      </c>
      <c r="W89" s="8">
        <v>5</v>
      </c>
      <c r="X89" s="8">
        <v>5.0999999999999996</v>
      </c>
      <c r="Y89" s="12">
        <v>3.45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5" x14ac:dyDescent="0.25">
      <c r="E90">
        <v>8</v>
      </c>
      <c r="I90" s="12">
        <v>3.95</v>
      </c>
      <c r="J90">
        <v>0</v>
      </c>
      <c r="K90" s="10"/>
      <c r="L90">
        <v>0</v>
      </c>
      <c r="T90">
        <f t="shared" si="5"/>
        <v>0</v>
      </c>
      <c r="U90" s="8"/>
      <c r="V90" s="8"/>
      <c r="W90" s="8"/>
      <c r="X90" s="8"/>
      <c r="Y90" s="1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55" x14ac:dyDescent="0.25">
      <c r="E91">
        <v>9</v>
      </c>
      <c r="F91">
        <v>105</v>
      </c>
      <c r="G91">
        <v>88</v>
      </c>
      <c r="H91">
        <v>16</v>
      </c>
      <c r="I91" s="12">
        <v>4.3499999999999996</v>
      </c>
      <c r="J91">
        <v>0</v>
      </c>
      <c r="K91" s="10">
        <v>7</v>
      </c>
      <c r="L91">
        <v>0</v>
      </c>
      <c r="M91">
        <v>0</v>
      </c>
      <c r="N91">
        <v>7</v>
      </c>
      <c r="O91">
        <v>0</v>
      </c>
      <c r="P91">
        <v>6</v>
      </c>
      <c r="Q91">
        <v>0</v>
      </c>
      <c r="R91">
        <v>0</v>
      </c>
      <c r="S91">
        <v>1</v>
      </c>
      <c r="T91">
        <f t="shared" si="5"/>
        <v>7</v>
      </c>
      <c r="U91" s="8">
        <v>43</v>
      </c>
      <c r="V91" s="8">
        <v>6.7</v>
      </c>
      <c r="W91" s="8">
        <v>18</v>
      </c>
      <c r="X91" s="8">
        <v>6.9</v>
      </c>
      <c r="Y91" s="12">
        <v>4</v>
      </c>
      <c r="Z91">
        <v>10</v>
      </c>
      <c r="AA91">
        <v>10</v>
      </c>
      <c r="AB91" s="4">
        <v>10.042999999999999</v>
      </c>
      <c r="AC91" s="4">
        <v>4.3745000000000003</v>
      </c>
      <c r="AD91" s="3">
        <f>100-(100*(AB91-AC91)/AB91)</f>
        <v>43.557701881907803</v>
      </c>
      <c r="AE91" s="4">
        <v>10.0084</v>
      </c>
      <c r="AF91" s="4">
        <v>3.6993999999999998</v>
      </c>
      <c r="AG91" s="3">
        <f>100-(100*(AE91-AF91)/AE91)</f>
        <v>36.96295112105831</v>
      </c>
      <c r="AH91" s="4">
        <v>10.075699999999999</v>
      </c>
      <c r="AI91" s="4">
        <v>3.6413000000000002</v>
      </c>
      <c r="AJ91" s="3">
        <f>100-(100*(AH91-AI91)/AH91)</f>
        <v>36.139424556110249</v>
      </c>
      <c r="AK91" s="4">
        <v>10.0603</v>
      </c>
      <c r="AL91" s="4">
        <v>4.1471999999999998</v>
      </c>
      <c r="AM91" s="3">
        <f>100-(100*(AK91-AL91)/AK91)</f>
        <v>41.223422760752669</v>
      </c>
      <c r="AN91" s="4">
        <v>10.0465</v>
      </c>
      <c r="AO91" s="4">
        <v>4.0495999999999999</v>
      </c>
      <c r="AP91" s="3">
        <f>100-(100*(AN91-AO91)/AN91)</f>
        <v>40.308565171950427</v>
      </c>
      <c r="AQ91" s="4">
        <v>10.008599999999999</v>
      </c>
      <c r="AR91" s="4">
        <v>3.8801000000000001</v>
      </c>
      <c r="AS91" s="3">
        <f>100-(100*(AQ91-AR91)/AQ91)</f>
        <v>38.767659812561206</v>
      </c>
    </row>
    <row r="92" spans="1:55" x14ac:dyDescent="0.25">
      <c r="E92">
        <v>10</v>
      </c>
      <c r="F92">
        <v>83</v>
      </c>
      <c r="G92">
        <v>90</v>
      </c>
      <c r="H92">
        <v>19</v>
      </c>
      <c r="I92" s="12">
        <v>6.8</v>
      </c>
      <c r="J92">
        <v>0</v>
      </c>
      <c r="K92" s="10">
        <v>14</v>
      </c>
      <c r="L92">
        <v>0</v>
      </c>
      <c r="M92">
        <v>0</v>
      </c>
      <c r="N92">
        <v>14</v>
      </c>
      <c r="O92">
        <v>2</v>
      </c>
      <c r="P92">
        <v>7</v>
      </c>
      <c r="Q92">
        <v>0</v>
      </c>
      <c r="R92">
        <v>0</v>
      </c>
      <c r="S92">
        <v>5</v>
      </c>
      <c r="T92">
        <f t="shared" si="5"/>
        <v>14</v>
      </c>
      <c r="U92" s="8">
        <v>34</v>
      </c>
      <c r="V92" s="8">
        <v>6.2</v>
      </c>
      <c r="W92" s="8">
        <v>9</v>
      </c>
      <c r="X92" s="8">
        <v>4.9000000000000004</v>
      </c>
      <c r="Y92" s="12">
        <v>6.3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55" x14ac:dyDescent="0.25">
      <c r="E93">
        <v>11</v>
      </c>
      <c r="F93">
        <v>89</v>
      </c>
      <c r="G93">
        <v>110</v>
      </c>
      <c r="H93">
        <v>19</v>
      </c>
      <c r="I93" s="12">
        <v>8.9</v>
      </c>
      <c r="J93">
        <v>0</v>
      </c>
      <c r="K93" s="10">
        <v>15</v>
      </c>
      <c r="L93">
        <v>0</v>
      </c>
      <c r="M93">
        <v>0</v>
      </c>
      <c r="N93">
        <v>14</v>
      </c>
      <c r="O93">
        <v>5</v>
      </c>
      <c r="P93">
        <v>2</v>
      </c>
      <c r="Q93">
        <v>3</v>
      </c>
      <c r="R93">
        <v>0</v>
      </c>
      <c r="S93">
        <v>4</v>
      </c>
      <c r="T93">
        <f t="shared" si="5"/>
        <v>14</v>
      </c>
      <c r="U93" s="8">
        <v>33</v>
      </c>
      <c r="V93" s="8">
        <v>7.3</v>
      </c>
      <c r="W93" s="8">
        <v>7</v>
      </c>
      <c r="X93" s="8">
        <v>3.9</v>
      </c>
      <c r="Y93" s="12">
        <v>8.5</v>
      </c>
      <c r="Z93">
        <v>50</v>
      </c>
      <c r="AA93">
        <v>20</v>
      </c>
      <c r="AB93" s="4">
        <v>10.0032</v>
      </c>
      <c r="AC93" s="4">
        <v>3.7812000000000001</v>
      </c>
      <c r="AD93" s="3">
        <f>100-(100*(AB93-AC93)/AB93)</f>
        <v>37.799904030710181</v>
      </c>
      <c r="AE93" s="4">
        <v>10.0661</v>
      </c>
      <c r="AF93" s="4">
        <v>3.8130999999999999</v>
      </c>
      <c r="AG93" s="3">
        <f>100-(100*(AE93-AF93)/AE93)</f>
        <v>37.880609173364071</v>
      </c>
      <c r="AH93" s="4">
        <v>10.004200000000001</v>
      </c>
      <c r="AI93" s="4">
        <v>3.7128999999999999</v>
      </c>
      <c r="AJ93" s="3">
        <f>100-(100*(AH93-AI93)/AH93)</f>
        <v>37.113412366805939</v>
      </c>
      <c r="AK93" s="4">
        <v>10.087199999999999</v>
      </c>
      <c r="AL93" s="4">
        <v>4.2595000000000001</v>
      </c>
      <c r="AM93" s="3">
        <f>100-(100*(AK93-AL93)/AK93)</f>
        <v>42.226782456975187</v>
      </c>
      <c r="AN93" s="4">
        <v>10.013</v>
      </c>
      <c r="AO93" s="4">
        <v>4.2671000000000001</v>
      </c>
      <c r="AP93" s="3">
        <f>100-(100*(AN93-AO93)/AN93)</f>
        <v>42.615599720363527</v>
      </c>
      <c r="AQ93" s="4">
        <v>10.0527</v>
      </c>
      <c r="AR93" s="4">
        <v>3.8285999999999998</v>
      </c>
      <c r="AS93" s="3">
        <f>100-(100*(AQ93-AR93)/AQ93)</f>
        <v>38.085290518965053</v>
      </c>
    </row>
    <row r="94" spans="1:55" x14ac:dyDescent="0.25">
      <c r="E94">
        <v>12</v>
      </c>
      <c r="I94" s="12">
        <v>5.6</v>
      </c>
      <c r="J94">
        <v>0</v>
      </c>
      <c r="K94" s="10"/>
      <c r="L94">
        <v>0</v>
      </c>
      <c r="T94">
        <f t="shared" si="5"/>
        <v>0</v>
      </c>
      <c r="U94" s="8"/>
      <c r="V94" s="8"/>
      <c r="W94" s="8"/>
      <c r="X94" s="8"/>
      <c r="Y94" s="1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5" x14ac:dyDescent="0.25">
      <c r="E95">
        <v>13</v>
      </c>
      <c r="F95">
        <v>92</v>
      </c>
      <c r="G95">
        <v>76</v>
      </c>
      <c r="H95">
        <v>20</v>
      </c>
      <c r="I95" s="12">
        <v>5.8</v>
      </c>
      <c r="J95">
        <v>0</v>
      </c>
      <c r="K95">
        <v>10</v>
      </c>
      <c r="L95">
        <v>0</v>
      </c>
      <c r="M95">
        <v>0</v>
      </c>
      <c r="N95">
        <v>10</v>
      </c>
      <c r="O95">
        <v>3</v>
      </c>
      <c r="P95">
        <v>0</v>
      </c>
      <c r="Q95">
        <v>4</v>
      </c>
      <c r="R95">
        <v>0</v>
      </c>
      <c r="S95">
        <v>3</v>
      </c>
      <c r="T95">
        <f t="shared" si="5"/>
        <v>10</v>
      </c>
      <c r="U95" s="8">
        <v>32</v>
      </c>
      <c r="V95" s="8">
        <v>7.7</v>
      </c>
      <c r="W95" s="8">
        <v>6</v>
      </c>
      <c r="X95" s="8">
        <v>1.1000000000000001</v>
      </c>
      <c r="Y95" s="12">
        <v>5.45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5" x14ac:dyDescent="0.25">
      <c r="E96">
        <v>14</v>
      </c>
      <c r="I96" s="12">
        <v>5.6</v>
      </c>
      <c r="J96">
        <v>0</v>
      </c>
      <c r="L96">
        <v>0</v>
      </c>
      <c r="T96">
        <f t="shared" si="5"/>
        <v>0</v>
      </c>
      <c r="U96" s="8"/>
      <c r="V96" s="8"/>
      <c r="W96" s="8"/>
      <c r="X96" s="8"/>
      <c r="Y96" s="1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56" x14ac:dyDescent="0.25">
      <c r="E97">
        <v>15</v>
      </c>
      <c r="F97">
        <v>88</v>
      </c>
      <c r="G97">
        <v>110</v>
      </c>
      <c r="H97">
        <v>20</v>
      </c>
      <c r="I97" s="12">
        <v>5.6</v>
      </c>
      <c r="J97">
        <v>0</v>
      </c>
      <c r="K97">
        <v>14</v>
      </c>
      <c r="L97">
        <v>0</v>
      </c>
      <c r="M97">
        <v>0</v>
      </c>
      <c r="N97">
        <v>14</v>
      </c>
      <c r="O97">
        <v>2</v>
      </c>
      <c r="P97">
        <v>6</v>
      </c>
      <c r="Q97">
        <v>2</v>
      </c>
      <c r="R97">
        <v>0</v>
      </c>
      <c r="S97">
        <v>4</v>
      </c>
      <c r="T97">
        <f t="shared" si="5"/>
        <v>14</v>
      </c>
      <c r="U97" s="8">
        <v>32</v>
      </c>
      <c r="V97" s="8">
        <v>6.6</v>
      </c>
      <c r="W97" s="8">
        <v>6</v>
      </c>
      <c r="X97" s="8">
        <v>5</v>
      </c>
      <c r="Y97" s="12">
        <v>5.45</v>
      </c>
      <c r="Z97">
        <v>50</v>
      </c>
      <c r="AA97">
        <v>20</v>
      </c>
      <c r="AB97" s="4">
        <v>10.0266</v>
      </c>
      <c r="AC97" s="4">
        <v>4.1683000000000003</v>
      </c>
      <c r="AD97" s="3">
        <f>100-(100*(AB97-AC97)/AB97)</f>
        <v>41.572417369796348</v>
      </c>
      <c r="AE97" s="4">
        <v>10.0855</v>
      </c>
      <c r="AF97" s="4">
        <v>4.1180000000000003</v>
      </c>
      <c r="AG97" s="3">
        <f>100-(100*(AE97-AF97)/AE97)</f>
        <v>40.830895840563194</v>
      </c>
      <c r="AH97" s="4">
        <v>10.089</v>
      </c>
      <c r="AI97" s="4">
        <v>4.2744999999999997</v>
      </c>
      <c r="AJ97" s="3">
        <f>100-(100*(AH97-AI97)/AH97)</f>
        <v>42.367925463375954</v>
      </c>
      <c r="AK97" s="4">
        <v>10.009399999999999</v>
      </c>
      <c r="AL97" s="4">
        <v>4.1479999999999997</v>
      </c>
      <c r="AM97" s="3">
        <f>100-(100*(AK97-AL97)/AK97)</f>
        <v>41.441045417307727</v>
      </c>
      <c r="AN97" s="4">
        <v>10.0909</v>
      </c>
      <c r="AO97" s="4">
        <v>4.3250000000000002</v>
      </c>
      <c r="AP97" s="3">
        <f>100-(100*(AN97-AO97)/AN97)</f>
        <v>42.860398973332416</v>
      </c>
      <c r="AQ97" s="4">
        <v>10.0596</v>
      </c>
      <c r="AR97" s="4">
        <v>7.1786000000000003</v>
      </c>
      <c r="AS97" s="3">
        <f>100-(100*(AQ97-AR97)/AQ97)</f>
        <v>71.360690285896069</v>
      </c>
    </row>
    <row r="98" spans="1:56" x14ac:dyDescent="0.25">
      <c r="E98">
        <v>16</v>
      </c>
      <c r="I98" s="12">
        <v>0</v>
      </c>
      <c r="J98">
        <v>0</v>
      </c>
      <c r="L98">
        <v>0</v>
      </c>
      <c r="T98">
        <f t="shared" si="5"/>
        <v>0</v>
      </c>
      <c r="U98" s="8"/>
      <c r="V98" s="8"/>
      <c r="W98" s="8"/>
      <c r="X98" s="8"/>
      <c r="Y98" s="1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BD98" t="s">
        <v>19</v>
      </c>
    </row>
    <row r="99" spans="1:56" x14ac:dyDescent="0.25">
      <c r="E99">
        <v>17</v>
      </c>
      <c r="I99" s="12">
        <v>0</v>
      </c>
      <c r="J99">
        <v>0</v>
      </c>
      <c r="L99">
        <v>0</v>
      </c>
      <c r="T99">
        <f t="shared" si="5"/>
        <v>0</v>
      </c>
      <c r="U99" s="8"/>
      <c r="V99" s="8"/>
      <c r="W99" s="8"/>
      <c r="X99" s="8"/>
      <c r="Y99" s="1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BD99" t="s">
        <v>19</v>
      </c>
    </row>
    <row r="100" spans="1:56" x14ac:dyDescent="0.25">
      <c r="E100">
        <v>18</v>
      </c>
      <c r="F100">
        <v>83</v>
      </c>
      <c r="G100">
        <v>70</v>
      </c>
      <c r="H100">
        <v>17</v>
      </c>
      <c r="I100" s="12">
        <v>3.9</v>
      </c>
      <c r="J100">
        <v>0</v>
      </c>
      <c r="K100">
        <v>12</v>
      </c>
      <c r="L100">
        <v>0</v>
      </c>
      <c r="M100">
        <v>0</v>
      </c>
      <c r="N100">
        <v>12</v>
      </c>
      <c r="O100">
        <v>3</v>
      </c>
      <c r="P100">
        <v>0</v>
      </c>
      <c r="Q100">
        <v>0</v>
      </c>
      <c r="R100">
        <v>0</v>
      </c>
      <c r="S100">
        <v>9</v>
      </c>
      <c r="T100">
        <f t="shared" si="5"/>
        <v>12</v>
      </c>
      <c r="U100" s="8">
        <v>25</v>
      </c>
      <c r="V100" s="8">
        <v>5.8</v>
      </c>
      <c r="W100" s="8">
        <v>6</v>
      </c>
      <c r="X100" s="8">
        <v>4.3</v>
      </c>
      <c r="Y100" s="12">
        <v>3.6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6" x14ac:dyDescent="0.25">
      <c r="E101">
        <v>19</v>
      </c>
      <c r="I101" s="12">
        <v>4</v>
      </c>
      <c r="J101">
        <v>0</v>
      </c>
      <c r="L101">
        <v>0</v>
      </c>
      <c r="T101">
        <f t="shared" si="5"/>
        <v>0</v>
      </c>
      <c r="U101" s="8"/>
      <c r="V101" s="8"/>
      <c r="W101" s="8"/>
      <c r="X101" s="8"/>
      <c r="Y101" s="1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6" x14ac:dyDescent="0.25">
      <c r="E102">
        <v>20</v>
      </c>
      <c r="I102" s="12">
        <v>2.9</v>
      </c>
      <c r="J102">
        <v>0</v>
      </c>
      <c r="L102">
        <v>0</v>
      </c>
      <c r="T102">
        <f t="shared" si="5"/>
        <v>0</v>
      </c>
      <c r="U102" s="8"/>
      <c r="V102" s="8"/>
      <c r="W102" s="8"/>
      <c r="X102" s="8"/>
      <c r="Y102" s="1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6" x14ac:dyDescent="0.25">
      <c r="A103" s="1">
        <v>42737</v>
      </c>
      <c r="B103" t="s">
        <v>33</v>
      </c>
      <c r="C103">
        <v>1</v>
      </c>
      <c r="D103">
        <v>5</v>
      </c>
      <c r="E103">
        <v>1</v>
      </c>
      <c r="F103">
        <v>80</v>
      </c>
      <c r="G103">
        <v>70</v>
      </c>
      <c r="H103">
        <v>15</v>
      </c>
      <c r="I103" s="12">
        <v>1.3</v>
      </c>
      <c r="J103">
        <v>0</v>
      </c>
      <c r="K103">
        <v>4</v>
      </c>
      <c r="L103">
        <v>4</v>
      </c>
      <c r="M103">
        <v>0</v>
      </c>
      <c r="N103">
        <v>4</v>
      </c>
      <c r="O103">
        <v>0</v>
      </c>
      <c r="P103">
        <v>1</v>
      </c>
      <c r="Q103">
        <v>0</v>
      </c>
      <c r="R103">
        <v>0</v>
      </c>
      <c r="S103">
        <v>3</v>
      </c>
      <c r="T103">
        <f t="shared" si="5"/>
        <v>4</v>
      </c>
      <c r="U103" s="8">
        <v>21</v>
      </c>
      <c r="V103" s="8">
        <v>5.5</v>
      </c>
      <c r="W103" s="8">
        <v>12</v>
      </c>
      <c r="X103" s="8">
        <v>4.7</v>
      </c>
      <c r="Y103" s="12">
        <v>1.25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>
        <v>3000.1</v>
      </c>
      <c r="AU103">
        <v>239</v>
      </c>
      <c r="AV103" s="4">
        <f>AT103/(AT103-AU103)</f>
        <v>1.0865597044656115</v>
      </c>
      <c r="BC103" s="4">
        <f>AV103</f>
        <v>1.0865597044656115</v>
      </c>
    </row>
    <row r="104" spans="1:56" x14ac:dyDescent="0.25">
      <c r="A104" s="1"/>
      <c r="E104">
        <v>2</v>
      </c>
      <c r="I104" s="12"/>
      <c r="T104">
        <f t="shared" si="5"/>
        <v>0</v>
      </c>
      <c r="U104" s="8"/>
      <c r="V104" s="8"/>
      <c r="W104" s="8"/>
      <c r="X104" s="8"/>
      <c r="Y104" s="1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56" x14ac:dyDescent="0.25">
      <c r="E105">
        <v>3</v>
      </c>
      <c r="F105">
        <v>100</v>
      </c>
      <c r="G105">
        <v>110</v>
      </c>
      <c r="H105">
        <v>15</v>
      </c>
      <c r="I105" s="12">
        <v>1.3</v>
      </c>
      <c r="J105">
        <v>0</v>
      </c>
      <c r="K105">
        <v>3</v>
      </c>
      <c r="L105">
        <v>3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2</v>
      </c>
      <c r="S105">
        <v>1</v>
      </c>
      <c r="T105">
        <f t="shared" si="5"/>
        <v>3</v>
      </c>
      <c r="U105" s="8">
        <v>27</v>
      </c>
      <c r="V105" s="8">
        <v>4.3</v>
      </c>
      <c r="W105" s="8">
        <v>33</v>
      </c>
      <c r="X105" s="8">
        <v>3.8</v>
      </c>
      <c r="Y105" s="12">
        <v>1.3</v>
      </c>
      <c r="Z105">
        <v>100</v>
      </c>
      <c r="AA105">
        <v>50</v>
      </c>
      <c r="AB105" s="4">
        <v>10.6</v>
      </c>
      <c r="AC105" s="4">
        <v>4.2</v>
      </c>
      <c r="AD105" s="3">
        <f>100-(100*(AB105-AC105)/AB105)</f>
        <v>39.622641509433961</v>
      </c>
      <c r="AE105" s="4">
        <v>10.7</v>
      </c>
      <c r="AF105" s="4">
        <v>4.2</v>
      </c>
      <c r="AG105" s="3">
        <f>100-(100*(AE105-AF105)/AE105)</f>
        <v>39.252336448598136</v>
      </c>
      <c r="AH105" s="4">
        <v>10.8</v>
      </c>
      <c r="AI105" s="4">
        <v>3</v>
      </c>
      <c r="AJ105" s="3">
        <f>100-(100*(AH105-AI105)/AH105)</f>
        <v>27.777777777777771</v>
      </c>
      <c r="AK105" s="4">
        <v>10.4</v>
      </c>
      <c r="AL105" s="4">
        <v>4.3</v>
      </c>
      <c r="AM105" s="3">
        <f>100-(100*(AK105-AL105)/AK105)</f>
        <v>41.346153846153847</v>
      </c>
      <c r="AN105" s="4">
        <v>10.7</v>
      </c>
      <c r="AO105" s="4">
        <v>4.4000000000000004</v>
      </c>
      <c r="AP105" s="3">
        <f>100-(100*(AN105-AO105)/AN105)</f>
        <v>41.121495327102814</v>
      </c>
      <c r="AQ105" s="4">
        <v>10.1</v>
      </c>
      <c r="AR105" s="4">
        <v>3.6</v>
      </c>
      <c r="AS105" s="3">
        <f>100-(100*(AQ105-AR105)/AQ105)</f>
        <v>35.643564356435647</v>
      </c>
    </row>
    <row r="106" spans="1:56" x14ac:dyDescent="0.25">
      <c r="E106">
        <v>4</v>
      </c>
      <c r="I106" s="12"/>
      <c r="T106">
        <f t="shared" si="5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6" x14ac:dyDescent="0.25">
      <c r="E107">
        <v>5</v>
      </c>
      <c r="F107">
        <v>100</v>
      </c>
      <c r="G107">
        <v>70</v>
      </c>
      <c r="H107">
        <v>20</v>
      </c>
      <c r="I107" s="12">
        <v>1.0900000000000001</v>
      </c>
      <c r="J107">
        <v>0</v>
      </c>
      <c r="K107">
        <v>7</v>
      </c>
      <c r="L107">
        <v>4</v>
      </c>
      <c r="M107">
        <v>0</v>
      </c>
      <c r="N107">
        <v>5</v>
      </c>
      <c r="O107">
        <v>0</v>
      </c>
      <c r="P107">
        <v>2</v>
      </c>
      <c r="Q107">
        <v>2</v>
      </c>
      <c r="R107">
        <v>0</v>
      </c>
      <c r="S107">
        <v>1</v>
      </c>
      <c r="T107">
        <f t="shared" si="5"/>
        <v>5</v>
      </c>
      <c r="U107" s="8">
        <v>35</v>
      </c>
      <c r="V107" s="8">
        <v>5.8</v>
      </c>
      <c r="W107" s="8">
        <v>24</v>
      </c>
      <c r="X107" s="8">
        <v>6.3</v>
      </c>
      <c r="Y107" s="12">
        <v>1.85</v>
      </c>
      <c r="Z107">
        <v>30</v>
      </c>
      <c r="AA107">
        <v>20</v>
      </c>
      <c r="AB107" s="4">
        <v>10</v>
      </c>
      <c r="AC107" s="4">
        <v>4.0999999999999996</v>
      </c>
      <c r="AD107" s="3">
        <f>100-(100*(AB107-AC107)/AB107)</f>
        <v>41</v>
      </c>
      <c r="AE107" s="4">
        <v>10.5</v>
      </c>
      <c r="AF107" s="4">
        <v>4</v>
      </c>
      <c r="AG107" s="3">
        <f>100-(100*(AE107-AF107)/AE107)</f>
        <v>38.095238095238095</v>
      </c>
      <c r="AH107" s="4">
        <v>10.199999999999999</v>
      </c>
      <c r="AI107" s="4">
        <v>3.8</v>
      </c>
      <c r="AJ107" s="3">
        <f>100-(100*(AH107-AI107)/AH107)</f>
        <v>37.254901960784309</v>
      </c>
      <c r="AK107" s="4">
        <v>10.5</v>
      </c>
      <c r="AL107" s="4">
        <v>4.3</v>
      </c>
      <c r="AM107" s="3">
        <f>100-(100*(AK107-AL107)/AK107)</f>
        <v>40.952380952380949</v>
      </c>
      <c r="AN107" s="4">
        <v>10.1</v>
      </c>
      <c r="AO107" s="4">
        <v>4</v>
      </c>
      <c r="AP107" s="3">
        <f>100-(100*(AN107-AO107)/AN107)</f>
        <v>39.603960396039604</v>
      </c>
      <c r="AQ107" s="4">
        <v>10.6</v>
      </c>
      <c r="AR107" s="4">
        <v>4.3</v>
      </c>
      <c r="AS107" s="3">
        <f>100-(100*(AQ107-AR107)/AQ107)</f>
        <v>40.566037735849058</v>
      </c>
    </row>
    <row r="108" spans="1:56" x14ac:dyDescent="0.25">
      <c r="E108">
        <v>6</v>
      </c>
      <c r="I108" s="12"/>
      <c r="T108">
        <f t="shared" si="5"/>
        <v>0</v>
      </c>
      <c r="U108" s="8"/>
      <c r="V108" s="8"/>
      <c r="W108" s="8"/>
      <c r="X108" s="8"/>
      <c r="Y108" s="1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56" x14ac:dyDescent="0.25">
      <c r="E109">
        <v>7</v>
      </c>
      <c r="F109">
        <v>90</v>
      </c>
      <c r="G109">
        <v>60</v>
      </c>
      <c r="H109">
        <v>14</v>
      </c>
      <c r="I109" s="12">
        <v>0.15</v>
      </c>
      <c r="J109">
        <v>0</v>
      </c>
      <c r="K109" s="10">
        <v>2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5"/>
        <v>0</v>
      </c>
      <c r="U109" s="8"/>
      <c r="V109" s="8"/>
      <c r="W109" s="8"/>
      <c r="X109" s="8"/>
      <c r="Y109" s="12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BD109" t="s">
        <v>67</v>
      </c>
    </row>
    <row r="110" spans="1:56" x14ac:dyDescent="0.25">
      <c r="E110">
        <v>8</v>
      </c>
      <c r="I110" s="12"/>
      <c r="T110">
        <f t="shared" si="5"/>
        <v>0</v>
      </c>
      <c r="U110" s="8"/>
      <c r="V110" s="8"/>
      <c r="W110" s="8"/>
      <c r="X110" s="8"/>
      <c r="Y110" s="12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6" x14ac:dyDescent="0.25">
      <c r="E111">
        <v>9</v>
      </c>
      <c r="F111">
        <v>90</v>
      </c>
      <c r="G111">
        <v>110</v>
      </c>
      <c r="H111">
        <v>20</v>
      </c>
      <c r="I111" s="12">
        <v>1.55</v>
      </c>
      <c r="J111">
        <v>0</v>
      </c>
      <c r="K111">
        <v>5</v>
      </c>
      <c r="L111">
        <v>2</v>
      </c>
      <c r="M111">
        <v>0</v>
      </c>
      <c r="N111">
        <v>4</v>
      </c>
      <c r="O111">
        <v>0</v>
      </c>
      <c r="P111">
        <v>2</v>
      </c>
      <c r="Q111">
        <v>2</v>
      </c>
      <c r="R111">
        <v>0</v>
      </c>
      <c r="S111">
        <v>0</v>
      </c>
      <c r="T111">
        <f t="shared" si="5"/>
        <v>4</v>
      </c>
      <c r="U111" s="8">
        <v>29</v>
      </c>
      <c r="V111" s="8">
        <v>5.5</v>
      </c>
      <c r="W111" s="8">
        <v>15</v>
      </c>
      <c r="X111" s="8">
        <v>4.5999999999999996</v>
      </c>
      <c r="Y111" s="12">
        <v>1.3</v>
      </c>
      <c r="Z111">
        <v>30</v>
      </c>
      <c r="AA111">
        <v>30</v>
      </c>
      <c r="AB111" s="4">
        <v>10</v>
      </c>
      <c r="AC111" s="4">
        <v>4.3</v>
      </c>
      <c r="AD111" s="3">
        <f>100-(100*(AB111-AC111)/AB111)</f>
        <v>43</v>
      </c>
      <c r="AE111" s="4">
        <v>10.9</v>
      </c>
      <c r="AF111" s="4">
        <v>3.9</v>
      </c>
      <c r="AG111" s="3">
        <f>100-(100*(AE111-AF111)/AE111)</f>
        <v>35.779816513761475</v>
      </c>
      <c r="AH111" s="4">
        <v>10.199999999999999</v>
      </c>
      <c r="AI111" s="4">
        <v>3.8</v>
      </c>
      <c r="AJ111" s="3">
        <f>100-(100*(AH111-AI111)/AH111)</f>
        <v>37.254901960784309</v>
      </c>
      <c r="AK111" s="4">
        <v>10.5</v>
      </c>
      <c r="AL111" s="4">
        <v>4.5</v>
      </c>
      <c r="AM111" s="3">
        <f>100-(100*(AK111-AL111)/AK111)</f>
        <v>42.857142857142854</v>
      </c>
      <c r="AN111" s="4">
        <v>10</v>
      </c>
      <c r="AO111" s="4">
        <v>3.9</v>
      </c>
      <c r="AP111" s="3">
        <f>100-(100*(AN111-AO111)/AN111)</f>
        <v>39</v>
      </c>
      <c r="AQ111" s="4">
        <v>10.3</v>
      </c>
      <c r="AR111" s="4">
        <v>4.0999999999999996</v>
      </c>
      <c r="AS111" s="3">
        <f>100-(100*(AQ111-AR111)/AQ111)</f>
        <v>39.805825242718441</v>
      </c>
    </row>
    <row r="112" spans="1:56" x14ac:dyDescent="0.25">
      <c r="E112">
        <v>10</v>
      </c>
      <c r="F112">
        <v>70</v>
      </c>
      <c r="G112">
        <v>50</v>
      </c>
      <c r="H112">
        <v>15</v>
      </c>
      <c r="I112" s="12">
        <v>1.25</v>
      </c>
      <c r="J112">
        <v>0</v>
      </c>
      <c r="K112">
        <v>5</v>
      </c>
      <c r="L112">
        <v>1</v>
      </c>
      <c r="M112">
        <v>0</v>
      </c>
      <c r="N112">
        <v>4</v>
      </c>
      <c r="O112">
        <v>0</v>
      </c>
      <c r="P112">
        <v>1</v>
      </c>
      <c r="Q112">
        <v>0</v>
      </c>
      <c r="R112">
        <v>2</v>
      </c>
      <c r="S112">
        <v>1</v>
      </c>
      <c r="T112">
        <f t="shared" si="5"/>
        <v>4</v>
      </c>
      <c r="U112" s="8">
        <v>28</v>
      </c>
      <c r="V112" s="8">
        <v>5.8</v>
      </c>
      <c r="W112" s="8">
        <v>14</v>
      </c>
      <c r="X112" s="8">
        <v>4.4000000000000004</v>
      </c>
      <c r="Y112" s="12">
        <v>1.2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55" x14ac:dyDescent="0.25">
      <c r="E113">
        <v>11</v>
      </c>
      <c r="F113">
        <v>90</v>
      </c>
      <c r="G113">
        <v>35</v>
      </c>
      <c r="H113">
        <v>14</v>
      </c>
      <c r="I113" s="12">
        <v>0.6</v>
      </c>
      <c r="J113">
        <v>0</v>
      </c>
      <c r="K113">
        <v>4</v>
      </c>
      <c r="L113">
        <v>2</v>
      </c>
      <c r="M113">
        <v>0</v>
      </c>
      <c r="N113">
        <v>3</v>
      </c>
      <c r="O113">
        <v>2</v>
      </c>
      <c r="P113">
        <v>0</v>
      </c>
      <c r="Q113">
        <v>0</v>
      </c>
      <c r="R113">
        <v>0</v>
      </c>
      <c r="S113">
        <v>1</v>
      </c>
      <c r="T113">
        <f t="shared" si="5"/>
        <v>3</v>
      </c>
      <c r="U113" s="8">
        <v>19</v>
      </c>
      <c r="V113" s="8">
        <v>5.3</v>
      </c>
      <c r="W113" s="8">
        <v>11</v>
      </c>
      <c r="X113" s="8">
        <v>4.4000000000000004</v>
      </c>
      <c r="Y113" s="12">
        <v>0.75</v>
      </c>
      <c r="Z113">
        <v>30</v>
      </c>
      <c r="AA113">
        <v>50</v>
      </c>
      <c r="AB113" s="4">
        <v>10.6</v>
      </c>
      <c r="AC113" s="4">
        <v>3.9</v>
      </c>
      <c r="AD113" s="3">
        <f>100-(100*(AB113-AC113)/AB113)</f>
        <v>36.792452830188687</v>
      </c>
      <c r="AE113" s="4">
        <v>10.1</v>
      </c>
      <c r="AF113" s="4">
        <v>3.9</v>
      </c>
      <c r="AG113" s="3">
        <f>100-(100*(AE113-AF113)/AE113)</f>
        <v>38.613861386138623</v>
      </c>
      <c r="AH113" s="4">
        <v>10.6</v>
      </c>
      <c r="AI113" s="4">
        <v>4</v>
      </c>
      <c r="AJ113" s="3">
        <f>100-(100*(AH113-AI113)/AH113)</f>
        <v>37.735849056603769</v>
      </c>
      <c r="AK113" s="4">
        <v>10.9</v>
      </c>
      <c r="AL113" s="4">
        <v>4.4000000000000004</v>
      </c>
      <c r="AM113" s="3">
        <f>100-(100*(AK113-AL113)/AK113)</f>
        <v>40.366972477064223</v>
      </c>
      <c r="AN113" s="4">
        <v>10.7</v>
      </c>
      <c r="AO113" s="4">
        <v>4.2</v>
      </c>
      <c r="AP113" s="3">
        <f>100-(100*(AN113-AO113)/AN113)</f>
        <v>39.252336448598136</v>
      </c>
      <c r="AQ113" s="4">
        <v>10.9</v>
      </c>
      <c r="AR113" s="4">
        <v>4.5</v>
      </c>
      <c r="AS113" s="3">
        <f>100-(100*(AQ113-AR113)/AQ113)</f>
        <v>41.284403669724774</v>
      </c>
    </row>
    <row r="114" spans="1:55" x14ac:dyDescent="0.25">
      <c r="E114">
        <v>12</v>
      </c>
      <c r="I114" s="12"/>
      <c r="T114">
        <f t="shared" si="5"/>
        <v>0</v>
      </c>
      <c r="U114" s="8"/>
      <c r="V114" s="8"/>
      <c r="W114" s="8"/>
      <c r="X114" s="8"/>
      <c r="Y114" s="12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55" x14ac:dyDescent="0.25">
      <c r="E115">
        <v>13</v>
      </c>
      <c r="F115">
        <v>120</v>
      </c>
      <c r="G115">
        <v>80</v>
      </c>
      <c r="H115">
        <v>10</v>
      </c>
      <c r="I115" s="12">
        <v>1.2</v>
      </c>
      <c r="J115">
        <v>0</v>
      </c>
      <c r="K115">
        <v>4</v>
      </c>
      <c r="L115">
        <v>1</v>
      </c>
      <c r="M115">
        <v>2</v>
      </c>
      <c r="N115">
        <v>3</v>
      </c>
      <c r="O115">
        <v>0</v>
      </c>
      <c r="P115">
        <v>0</v>
      </c>
      <c r="Q115">
        <v>0</v>
      </c>
      <c r="R115">
        <v>3</v>
      </c>
      <c r="S115">
        <v>0</v>
      </c>
      <c r="T115">
        <f t="shared" si="5"/>
        <v>3</v>
      </c>
      <c r="U115" s="8">
        <v>22</v>
      </c>
      <c r="V115" s="8">
        <v>6.4</v>
      </c>
      <c r="W115" s="8">
        <v>12</v>
      </c>
      <c r="X115" s="8">
        <v>5.4</v>
      </c>
      <c r="Y115" s="12">
        <v>1.1499999999999999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5" x14ac:dyDescent="0.25">
      <c r="E116">
        <v>14</v>
      </c>
      <c r="F116">
        <v>80</v>
      </c>
      <c r="G116">
        <v>90</v>
      </c>
      <c r="H116">
        <v>20</v>
      </c>
      <c r="I116" s="12">
        <v>1.1299999999999999</v>
      </c>
      <c r="J116">
        <v>0</v>
      </c>
      <c r="K116">
        <v>4</v>
      </c>
      <c r="L116">
        <v>2</v>
      </c>
      <c r="M116">
        <v>1</v>
      </c>
      <c r="N116">
        <v>4</v>
      </c>
      <c r="O116">
        <v>0</v>
      </c>
      <c r="P116">
        <v>1</v>
      </c>
      <c r="Q116">
        <v>2</v>
      </c>
      <c r="R116">
        <v>0</v>
      </c>
      <c r="S116">
        <v>1</v>
      </c>
      <c r="T116">
        <f t="shared" si="5"/>
        <v>4</v>
      </c>
      <c r="U116" s="8">
        <v>29</v>
      </c>
      <c r="V116" s="8">
        <v>6.2</v>
      </c>
      <c r="W116" s="8">
        <v>8</v>
      </c>
      <c r="X116" s="8">
        <v>5.0999999999999996</v>
      </c>
      <c r="Y116" s="12">
        <v>0.9</v>
      </c>
      <c r="Z116">
        <v>30</v>
      </c>
      <c r="AA116">
        <v>50</v>
      </c>
      <c r="AB116" s="4">
        <v>10.4</v>
      </c>
      <c r="AC116" s="4">
        <v>4</v>
      </c>
      <c r="AD116" s="3">
        <f>100-(100*(AB116-AC116)/AB116)</f>
        <v>38.461538461538467</v>
      </c>
      <c r="AE116" s="4">
        <v>10.3</v>
      </c>
      <c r="AF116" s="4">
        <v>4.3</v>
      </c>
      <c r="AG116" s="3">
        <f>100-(100*(AE116-AF116)/AE116)</f>
        <v>41.747572815533971</v>
      </c>
      <c r="AH116" s="4">
        <v>10.5</v>
      </c>
      <c r="AI116" s="4">
        <v>4.4000000000000004</v>
      </c>
      <c r="AJ116" s="3">
        <f>100-(100*(AH116-AI116)/AH116)</f>
        <v>41.904761904761905</v>
      </c>
      <c r="AK116" s="4">
        <v>10.8</v>
      </c>
      <c r="AL116" s="4">
        <v>4.2</v>
      </c>
      <c r="AM116" s="3">
        <f>100-(100*(AK116-AL116)/AK116)</f>
        <v>38.888888888888893</v>
      </c>
      <c r="AN116" s="4">
        <v>10.9</v>
      </c>
      <c r="AO116" s="4">
        <v>4.5</v>
      </c>
      <c r="AP116" s="3">
        <f>100-(100*(AN116-AO116)/AN116)</f>
        <v>41.284403669724774</v>
      </c>
      <c r="AQ116" s="4">
        <v>10.8</v>
      </c>
      <c r="AR116" s="4">
        <v>4.7</v>
      </c>
      <c r="AS116" s="3">
        <f>100-(100*(AQ116-AR116)/AQ116)</f>
        <v>43.518518518518519</v>
      </c>
    </row>
    <row r="117" spans="1:55" x14ac:dyDescent="0.25">
      <c r="E117">
        <v>15</v>
      </c>
      <c r="I117" s="12"/>
      <c r="T117">
        <f t="shared" si="5"/>
        <v>0</v>
      </c>
      <c r="U117" s="8"/>
      <c r="V117" s="8"/>
      <c r="W117" s="8"/>
      <c r="X117" s="8"/>
      <c r="Y117" s="12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55" x14ac:dyDescent="0.25">
      <c r="E118">
        <v>16</v>
      </c>
      <c r="I118" s="12"/>
      <c r="T118">
        <f t="shared" si="5"/>
        <v>0</v>
      </c>
      <c r="U118" s="8"/>
      <c r="V118" s="8"/>
      <c r="W118" s="8"/>
      <c r="X118" s="8"/>
      <c r="Y118" s="12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5" x14ac:dyDescent="0.25">
      <c r="E119">
        <v>17</v>
      </c>
      <c r="I119" s="12"/>
      <c r="T119">
        <f t="shared" si="5"/>
        <v>0</v>
      </c>
      <c r="U119" s="8"/>
      <c r="V119" s="8"/>
      <c r="W119" s="8"/>
      <c r="X119" s="8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5" x14ac:dyDescent="0.25">
      <c r="E120">
        <v>18</v>
      </c>
      <c r="F120">
        <v>90</v>
      </c>
      <c r="G120">
        <v>90</v>
      </c>
      <c r="H120">
        <v>15</v>
      </c>
      <c r="I120" s="12">
        <v>1.05</v>
      </c>
      <c r="J120">
        <v>0</v>
      </c>
      <c r="K120">
        <v>6</v>
      </c>
      <c r="L120">
        <v>1</v>
      </c>
      <c r="M120">
        <v>0</v>
      </c>
      <c r="N120">
        <v>5</v>
      </c>
      <c r="O120">
        <v>0</v>
      </c>
      <c r="P120">
        <v>0</v>
      </c>
      <c r="Q120">
        <v>0</v>
      </c>
      <c r="R120">
        <v>0</v>
      </c>
      <c r="S120">
        <v>5</v>
      </c>
      <c r="T120">
        <f t="shared" si="5"/>
        <v>5</v>
      </c>
      <c r="U120" s="8">
        <v>0</v>
      </c>
      <c r="V120" s="8">
        <v>0</v>
      </c>
      <c r="W120" s="8">
        <v>0</v>
      </c>
      <c r="X120" s="8">
        <v>0</v>
      </c>
      <c r="Y120" s="12">
        <v>0.75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55" x14ac:dyDescent="0.25">
      <c r="E121">
        <v>19</v>
      </c>
      <c r="I121" s="12"/>
      <c r="T121">
        <f t="shared" si="5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5" x14ac:dyDescent="0.25">
      <c r="E122">
        <v>20</v>
      </c>
      <c r="I122" s="12"/>
      <c r="T122">
        <f t="shared" si="5"/>
        <v>0</v>
      </c>
      <c r="U122" s="8"/>
      <c r="V122" s="8"/>
      <c r="W122" s="8"/>
      <c r="X122" s="8"/>
      <c r="Y122" s="12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5" x14ac:dyDescent="0.25">
      <c r="A123" s="1">
        <v>42044</v>
      </c>
      <c r="B123" t="s">
        <v>36</v>
      </c>
      <c r="C123">
        <v>4</v>
      </c>
      <c r="D123">
        <v>6</v>
      </c>
      <c r="E123">
        <v>1</v>
      </c>
      <c r="F123">
        <v>60</v>
      </c>
      <c r="G123">
        <v>60</v>
      </c>
      <c r="H123">
        <v>16</v>
      </c>
      <c r="I123" s="12">
        <v>2.5</v>
      </c>
      <c r="J123">
        <v>2</v>
      </c>
      <c r="K123">
        <v>7</v>
      </c>
      <c r="L123">
        <v>4</v>
      </c>
      <c r="M123">
        <v>0</v>
      </c>
      <c r="N123">
        <v>6</v>
      </c>
      <c r="O123">
        <v>2</v>
      </c>
      <c r="P123">
        <v>2</v>
      </c>
      <c r="Q123">
        <v>1</v>
      </c>
      <c r="R123">
        <v>0</v>
      </c>
      <c r="S123">
        <v>1</v>
      </c>
      <c r="T123">
        <f t="shared" si="5"/>
        <v>6</v>
      </c>
      <c r="U123" s="8">
        <v>32</v>
      </c>
      <c r="V123" s="8">
        <v>7.9</v>
      </c>
      <c r="W123" s="8">
        <v>10</v>
      </c>
      <c r="X123" s="8">
        <v>4.9000000000000004</v>
      </c>
      <c r="Y123" s="12">
        <v>2.2999999999999998</v>
      </c>
      <c r="Z123">
        <v>30</v>
      </c>
      <c r="AA123">
        <v>30</v>
      </c>
      <c r="AB123" s="6">
        <v>10.0304</v>
      </c>
      <c r="AC123" s="6">
        <v>3.7555000000000001</v>
      </c>
      <c r="AD123" s="3">
        <f>100-(100*(AB123-AC123)/AB123)</f>
        <v>37.44117881639815</v>
      </c>
      <c r="AE123" s="6">
        <v>10.078900000000001</v>
      </c>
      <c r="AF123" s="6">
        <v>3.6400999999999999</v>
      </c>
      <c r="AG123" s="3">
        <f>100-(100*(AE123-AF123)/AE123)</f>
        <v>36.116044409608186</v>
      </c>
      <c r="AH123" s="6">
        <v>10.0093</v>
      </c>
      <c r="AI123" s="6">
        <v>3.7694000000000001</v>
      </c>
      <c r="AJ123" s="3">
        <f>100-(100*(AH123-AI123)/AH123)</f>
        <v>37.658977151249331</v>
      </c>
      <c r="AK123" s="6">
        <v>10.060600000000001</v>
      </c>
      <c r="AL123" s="6">
        <v>3.6695000000000002</v>
      </c>
      <c r="AM123" s="3">
        <f>100-(100*(AK123-AL123)/AK123)</f>
        <v>36.473967755402263</v>
      </c>
      <c r="AN123" s="6">
        <v>10.0609</v>
      </c>
      <c r="AO123" s="6">
        <v>3.4552999999999998</v>
      </c>
      <c r="AP123" s="3">
        <f>100-(100*(AN123-AO123)/AN123)</f>
        <v>34.343845977994008</v>
      </c>
      <c r="AQ123" s="6">
        <v>10.0837</v>
      </c>
      <c r="AR123" s="6">
        <v>4.1174999999999997</v>
      </c>
      <c r="AS123" s="3">
        <f>100-(100*(AQ123-AR123)/AQ123)</f>
        <v>40.833225899223493</v>
      </c>
      <c r="AT123" s="8">
        <v>3000.5</v>
      </c>
      <c r="AU123" s="8">
        <v>276.8</v>
      </c>
      <c r="AV123" s="4">
        <f t="shared" ref="AV123" si="10">AT123/(AT123-AU123)</f>
        <v>1.101626464001175</v>
      </c>
      <c r="AW123" s="8">
        <v>3000.3</v>
      </c>
      <c r="AX123" s="8">
        <v>299</v>
      </c>
      <c r="AY123" s="4">
        <f t="shared" ref="AY123" si="11">AW123/(AW123-AX123)</f>
        <v>1.1106874467848813</v>
      </c>
      <c r="AZ123" s="8">
        <v>3000.6</v>
      </c>
      <c r="BA123" s="8">
        <v>319.8</v>
      </c>
      <c r="BB123" s="4">
        <f t="shared" ref="BB123" si="12">AZ123/(AZ123-BA123)</f>
        <v>1.1192927484333035</v>
      </c>
      <c r="BC123" s="4">
        <f t="shared" ref="BC123" si="13">(AV123+AY123+BB123)/3</f>
        <v>1.11053555307312</v>
      </c>
    </row>
    <row r="124" spans="1:55" x14ac:dyDescent="0.25">
      <c r="E124">
        <v>2</v>
      </c>
      <c r="F124">
        <v>60</v>
      </c>
      <c r="G124">
        <v>48</v>
      </c>
      <c r="H124">
        <v>13</v>
      </c>
      <c r="I124" s="12">
        <v>1.05</v>
      </c>
      <c r="J124">
        <v>0</v>
      </c>
      <c r="K124">
        <v>3</v>
      </c>
      <c r="L124">
        <v>6</v>
      </c>
      <c r="M124">
        <v>0</v>
      </c>
      <c r="N124">
        <v>3</v>
      </c>
      <c r="O124">
        <v>2</v>
      </c>
      <c r="P124">
        <v>0</v>
      </c>
      <c r="Q124">
        <v>0</v>
      </c>
      <c r="R124">
        <v>0</v>
      </c>
      <c r="S124">
        <v>1</v>
      </c>
      <c r="T124">
        <f t="shared" si="5"/>
        <v>3</v>
      </c>
      <c r="U124" s="8">
        <v>19</v>
      </c>
      <c r="V124" s="8">
        <v>7.5</v>
      </c>
      <c r="W124" s="8">
        <v>7</v>
      </c>
      <c r="X124" s="8">
        <v>6.3</v>
      </c>
      <c r="Y124" s="12">
        <v>1.02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5" x14ac:dyDescent="0.25">
      <c r="E125">
        <v>3</v>
      </c>
      <c r="F125">
        <v>67</v>
      </c>
      <c r="G125">
        <v>62</v>
      </c>
      <c r="H125">
        <v>15</v>
      </c>
      <c r="I125" s="12">
        <v>2.1</v>
      </c>
      <c r="J125">
        <v>1</v>
      </c>
      <c r="K125">
        <v>8</v>
      </c>
      <c r="L125">
        <v>1</v>
      </c>
      <c r="M125">
        <v>0</v>
      </c>
      <c r="N125">
        <v>8</v>
      </c>
      <c r="O125">
        <v>1</v>
      </c>
      <c r="P125">
        <v>4</v>
      </c>
      <c r="Q125">
        <v>0</v>
      </c>
      <c r="R125">
        <v>0</v>
      </c>
      <c r="S125">
        <v>3</v>
      </c>
      <c r="T125">
        <f t="shared" si="5"/>
        <v>8</v>
      </c>
      <c r="U125" s="8">
        <v>23</v>
      </c>
      <c r="V125" s="8">
        <v>6.2</v>
      </c>
      <c r="W125" s="8">
        <v>9</v>
      </c>
      <c r="X125" s="8">
        <v>2.7</v>
      </c>
      <c r="Y125" s="12">
        <v>2.1</v>
      </c>
      <c r="Z125">
        <v>20</v>
      </c>
      <c r="AA125">
        <v>20</v>
      </c>
      <c r="AB125" s="6">
        <v>10.090999999999999</v>
      </c>
      <c r="AC125" s="6">
        <v>3.7662</v>
      </c>
      <c r="AD125" s="3">
        <f>100-(100*(AB125-AC125)/AB125)</f>
        <v>37.322366465166972</v>
      </c>
      <c r="AE125" s="6">
        <v>10.0367</v>
      </c>
      <c r="AF125" s="6">
        <v>3.6120999999999999</v>
      </c>
      <c r="AG125" s="3">
        <f>100-(100*(AE125-AF125)/AE125)</f>
        <v>35.988920661173495</v>
      </c>
      <c r="AH125" s="6">
        <v>10.008100000000001</v>
      </c>
      <c r="AI125" s="6">
        <v>3.7902999999999998</v>
      </c>
      <c r="AJ125" s="3">
        <f>100-(100*(AH125-AI125)/AH125)</f>
        <v>37.872323418031392</v>
      </c>
      <c r="AK125" s="6">
        <v>8.8484999999999996</v>
      </c>
      <c r="AL125" s="6">
        <v>3.8159999999999998</v>
      </c>
      <c r="AM125" s="3">
        <f>100-(100*(AK125-AL125)/AK125)</f>
        <v>43.125953551449399</v>
      </c>
      <c r="AN125" s="6">
        <v>7.7845000000000004</v>
      </c>
      <c r="AO125" s="6">
        <v>3.4144000000000001</v>
      </c>
      <c r="AP125" s="3">
        <f>100-(100*(AN125-AO125)/AN125)</f>
        <v>43.861519686556612</v>
      </c>
      <c r="AQ125" s="6">
        <v>5.7610000000000001</v>
      </c>
      <c r="AR125" s="6">
        <v>2.4725999999999999</v>
      </c>
      <c r="AS125" s="3">
        <f>100-(100*(AQ125-AR125)/AQ125)</f>
        <v>42.919632008331881</v>
      </c>
    </row>
    <row r="126" spans="1:55" x14ac:dyDescent="0.25">
      <c r="E126">
        <v>4</v>
      </c>
      <c r="I126" s="12">
        <v>5.3</v>
      </c>
      <c r="J126">
        <v>0</v>
      </c>
      <c r="L126">
        <v>4</v>
      </c>
      <c r="T126">
        <f t="shared" ref="T126:T186" si="14">SUM(O126:S126)</f>
        <v>0</v>
      </c>
      <c r="U126" s="8"/>
      <c r="V126" s="8"/>
      <c r="W126" s="8"/>
      <c r="X126" s="8"/>
      <c r="Y126" s="12">
        <v>5.0999999999999996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5" x14ac:dyDescent="0.25">
      <c r="E127">
        <v>5</v>
      </c>
      <c r="I127" s="12">
        <v>2</v>
      </c>
      <c r="J127">
        <v>0</v>
      </c>
      <c r="L127">
        <v>5</v>
      </c>
      <c r="T127">
        <f t="shared" si="14"/>
        <v>0</v>
      </c>
      <c r="U127" s="8"/>
      <c r="V127" s="8"/>
      <c r="W127" s="8"/>
      <c r="X127" s="8"/>
      <c r="Y127" s="12">
        <v>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5" x14ac:dyDescent="0.25">
      <c r="E128">
        <v>6</v>
      </c>
      <c r="F128">
        <v>60</v>
      </c>
      <c r="G128">
        <v>63</v>
      </c>
      <c r="H128">
        <v>15</v>
      </c>
      <c r="I128" s="12">
        <v>4.25</v>
      </c>
      <c r="J128">
        <v>1</v>
      </c>
      <c r="K128">
        <v>11</v>
      </c>
      <c r="L128">
        <v>0</v>
      </c>
      <c r="M128">
        <v>0</v>
      </c>
      <c r="N128">
        <v>11</v>
      </c>
      <c r="O128">
        <v>3</v>
      </c>
      <c r="P128">
        <v>3</v>
      </c>
      <c r="Q128">
        <v>1</v>
      </c>
      <c r="R128">
        <v>0</v>
      </c>
      <c r="S128">
        <v>4</v>
      </c>
      <c r="T128">
        <f t="shared" si="14"/>
        <v>11</v>
      </c>
      <c r="U128" s="8">
        <v>28</v>
      </c>
      <c r="V128" s="8">
        <v>7.3</v>
      </c>
      <c r="W128" s="8">
        <v>15</v>
      </c>
      <c r="X128" s="8">
        <v>5.9</v>
      </c>
      <c r="Y128" s="12">
        <v>4.2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5" x14ac:dyDescent="0.25">
      <c r="E129">
        <v>7</v>
      </c>
      <c r="I129" s="12">
        <v>3.2</v>
      </c>
      <c r="J129">
        <v>0</v>
      </c>
      <c r="L129">
        <v>0</v>
      </c>
      <c r="T129">
        <f t="shared" si="14"/>
        <v>0</v>
      </c>
      <c r="U129" s="8"/>
      <c r="V129" s="8"/>
      <c r="W129" s="8"/>
      <c r="X129" s="8"/>
      <c r="Y129" s="12">
        <v>2.95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5" x14ac:dyDescent="0.25">
      <c r="E130">
        <v>8</v>
      </c>
      <c r="I130" s="12">
        <v>6.7</v>
      </c>
      <c r="J130">
        <v>2</v>
      </c>
      <c r="L130">
        <v>0</v>
      </c>
      <c r="T130">
        <f t="shared" si="14"/>
        <v>0</v>
      </c>
      <c r="U130" s="8"/>
      <c r="V130" s="8"/>
      <c r="W130" s="8"/>
      <c r="X130" s="8"/>
      <c r="Y130" s="12">
        <v>6.6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55" x14ac:dyDescent="0.25">
      <c r="E131">
        <v>9</v>
      </c>
      <c r="F131">
        <v>130</v>
      </c>
      <c r="G131">
        <v>130</v>
      </c>
      <c r="H131">
        <v>15</v>
      </c>
      <c r="I131" s="12">
        <v>6.4</v>
      </c>
      <c r="J131">
        <v>1</v>
      </c>
      <c r="K131">
        <v>10</v>
      </c>
      <c r="L131">
        <v>0</v>
      </c>
      <c r="M131">
        <v>0</v>
      </c>
      <c r="N131">
        <v>10</v>
      </c>
      <c r="O131">
        <v>1</v>
      </c>
      <c r="P131">
        <v>6</v>
      </c>
      <c r="Q131">
        <v>0</v>
      </c>
      <c r="R131">
        <v>0</v>
      </c>
      <c r="S131">
        <v>3</v>
      </c>
      <c r="T131">
        <f t="shared" si="14"/>
        <v>10</v>
      </c>
      <c r="U131" s="8">
        <v>44</v>
      </c>
      <c r="V131" s="8">
        <v>7.5</v>
      </c>
      <c r="W131" s="8">
        <v>10</v>
      </c>
      <c r="X131" s="8">
        <v>5.0999999999999996</v>
      </c>
      <c r="Y131" s="12">
        <v>6.05</v>
      </c>
      <c r="Z131">
        <v>20</v>
      </c>
      <c r="AA131">
        <v>20</v>
      </c>
      <c r="AB131" s="6">
        <v>10.0137</v>
      </c>
      <c r="AC131" s="6">
        <v>4.1279000000000003</v>
      </c>
      <c r="AD131" s="3">
        <f>100-(100*(AB131-AC131)/AB131)</f>
        <v>41.222525140557444</v>
      </c>
      <c r="AE131" s="6">
        <v>10.007</v>
      </c>
      <c r="AF131" s="6">
        <v>3.4935</v>
      </c>
      <c r="AG131" s="3">
        <f>100-(100*(AE131-AF131)/AE131)</f>
        <v>34.910562606175688</v>
      </c>
      <c r="AH131" s="6">
        <v>10.0129</v>
      </c>
      <c r="AI131" s="6">
        <v>3.0693000000000001</v>
      </c>
      <c r="AJ131" s="3">
        <f>100-(100*(AH131-AI131)/AH131)</f>
        <v>30.653457040417862</v>
      </c>
      <c r="AK131" s="6">
        <v>10.0108</v>
      </c>
      <c r="AL131" s="6">
        <v>3.9626999999999999</v>
      </c>
      <c r="AM131" s="3">
        <f>100-(100*(AK131-AL131)/AK131)</f>
        <v>39.584249011068053</v>
      </c>
      <c r="AN131" s="6">
        <v>10.002000000000001</v>
      </c>
      <c r="AO131" s="6">
        <v>3.6728000000000001</v>
      </c>
      <c r="AP131" s="3">
        <f>100-(100*(AN131-AO131)/AN131)</f>
        <v>36.720655868826235</v>
      </c>
      <c r="AQ131" s="6">
        <v>10.0466</v>
      </c>
      <c r="AR131" s="6">
        <v>3.7738</v>
      </c>
      <c r="AS131" s="3">
        <f>100-(100*(AQ131-AR131)/AQ131)</f>
        <v>37.562956622140824</v>
      </c>
    </row>
    <row r="132" spans="1:55" x14ac:dyDescent="0.25">
      <c r="E132">
        <v>10</v>
      </c>
      <c r="F132">
        <v>69</v>
      </c>
      <c r="G132">
        <v>54</v>
      </c>
      <c r="H132">
        <v>17</v>
      </c>
      <c r="I132" s="12">
        <v>6.25</v>
      </c>
      <c r="J132">
        <v>5</v>
      </c>
      <c r="K132" s="10">
        <v>13</v>
      </c>
      <c r="L132">
        <v>0</v>
      </c>
      <c r="M132">
        <v>0</v>
      </c>
      <c r="N132">
        <v>13</v>
      </c>
      <c r="O132">
        <v>2</v>
      </c>
      <c r="P132">
        <v>2</v>
      </c>
      <c r="Q132">
        <v>2</v>
      </c>
      <c r="R132">
        <v>0</v>
      </c>
      <c r="S132">
        <v>7</v>
      </c>
      <c r="T132">
        <f t="shared" si="14"/>
        <v>13</v>
      </c>
      <c r="U132" s="8">
        <v>24</v>
      </c>
      <c r="V132" s="8">
        <v>8.1999999999999993</v>
      </c>
      <c r="W132" s="8">
        <v>8</v>
      </c>
      <c r="X132" s="8">
        <v>5.6</v>
      </c>
      <c r="Y132" s="12">
        <v>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5" x14ac:dyDescent="0.25">
      <c r="E133">
        <v>11</v>
      </c>
      <c r="F133">
        <v>62</v>
      </c>
      <c r="G133">
        <v>80</v>
      </c>
      <c r="H133">
        <v>16</v>
      </c>
      <c r="I133" s="12">
        <v>7.6</v>
      </c>
      <c r="J133">
        <v>2</v>
      </c>
      <c r="K133">
        <v>15</v>
      </c>
      <c r="L133">
        <v>0</v>
      </c>
      <c r="M133">
        <v>0</v>
      </c>
      <c r="N133">
        <v>15</v>
      </c>
      <c r="O133">
        <v>4</v>
      </c>
      <c r="P133">
        <v>4</v>
      </c>
      <c r="Q133">
        <v>4</v>
      </c>
      <c r="R133">
        <v>0</v>
      </c>
      <c r="S133">
        <v>3</v>
      </c>
      <c r="T133">
        <f t="shared" si="14"/>
        <v>15</v>
      </c>
      <c r="U133" s="8">
        <v>33</v>
      </c>
      <c r="V133" s="8">
        <v>7</v>
      </c>
      <c r="W133" s="8">
        <v>10</v>
      </c>
      <c r="X133" s="8">
        <v>4.5999999999999996</v>
      </c>
      <c r="Y133" s="12">
        <v>7.45</v>
      </c>
      <c r="Z133">
        <v>10</v>
      </c>
      <c r="AA133">
        <v>20</v>
      </c>
      <c r="AB133" s="6">
        <v>10.017899999999999</v>
      </c>
      <c r="AC133" s="6">
        <v>3.9902000000000002</v>
      </c>
      <c r="AD133" s="3">
        <f>100-(100*(AB133-AC133)/AB133)</f>
        <v>39.830703041555616</v>
      </c>
      <c r="AE133" s="6">
        <v>10.0162</v>
      </c>
      <c r="AF133" s="6">
        <v>3.8140000000000001</v>
      </c>
      <c r="AG133" s="3">
        <f>100-(100*(AE133-AF133)/AE133)</f>
        <v>38.078313132724993</v>
      </c>
      <c r="AH133" s="6">
        <v>10.0517</v>
      </c>
      <c r="AI133" s="6">
        <v>3.8631000000000002</v>
      </c>
      <c r="AJ133" s="3">
        <f>100-(100*(AH133-AI133)/AH133)</f>
        <v>38.432304983236669</v>
      </c>
      <c r="AK133" s="6">
        <v>10.1911</v>
      </c>
      <c r="AL133" s="6">
        <v>3.8491</v>
      </c>
      <c r="AM133" s="3">
        <f>100-(100*(AK133-AL133)/AK133)</f>
        <v>37.769230014424352</v>
      </c>
      <c r="AN133" s="6">
        <v>10.063700000000001</v>
      </c>
      <c r="AO133" s="6">
        <v>3.5760000000000001</v>
      </c>
      <c r="AP133" s="3">
        <f>100-(100*(AN133-AO133)/AN133)</f>
        <v>35.533650645388875</v>
      </c>
      <c r="AQ133" s="6">
        <v>10.0542</v>
      </c>
      <c r="AR133" s="6">
        <v>3.5287999999999999</v>
      </c>
      <c r="AS133" s="3">
        <f>100-(100*(AQ133-AR133)/AQ133)</f>
        <v>35.097770086133167</v>
      </c>
    </row>
    <row r="134" spans="1:55" x14ac:dyDescent="0.25">
      <c r="E134">
        <v>12</v>
      </c>
      <c r="I134" s="12">
        <v>4.2</v>
      </c>
      <c r="J134">
        <v>2</v>
      </c>
      <c r="L134">
        <v>4</v>
      </c>
      <c r="T134">
        <f t="shared" si="14"/>
        <v>0</v>
      </c>
      <c r="U134" s="8"/>
      <c r="V134" s="8"/>
      <c r="W134" s="8"/>
      <c r="X134" s="8"/>
      <c r="Y134" s="12">
        <v>4.0999999999999996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5" x14ac:dyDescent="0.25">
      <c r="E135">
        <v>13</v>
      </c>
      <c r="I135" s="12">
        <v>3.7</v>
      </c>
      <c r="J135">
        <v>2</v>
      </c>
      <c r="L135">
        <v>0</v>
      </c>
      <c r="T135">
        <f t="shared" si="14"/>
        <v>0</v>
      </c>
      <c r="U135" s="8"/>
      <c r="V135" s="8"/>
      <c r="W135" s="8"/>
      <c r="X135" s="8"/>
      <c r="Y135" s="12">
        <v>3.65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55" x14ac:dyDescent="0.25">
      <c r="E136">
        <v>14</v>
      </c>
      <c r="F136">
        <v>70</v>
      </c>
      <c r="G136">
        <v>74</v>
      </c>
      <c r="H136">
        <v>14</v>
      </c>
      <c r="I136" s="12">
        <v>3.85</v>
      </c>
      <c r="J136">
        <v>2</v>
      </c>
      <c r="K136">
        <v>13</v>
      </c>
      <c r="L136">
        <v>0</v>
      </c>
      <c r="M136">
        <v>0</v>
      </c>
      <c r="N136">
        <v>13</v>
      </c>
      <c r="O136">
        <v>2</v>
      </c>
      <c r="P136">
        <v>4</v>
      </c>
      <c r="Q136">
        <v>0</v>
      </c>
      <c r="R136">
        <v>0</v>
      </c>
      <c r="S136">
        <v>7</v>
      </c>
      <c r="T136">
        <f t="shared" si="14"/>
        <v>13</v>
      </c>
      <c r="U136" s="8">
        <v>29</v>
      </c>
      <c r="V136" s="8">
        <v>7.8</v>
      </c>
      <c r="W136" s="8">
        <v>6</v>
      </c>
      <c r="X136" s="8">
        <v>3.7</v>
      </c>
      <c r="Y136" s="12">
        <v>3.6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5" x14ac:dyDescent="0.25">
      <c r="E137">
        <v>15</v>
      </c>
      <c r="F137">
        <v>90</v>
      </c>
      <c r="G137">
        <v>105</v>
      </c>
      <c r="H137">
        <v>17</v>
      </c>
      <c r="I137" s="12">
        <v>7.1</v>
      </c>
      <c r="J137">
        <v>1</v>
      </c>
      <c r="K137">
        <v>14</v>
      </c>
      <c r="L137">
        <v>2</v>
      </c>
      <c r="M137">
        <v>0</v>
      </c>
      <c r="N137">
        <v>14</v>
      </c>
      <c r="O137">
        <v>2</v>
      </c>
      <c r="P137">
        <v>8</v>
      </c>
      <c r="Q137">
        <v>0</v>
      </c>
      <c r="R137">
        <v>0</v>
      </c>
      <c r="S137">
        <v>4</v>
      </c>
      <c r="T137">
        <f t="shared" si="14"/>
        <v>14</v>
      </c>
      <c r="U137" s="8">
        <v>34</v>
      </c>
      <c r="V137" s="8">
        <v>8.8000000000000007</v>
      </c>
      <c r="W137" s="8">
        <v>13</v>
      </c>
      <c r="X137" s="8">
        <v>3.1</v>
      </c>
      <c r="Y137" s="12">
        <v>7</v>
      </c>
      <c r="Z137">
        <v>20</v>
      </c>
      <c r="AA137">
        <v>50</v>
      </c>
      <c r="AB137" s="6">
        <v>10.010199999999999</v>
      </c>
      <c r="AC137" s="6">
        <v>3.8363</v>
      </c>
      <c r="AD137" s="3">
        <f>100-(100*(AB137-AC137)/AB137)</f>
        <v>38.323909612195557</v>
      </c>
      <c r="AE137" s="6">
        <v>10.25</v>
      </c>
      <c r="AF137" s="6">
        <v>4.0083000000000002</v>
      </c>
      <c r="AG137" s="3">
        <f>100-(100*(AE137-AF137)/AE137)</f>
        <v>39.10536585365854</v>
      </c>
      <c r="AH137" s="6">
        <v>10.07</v>
      </c>
      <c r="AI137" s="6">
        <v>3.9197000000000002</v>
      </c>
      <c r="AJ137" s="3">
        <f>100-(100*(AH137-AI137)/AH137)</f>
        <v>38.924528301886795</v>
      </c>
      <c r="AK137" s="6">
        <v>10.07</v>
      </c>
      <c r="AL137" s="6">
        <v>4.5434000000000001</v>
      </c>
      <c r="AM137" s="3">
        <f>100-(100*(AK137-AL137)/AK137)</f>
        <v>45.118172790466737</v>
      </c>
      <c r="AN137" s="6">
        <v>10.06</v>
      </c>
      <c r="AO137" s="6">
        <v>4.3441999999999998</v>
      </c>
      <c r="AP137" s="3">
        <f>100-(100*(AN137-AO137)/AN137)</f>
        <v>43.182902584493043</v>
      </c>
      <c r="AQ137" s="6">
        <v>10.029999999999999</v>
      </c>
      <c r="AR137" s="6">
        <v>4.4709000000000003</v>
      </c>
      <c r="AS137" s="3">
        <f>100-(100*(AQ137-AR137)/AQ137)</f>
        <v>44.575274177467605</v>
      </c>
    </row>
    <row r="138" spans="1:55" x14ac:dyDescent="0.25">
      <c r="E138">
        <v>16</v>
      </c>
      <c r="I138" s="12">
        <v>4.8</v>
      </c>
      <c r="J138">
        <v>2</v>
      </c>
      <c r="L138">
        <v>1</v>
      </c>
      <c r="T138">
        <f t="shared" si="14"/>
        <v>0</v>
      </c>
      <c r="U138" s="8"/>
      <c r="V138" s="8"/>
      <c r="W138" s="8"/>
      <c r="X138" s="8"/>
      <c r="Y138" s="12">
        <v>4.5999999999999996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5" x14ac:dyDescent="0.25">
      <c r="E139">
        <v>17</v>
      </c>
      <c r="F139">
        <v>80</v>
      </c>
      <c r="G139">
        <v>98</v>
      </c>
      <c r="H139">
        <v>18</v>
      </c>
      <c r="I139" s="12">
        <v>5.15</v>
      </c>
      <c r="J139">
        <v>0</v>
      </c>
      <c r="K139">
        <v>9</v>
      </c>
      <c r="L139">
        <v>0</v>
      </c>
      <c r="M139">
        <v>0</v>
      </c>
      <c r="N139">
        <v>9</v>
      </c>
      <c r="O139">
        <v>3</v>
      </c>
      <c r="P139">
        <v>3</v>
      </c>
      <c r="Q139">
        <v>0</v>
      </c>
      <c r="R139">
        <v>0</v>
      </c>
      <c r="S139">
        <v>3</v>
      </c>
      <c r="T139">
        <f t="shared" si="14"/>
        <v>9</v>
      </c>
      <c r="U139" s="8">
        <v>48</v>
      </c>
      <c r="V139" s="8">
        <v>8.6</v>
      </c>
      <c r="W139" s="8">
        <v>11</v>
      </c>
      <c r="X139" s="8">
        <v>3.7</v>
      </c>
      <c r="Y139" s="12">
        <v>5.05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5" x14ac:dyDescent="0.25">
      <c r="E140">
        <v>18</v>
      </c>
      <c r="I140" s="12">
        <v>8.6999999999999993</v>
      </c>
      <c r="J140">
        <v>2</v>
      </c>
      <c r="L140">
        <v>0</v>
      </c>
      <c r="T140">
        <f t="shared" si="14"/>
        <v>0</v>
      </c>
      <c r="U140" s="8"/>
      <c r="V140" s="8"/>
      <c r="W140" s="8"/>
      <c r="X140" s="8"/>
      <c r="Y140" s="12">
        <v>8.1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5" x14ac:dyDescent="0.25">
      <c r="E141">
        <v>19</v>
      </c>
      <c r="I141" s="12">
        <v>4.3</v>
      </c>
      <c r="J141">
        <v>2</v>
      </c>
      <c r="L141">
        <v>0</v>
      </c>
      <c r="T141">
        <f t="shared" si="14"/>
        <v>0</v>
      </c>
      <c r="U141" s="8"/>
      <c r="V141" s="8"/>
      <c r="W141" s="8"/>
      <c r="X141" s="8"/>
      <c r="Y141" s="12">
        <v>4.0999999999999996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55" x14ac:dyDescent="0.25">
      <c r="E142">
        <v>20</v>
      </c>
      <c r="I142" s="12">
        <v>5.4</v>
      </c>
      <c r="J142">
        <v>2</v>
      </c>
      <c r="L142">
        <v>3</v>
      </c>
      <c r="T142">
        <f t="shared" si="14"/>
        <v>0</v>
      </c>
      <c r="U142" s="8"/>
      <c r="V142" s="8"/>
      <c r="W142" s="8"/>
      <c r="X142" s="8"/>
      <c r="Y142" s="12">
        <v>5.3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5" x14ac:dyDescent="0.25">
      <c r="A143" s="1">
        <v>42737</v>
      </c>
      <c r="B143" t="s">
        <v>40</v>
      </c>
      <c r="C143">
        <v>4</v>
      </c>
      <c r="D143">
        <v>6</v>
      </c>
      <c r="E143">
        <v>1</v>
      </c>
      <c r="F143">
        <v>90</v>
      </c>
      <c r="G143">
        <v>40</v>
      </c>
      <c r="H143">
        <v>20</v>
      </c>
      <c r="I143" s="12">
        <v>2.2000000000000002</v>
      </c>
      <c r="J143">
        <v>0</v>
      </c>
      <c r="K143">
        <v>3</v>
      </c>
      <c r="L143">
        <v>0</v>
      </c>
      <c r="M143">
        <v>0</v>
      </c>
      <c r="N143">
        <v>3</v>
      </c>
      <c r="O143">
        <v>0</v>
      </c>
      <c r="P143">
        <v>0</v>
      </c>
      <c r="Q143">
        <v>0</v>
      </c>
      <c r="R143">
        <v>1</v>
      </c>
      <c r="S143">
        <v>2</v>
      </c>
      <c r="T143">
        <f t="shared" si="14"/>
        <v>3</v>
      </c>
      <c r="U143" s="8">
        <v>47</v>
      </c>
      <c r="V143" s="8">
        <v>8.1999999999999993</v>
      </c>
      <c r="W143" s="8">
        <v>15</v>
      </c>
      <c r="X143" s="8">
        <v>6</v>
      </c>
      <c r="Y143" s="12">
        <v>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>
        <v>3000.1</v>
      </c>
      <c r="AU143">
        <v>223.5</v>
      </c>
      <c r="AV143" s="4">
        <f>AT143/(AT143-AU143)</f>
        <v>1.0804941295109127</v>
      </c>
      <c r="AW143">
        <v>2999.8</v>
      </c>
      <c r="AX143">
        <v>248.7</v>
      </c>
      <c r="AY143" s="4">
        <f>AW143/(AW143-AX143)</f>
        <v>1.0904002035549416</v>
      </c>
      <c r="AZ143">
        <v>3000</v>
      </c>
      <c r="BA143">
        <v>285.8</v>
      </c>
      <c r="BB143" s="4">
        <f>AZ143/(AZ143-BA143)</f>
        <v>1.1052980620440647</v>
      </c>
      <c r="BC143" s="4">
        <f>(AV143+AY143+BB143)/3</f>
        <v>1.0920641317033064</v>
      </c>
    </row>
    <row r="144" spans="1:55" x14ac:dyDescent="0.25">
      <c r="E144">
        <v>2</v>
      </c>
      <c r="F144">
        <v>120</v>
      </c>
      <c r="G144">
        <v>60</v>
      </c>
      <c r="H144">
        <v>15</v>
      </c>
      <c r="I144" s="12">
        <v>2.25</v>
      </c>
      <c r="J144">
        <v>0</v>
      </c>
      <c r="K144">
        <v>4</v>
      </c>
      <c r="L144">
        <v>1</v>
      </c>
      <c r="M144">
        <v>0</v>
      </c>
      <c r="N144">
        <v>5</v>
      </c>
      <c r="O144">
        <v>0</v>
      </c>
      <c r="P144">
        <v>1</v>
      </c>
      <c r="Q144">
        <v>2</v>
      </c>
      <c r="R144">
        <v>1</v>
      </c>
      <c r="S144">
        <v>1</v>
      </c>
      <c r="T144">
        <f t="shared" si="14"/>
        <v>5</v>
      </c>
      <c r="U144" s="8">
        <v>57</v>
      </c>
      <c r="V144" s="8">
        <v>7.6</v>
      </c>
      <c r="W144" s="8">
        <v>26</v>
      </c>
      <c r="X144" s="8">
        <v>7.8</v>
      </c>
      <c r="Y144" s="12">
        <f>4.2+1.25</f>
        <v>5.45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5:56" x14ac:dyDescent="0.25">
      <c r="E145">
        <v>3</v>
      </c>
      <c r="F145">
        <v>70</v>
      </c>
      <c r="G145">
        <v>90</v>
      </c>
      <c r="H145">
        <v>20</v>
      </c>
      <c r="I145" s="12">
        <v>0.35</v>
      </c>
      <c r="J145">
        <v>0</v>
      </c>
      <c r="K145" s="10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4"/>
        <v>0</v>
      </c>
      <c r="U145" s="8"/>
      <c r="V145" s="8"/>
      <c r="W145" s="8"/>
      <c r="X145" s="8"/>
      <c r="Y145" s="12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BD145" t="s">
        <v>67</v>
      </c>
    </row>
    <row r="146" spans="5:56" x14ac:dyDescent="0.25">
      <c r="E146">
        <v>4</v>
      </c>
      <c r="I146" s="12"/>
      <c r="K146" s="10"/>
      <c r="T146">
        <f t="shared" si="14"/>
        <v>0</v>
      </c>
      <c r="U146" s="8"/>
      <c r="V146" s="8"/>
      <c r="W146" s="8"/>
      <c r="X146" s="8"/>
      <c r="Y146" s="12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56" x14ac:dyDescent="0.25">
      <c r="E147">
        <v>5</v>
      </c>
      <c r="I147" s="12"/>
      <c r="K147" s="10"/>
      <c r="T147">
        <f t="shared" si="14"/>
        <v>0</v>
      </c>
      <c r="U147" s="8"/>
      <c r="V147" s="8"/>
      <c r="W147" s="8"/>
      <c r="X147" s="8"/>
      <c r="Y147" s="12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5:56" x14ac:dyDescent="0.25">
      <c r="E148">
        <v>6</v>
      </c>
      <c r="F148">
        <v>90</v>
      </c>
      <c r="G148">
        <v>90</v>
      </c>
      <c r="H148">
        <v>13</v>
      </c>
      <c r="I148" s="12">
        <v>6.2</v>
      </c>
      <c r="J148">
        <v>0</v>
      </c>
      <c r="K148" s="10">
        <v>10</v>
      </c>
      <c r="L148">
        <v>0</v>
      </c>
      <c r="M148">
        <v>0</v>
      </c>
      <c r="N148">
        <v>9</v>
      </c>
      <c r="O148">
        <v>2</v>
      </c>
      <c r="P148">
        <v>5</v>
      </c>
      <c r="Q148">
        <v>0</v>
      </c>
      <c r="R148">
        <v>2</v>
      </c>
      <c r="S148">
        <v>0</v>
      </c>
      <c r="T148">
        <f t="shared" si="14"/>
        <v>9</v>
      </c>
      <c r="U148" s="8">
        <v>44</v>
      </c>
      <c r="V148" s="8">
        <v>7.2</v>
      </c>
      <c r="W148" s="8">
        <v>27</v>
      </c>
      <c r="X148" s="8">
        <v>7.5</v>
      </c>
      <c r="Y148" s="12">
        <v>6.5</v>
      </c>
      <c r="Z148">
        <v>50</v>
      </c>
      <c r="AA148">
        <v>100</v>
      </c>
      <c r="AB148" s="4">
        <v>10.5</v>
      </c>
      <c r="AC148" s="4">
        <v>4.5</v>
      </c>
      <c r="AD148" s="3">
        <f>100-(100*(AB148-AC148)/AB148)</f>
        <v>42.857142857142854</v>
      </c>
      <c r="AE148" s="4">
        <v>10.6</v>
      </c>
      <c r="AF148" s="4">
        <v>4.5</v>
      </c>
      <c r="AG148" s="3">
        <f>100-(100*(AE148-AF148)/AE148)</f>
        <v>42.452830188679243</v>
      </c>
      <c r="AH148" s="4">
        <v>10</v>
      </c>
      <c r="AI148" s="4">
        <v>3.5</v>
      </c>
      <c r="AJ148" s="3">
        <f>100-(100*(AH148-AI148)/AH148)</f>
        <v>35</v>
      </c>
      <c r="AK148" s="4">
        <v>10.4</v>
      </c>
      <c r="AL148" s="4">
        <v>4</v>
      </c>
      <c r="AM148" s="3">
        <f>100-(100*(AK148-AL148)/AK148)</f>
        <v>38.461538461538467</v>
      </c>
      <c r="AN148" s="4">
        <v>10.3</v>
      </c>
      <c r="AO148" s="4">
        <v>4.4000000000000004</v>
      </c>
      <c r="AP148" s="3">
        <f>100-(100*(AN148-AO148)/AN148)</f>
        <v>42.71844660194175</v>
      </c>
      <c r="AQ148" s="4">
        <v>10.1</v>
      </c>
      <c r="AR148" s="4">
        <v>4.5</v>
      </c>
      <c r="AS148" s="3">
        <f>100-(100*(AQ148-AR148)/AQ148)</f>
        <v>44.554455445544555</v>
      </c>
    </row>
    <row r="149" spans="5:56" x14ac:dyDescent="0.25">
      <c r="E149">
        <v>7</v>
      </c>
      <c r="I149" s="12"/>
      <c r="K149" s="10"/>
      <c r="T149">
        <f t="shared" si="14"/>
        <v>0</v>
      </c>
      <c r="U149" s="8"/>
      <c r="V149" s="8"/>
      <c r="W149" s="8"/>
      <c r="X149" s="8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56" x14ac:dyDescent="0.25">
      <c r="E150">
        <v>8</v>
      </c>
      <c r="I150" s="12"/>
      <c r="K150" s="10"/>
      <c r="T150">
        <f t="shared" si="14"/>
        <v>0</v>
      </c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56" x14ac:dyDescent="0.25">
      <c r="E151">
        <v>9</v>
      </c>
      <c r="F151">
        <v>130</v>
      </c>
      <c r="G151">
        <v>110</v>
      </c>
      <c r="H151">
        <v>20</v>
      </c>
      <c r="I151" s="12">
        <f>4.7+2.15</f>
        <v>6.85</v>
      </c>
      <c r="J151">
        <v>0</v>
      </c>
      <c r="K151" s="10">
        <v>13</v>
      </c>
      <c r="L151">
        <v>0</v>
      </c>
      <c r="M151">
        <v>0</v>
      </c>
      <c r="N151">
        <v>11</v>
      </c>
      <c r="O151">
        <v>0</v>
      </c>
      <c r="P151">
        <v>2</v>
      </c>
      <c r="Q151">
        <v>0</v>
      </c>
      <c r="R151">
        <v>7</v>
      </c>
      <c r="S151">
        <v>2</v>
      </c>
      <c r="T151">
        <f t="shared" si="14"/>
        <v>11</v>
      </c>
      <c r="U151" s="8">
        <v>57</v>
      </c>
      <c r="V151" s="8">
        <v>8.3000000000000007</v>
      </c>
      <c r="W151" s="8">
        <v>18</v>
      </c>
      <c r="X151" s="8">
        <v>6.3</v>
      </c>
      <c r="Y151" s="12">
        <f>6.6+2.095+1.8</f>
        <v>10.495000000000001</v>
      </c>
      <c r="Z151">
        <v>30</v>
      </c>
      <c r="AA151">
        <v>20</v>
      </c>
      <c r="AB151" s="4">
        <v>10</v>
      </c>
      <c r="AC151" s="4">
        <v>4</v>
      </c>
      <c r="AD151" s="3">
        <f>100-(100*(AB151-AC151)/AB151)</f>
        <v>40</v>
      </c>
      <c r="AE151" s="4">
        <v>10.199999999999999</v>
      </c>
      <c r="AF151" s="4">
        <v>4</v>
      </c>
      <c r="AG151" s="3">
        <f>100-(100*(AE151-AF151)/AE151)</f>
        <v>39.215686274509814</v>
      </c>
      <c r="AH151" s="4">
        <v>10.1</v>
      </c>
      <c r="AI151" s="4">
        <v>2.8</v>
      </c>
      <c r="AJ151" s="3">
        <f>100-(100*(AH151-AI151)/AH151)</f>
        <v>27.722772277227719</v>
      </c>
      <c r="AK151" s="4">
        <v>10</v>
      </c>
      <c r="AL151" s="4">
        <v>4.3</v>
      </c>
      <c r="AM151" s="3">
        <f>100-(100*(AK151-AL151)/AK151)</f>
        <v>43</v>
      </c>
      <c r="AN151" s="4">
        <v>10.6</v>
      </c>
      <c r="AO151" s="4">
        <v>4.2</v>
      </c>
      <c r="AP151" s="3">
        <f>100-(100*(AN151-AO151)/AN151)</f>
        <v>39.622641509433961</v>
      </c>
      <c r="AQ151" s="4">
        <v>10.7</v>
      </c>
      <c r="AR151" s="4">
        <v>4.3</v>
      </c>
      <c r="AS151" s="3">
        <f>100-(100*(AQ151-AR151)/AQ151)</f>
        <v>40.186915887850461</v>
      </c>
    </row>
    <row r="152" spans="5:56" x14ac:dyDescent="0.25">
      <c r="E152">
        <v>10</v>
      </c>
      <c r="F152">
        <v>60</v>
      </c>
      <c r="G152">
        <v>130</v>
      </c>
      <c r="H152">
        <v>20</v>
      </c>
      <c r="I152" s="12">
        <v>5</v>
      </c>
      <c r="J152">
        <v>0</v>
      </c>
      <c r="K152" s="10">
        <v>5</v>
      </c>
      <c r="L152">
        <v>2</v>
      </c>
      <c r="M152">
        <v>0</v>
      </c>
      <c r="N152">
        <v>3</v>
      </c>
      <c r="O152">
        <v>0</v>
      </c>
      <c r="P152">
        <v>1</v>
      </c>
      <c r="Q152">
        <v>0</v>
      </c>
      <c r="R152">
        <v>1</v>
      </c>
      <c r="S152">
        <v>1</v>
      </c>
      <c r="T152">
        <f t="shared" si="14"/>
        <v>3</v>
      </c>
      <c r="U152" s="8">
        <v>34</v>
      </c>
      <c r="V152" s="8">
        <v>7.4</v>
      </c>
      <c r="W152" s="8">
        <v>18</v>
      </c>
      <c r="X152" s="8">
        <v>6.8</v>
      </c>
      <c r="Y152" s="12">
        <v>1.75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5:56" x14ac:dyDescent="0.25">
      <c r="E153">
        <v>11</v>
      </c>
      <c r="F153">
        <v>130</v>
      </c>
      <c r="G153">
        <v>90</v>
      </c>
      <c r="H153">
        <v>17</v>
      </c>
      <c r="I153" s="12">
        <f>5.75+0.9</f>
        <v>6.65</v>
      </c>
      <c r="J153">
        <v>0</v>
      </c>
      <c r="K153" s="10">
        <v>6</v>
      </c>
      <c r="L153">
        <v>0</v>
      </c>
      <c r="M153">
        <v>0</v>
      </c>
      <c r="N153">
        <v>6</v>
      </c>
      <c r="O153">
        <v>0</v>
      </c>
      <c r="P153">
        <v>0</v>
      </c>
      <c r="Q153">
        <v>2</v>
      </c>
      <c r="R153">
        <v>1</v>
      </c>
      <c r="S153">
        <v>3</v>
      </c>
      <c r="T153">
        <f t="shared" si="14"/>
        <v>6</v>
      </c>
      <c r="U153" s="8">
        <v>30</v>
      </c>
      <c r="V153" s="8">
        <v>9.9</v>
      </c>
      <c r="W153" s="8">
        <v>13</v>
      </c>
      <c r="X153" s="8">
        <v>4.7</v>
      </c>
      <c r="Y153" s="12">
        <f>4.45+3.1</f>
        <v>7.5500000000000007</v>
      </c>
      <c r="Z153">
        <v>50</v>
      </c>
      <c r="AA153">
        <v>100</v>
      </c>
      <c r="AB153" s="4">
        <v>10.6</v>
      </c>
      <c r="AC153" s="4">
        <v>4.5</v>
      </c>
      <c r="AD153" s="3">
        <f>100-(100*(AB153-AC153)/AB153)</f>
        <v>42.452830188679243</v>
      </c>
      <c r="AE153" s="4">
        <v>10.1</v>
      </c>
      <c r="AF153" s="4">
        <v>4.3</v>
      </c>
      <c r="AG153" s="3">
        <f>100-(100*(AE153-AF153)/AE153)</f>
        <v>42.574257425742573</v>
      </c>
      <c r="AH153" s="4">
        <v>10.5</v>
      </c>
      <c r="AI153" s="4">
        <v>4</v>
      </c>
      <c r="AJ153" s="3">
        <f>100-(100*(AH153-AI153)/AH153)</f>
        <v>38.095238095238095</v>
      </c>
      <c r="AK153" s="4">
        <v>10</v>
      </c>
      <c r="AL153" s="4">
        <v>3.9</v>
      </c>
      <c r="AM153" s="3">
        <f>100-(100*(AK153-AL153)/AK153)</f>
        <v>39</v>
      </c>
      <c r="AN153" s="4">
        <v>10.3</v>
      </c>
      <c r="AO153" s="4">
        <v>4.0999999999999996</v>
      </c>
      <c r="AP153" s="3">
        <f>100-(100*(AN153-AO153)/AN153)</f>
        <v>39.805825242718441</v>
      </c>
      <c r="AQ153" s="4">
        <v>10.6</v>
      </c>
      <c r="AR153" s="4">
        <v>4.5</v>
      </c>
      <c r="AS153" s="3">
        <f>100-(100*(AQ153-AR153)/AQ153)</f>
        <v>42.452830188679243</v>
      </c>
    </row>
    <row r="154" spans="5:56" x14ac:dyDescent="0.25">
      <c r="E154">
        <v>12</v>
      </c>
      <c r="I154" s="12"/>
      <c r="K154" s="10"/>
      <c r="T154">
        <f t="shared" si="14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5:56" x14ac:dyDescent="0.25">
      <c r="E155">
        <v>13</v>
      </c>
      <c r="F155">
        <v>95</v>
      </c>
      <c r="G155">
        <v>100</v>
      </c>
      <c r="H155">
        <v>15</v>
      </c>
      <c r="I155" s="12">
        <f>4.4+2.5</f>
        <v>6.9</v>
      </c>
      <c r="J155">
        <v>0</v>
      </c>
      <c r="K155" s="10">
        <v>9</v>
      </c>
      <c r="L155">
        <v>0</v>
      </c>
      <c r="M155">
        <v>0</v>
      </c>
      <c r="N155">
        <v>9</v>
      </c>
      <c r="O155">
        <v>1</v>
      </c>
      <c r="P155">
        <v>4</v>
      </c>
      <c r="Q155">
        <v>1</v>
      </c>
      <c r="R155">
        <v>0</v>
      </c>
      <c r="S155">
        <v>3</v>
      </c>
      <c r="T155">
        <f t="shared" si="14"/>
        <v>9</v>
      </c>
      <c r="U155" s="8">
        <v>35</v>
      </c>
      <c r="V155" s="8">
        <v>6.8</v>
      </c>
      <c r="W155" s="8">
        <v>12</v>
      </c>
      <c r="X155" s="8">
        <v>5.6</v>
      </c>
      <c r="Y155" s="12">
        <f>3.4+2.8</f>
        <v>6.1999999999999993</v>
      </c>
      <c r="Z155">
        <v>30</v>
      </c>
      <c r="AA155">
        <v>30</v>
      </c>
      <c r="AB155" s="4">
        <v>10.3</v>
      </c>
      <c r="AC155" s="4">
        <v>4.3</v>
      </c>
      <c r="AD155" s="3">
        <f>100-(100*(AB155-AC155)/AB155)</f>
        <v>41.747572815533971</v>
      </c>
      <c r="AE155" s="4">
        <v>10.4</v>
      </c>
      <c r="AF155" s="4">
        <v>4.5</v>
      </c>
      <c r="AG155" s="3">
        <f>100-(100*(AE155-AF155)/AE155)</f>
        <v>43.269230769230774</v>
      </c>
      <c r="AH155" s="4">
        <v>10.6</v>
      </c>
      <c r="AI155" s="4">
        <v>4</v>
      </c>
      <c r="AJ155" s="3">
        <f>100-(100*(AH155-AI155)/AH155)</f>
        <v>37.735849056603769</v>
      </c>
      <c r="AK155" s="4">
        <v>10.1</v>
      </c>
      <c r="AL155" s="4">
        <v>4.5999999999999996</v>
      </c>
      <c r="AM155" s="3">
        <f>100-(100*(AK155-AL155)/AK155)</f>
        <v>45.544554455445542</v>
      </c>
      <c r="AN155" s="4">
        <v>10.7</v>
      </c>
      <c r="AO155" s="4">
        <v>4.5</v>
      </c>
      <c r="AP155" s="3">
        <f>100-(100*(AN155-AO155)/AN155)</f>
        <v>42.056074766355145</v>
      </c>
      <c r="AQ155" s="4">
        <v>10.1</v>
      </c>
      <c r="AR155" s="4">
        <v>4.2</v>
      </c>
      <c r="AS155" s="3">
        <f>100-(100*(AQ155-AR155)/AQ155)</f>
        <v>41.584158415841586</v>
      </c>
    </row>
    <row r="156" spans="5:56" x14ac:dyDescent="0.25">
      <c r="E156">
        <v>14</v>
      </c>
      <c r="F156">
        <v>70</v>
      </c>
      <c r="G156">
        <v>80</v>
      </c>
      <c r="H156">
        <v>20</v>
      </c>
      <c r="I156" s="12">
        <v>5.6</v>
      </c>
      <c r="J156">
        <v>0</v>
      </c>
      <c r="K156" s="10">
        <v>6</v>
      </c>
      <c r="L156">
        <v>0</v>
      </c>
      <c r="M156">
        <v>0</v>
      </c>
      <c r="N156">
        <v>6</v>
      </c>
      <c r="O156">
        <v>1</v>
      </c>
      <c r="P156">
        <v>5</v>
      </c>
      <c r="Q156">
        <v>0</v>
      </c>
      <c r="R156">
        <v>0</v>
      </c>
      <c r="S156">
        <v>0</v>
      </c>
      <c r="T156">
        <f t="shared" si="14"/>
        <v>6</v>
      </c>
      <c r="U156" s="8">
        <v>30</v>
      </c>
      <c r="V156" s="8">
        <v>6.8</v>
      </c>
      <c r="W156" s="8">
        <v>11</v>
      </c>
      <c r="X156" s="8">
        <v>4.2</v>
      </c>
      <c r="Y156" s="12">
        <v>4.9000000000000004</v>
      </c>
      <c r="Z156">
        <v>30</v>
      </c>
      <c r="AA156">
        <v>20</v>
      </c>
      <c r="AB156" s="4">
        <v>10.1</v>
      </c>
      <c r="AC156" s="4">
        <v>4.0999999999999996</v>
      </c>
      <c r="AD156" s="3">
        <f>100-(100*(AB156-AC156)/AB156)</f>
        <v>40.594059405940591</v>
      </c>
      <c r="AE156" s="4">
        <v>10.4</v>
      </c>
      <c r="AF156" s="4">
        <v>4.5</v>
      </c>
      <c r="AG156" s="3">
        <f>100-(100*(AE156-AF156)/AE156)</f>
        <v>43.269230769230774</v>
      </c>
      <c r="AH156" s="4">
        <v>10.3</v>
      </c>
      <c r="AI156" s="4">
        <v>4.4000000000000004</v>
      </c>
      <c r="AJ156" s="3">
        <f>100-(100*(AH156-AI156)/AH156)</f>
        <v>42.71844660194175</v>
      </c>
      <c r="AK156" s="4">
        <v>10.3</v>
      </c>
      <c r="AL156" s="4">
        <v>4.5</v>
      </c>
      <c r="AM156" s="3">
        <f>100-(100*(AK156-AL156)/AK156)</f>
        <v>43.689320388349508</v>
      </c>
      <c r="AN156" s="4">
        <v>10.4</v>
      </c>
      <c r="AO156" s="4">
        <v>4.5</v>
      </c>
      <c r="AP156" s="3">
        <f>100-(100*(AN156-AO156)/AN156)</f>
        <v>43.269230769230774</v>
      </c>
      <c r="AQ156" s="4">
        <v>10</v>
      </c>
      <c r="AR156" s="4">
        <v>4.4000000000000004</v>
      </c>
      <c r="AS156" s="3">
        <f>100-(100*(AQ156-AR156)/AQ156)</f>
        <v>44</v>
      </c>
    </row>
    <row r="157" spans="5:56" x14ac:dyDescent="0.25">
      <c r="E157">
        <v>15</v>
      </c>
      <c r="F157">
        <v>326</v>
      </c>
      <c r="G157">
        <v>70</v>
      </c>
      <c r="H157">
        <v>20</v>
      </c>
      <c r="I157" s="12">
        <v>6.2</v>
      </c>
      <c r="J157">
        <v>1</v>
      </c>
      <c r="K157" s="10">
        <v>5</v>
      </c>
      <c r="L157">
        <v>1</v>
      </c>
      <c r="M157">
        <v>0</v>
      </c>
      <c r="N157">
        <v>5</v>
      </c>
      <c r="O157">
        <v>0</v>
      </c>
      <c r="P157">
        <v>0</v>
      </c>
      <c r="Q157">
        <v>1</v>
      </c>
      <c r="R157">
        <v>1</v>
      </c>
      <c r="S157">
        <v>3</v>
      </c>
      <c r="T157">
        <f t="shared" si="14"/>
        <v>5</v>
      </c>
      <c r="U157" s="8">
        <v>44</v>
      </c>
      <c r="V157" s="8">
        <v>11.9</v>
      </c>
      <c r="W157" s="8">
        <v>19</v>
      </c>
      <c r="X157" s="8">
        <v>8</v>
      </c>
      <c r="Y157" s="12">
        <f>3.8+3.2</f>
        <v>7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5:56" x14ac:dyDescent="0.25">
      <c r="E158">
        <v>16</v>
      </c>
      <c r="I158" s="12"/>
      <c r="T158">
        <f t="shared" si="14"/>
        <v>0</v>
      </c>
      <c r="U158" s="8"/>
      <c r="V158" s="8"/>
      <c r="W158" s="8"/>
      <c r="X158" s="8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5:56" x14ac:dyDescent="0.25">
      <c r="E159">
        <v>17</v>
      </c>
      <c r="I159" s="12"/>
      <c r="T159">
        <f t="shared" si="14"/>
        <v>0</v>
      </c>
      <c r="U159" s="8"/>
      <c r="V159" s="8"/>
      <c r="W159" s="8"/>
      <c r="X159" s="8"/>
      <c r="Y159" s="12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5:56" x14ac:dyDescent="0.25">
      <c r="E160">
        <v>18</v>
      </c>
      <c r="I160" s="12"/>
      <c r="T160">
        <f t="shared" si="14"/>
        <v>0</v>
      </c>
      <c r="U160" s="8"/>
      <c r="V160" s="8"/>
      <c r="W160" s="8"/>
      <c r="X160" s="8"/>
      <c r="Y160" s="12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5" x14ac:dyDescent="0.25">
      <c r="E161">
        <v>19</v>
      </c>
      <c r="I161" s="12"/>
      <c r="T161">
        <f t="shared" si="14"/>
        <v>0</v>
      </c>
      <c r="U161" s="8"/>
      <c r="V161" s="8"/>
      <c r="W161" s="8"/>
      <c r="X161" s="8"/>
      <c r="Y161" s="12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55" x14ac:dyDescent="0.25">
      <c r="E162">
        <v>20</v>
      </c>
      <c r="I162" s="12"/>
      <c r="T162">
        <f t="shared" si="14"/>
        <v>0</v>
      </c>
      <c r="U162" s="8"/>
      <c r="V162" s="8"/>
      <c r="W162" s="8"/>
      <c r="X162" s="8"/>
      <c r="Y162" s="12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s="1">
        <v>42044</v>
      </c>
      <c r="B163" t="s">
        <v>56</v>
      </c>
      <c r="C163">
        <v>5</v>
      </c>
      <c r="D163">
        <v>6</v>
      </c>
      <c r="E163">
        <v>1</v>
      </c>
      <c r="F163">
        <v>60</v>
      </c>
      <c r="G163">
        <v>70</v>
      </c>
      <c r="H163">
        <v>17</v>
      </c>
      <c r="I163" s="12">
        <v>5.65</v>
      </c>
      <c r="J163">
        <v>0</v>
      </c>
      <c r="K163">
        <v>15</v>
      </c>
      <c r="L163">
        <v>4</v>
      </c>
      <c r="M163">
        <v>0</v>
      </c>
      <c r="N163">
        <v>13</v>
      </c>
      <c r="O163">
        <v>4</v>
      </c>
      <c r="P163">
        <v>4</v>
      </c>
      <c r="Q163">
        <v>1</v>
      </c>
      <c r="R163">
        <v>0</v>
      </c>
      <c r="S163">
        <v>4</v>
      </c>
      <c r="T163">
        <f t="shared" si="14"/>
        <v>13</v>
      </c>
      <c r="U163" s="8">
        <v>31</v>
      </c>
      <c r="V163" s="8">
        <v>6.7</v>
      </c>
      <c r="W163" s="8">
        <v>7</v>
      </c>
      <c r="X163" s="8">
        <v>5.6</v>
      </c>
      <c r="Y163" s="12">
        <v>5.4</v>
      </c>
      <c r="Z163">
        <v>5</v>
      </c>
      <c r="AA163">
        <v>20</v>
      </c>
      <c r="AB163" s="5">
        <v>10.0968</v>
      </c>
      <c r="AC163" s="5">
        <v>3.6621999999999999</v>
      </c>
      <c r="AD163" s="3">
        <f>100-(100*(AB163-AC163)/AB163)</f>
        <v>36.270897710165606</v>
      </c>
      <c r="AE163" s="5">
        <v>10.0398</v>
      </c>
      <c r="AF163" s="5">
        <v>3.5028999999999999</v>
      </c>
      <c r="AG163" s="3">
        <f>100-(100*(AE163-AF163)/AE163)</f>
        <v>34.89013725373016</v>
      </c>
      <c r="AH163" s="5">
        <v>10.0707</v>
      </c>
      <c r="AI163" s="5">
        <v>3.5283000000000002</v>
      </c>
      <c r="AJ163" s="3">
        <f>100-(100*(AH163-AI163)/AH163)</f>
        <v>35.035300425988268</v>
      </c>
      <c r="AK163" s="5">
        <v>10.0319</v>
      </c>
      <c r="AL163" s="5">
        <v>4.0354999999999999</v>
      </c>
      <c r="AM163" s="3">
        <f>100-(100*(AK163-AL163)/AK163)</f>
        <v>40.226676900686812</v>
      </c>
      <c r="AN163" s="5">
        <v>10.037599999999999</v>
      </c>
      <c r="AO163" s="5">
        <v>3.944</v>
      </c>
      <c r="AP163" s="3">
        <f>100-(100*(AN163-AO163)/AN163)</f>
        <v>39.292261098270508</v>
      </c>
      <c r="AQ163" s="5">
        <v>10.0877</v>
      </c>
      <c r="AR163" s="5">
        <v>4.1169000000000002</v>
      </c>
      <c r="AS163" s="3">
        <f>100-(100*(AQ163-AR163)/AQ163)</f>
        <v>40.811086769035562</v>
      </c>
      <c r="AT163" s="8">
        <v>3000.3</v>
      </c>
      <c r="AU163" s="8">
        <v>281.60000000000002</v>
      </c>
      <c r="AV163" s="4">
        <f t="shared" ref="AV163" si="15">AT163/(AT163-AU163)</f>
        <v>1.1035789163938647</v>
      </c>
      <c r="AW163" s="8">
        <v>3000</v>
      </c>
      <c r="AX163" s="8">
        <v>290.60000000000002</v>
      </c>
      <c r="AY163" s="4">
        <f t="shared" ref="AY163" si="16">AW163/(AW163-AX163)</f>
        <v>1.1072562190890971</v>
      </c>
      <c r="AZ163" s="8">
        <v>3000.4</v>
      </c>
      <c r="BA163" s="8">
        <v>318.10000000000002</v>
      </c>
      <c r="BB163" s="4">
        <f t="shared" ref="BB163" si="17">AZ163/(AZ163-BA163)</f>
        <v>1.1185922529172725</v>
      </c>
      <c r="BC163" s="4">
        <f t="shared" ref="BC163" si="18">(AV163+AY163+BB163)/3</f>
        <v>1.1098091294667449</v>
      </c>
    </row>
    <row r="164" spans="1:55" x14ac:dyDescent="0.25">
      <c r="E164">
        <v>2</v>
      </c>
      <c r="I164" s="12">
        <v>3.5</v>
      </c>
      <c r="J164">
        <v>0</v>
      </c>
      <c r="K164">
        <v>0</v>
      </c>
      <c r="T164">
        <f t="shared" si="14"/>
        <v>0</v>
      </c>
      <c r="U164" s="8"/>
      <c r="V164" s="8"/>
      <c r="W164" s="8"/>
      <c r="X164" s="8"/>
      <c r="Y164" s="12">
        <v>3.25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2">
        <v>2.5</v>
      </c>
      <c r="J165">
        <v>3</v>
      </c>
      <c r="K165">
        <v>0</v>
      </c>
      <c r="T165">
        <f t="shared" si="14"/>
        <v>0</v>
      </c>
      <c r="U165" s="8"/>
      <c r="V165" s="8"/>
      <c r="W165" s="8"/>
      <c r="X165" s="8"/>
      <c r="Y165" s="12">
        <v>2.4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F166">
        <v>37</v>
      </c>
      <c r="G166">
        <v>58</v>
      </c>
      <c r="H166">
        <v>17</v>
      </c>
      <c r="I166" s="12">
        <v>3.3</v>
      </c>
      <c r="J166">
        <v>0</v>
      </c>
      <c r="K166">
        <v>6</v>
      </c>
      <c r="L166">
        <v>1</v>
      </c>
      <c r="M166">
        <v>0</v>
      </c>
      <c r="N166">
        <v>6</v>
      </c>
      <c r="O166">
        <v>0</v>
      </c>
      <c r="P166">
        <v>1</v>
      </c>
      <c r="Q166">
        <v>0</v>
      </c>
      <c r="R166">
        <v>0</v>
      </c>
      <c r="S166">
        <v>5</v>
      </c>
      <c r="T166">
        <f t="shared" si="14"/>
        <v>6</v>
      </c>
      <c r="U166" s="8">
        <v>39</v>
      </c>
      <c r="V166" s="8">
        <v>6.1</v>
      </c>
      <c r="W166" s="8">
        <v>19</v>
      </c>
      <c r="X166" s="8">
        <v>6.1</v>
      </c>
      <c r="Y166" s="12">
        <v>3.3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55" x14ac:dyDescent="0.25">
      <c r="E167">
        <v>5</v>
      </c>
      <c r="F167">
        <v>25</v>
      </c>
      <c r="G167">
        <v>78</v>
      </c>
      <c r="H167">
        <v>18</v>
      </c>
      <c r="I167" s="12">
        <v>2.2000000000000002</v>
      </c>
      <c r="J167">
        <v>0</v>
      </c>
      <c r="K167">
        <v>5</v>
      </c>
      <c r="L167">
        <v>1</v>
      </c>
      <c r="M167">
        <v>0</v>
      </c>
      <c r="N167">
        <v>5</v>
      </c>
      <c r="O167">
        <v>3</v>
      </c>
      <c r="P167">
        <v>1</v>
      </c>
      <c r="Q167">
        <v>0</v>
      </c>
      <c r="R167">
        <v>0</v>
      </c>
      <c r="S167">
        <v>1</v>
      </c>
      <c r="T167">
        <f t="shared" si="14"/>
        <v>5</v>
      </c>
      <c r="U167" s="8">
        <v>24</v>
      </c>
      <c r="V167" s="8">
        <v>7.2</v>
      </c>
      <c r="W167" s="8">
        <v>13</v>
      </c>
      <c r="X167" s="8">
        <v>5.9</v>
      </c>
      <c r="Y167" s="12">
        <v>2.5</v>
      </c>
      <c r="Z167">
        <v>10</v>
      </c>
      <c r="AA167">
        <v>10</v>
      </c>
      <c r="AB167" s="5">
        <v>10.0314</v>
      </c>
      <c r="AC167" s="5">
        <v>3.7565</v>
      </c>
      <c r="AD167" s="3">
        <f>100-(100*(AB167-AC167)/AB167)</f>
        <v>37.447415116534081</v>
      </c>
      <c r="AE167" s="5">
        <v>10.041499999999999</v>
      </c>
      <c r="AF167" s="5">
        <v>3.7401</v>
      </c>
      <c r="AG167" s="3">
        <f>100-(100*(AE167-AF167)/AE167)</f>
        <v>37.246427326594642</v>
      </c>
      <c r="AH167" s="5">
        <v>10.086499999999999</v>
      </c>
      <c r="AI167" s="5">
        <v>3.6806000000000001</v>
      </c>
      <c r="AJ167" s="3">
        <f>100-(100*(AH167-AI167)/AH167)</f>
        <v>36.490358399841377</v>
      </c>
      <c r="AK167" s="5">
        <v>10.0564</v>
      </c>
      <c r="AL167" s="5">
        <v>3.5390000000000001</v>
      </c>
      <c r="AM167" s="3">
        <f>100-(100*(AK167-AL167)/AK167)</f>
        <v>35.19151982816912</v>
      </c>
      <c r="AN167" s="5">
        <v>10.0869</v>
      </c>
      <c r="AO167" s="5">
        <v>3.6114999999999999</v>
      </c>
      <c r="AP167" s="3">
        <f>100-(100*(AN167-AO167)/AN167)</f>
        <v>35.803864418205791</v>
      </c>
      <c r="AQ167" s="5">
        <v>10.048400000000001</v>
      </c>
      <c r="AR167" s="5">
        <v>3.7764000000000002</v>
      </c>
      <c r="AS167" s="3">
        <f>100-(100*(AQ167-AR167)/AQ167)</f>
        <v>37.582102623303214</v>
      </c>
    </row>
    <row r="168" spans="1:55" x14ac:dyDescent="0.25">
      <c r="E168">
        <v>6</v>
      </c>
      <c r="I168" s="12">
        <v>8.6</v>
      </c>
      <c r="J168">
        <v>0</v>
      </c>
      <c r="K168">
        <v>1</v>
      </c>
      <c r="T168">
        <f t="shared" si="14"/>
        <v>0</v>
      </c>
      <c r="U168" s="8"/>
      <c r="V168" s="8"/>
      <c r="W168" s="8"/>
      <c r="X168" s="8"/>
      <c r="Y168" s="12">
        <v>8.4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55" x14ac:dyDescent="0.25">
      <c r="E169">
        <v>7</v>
      </c>
      <c r="F169">
        <v>57</v>
      </c>
      <c r="G169">
        <v>80</v>
      </c>
      <c r="H169">
        <v>13</v>
      </c>
      <c r="I169" s="12">
        <v>5.85</v>
      </c>
      <c r="J169">
        <v>0</v>
      </c>
      <c r="K169" s="10">
        <v>13</v>
      </c>
      <c r="L169">
        <v>0</v>
      </c>
      <c r="M169">
        <v>0</v>
      </c>
      <c r="N169">
        <v>12</v>
      </c>
      <c r="O169">
        <v>5</v>
      </c>
      <c r="P169">
        <v>2</v>
      </c>
      <c r="Q169">
        <v>0</v>
      </c>
      <c r="R169">
        <v>1</v>
      </c>
      <c r="S169">
        <v>4</v>
      </c>
      <c r="T169">
        <f t="shared" si="14"/>
        <v>12</v>
      </c>
      <c r="U169" s="8">
        <v>29</v>
      </c>
      <c r="V169" s="8">
        <v>7.1</v>
      </c>
      <c r="W169" s="8">
        <v>9</v>
      </c>
      <c r="X169" s="8">
        <v>5.4</v>
      </c>
      <c r="Y169" s="12">
        <v>5.5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55" x14ac:dyDescent="0.25">
      <c r="E170">
        <v>8</v>
      </c>
      <c r="I170" s="12">
        <v>5.4</v>
      </c>
      <c r="J170">
        <v>0</v>
      </c>
      <c r="K170" s="10">
        <v>0</v>
      </c>
      <c r="T170">
        <f t="shared" si="14"/>
        <v>0</v>
      </c>
      <c r="U170" s="8"/>
      <c r="V170" s="8"/>
      <c r="W170" s="8"/>
      <c r="X170" s="8"/>
      <c r="Y170" s="12">
        <v>5.0999999999999996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55" x14ac:dyDescent="0.25">
      <c r="E171">
        <v>9</v>
      </c>
      <c r="F171">
        <v>58</v>
      </c>
      <c r="G171">
        <v>86</v>
      </c>
      <c r="H171">
        <v>12</v>
      </c>
      <c r="I171" s="12">
        <v>5.95</v>
      </c>
      <c r="J171">
        <v>1</v>
      </c>
      <c r="K171" s="10">
        <v>11</v>
      </c>
      <c r="L171">
        <v>0</v>
      </c>
      <c r="M171">
        <v>0</v>
      </c>
      <c r="N171">
        <v>11</v>
      </c>
      <c r="O171">
        <v>0</v>
      </c>
      <c r="P171">
        <v>6</v>
      </c>
      <c r="Q171">
        <v>0</v>
      </c>
      <c r="R171">
        <v>0</v>
      </c>
      <c r="S171">
        <v>5</v>
      </c>
      <c r="T171">
        <f t="shared" si="14"/>
        <v>11</v>
      </c>
      <c r="U171" s="8">
        <v>33</v>
      </c>
      <c r="V171" s="8">
        <v>5.8</v>
      </c>
      <c r="W171" s="8">
        <v>6</v>
      </c>
      <c r="X171" s="8">
        <v>4.2</v>
      </c>
      <c r="Y171" s="12">
        <v>5.75</v>
      </c>
      <c r="Z171">
        <v>10</v>
      </c>
      <c r="AA171">
        <v>10</v>
      </c>
      <c r="AB171" s="5">
        <v>10.0199</v>
      </c>
      <c r="AC171" s="5">
        <v>3.6528999999999998</v>
      </c>
      <c r="AD171" s="3">
        <f>100-(100*(AB171-AC171)/AB171)</f>
        <v>36.456451661194215</v>
      </c>
      <c r="AE171" s="5">
        <v>10.0318</v>
      </c>
      <c r="AF171" s="5">
        <v>3.633</v>
      </c>
      <c r="AG171" s="3">
        <f>100-(100*(AE171-AF171)/AE171)</f>
        <v>36.214836818915849</v>
      </c>
      <c r="AH171" s="5">
        <v>10.0548</v>
      </c>
      <c r="AI171" s="5">
        <v>3.6301999999999999</v>
      </c>
      <c r="AJ171" s="3">
        <f>100-(100*(AH171-AI171)/AH171)</f>
        <v>36.104149262043997</v>
      </c>
      <c r="AK171" s="5">
        <v>10.0707</v>
      </c>
      <c r="AL171" s="5">
        <v>3.9214000000000002</v>
      </c>
      <c r="AM171" s="3">
        <f>100-(100*(AK171-AL171)/AK171)</f>
        <v>38.938703367193938</v>
      </c>
      <c r="AN171" s="5">
        <v>10.0991</v>
      </c>
      <c r="AO171" s="5">
        <v>4.0103999999999997</v>
      </c>
      <c r="AP171" s="3">
        <f>100-(100*(AN171-AO171)/AN171)</f>
        <v>39.710469249735127</v>
      </c>
      <c r="AQ171" s="5">
        <v>10.066800000000001</v>
      </c>
      <c r="AR171" s="5">
        <v>4.1505999999999998</v>
      </c>
      <c r="AS171" s="3">
        <f>100-(100*(AQ171-AR171)/AQ171)</f>
        <v>41.230579727420817</v>
      </c>
    </row>
    <row r="172" spans="1:55" x14ac:dyDescent="0.25">
      <c r="E172">
        <v>10</v>
      </c>
      <c r="I172" s="12">
        <v>7.25</v>
      </c>
      <c r="J172">
        <v>0</v>
      </c>
      <c r="K172" s="10">
        <v>0</v>
      </c>
      <c r="T172">
        <f t="shared" si="14"/>
        <v>0</v>
      </c>
      <c r="U172" s="8"/>
      <c r="V172" s="8"/>
      <c r="W172" s="8"/>
      <c r="X172" s="8"/>
      <c r="Y172" s="12">
        <v>7.05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55" x14ac:dyDescent="0.25">
      <c r="E173">
        <v>11</v>
      </c>
      <c r="F173">
        <v>69</v>
      </c>
      <c r="G173">
        <v>83</v>
      </c>
      <c r="H173">
        <v>23</v>
      </c>
      <c r="I173" s="12">
        <v>7.6</v>
      </c>
      <c r="J173">
        <v>0</v>
      </c>
      <c r="K173" s="10">
        <v>13</v>
      </c>
      <c r="L173">
        <v>0</v>
      </c>
      <c r="M173">
        <v>0</v>
      </c>
      <c r="N173">
        <v>12</v>
      </c>
      <c r="O173">
        <v>3</v>
      </c>
      <c r="P173">
        <v>4</v>
      </c>
      <c r="Q173">
        <v>1</v>
      </c>
      <c r="R173">
        <v>0</v>
      </c>
      <c r="S173">
        <v>4</v>
      </c>
      <c r="T173">
        <f t="shared" si="14"/>
        <v>12</v>
      </c>
      <c r="U173" s="8">
        <v>32</v>
      </c>
      <c r="V173" s="8">
        <v>8.1999999999999993</v>
      </c>
      <c r="W173" s="8">
        <v>9</v>
      </c>
      <c r="X173" s="8">
        <v>4.3</v>
      </c>
      <c r="Y173" s="12">
        <v>7.45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2">
        <v>3.1</v>
      </c>
      <c r="J174">
        <v>0</v>
      </c>
      <c r="K174">
        <v>1</v>
      </c>
      <c r="T174">
        <f t="shared" si="14"/>
        <v>0</v>
      </c>
      <c r="U174" s="8"/>
      <c r="V174" s="8"/>
      <c r="W174" s="8"/>
      <c r="X174" s="8"/>
      <c r="Y174" s="12">
        <v>3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F175">
        <v>61</v>
      </c>
      <c r="G175">
        <v>57</v>
      </c>
      <c r="H175">
        <v>17</v>
      </c>
      <c r="I175" s="12">
        <v>4.3</v>
      </c>
      <c r="J175">
        <v>1</v>
      </c>
      <c r="K175">
        <v>14</v>
      </c>
      <c r="L175">
        <v>0</v>
      </c>
      <c r="M175">
        <v>0</v>
      </c>
      <c r="N175">
        <v>13</v>
      </c>
      <c r="O175">
        <v>4</v>
      </c>
      <c r="P175">
        <v>0</v>
      </c>
      <c r="Q175">
        <v>0</v>
      </c>
      <c r="R175">
        <v>0</v>
      </c>
      <c r="S175">
        <v>9</v>
      </c>
      <c r="T175">
        <f t="shared" si="14"/>
        <v>13</v>
      </c>
      <c r="U175" s="8">
        <v>24</v>
      </c>
      <c r="V175" s="8">
        <v>7.9</v>
      </c>
      <c r="W175" s="8">
        <v>8</v>
      </c>
      <c r="X175" s="8">
        <v>4.3</v>
      </c>
      <c r="Y175" s="12">
        <v>3.9</v>
      </c>
      <c r="Z175">
        <v>30</v>
      </c>
      <c r="AA175">
        <v>30</v>
      </c>
      <c r="AB175" s="5">
        <v>10.035299999999999</v>
      </c>
      <c r="AC175" s="5">
        <v>3.8397999999999999</v>
      </c>
      <c r="AD175" s="3">
        <f>100-(100*(AB175-AC175)/AB175)</f>
        <v>38.262931850567497</v>
      </c>
      <c r="AE175" s="5">
        <v>10.004200000000001</v>
      </c>
      <c r="AF175" s="5">
        <v>3.6137000000000001</v>
      </c>
      <c r="AG175" s="3">
        <f>100-(100*(AE175-AF175)/AE175)</f>
        <v>36.121828831890603</v>
      </c>
      <c r="AH175" s="5">
        <v>10.0426</v>
      </c>
      <c r="AI175" s="5">
        <v>3.1492</v>
      </c>
      <c r="AJ175" s="3">
        <f>100-(100*(AH175-AI175)/AH175)</f>
        <v>31.358413159938664</v>
      </c>
      <c r="AK175" s="5">
        <v>10.0219</v>
      </c>
      <c r="AL175" s="5">
        <v>4.0324999999999998</v>
      </c>
      <c r="AM175" s="3">
        <f>100-(100*(AK175-AL175)/AK175)</f>
        <v>40.236881230106064</v>
      </c>
      <c r="AN175" s="5">
        <v>10.0185</v>
      </c>
      <c r="AO175" s="5">
        <v>3.8569</v>
      </c>
      <c r="AP175" s="3">
        <f>100-(100*(AN175-AO175)/AN175)</f>
        <v>38.497779108648999</v>
      </c>
      <c r="AQ175" s="5">
        <v>10.0474</v>
      </c>
      <c r="AR175" s="5">
        <v>3.7414999999999998</v>
      </c>
      <c r="AS175" s="3">
        <f>100-(100*(AQ175-AR175)/AQ175)</f>
        <v>37.238489559488031</v>
      </c>
    </row>
    <row r="176" spans="1:55" x14ac:dyDescent="0.25">
      <c r="E176">
        <v>14</v>
      </c>
      <c r="I176" s="12">
        <v>8.4</v>
      </c>
      <c r="J176">
        <v>1</v>
      </c>
      <c r="K176">
        <v>2</v>
      </c>
      <c r="T176">
        <f t="shared" si="14"/>
        <v>0</v>
      </c>
      <c r="U176" s="8"/>
      <c r="V176" s="8"/>
      <c r="W176" s="8"/>
      <c r="X176" s="8"/>
      <c r="Y176" s="12">
        <v>8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55" x14ac:dyDescent="0.25">
      <c r="E177">
        <v>15</v>
      </c>
      <c r="F177">
        <v>70</v>
      </c>
      <c r="G177">
        <v>85</v>
      </c>
      <c r="H177">
        <v>18</v>
      </c>
      <c r="I177" s="12">
        <v>6.2</v>
      </c>
      <c r="J177">
        <v>0</v>
      </c>
      <c r="K177">
        <v>15</v>
      </c>
      <c r="L177">
        <v>0</v>
      </c>
      <c r="M177">
        <v>0</v>
      </c>
      <c r="N177">
        <v>15</v>
      </c>
      <c r="O177">
        <v>4</v>
      </c>
      <c r="P177">
        <v>4</v>
      </c>
      <c r="Q177">
        <v>0</v>
      </c>
      <c r="R177">
        <v>0</v>
      </c>
      <c r="S177">
        <v>7</v>
      </c>
      <c r="T177">
        <f t="shared" si="14"/>
        <v>15</v>
      </c>
      <c r="U177" s="8">
        <v>29</v>
      </c>
      <c r="V177" s="8">
        <v>6.9</v>
      </c>
      <c r="W177" s="8">
        <v>10</v>
      </c>
      <c r="X177" s="8">
        <v>3.9</v>
      </c>
      <c r="Y177" s="12">
        <v>5.9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5" x14ac:dyDescent="0.25">
      <c r="E178">
        <v>16</v>
      </c>
      <c r="F178">
        <v>76</v>
      </c>
      <c r="G178">
        <v>63</v>
      </c>
      <c r="H178">
        <v>10</v>
      </c>
      <c r="I178" s="12">
        <v>4.0999999999999996</v>
      </c>
      <c r="J178">
        <v>0</v>
      </c>
      <c r="K178">
        <v>10</v>
      </c>
      <c r="L178">
        <v>0</v>
      </c>
      <c r="M178">
        <v>0</v>
      </c>
      <c r="N178">
        <v>9</v>
      </c>
      <c r="O178">
        <v>0</v>
      </c>
      <c r="P178">
        <v>1</v>
      </c>
      <c r="Q178">
        <v>0</v>
      </c>
      <c r="R178">
        <v>0</v>
      </c>
      <c r="S178">
        <v>8</v>
      </c>
      <c r="T178">
        <f t="shared" si="14"/>
        <v>9</v>
      </c>
      <c r="U178" s="8">
        <v>23</v>
      </c>
      <c r="V178" s="8">
        <v>6.2</v>
      </c>
      <c r="W178" s="8">
        <v>6.5</v>
      </c>
      <c r="X178" s="8">
        <v>5.9</v>
      </c>
      <c r="Y178" s="12">
        <v>4.05</v>
      </c>
      <c r="Z178">
        <v>20</v>
      </c>
      <c r="AA178">
        <v>50</v>
      </c>
      <c r="AB178" s="5">
        <v>10.0242</v>
      </c>
      <c r="AC178" s="5">
        <v>3.3498999999999999</v>
      </c>
      <c r="AD178" s="3">
        <f>100-(100*(AB178-AC178)/AB178)</f>
        <v>33.418128129925577</v>
      </c>
      <c r="AE178" s="5">
        <v>10.084</v>
      </c>
      <c r="AF178" s="5">
        <v>3.7307000000000001</v>
      </c>
      <c r="AG178" s="3">
        <f>100-(100*(AE178-AF178)/AE178)</f>
        <v>36.996231654105522</v>
      </c>
      <c r="AH178" s="5">
        <v>10.027900000000001</v>
      </c>
      <c r="AI178" s="5">
        <v>4.0799000000000003</v>
      </c>
      <c r="AJ178" s="3">
        <f>100-(100*(AH178-AI178)/AH178)</f>
        <v>40.685487489903167</v>
      </c>
      <c r="AK178" s="5">
        <v>10.059799999999999</v>
      </c>
      <c r="AL178" s="5">
        <v>4.3232999999999997</v>
      </c>
      <c r="AM178" s="3">
        <f>100-(100*(AK178-AL178)/AK178)</f>
        <v>42.976003499075524</v>
      </c>
      <c r="AN178" s="5">
        <v>10.040100000000001</v>
      </c>
      <c r="AO178" s="5">
        <v>4.2698</v>
      </c>
      <c r="AP178" s="3">
        <f>100-(100*(AN178-AO178)/AN178)</f>
        <v>42.527464865887787</v>
      </c>
      <c r="AQ178" s="5">
        <v>10.0535</v>
      </c>
      <c r="AR178" s="5">
        <v>4.3667999999999996</v>
      </c>
      <c r="AS178" s="3">
        <f>100-(100*(AQ178-AR178)/AQ178)</f>
        <v>43.435619436017312</v>
      </c>
    </row>
    <row r="179" spans="1:55" x14ac:dyDescent="0.25">
      <c r="E179">
        <v>17</v>
      </c>
      <c r="I179" s="12">
        <v>6</v>
      </c>
      <c r="J179">
        <v>0</v>
      </c>
      <c r="K179">
        <v>0</v>
      </c>
      <c r="T179">
        <f t="shared" si="14"/>
        <v>0</v>
      </c>
      <c r="U179" s="8"/>
      <c r="V179" s="8"/>
      <c r="W179" s="8"/>
      <c r="X179" s="8"/>
      <c r="Y179" s="12">
        <v>5.9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5" x14ac:dyDescent="0.25">
      <c r="E180">
        <v>18</v>
      </c>
      <c r="F180">
        <v>79</v>
      </c>
      <c r="G180">
        <v>74</v>
      </c>
      <c r="H180">
        <v>15</v>
      </c>
      <c r="I180" s="12">
        <v>7.3</v>
      </c>
      <c r="J180">
        <v>1</v>
      </c>
      <c r="K180">
        <v>12</v>
      </c>
      <c r="L180">
        <v>0</v>
      </c>
      <c r="M180">
        <v>0</v>
      </c>
      <c r="N180">
        <v>5</v>
      </c>
      <c r="O180">
        <v>3</v>
      </c>
      <c r="P180">
        <v>1</v>
      </c>
      <c r="Q180">
        <v>0</v>
      </c>
      <c r="R180">
        <v>0</v>
      </c>
      <c r="S180">
        <v>1</v>
      </c>
      <c r="T180">
        <f t="shared" si="14"/>
        <v>5</v>
      </c>
      <c r="U180" s="8">
        <v>38</v>
      </c>
      <c r="V180" s="8">
        <v>8.1</v>
      </c>
      <c r="W180" s="8">
        <v>6</v>
      </c>
      <c r="X180" s="8">
        <v>3.4</v>
      </c>
      <c r="Y180" s="12">
        <v>6.9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55" x14ac:dyDescent="0.25">
      <c r="E181">
        <v>19</v>
      </c>
      <c r="I181" s="12">
        <v>3.5</v>
      </c>
      <c r="J181">
        <v>0</v>
      </c>
      <c r="K181">
        <v>1</v>
      </c>
      <c r="T181">
        <f t="shared" si="14"/>
        <v>0</v>
      </c>
      <c r="U181" s="8"/>
      <c r="V181" s="8"/>
      <c r="W181" s="8"/>
      <c r="X181" s="8"/>
      <c r="Y181" s="12">
        <v>3.4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55" x14ac:dyDescent="0.25">
      <c r="E182">
        <v>20</v>
      </c>
      <c r="I182" s="12">
        <v>4.8</v>
      </c>
      <c r="J182">
        <v>0</v>
      </c>
      <c r="K182">
        <v>0</v>
      </c>
      <c r="T182">
        <f t="shared" si="14"/>
        <v>0</v>
      </c>
      <c r="U182" s="8"/>
      <c r="V182" s="8"/>
      <c r="W182" s="8"/>
      <c r="X182" s="8"/>
      <c r="Y182" s="12">
        <v>4.7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5" x14ac:dyDescent="0.25">
      <c r="A183" s="1">
        <v>42737</v>
      </c>
      <c r="B183" t="s">
        <v>38</v>
      </c>
      <c r="C183">
        <v>5</v>
      </c>
      <c r="D183">
        <v>6</v>
      </c>
      <c r="E183">
        <v>1</v>
      </c>
      <c r="F183">
        <v>90</v>
      </c>
      <c r="G183">
        <v>70</v>
      </c>
      <c r="H183">
        <v>20</v>
      </c>
      <c r="I183" s="12">
        <v>3.6</v>
      </c>
      <c r="J183">
        <v>0</v>
      </c>
      <c r="K183">
        <v>9</v>
      </c>
      <c r="L183">
        <v>1</v>
      </c>
      <c r="M183">
        <v>0</v>
      </c>
      <c r="N183">
        <v>7</v>
      </c>
      <c r="O183">
        <v>0</v>
      </c>
      <c r="P183">
        <v>3</v>
      </c>
      <c r="Q183">
        <v>0</v>
      </c>
      <c r="R183">
        <v>3</v>
      </c>
      <c r="S183">
        <v>1</v>
      </c>
      <c r="T183">
        <f t="shared" si="14"/>
        <v>7</v>
      </c>
      <c r="U183" s="8">
        <v>28</v>
      </c>
      <c r="V183" s="8">
        <v>7</v>
      </c>
      <c r="W183" s="8">
        <v>14</v>
      </c>
      <c r="X183" s="8">
        <v>6.2</v>
      </c>
      <c r="Y183" s="12">
        <f>2.35+1.2</f>
        <v>3.55</v>
      </c>
      <c r="Z183">
        <v>20</v>
      </c>
      <c r="AA183">
        <v>30</v>
      </c>
      <c r="AB183" s="4">
        <v>10.9</v>
      </c>
      <c r="AC183" s="4">
        <v>4.2</v>
      </c>
      <c r="AD183" s="3">
        <f>100-(100*(AB183-AC183)/AB183)</f>
        <v>38.532110091743121</v>
      </c>
      <c r="AE183" s="4">
        <v>10.199999999999999</v>
      </c>
      <c r="AF183" s="4">
        <v>3.5</v>
      </c>
      <c r="AG183" s="3">
        <f>100-(100*(AE183-AF183)/AE183)</f>
        <v>34.313725490196092</v>
      </c>
      <c r="AH183" s="4">
        <v>10.6</v>
      </c>
      <c r="AI183" s="4">
        <v>4.0999999999999996</v>
      </c>
      <c r="AJ183" s="3">
        <f>100-(100*(AH183-AI183)/AH183)</f>
        <v>38.679245283018865</v>
      </c>
      <c r="AK183" s="4">
        <v>10</v>
      </c>
      <c r="AL183" s="4">
        <v>3.7</v>
      </c>
      <c r="AM183" s="3">
        <f>100-(100*(AK183-AL183)/AK183)</f>
        <v>37</v>
      </c>
      <c r="AN183" s="4">
        <v>10.1</v>
      </c>
      <c r="AO183" s="4">
        <v>3.8</v>
      </c>
      <c r="AP183" s="3">
        <f>100-(100*(AN183-AO183)/AN183)</f>
        <v>37.623762376237622</v>
      </c>
      <c r="AQ183" s="4">
        <v>10.5</v>
      </c>
      <c r="AR183" s="4">
        <v>3.8</v>
      </c>
      <c r="AS183" s="3">
        <f>100-(100*(AQ183-AR183)/AQ183)</f>
        <v>36.19047619047619</v>
      </c>
      <c r="AT183">
        <v>3000.2</v>
      </c>
      <c r="AU183">
        <v>274.2</v>
      </c>
      <c r="AV183" s="4">
        <f>AT183/(AT183-AU183)</f>
        <v>1.100586940572267</v>
      </c>
      <c r="AW183">
        <v>3000.1</v>
      </c>
      <c r="AX183">
        <v>284</v>
      </c>
      <c r="AY183" s="4">
        <f>AW183/(AW183-AX183)</f>
        <v>1.1045616877140016</v>
      </c>
      <c r="AZ183">
        <v>3000.2</v>
      </c>
      <c r="BA183">
        <v>3.6</v>
      </c>
      <c r="BB183" s="4">
        <f>AZ183/(AZ183-BA183)</f>
        <v>1.0012013615430821</v>
      </c>
      <c r="BC183" s="4">
        <f>(AV183+AY183+BB183)/3</f>
        <v>1.0687833299431169</v>
      </c>
    </row>
    <row r="184" spans="1:55" x14ac:dyDescent="0.25">
      <c r="A184" s="1"/>
      <c r="E184">
        <v>2</v>
      </c>
      <c r="I184" s="12"/>
      <c r="T184">
        <f t="shared" si="14"/>
        <v>0</v>
      </c>
      <c r="U184" s="8"/>
      <c r="V184" s="8"/>
      <c r="W184" s="8"/>
      <c r="X184" s="8"/>
      <c r="Y184" s="12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55" x14ac:dyDescent="0.25">
      <c r="A185" s="1"/>
      <c r="E185">
        <v>3</v>
      </c>
      <c r="I185" s="12"/>
      <c r="T185">
        <f t="shared" si="14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5" x14ac:dyDescent="0.25">
      <c r="E186">
        <v>4</v>
      </c>
      <c r="F186">
        <v>90</v>
      </c>
      <c r="G186">
        <v>110</v>
      </c>
      <c r="H186">
        <v>25</v>
      </c>
      <c r="I186" s="12">
        <v>6</v>
      </c>
      <c r="J186">
        <v>0</v>
      </c>
      <c r="K186">
        <v>12</v>
      </c>
      <c r="L186">
        <v>1</v>
      </c>
      <c r="M186">
        <v>0</v>
      </c>
      <c r="N186">
        <v>10</v>
      </c>
      <c r="O186">
        <v>0</v>
      </c>
      <c r="P186">
        <v>3</v>
      </c>
      <c r="Q186">
        <v>0</v>
      </c>
      <c r="R186">
        <v>6</v>
      </c>
      <c r="S186">
        <v>1</v>
      </c>
      <c r="T186">
        <f t="shared" si="14"/>
        <v>10</v>
      </c>
      <c r="U186" s="8">
        <v>35</v>
      </c>
      <c r="V186" s="8">
        <v>7.2</v>
      </c>
      <c r="W186" s="8">
        <v>12</v>
      </c>
      <c r="X186" s="8">
        <v>3.8</v>
      </c>
      <c r="Y186" s="12">
        <f>2.55+2.4+0.95</f>
        <v>5.8999999999999995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55" x14ac:dyDescent="0.25">
      <c r="E187">
        <v>5</v>
      </c>
      <c r="F187">
        <v>110</v>
      </c>
      <c r="G187">
        <v>50</v>
      </c>
      <c r="H187">
        <v>20</v>
      </c>
      <c r="I187" s="12">
        <v>1.7</v>
      </c>
      <c r="J187">
        <v>0</v>
      </c>
      <c r="K187">
        <v>2</v>
      </c>
      <c r="L187">
        <v>6</v>
      </c>
      <c r="M187">
        <v>0</v>
      </c>
      <c r="N187">
        <v>2</v>
      </c>
      <c r="O187">
        <v>1</v>
      </c>
      <c r="P187">
        <v>0</v>
      </c>
      <c r="Q187">
        <v>0</v>
      </c>
      <c r="R187">
        <v>0</v>
      </c>
      <c r="S187">
        <v>1</v>
      </c>
      <c r="T187">
        <f t="shared" ref="T187:T202" si="19">SUM(O187:S187)</f>
        <v>2</v>
      </c>
      <c r="U187" s="8">
        <v>30</v>
      </c>
      <c r="V187" s="8">
        <v>9.1999999999999993</v>
      </c>
      <c r="W187" s="8">
        <v>0</v>
      </c>
      <c r="X187" s="8">
        <v>0</v>
      </c>
      <c r="Y187" s="12">
        <v>1.5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55" x14ac:dyDescent="0.25">
      <c r="E188">
        <v>6</v>
      </c>
      <c r="I188" s="12"/>
      <c r="T188">
        <f t="shared" si="19"/>
        <v>0</v>
      </c>
      <c r="U188" s="8"/>
      <c r="V188" s="8"/>
      <c r="W188" s="8"/>
      <c r="X188" s="8"/>
      <c r="Y188" s="12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5" x14ac:dyDescent="0.25">
      <c r="E189">
        <v>7</v>
      </c>
      <c r="F189">
        <v>100</v>
      </c>
      <c r="G189">
        <v>50</v>
      </c>
      <c r="H189">
        <v>20</v>
      </c>
      <c r="I189" s="12">
        <v>0.6</v>
      </c>
      <c r="J189">
        <v>0</v>
      </c>
      <c r="K189">
        <v>4</v>
      </c>
      <c r="L189">
        <v>6</v>
      </c>
      <c r="M189">
        <v>0</v>
      </c>
      <c r="N189">
        <v>4</v>
      </c>
      <c r="O189">
        <v>1</v>
      </c>
      <c r="P189">
        <v>0</v>
      </c>
      <c r="Q189">
        <v>0</v>
      </c>
      <c r="R189">
        <v>2</v>
      </c>
      <c r="S189">
        <v>1</v>
      </c>
      <c r="T189">
        <f t="shared" si="19"/>
        <v>4</v>
      </c>
      <c r="U189" s="8">
        <v>8</v>
      </c>
      <c r="V189" s="8">
        <v>3.5</v>
      </c>
      <c r="W189" s="8">
        <v>0</v>
      </c>
      <c r="X189" s="8">
        <v>0</v>
      </c>
      <c r="Y189" s="12">
        <v>0.4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55" x14ac:dyDescent="0.25">
      <c r="E190">
        <v>8</v>
      </c>
      <c r="I190" s="12"/>
      <c r="T190">
        <f t="shared" si="19"/>
        <v>0</v>
      </c>
      <c r="U190" s="8"/>
      <c r="V190" s="8"/>
      <c r="W190" s="8"/>
      <c r="X190" s="8"/>
      <c r="Y190" s="12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5" x14ac:dyDescent="0.25">
      <c r="E191">
        <v>9</v>
      </c>
      <c r="F191">
        <v>110</v>
      </c>
      <c r="G191">
        <v>110</v>
      </c>
      <c r="H191">
        <v>20</v>
      </c>
      <c r="I191" s="12">
        <v>6.1</v>
      </c>
      <c r="J191">
        <v>0</v>
      </c>
      <c r="K191">
        <v>7</v>
      </c>
      <c r="L191">
        <v>0</v>
      </c>
      <c r="M191">
        <v>0</v>
      </c>
      <c r="N191">
        <v>7</v>
      </c>
      <c r="O191">
        <v>1</v>
      </c>
      <c r="P191">
        <v>3</v>
      </c>
      <c r="Q191">
        <v>0</v>
      </c>
      <c r="R191">
        <v>2</v>
      </c>
      <c r="S191">
        <v>1</v>
      </c>
      <c r="T191">
        <f t="shared" si="19"/>
        <v>7</v>
      </c>
      <c r="U191" s="8">
        <v>61</v>
      </c>
      <c r="V191" s="8">
        <v>6.8</v>
      </c>
      <c r="W191" s="8">
        <v>15</v>
      </c>
      <c r="X191" s="8">
        <v>5.6</v>
      </c>
      <c r="Y191" s="12">
        <f>2.1+2.9+1.9</f>
        <v>6.9</v>
      </c>
      <c r="Z191">
        <v>20</v>
      </c>
      <c r="AA191">
        <v>30</v>
      </c>
      <c r="AB191" s="4">
        <v>10</v>
      </c>
      <c r="AC191" s="4">
        <v>4.4000000000000004</v>
      </c>
      <c r="AD191" s="3">
        <f>100-(100*(AB191-AC191)/AB191)</f>
        <v>44</v>
      </c>
      <c r="AE191" s="4">
        <v>10.8</v>
      </c>
      <c r="AF191" s="4">
        <v>4.2</v>
      </c>
      <c r="AG191" s="3">
        <f>100-(100*(AE191-AF191)/AE191)</f>
        <v>38.888888888888893</v>
      </c>
      <c r="AH191" s="4">
        <v>10.8</v>
      </c>
      <c r="AI191" s="4">
        <v>4.3</v>
      </c>
      <c r="AJ191" s="3">
        <f>100-(100*(AH191-AI191)/AH191)</f>
        <v>39.81481481481481</v>
      </c>
      <c r="AK191" s="4">
        <v>10.9</v>
      </c>
      <c r="AL191" s="4">
        <v>4.5999999999999996</v>
      </c>
      <c r="AM191" s="3">
        <f>100-(100*(AK191-AL191)/AK191)</f>
        <v>42.201834862385311</v>
      </c>
      <c r="AN191" s="4">
        <v>10.4</v>
      </c>
      <c r="AO191" s="4">
        <v>4.5</v>
      </c>
      <c r="AP191" s="3">
        <f>100-(100*(AN191-AO191)/AN191)</f>
        <v>43.269230769230774</v>
      </c>
      <c r="AQ191" s="4">
        <v>10.7</v>
      </c>
      <c r="AR191" s="4">
        <v>4.4000000000000004</v>
      </c>
      <c r="AS191" s="3">
        <f>100-(100*(AQ191-AR191)/AQ191)</f>
        <v>41.121495327102814</v>
      </c>
    </row>
    <row r="192" spans="1:55" x14ac:dyDescent="0.25">
      <c r="E192">
        <v>10</v>
      </c>
      <c r="I192" s="12"/>
      <c r="K192" s="10"/>
      <c r="T192">
        <f t="shared" si="19"/>
        <v>0</v>
      </c>
      <c r="U192" s="8"/>
      <c r="V192" s="8"/>
      <c r="W192" s="8"/>
      <c r="X192" s="8"/>
      <c r="Y192" s="12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45" x14ac:dyDescent="0.25">
      <c r="E193">
        <v>11</v>
      </c>
      <c r="F193">
        <v>70</v>
      </c>
      <c r="G193">
        <v>80</v>
      </c>
      <c r="H193">
        <v>25</v>
      </c>
      <c r="I193" s="12">
        <v>6.1</v>
      </c>
      <c r="J193">
        <v>1</v>
      </c>
      <c r="K193" s="10">
        <v>7</v>
      </c>
      <c r="L193">
        <v>1</v>
      </c>
      <c r="M193">
        <v>0</v>
      </c>
      <c r="N193">
        <v>5</v>
      </c>
      <c r="O193">
        <v>1</v>
      </c>
      <c r="P193">
        <v>3</v>
      </c>
      <c r="Q193">
        <v>0</v>
      </c>
      <c r="R193">
        <v>1</v>
      </c>
      <c r="S193">
        <v>0</v>
      </c>
      <c r="T193">
        <f t="shared" si="19"/>
        <v>5</v>
      </c>
      <c r="U193" s="8">
        <v>41</v>
      </c>
      <c r="V193" s="8">
        <v>7.5</v>
      </c>
      <c r="W193" s="8">
        <v>9</v>
      </c>
      <c r="X193" s="8">
        <v>4.7</v>
      </c>
      <c r="Y193" s="12">
        <f>3.55+1.1+1.5</f>
        <v>6.15</v>
      </c>
      <c r="Z193">
        <v>10</v>
      </c>
      <c r="AA193">
        <v>10</v>
      </c>
      <c r="AB193" s="4">
        <v>10.7</v>
      </c>
      <c r="AC193" s="4">
        <v>4.5999999999999996</v>
      </c>
      <c r="AD193" s="3">
        <f>100-(100*(AB193-AC193)/AB193)</f>
        <v>42.99065420560747</v>
      </c>
      <c r="AE193" s="4">
        <v>10.1</v>
      </c>
      <c r="AF193" s="4">
        <v>3.8</v>
      </c>
      <c r="AG193" s="3">
        <f>100-(100*(AE193-AF193)/AE193)</f>
        <v>37.623762376237622</v>
      </c>
      <c r="AH193" s="4">
        <v>10.3</v>
      </c>
      <c r="AI193" s="4">
        <v>3.9</v>
      </c>
      <c r="AJ193" s="3">
        <f>100-(100*(AH193-AI193)/AH193)</f>
        <v>37.864077669902919</v>
      </c>
      <c r="AK193" s="4">
        <v>10.3</v>
      </c>
      <c r="AL193" s="4">
        <v>4.0999999999999996</v>
      </c>
      <c r="AM193" s="3">
        <f>100-(100*(AK193-AL193)/AK193)</f>
        <v>39.805825242718441</v>
      </c>
      <c r="AN193" s="4">
        <v>10.199999999999999</v>
      </c>
      <c r="AO193" s="4">
        <v>4.0999999999999996</v>
      </c>
      <c r="AP193" s="3">
        <f>100-(100*(AN193-AO193)/AN193)</f>
        <v>40.196078431372548</v>
      </c>
      <c r="AQ193" s="4">
        <v>8.8000000000000007</v>
      </c>
      <c r="AR193" s="4">
        <v>3.7</v>
      </c>
      <c r="AS193" s="3">
        <f>100-(100*(AQ193-AR193)/AQ193)</f>
        <v>42.045454545454547</v>
      </c>
    </row>
    <row r="194" spans="5:45" x14ac:dyDescent="0.25">
      <c r="E194">
        <v>12</v>
      </c>
      <c r="I194" s="12"/>
      <c r="K194" s="10"/>
      <c r="T194">
        <f t="shared" si="19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13</v>
      </c>
      <c r="F195">
        <v>84</v>
      </c>
      <c r="G195">
        <v>60</v>
      </c>
      <c r="H195">
        <v>20</v>
      </c>
      <c r="I195" s="12">
        <v>0.5</v>
      </c>
      <c r="J195">
        <v>0</v>
      </c>
      <c r="K195" s="10">
        <v>1</v>
      </c>
      <c r="L195">
        <v>3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19"/>
        <v>1</v>
      </c>
      <c r="U195" s="8">
        <v>19</v>
      </c>
      <c r="V195" s="8">
        <v>5.0999999999999996</v>
      </c>
      <c r="W195" s="8">
        <v>0</v>
      </c>
      <c r="X195" s="8">
        <v>0</v>
      </c>
      <c r="Y195" s="12">
        <v>0.4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45" x14ac:dyDescent="0.25">
      <c r="E196">
        <v>14</v>
      </c>
      <c r="F196">
        <v>100</v>
      </c>
      <c r="G196">
        <v>70</v>
      </c>
      <c r="H196">
        <v>25</v>
      </c>
      <c r="I196" s="12">
        <v>5.9</v>
      </c>
      <c r="J196">
        <v>0</v>
      </c>
      <c r="K196" s="10">
        <v>10</v>
      </c>
      <c r="L196">
        <v>0</v>
      </c>
      <c r="M196">
        <v>0</v>
      </c>
      <c r="N196">
        <v>10</v>
      </c>
      <c r="O196">
        <v>0</v>
      </c>
      <c r="P196">
        <v>3</v>
      </c>
      <c r="Q196">
        <v>3</v>
      </c>
      <c r="R196">
        <v>2</v>
      </c>
      <c r="S196">
        <v>2</v>
      </c>
      <c r="T196">
        <f t="shared" si="19"/>
        <v>10</v>
      </c>
      <c r="U196" s="8">
        <v>32</v>
      </c>
      <c r="V196" s="8">
        <v>7.7</v>
      </c>
      <c r="W196" s="8">
        <v>18</v>
      </c>
      <c r="X196" s="8">
        <v>6.6</v>
      </c>
      <c r="Y196" s="12">
        <f>2.2+2.2+1.75</f>
        <v>6.15</v>
      </c>
      <c r="Z196">
        <v>20</v>
      </c>
      <c r="AA196">
        <v>20</v>
      </c>
      <c r="AB196" s="4">
        <v>10</v>
      </c>
      <c r="AC196" s="4">
        <v>4.0999999999999996</v>
      </c>
      <c r="AD196" s="3">
        <f>100-(100*(AB196-AC196)/AB196)</f>
        <v>41</v>
      </c>
      <c r="AE196" s="4">
        <v>10.199999999999999</v>
      </c>
      <c r="AF196" s="4">
        <v>3.9</v>
      </c>
      <c r="AG196" s="3">
        <f>100-(100*(AE196-AF196)/AE196)</f>
        <v>38.235294117647065</v>
      </c>
      <c r="AH196" s="4">
        <v>10</v>
      </c>
      <c r="AI196" s="4">
        <v>3.5</v>
      </c>
      <c r="AJ196" s="3">
        <f>100-(100*(AH196-AI196)/AH196)</f>
        <v>35</v>
      </c>
      <c r="AK196" s="4">
        <v>10.4</v>
      </c>
      <c r="AL196" s="4">
        <v>3.7</v>
      </c>
      <c r="AM196" s="3">
        <f>100-(100*(AK196-AL196)/AK196)</f>
        <v>35.57692307692308</v>
      </c>
      <c r="AN196" s="4">
        <v>10</v>
      </c>
      <c r="AO196" s="4">
        <v>4.0999999999999996</v>
      </c>
      <c r="AP196" s="3">
        <f>100-(100*(AN196-AO196)/AN196)</f>
        <v>41</v>
      </c>
      <c r="AQ196" s="4">
        <v>10.6</v>
      </c>
      <c r="AR196" s="4">
        <v>3.8</v>
      </c>
      <c r="AS196" s="3">
        <f>100-(100*(AQ196-AR196)/AQ196)</f>
        <v>35.849056603773576</v>
      </c>
    </row>
    <row r="197" spans="5:45" x14ac:dyDescent="0.25">
      <c r="E197">
        <v>15</v>
      </c>
      <c r="F197">
        <v>80</v>
      </c>
      <c r="G197">
        <v>110</v>
      </c>
      <c r="H197">
        <v>23</v>
      </c>
      <c r="I197" s="12">
        <v>1.1499999999999999</v>
      </c>
      <c r="J197">
        <v>0</v>
      </c>
      <c r="K197">
        <v>7</v>
      </c>
      <c r="L197">
        <v>7</v>
      </c>
      <c r="M197">
        <v>0</v>
      </c>
      <c r="N197">
        <v>4</v>
      </c>
      <c r="O197">
        <v>0</v>
      </c>
      <c r="P197">
        <v>2</v>
      </c>
      <c r="Q197">
        <v>0</v>
      </c>
      <c r="R197">
        <v>2</v>
      </c>
      <c r="S197">
        <v>0</v>
      </c>
      <c r="T197">
        <f t="shared" si="19"/>
        <v>4</v>
      </c>
      <c r="U197" s="8">
        <v>28</v>
      </c>
      <c r="V197" s="8">
        <v>4.4000000000000004</v>
      </c>
      <c r="W197" s="8">
        <v>22</v>
      </c>
      <c r="X197" s="8">
        <v>5.2</v>
      </c>
      <c r="Y197" s="12">
        <v>0.9</v>
      </c>
      <c r="Z197">
        <v>30</v>
      </c>
      <c r="AA197">
        <v>10</v>
      </c>
      <c r="AB197" s="4">
        <v>10.4</v>
      </c>
      <c r="AC197" s="4">
        <v>3.7</v>
      </c>
      <c r="AD197" s="3">
        <f>100-(100*(AB197-AC197)/AB197)</f>
        <v>35.57692307692308</v>
      </c>
      <c r="AE197" s="4">
        <v>10.1</v>
      </c>
      <c r="AF197" s="4">
        <v>3.4</v>
      </c>
      <c r="AG197" s="3">
        <f>100-(100*(AE197-AF197)/AE197)</f>
        <v>33.663366336633672</v>
      </c>
      <c r="AH197" s="4">
        <v>10.5</v>
      </c>
      <c r="AI197" s="4">
        <v>3.1</v>
      </c>
      <c r="AJ197" s="3">
        <f>100-(100*(AH197-AI197)/AH197)</f>
        <v>29.523809523809518</v>
      </c>
      <c r="AK197" s="4">
        <v>10.199999999999999</v>
      </c>
      <c r="AL197" s="4">
        <v>2.9</v>
      </c>
      <c r="AM197" s="3">
        <f>100-(100*(AK197-AL197)/AK197)</f>
        <v>28.431372549019613</v>
      </c>
      <c r="AN197" s="4">
        <v>10.4</v>
      </c>
      <c r="AO197" s="4">
        <v>2.1</v>
      </c>
      <c r="AP197" s="3">
        <f>100-(100*(AN197-AO197)/AN197)</f>
        <v>20.192307692307679</v>
      </c>
      <c r="AQ197" s="4">
        <v>10.1</v>
      </c>
      <c r="AR197" s="4">
        <v>2.2000000000000002</v>
      </c>
      <c r="AS197" s="3">
        <f>100-(100*(AQ197-AR197)/AQ197)</f>
        <v>21.78217821782178</v>
      </c>
    </row>
    <row r="198" spans="5:45" x14ac:dyDescent="0.25">
      <c r="E198">
        <v>16</v>
      </c>
      <c r="I198" s="12"/>
      <c r="T198">
        <f t="shared" si="19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17</v>
      </c>
      <c r="I199" s="12"/>
      <c r="T199">
        <f t="shared" si="19"/>
        <v>0</v>
      </c>
      <c r="U199" s="8"/>
      <c r="V199" s="8"/>
      <c r="W199" s="8"/>
      <c r="X199" s="8"/>
      <c r="Y199" s="12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5:45" x14ac:dyDescent="0.25">
      <c r="E200">
        <v>18</v>
      </c>
      <c r="F200">
        <v>50</v>
      </c>
      <c r="G200">
        <v>100</v>
      </c>
      <c r="H200">
        <v>17</v>
      </c>
      <c r="I200" s="12">
        <v>3.8</v>
      </c>
      <c r="J200">
        <v>0</v>
      </c>
      <c r="K200">
        <v>6</v>
      </c>
      <c r="L200">
        <v>7</v>
      </c>
      <c r="M200">
        <v>0</v>
      </c>
      <c r="N200">
        <v>6</v>
      </c>
      <c r="O200">
        <v>0</v>
      </c>
      <c r="P200">
        <v>1</v>
      </c>
      <c r="Q200">
        <v>2</v>
      </c>
      <c r="R200">
        <v>1</v>
      </c>
      <c r="S200">
        <v>2</v>
      </c>
      <c r="T200">
        <f t="shared" si="19"/>
        <v>6</v>
      </c>
      <c r="U200" s="8">
        <v>28</v>
      </c>
      <c r="V200" s="8">
        <v>6.7</v>
      </c>
      <c r="W200" s="8">
        <v>12</v>
      </c>
      <c r="X200" s="8">
        <v>3.4</v>
      </c>
      <c r="Y200" s="12">
        <f>2.3+1.1</f>
        <v>3.4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5:45" x14ac:dyDescent="0.25">
      <c r="E201">
        <v>19</v>
      </c>
      <c r="I201" s="12"/>
      <c r="T201">
        <f t="shared" si="19"/>
        <v>0</v>
      </c>
      <c r="U201" s="8"/>
      <c r="V201" s="8"/>
      <c r="W201" s="8"/>
      <c r="X201" s="8"/>
      <c r="Y201" s="12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5:45" x14ac:dyDescent="0.25">
      <c r="E202">
        <v>20</v>
      </c>
      <c r="I202" s="12"/>
      <c r="T202">
        <f t="shared" si="19"/>
        <v>0</v>
      </c>
      <c r="U202" s="8"/>
      <c r="V202" s="8"/>
      <c r="W202" s="8"/>
      <c r="X202" s="8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2"/>
  <sheetViews>
    <sheetView zoomScale="70" zoomScaleNormal="70" workbookViewId="0">
      <pane xSplit="5" ySplit="2" topLeftCell="AI182" activePane="bottomRight" state="frozen"/>
      <selection pane="topRight" activeCell="F1" sqref="F1"/>
      <selection pane="bottomLeft" activeCell="A2" sqref="A2"/>
      <selection pane="bottomRight" activeCell="AS205" sqref="AS205"/>
    </sheetView>
  </sheetViews>
  <sheetFormatPr defaultRowHeight="15" x14ac:dyDescent="0.25"/>
  <cols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28" max="28" width="9.5703125" bestFit="1" customWidth="1"/>
    <col min="29" max="29" width="9.28515625" bestFit="1" customWidth="1"/>
    <col min="30" max="30" width="9.85546875" bestFit="1" customWidth="1"/>
    <col min="31" max="31" width="9.5703125" bestFit="1" customWidth="1"/>
    <col min="32" max="32" width="9.85546875" bestFit="1" customWidth="1"/>
    <col min="33" max="33" width="10.42578125" bestFit="1" customWidth="1"/>
    <col min="34" max="34" width="9.5703125" bestFit="1" customWidth="1"/>
    <col min="35" max="35" width="9.28515625" bestFit="1" customWidth="1"/>
    <col min="36" max="36" width="11.42578125" bestFit="1" customWidth="1"/>
    <col min="37" max="37" width="9.5703125" bestFit="1" customWidth="1"/>
    <col min="38" max="38" width="9.28515625" bestFit="1" customWidth="1"/>
    <col min="39" max="39" width="11.42578125" bestFit="1" customWidth="1"/>
    <col min="40" max="40" width="9.5703125" bestFit="1" customWidth="1"/>
    <col min="41" max="41" width="9.28515625" bestFit="1" customWidth="1"/>
    <col min="42" max="42" width="10.140625" bestFit="1" customWidth="1"/>
    <col min="43" max="43" width="9.5703125" bestFit="1" customWidth="1"/>
    <col min="44" max="44" width="9.28515625" bestFit="1" customWidth="1"/>
    <col min="45" max="45" width="10.140625" bestFit="1" customWidth="1"/>
    <col min="56" max="56" width="5" customWidth="1"/>
  </cols>
  <sheetData>
    <row r="1" spans="1:56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6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6" x14ac:dyDescent="0.25">
      <c r="A3" s="1">
        <v>42225</v>
      </c>
      <c r="B3" t="s">
        <v>34</v>
      </c>
      <c r="C3">
        <v>4</v>
      </c>
      <c r="D3">
        <v>8</v>
      </c>
      <c r="E3">
        <v>1</v>
      </c>
      <c r="F3">
        <v>41</v>
      </c>
      <c r="G3">
        <v>70</v>
      </c>
      <c r="H3">
        <v>10</v>
      </c>
      <c r="I3" s="13">
        <v>2.625</v>
      </c>
      <c r="J3">
        <v>0</v>
      </c>
      <c r="K3">
        <v>7</v>
      </c>
      <c r="L3">
        <v>7</v>
      </c>
      <c r="M3">
        <v>0</v>
      </c>
      <c r="N3">
        <v>7</v>
      </c>
      <c r="O3">
        <v>1</v>
      </c>
      <c r="P3">
        <v>5</v>
      </c>
      <c r="Q3">
        <v>1</v>
      </c>
      <c r="R3">
        <v>0</v>
      </c>
      <c r="S3">
        <v>0</v>
      </c>
      <c r="T3">
        <f>SUM(O3:S3)</f>
        <v>7</v>
      </c>
      <c r="U3" s="14">
        <v>24</v>
      </c>
      <c r="V3" s="14">
        <v>6.5</v>
      </c>
      <c r="W3" s="14">
        <v>11</v>
      </c>
      <c r="X3" s="14">
        <v>5.3</v>
      </c>
      <c r="Y3" s="12">
        <v>2.5</v>
      </c>
      <c r="Z3">
        <v>5</v>
      </c>
      <c r="AA3">
        <v>10</v>
      </c>
      <c r="AB3" s="3">
        <v>10.010999999999999</v>
      </c>
      <c r="AC3" s="3">
        <v>3.5874000000000001</v>
      </c>
      <c r="AD3" s="4">
        <f>100-(100*(AB3-AC3)/AB3)</f>
        <v>35.834581959844172</v>
      </c>
      <c r="AE3" s="4">
        <v>10.026</v>
      </c>
      <c r="AF3" s="4">
        <v>3.7561</v>
      </c>
      <c r="AG3" s="4">
        <f>100-(100*(AE3-AF3)/AE3)</f>
        <v>37.463594653899861</v>
      </c>
      <c r="AH3" s="4">
        <v>10.0634</v>
      </c>
      <c r="AI3" s="4">
        <v>3.8094999999999999</v>
      </c>
      <c r="AJ3" s="4">
        <f>100-(100*(AH3-AI3)/AH3)</f>
        <v>37.854999304410043</v>
      </c>
      <c r="AK3" s="4">
        <v>10.021699999999999</v>
      </c>
      <c r="AL3" s="4">
        <v>3.9340999999999999</v>
      </c>
      <c r="AM3" s="4">
        <f>100-(100*(AK3-AL3)/AK3)</f>
        <v>39.255814881706705</v>
      </c>
      <c r="AN3" s="4">
        <v>10.16</v>
      </c>
      <c r="AO3" s="4">
        <v>3.7406999999999999</v>
      </c>
      <c r="AP3" s="4">
        <f>100-(100*(AN3-AO3)/AN3)</f>
        <v>36.817913385826778</v>
      </c>
      <c r="AQ3" s="4">
        <v>10.1</v>
      </c>
      <c r="AR3" s="4">
        <v>3.5579999999999998</v>
      </c>
      <c r="AS3" s="4">
        <f>100-(100*(AQ3-AR3)/AQ3)</f>
        <v>35.227722772277232</v>
      </c>
      <c r="AT3" s="8">
        <v>3000</v>
      </c>
      <c r="AU3" s="8">
        <v>345.8</v>
      </c>
      <c r="AV3" s="4">
        <f t="shared" ref="AV3" si="0">AT3/(AT3-AU3)</f>
        <v>1.1302840780649537</v>
      </c>
      <c r="AW3" s="8">
        <v>3000.3</v>
      </c>
      <c r="AX3" s="8">
        <v>307.39999999999998</v>
      </c>
      <c r="AY3" s="4">
        <f t="shared" ref="AY3" si="1">AW3/(AW3-AX3)</f>
        <v>1.1141520294106726</v>
      </c>
      <c r="AZ3" s="9">
        <v>3000.1</v>
      </c>
      <c r="BA3" s="9">
        <v>302.3</v>
      </c>
      <c r="BB3" s="4">
        <f t="shared" ref="BB3" si="2">AZ3/(AZ3-BA3)</f>
        <v>1.1120542664393209</v>
      </c>
      <c r="BC3" s="4">
        <f t="shared" ref="BC3" si="3">(AV3+AY3+BB3)/3</f>
        <v>1.1188301246383157</v>
      </c>
    </row>
    <row r="4" spans="1:56" x14ac:dyDescent="0.25">
      <c r="E4">
        <v>2</v>
      </c>
      <c r="F4">
        <v>65</v>
      </c>
      <c r="G4">
        <v>73</v>
      </c>
      <c r="H4">
        <v>15</v>
      </c>
      <c r="I4" s="13">
        <v>4.125</v>
      </c>
      <c r="J4">
        <v>0</v>
      </c>
      <c r="K4">
        <v>10</v>
      </c>
      <c r="L4">
        <v>6</v>
      </c>
      <c r="M4">
        <v>0</v>
      </c>
      <c r="N4">
        <v>10</v>
      </c>
      <c r="O4">
        <v>0</v>
      </c>
      <c r="P4">
        <v>7</v>
      </c>
      <c r="Q4">
        <v>2</v>
      </c>
      <c r="R4">
        <v>0</v>
      </c>
      <c r="S4">
        <v>1</v>
      </c>
      <c r="T4">
        <f t="shared" ref="T4:T64" si="4">SUM(O4:S4)</f>
        <v>10</v>
      </c>
      <c r="U4" s="14">
        <v>36</v>
      </c>
      <c r="V4" s="14">
        <v>6.8</v>
      </c>
      <c r="W4" s="14">
        <v>10</v>
      </c>
      <c r="X4" s="14">
        <v>4.4000000000000004</v>
      </c>
      <c r="Y4" s="12">
        <v>3.9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6" x14ac:dyDescent="0.25">
      <c r="E5">
        <v>3</v>
      </c>
      <c r="I5" s="13">
        <v>4.55</v>
      </c>
      <c r="J5">
        <v>0</v>
      </c>
      <c r="L5">
        <v>12</v>
      </c>
      <c r="T5">
        <f t="shared" si="4"/>
        <v>0</v>
      </c>
      <c r="U5" s="14"/>
      <c r="V5" s="14"/>
      <c r="W5" s="14"/>
      <c r="X5" s="14"/>
      <c r="Y5" s="12">
        <v>4.47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6" x14ac:dyDescent="0.25">
      <c r="E6">
        <v>4</v>
      </c>
      <c r="I6" s="13">
        <v>0</v>
      </c>
      <c r="J6">
        <v>0</v>
      </c>
      <c r="L6">
        <v>10</v>
      </c>
      <c r="T6">
        <f t="shared" si="4"/>
        <v>0</v>
      </c>
      <c r="U6" s="14"/>
      <c r="V6" s="14"/>
      <c r="W6" s="14"/>
      <c r="X6" s="14"/>
      <c r="Y6" s="12">
        <v>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56" x14ac:dyDescent="0.25">
      <c r="E7">
        <v>5</v>
      </c>
      <c r="F7">
        <v>67</v>
      </c>
      <c r="G7">
        <v>48</v>
      </c>
      <c r="H7">
        <v>10</v>
      </c>
      <c r="I7" s="13">
        <v>1.5249999999999999</v>
      </c>
      <c r="J7">
        <v>0</v>
      </c>
      <c r="K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f t="shared" si="4"/>
        <v>1</v>
      </c>
      <c r="U7" s="14">
        <v>38</v>
      </c>
      <c r="V7" s="14">
        <v>8.65</v>
      </c>
      <c r="W7" s="14">
        <v>0</v>
      </c>
      <c r="X7" s="14">
        <v>0</v>
      </c>
      <c r="Y7" s="12">
        <v>1.35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BD7" t="s">
        <v>20</v>
      </c>
    </row>
    <row r="8" spans="1:56" x14ac:dyDescent="0.25">
      <c r="E8">
        <v>6</v>
      </c>
      <c r="I8" s="13">
        <v>9.1</v>
      </c>
      <c r="J8">
        <v>0</v>
      </c>
      <c r="L8">
        <v>3</v>
      </c>
      <c r="T8">
        <f t="shared" si="4"/>
        <v>0</v>
      </c>
      <c r="U8" s="14"/>
      <c r="V8" s="14"/>
      <c r="W8" s="14"/>
      <c r="X8" s="14"/>
      <c r="Y8" s="12">
        <v>8.42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BD8" t="s">
        <v>25</v>
      </c>
    </row>
    <row r="9" spans="1:56" x14ac:dyDescent="0.25">
      <c r="E9">
        <v>7</v>
      </c>
      <c r="I9" s="13">
        <v>2.92</v>
      </c>
      <c r="J9">
        <v>0</v>
      </c>
      <c r="L9">
        <v>2</v>
      </c>
      <c r="T9">
        <f t="shared" si="4"/>
        <v>0</v>
      </c>
      <c r="U9" s="14"/>
      <c r="V9" s="14"/>
      <c r="W9" s="14"/>
      <c r="X9" s="14"/>
      <c r="Y9" s="12">
        <v>2.9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6" x14ac:dyDescent="0.25">
      <c r="E10">
        <v>8</v>
      </c>
      <c r="F10">
        <v>65</v>
      </c>
      <c r="G10">
        <v>59</v>
      </c>
      <c r="H10">
        <v>14</v>
      </c>
      <c r="I10" s="13">
        <v>6.7</v>
      </c>
      <c r="J10">
        <v>0</v>
      </c>
      <c r="K10">
        <v>14</v>
      </c>
      <c r="L10">
        <v>0</v>
      </c>
      <c r="M10">
        <v>0</v>
      </c>
      <c r="N10">
        <v>14</v>
      </c>
      <c r="O10">
        <v>1</v>
      </c>
      <c r="P10">
        <v>7</v>
      </c>
      <c r="Q10">
        <v>3</v>
      </c>
      <c r="R10">
        <v>0</v>
      </c>
      <c r="S10">
        <v>3</v>
      </c>
      <c r="T10">
        <f t="shared" si="4"/>
        <v>14</v>
      </c>
      <c r="U10" s="14">
        <v>33</v>
      </c>
      <c r="V10" s="14">
        <v>8</v>
      </c>
      <c r="W10" s="14">
        <v>7</v>
      </c>
      <c r="X10" s="14">
        <v>4.8</v>
      </c>
      <c r="Y10" s="12">
        <v>6.38</v>
      </c>
      <c r="Z10">
        <v>10</v>
      </c>
      <c r="AA10">
        <v>10</v>
      </c>
      <c r="AB10" s="3">
        <v>10.026300000000001</v>
      </c>
      <c r="AC10" s="3">
        <v>4.2694000000000001</v>
      </c>
      <c r="AD10" s="4">
        <f>100-(100*(AB10-AC10)/AB10)</f>
        <v>42.582009315500237</v>
      </c>
      <c r="AE10" s="3">
        <v>10.0998</v>
      </c>
      <c r="AF10" s="3">
        <v>3.8056000000000001</v>
      </c>
      <c r="AG10" s="4">
        <f>100-(100*(AE10-AF10)/AE10)</f>
        <v>37.679954058496214</v>
      </c>
      <c r="AH10" s="3">
        <v>10.048500000000001</v>
      </c>
      <c r="AI10" s="3">
        <v>3.3712</v>
      </c>
      <c r="AJ10" s="4">
        <f>100-(100*(AH10-AI10)/AH10)</f>
        <v>33.549285963079072</v>
      </c>
      <c r="AK10" s="3">
        <v>10.11</v>
      </c>
      <c r="AL10" s="3">
        <v>4.4447999999999999</v>
      </c>
      <c r="AM10" s="4">
        <f>100-(100*(AK10-AL10)/AK10)</f>
        <v>43.96439169139466</v>
      </c>
      <c r="AN10" s="3">
        <v>10.1</v>
      </c>
      <c r="AO10" s="3">
        <v>4.2275999999999998</v>
      </c>
      <c r="AP10" s="4">
        <f>100-(100*(AN10-AO10)/AN10)</f>
        <v>41.857425742574257</v>
      </c>
      <c r="AQ10" s="3">
        <v>10.050000000000001</v>
      </c>
      <c r="AR10" s="3">
        <v>4.0419</v>
      </c>
      <c r="AS10" s="4">
        <f>100-(100*(AQ10-AR10)/AQ10)</f>
        <v>40.217910447761192</v>
      </c>
    </row>
    <row r="11" spans="1:56" x14ac:dyDescent="0.25">
      <c r="E11">
        <v>9</v>
      </c>
      <c r="F11">
        <v>90</v>
      </c>
      <c r="G11">
        <v>87</v>
      </c>
      <c r="H11">
        <v>13</v>
      </c>
      <c r="I11" s="13">
        <v>8.3249999999999993</v>
      </c>
      <c r="J11">
        <v>0</v>
      </c>
      <c r="K11">
        <v>15</v>
      </c>
      <c r="L11">
        <v>0</v>
      </c>
      <c r="M11">
        <v>0</v>
      </c>
      <c r="N11">
        <v>15</v>
      </c>
      <c r="O11">
        <v>2</v>
      </c>
      <c r="P11">
        <v>5</v>
      </c>
      <c r="Q11">
        <v>5</v>
      </c>
      <c r="R11">
        <v>0</v>
      </c>
      <c r="S11">
        <v>3</v>
      </c>
      <c r="T11">
        <f t="shared" si="4"/>
        <v>15</v>
      </c>
      <c r="U11" s="14">
        <v>50</v>
      </c>
      <c r="V11" s="14">
        <v>7.5</v>
      </c>
      <c r="W11" s="14">
        <v>9</v>
      </c>
      <c r="X11" s="14">
        <v>3.6</v>
      </c>
      <c r="Y11" s="12">
        <v>8.3000000000000007</v>
      </c>
      <c r="Z11">
        <v>10</v>
      </c>
      <c r="AA11">
        <v>5</v>
      </c>
      <c r="AB11" s="3">
        <v>10.039999999999999</v>
      </c>
      <c r="AC11" s="3">
        <v>3.5091999999999999</v>
      </c>
      <c r="AD11" s="4">
        <f>100-(100*(AB11-AC11)/AB11)</f>
        <v>34.952191235059757</v>
      </c>
      <c r="AE11" s="3">
        <v>10.071</v>
      </c>
      <c r="AF11" s="3">
        <v>3.3553999999999999</v>
      </c>
      <c r="AG11" s="4">
        <f>100-(100*(AE11-AF11)/AE11)</f>
        <v>33.317446132459523</v>
      </c>
      <c r="AH11" s="3">
        <v>10.051399999999999</v>
      </c>
      <c r="AI11" s="3">
        <v>3.0065</v>
      </c>
      <c r="AJ11" s="4">
        <f>100-(100*(AH11-AI11)/AH11)</f>
        <v>29.911256143422818</v>
      </c>
      <c r="AK11" s="3">
        <v>10.0207</v>
      </c>
      <c r="AL11" s="3">
        <v>3.8347000000000002</v>
      </c>
      <c r="AM11" s="4">
        <f>100-(100*(AK11-AL11)/AK11)</f>
        <v>38.26778568363487</v>
      </c>
      <c r="AN11" s="3">
        <v>10.0617</v>
      </c>
      <c r="AO11" s="3">
        <v>3.6029</v>
      </c>
      <c r="AP11" s="4">
        <f>100-(100*(AN11-AO11)/AN11)</f>
        <v>35.808064243616883</v>
      </c>
      <c r="AQ11" s="3">
        <v>10.031499999999999</v>
      </c>
      <c r="AR11" s="3">
        <v>3.7238000000000002</v>
      </c>
      <c r="AS11" s="4">
        <f>100-(100*(AQ11-AR11)/AQ11)</f>
        <v>37.121068633803532</v>
      </c>
    </row>
    <row r="12" spans="1:56" x14ac:dyDescent="0.25">
      <c r="E12">
        <v>10</v>
      </c>
      <c r="I12" s="13">
        <v>4.95</v>
      </c>
      <c r="J12">
        <v>0</v>
      </c>
      <c r="L12">
        <v>0</v>
      </c>
      <c r="T12">
        <f t="shared" si="4"/>
        <v>0</v>
      </c>
      <c r="U12" s="14"/>
      <c r="V12" s="14"/>
      <c r="W12" s="14"/>
      <c r="X12" s="14"/>
      <c r="Y12" s="12">
        <v>4.8499999999999996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56" x14ac:dyDescent="0.25">
      <c r="E13">
        <v>11</v>
      </c>
      <c r="F13">
        <v>55</v>
      </c>
      <c r="G13">
        <v>77</v>
      </c>
      <c r="H13">
        <v>20</v>
      </c>
      <c r="I13" s="13">
        <v>4</v>
      </c>
      <c r="J13">
        <v>0</v>
      </c>
      <c r="K13">
        <v>9</v>
      </c>
      <c r="L13">
        <v>0</v>
      </c>
      <c r="M13">
        <v>0</v>
      </c>
      <c r="N13">
        <v>9</v>
      </c>
      <c r="O13">
        <v>1</v>
      </c>
      <c r="P13">
        <v>6</v>
      </c>
      <c r="Q13">
        <v>0</v>
      </c>
      <c r="R13">
        <v>1</v>
      </c>
      <c r="S13">
        <v>1</v>
      </c>
      <c r="T13">
        <f t="shared" si="4"/>
        <v>9</v>
      </c>
      <c r="U13" s="14">
        <v>37</v>
      </c>
      <c r="V13" s="14">
        <v>7.5</v>
      </c>
      <c r="W13" s="14">
        <v>16.5</v>
      </c>
      <c r="X13" s="14">
        <v>5.9</v>
      </c>
      <c r="Y13" s="12">
        <v>3.95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6" x14ac:dyDescent="0.25">
      <c r="E14">
        <v>12</v>
      </c>
      <c r="F14">
        <v>50</v>
      </c>
      <c r="G14">
        <v>80</v>
      </c>
      <c r="H14">
        <v>20</v>
      </c>
      <c r="I14" s="13">
        <v>6.8250000000000002</v>
      </c>
      <c r="J14">
        <v>0</v>
      </c>
      <c r="K14">
        <v>12</v>
      </c>
      <c r="L14">
        <v>6</v>
      </c>
      <c r="M14">
        <v>0</v>
      </c>
      <c r="N14">
        <v>12</v>
      </c>
      <c r="O14">
        <v>1</v>
      </c>
      <c r="P14">
        <v>7</v>
      </c>
      <c r="Q14">
        <v>1</v>
      </c>
      <c r="R14">
        <v>0</v>
      </c>
      <c r="S14">
        <v>3</v>
      </c>
      <c r="T14">
        <f t="shared" si="4"/>
        <v>12</v>
      </c>
      <c r="U14" s="14">
        <v>36</v>
      </c>
      <c r="V14" s="14">
        <v>7.3</v>
      </c>
      <c r="W14" s="14">
        <v>10</v>
      </c>
      <c r="X14" s="14">
        <v>3.7</v>
      </c>
      <c r="Y14" s="12">
        <v>6.5</v>
      </c>
      <c r="Z14">
        <v>5</v>
      </c>
      <c r="AA14">
        <v>5</v>
      </c>
      <c r="AB14" s="3">
        <v>10.036799999999999</v>
      </c>
      <c r="AC14" s="3">
        <v>4.1879999999999997</v>
      </c>
      <c r="AD14" s="4">
        <f>100-(100*(AB14-AC14)/AB14)</f>
        <v>41.726446676231468</v>
      </c>
      <c r="AE14" s="3">
        <v>10.0473</v>
      </c>
      <c r="AF14" s="3">
        <v>3.6934</v>
      </c>
      <c r="AG14" s="4">
        <f>100-(100*(AE14-AF14)/AE14)</f>
        <v>36.760124610591902</v>
      </c>
      <c r="AH14" s="3">
        <v>10.0688</v>
      </c>
      <c r="AI14" s="3">
        <v>2.9138999999999999</v>
      </c>
      <c r="AJ14" s="4">
        <f>100-(100*(AH14-AI14)/AH14)</f>
        <v>28.939893532496427</v>
      </c>
      <c r="AK14" s="3">
        <v>10.004200000000001</v>
      </c>
      <c r="AL14" s="3">
        <v>4.0674000000000001</v>
      </c>
      <c r="AM14" s="4">
        <f>100-(100*(AK14-AL14)/AK14)</f>
        <v>40.656924091881407</v>
      </c>
      <c r="AN14" s="3">
        <v>10.0276</v>
      </c>
      <c r="AO14" s="3">
        <v>4.0458999999999996</v>
      </c>
      <c r="AP14" s="4">
        <f>100-(100*(AN14-AO14)/AN14)</f>
        <v>40.347640512186366</v>
      </c>
      <c r="AQ14" s="3">
        <v>10.070399999999999</v>
      </c>
      <c r="AR14" s="3">
        <v>4.2079000000000004</v>
      </c>
      <c r="AS14" s="4">
        <f>100-(100*(AQ14-AR14)/AQ14)</f>
        <v>41.784834763266609</v>
      </c>
    </row>
    <row r="15" spans="1:56" x14ac:dyDescent="0.25">
      <c r="E15">
        <v>13</v>
      </c>
      <c r="I15" s="13">
        <v>0.52</v>
      </c>
      <c r="J15">
        <v>0</v>
      </c>
      <c r="L15">
        <v>10</v>
      </c>
      <c r="T15">
        <f t="shared" si="4"/>
        <v>0</v>
      </c>
      <c r="U15" s="14"/>
      <c r="V15" s="14"/>
      <c r="W15" s="14"/>
      <c r="X15" s="14"/>
      <c r="Y15" s="12">
        <v>0.49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56" x14ac:dyDescent="0.25">
      <c r="E16">
        <v>14</v>
      </c>
      <c r="I16" s="13">
        <v>0.92</v>
      </c>
      <c r="J16">
        <v>0</v>
      </c>
      <c r="L16">
        <v>5</v>
      </c>
      <c r="T16">
        <f t="shared" si="4"/>
        <v>0</v>
      </c>
      <c r="U16" s="14"/>
      <c r="V16" s="14"/>
      <c r="W16" s="14"/>
      <c r="X16" s="14"/>
      <c r="Y16" s="12">
        <v>0.85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6" x14ac:dyDescent="0.25">
      <c r="E17">
        <v>15</v>
      </c>
      <c r="F17">
        <v>44</v>
      </c>
      <c r="G17">
        <v>92</v>
      </c>
      <c r="H17">
        <v>17</v>
      </c>
      <c r="I17" s="13">
        <v>7.4</v>
      </c>
      <c r="J17">
        <v>0</v>
      </c>
      <c r="K17">
        <v>15</v>
      </c>
      <c r="L17">
        <v>1</v>
      </c>
      <c r="M17">
        <v>0</v>
      </c>
      <c r="N17">
        <v>15</v>
      </c>
      <c r="O17">
        <v>0</v>
      </c>
      <c r="P17">
        <v>12</v>
      </c>
      <c r="Q17">
        <v>0</v>
      </c>
      <c r="R17">
        <v>2</v>
      </c>
      <c r="S17">
        <v>1</v>
      </c>
      <c r="T17">
        <f t="shared" si="4"/>
        <v>15</v>
      </c>
      <c r="U17" s="14">
        <v>38</v>
      </c>
      <c r="V17" s="14">
        <v>7</v>
      </c>
      <c r="W17" s="14">
        <v>10.5</v>
      </c>
      <c r="X17" s="14">
        <v>3.95</v>
      </c>
      <c r="Y17" s="12">
        <v>7.25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6" x14ac:dyDescent="0.25">
      <c r="E18">
        <v>16</v>
      </c>
      <c r="I18" s="13">
        <v>2.12</v>
      </c>
      <c r="J18">
        <v>0</v>
      </c>
      <c r="L18">
        <v>2</v>
      </c>
      <c r="T18">
        <f t="shared" si="4"/>
        <v>0</v>
      </c>
      <c r="U18" s="14"/>
      <c r="V18" s="14"/>
      <c r="W18" s="14"/>
      <c r="X18" s="14"/>
      <c r="Y18" s="12">
        <v>2.08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56" x14ac:dyDescent="0.25">
      <c r="E19">
        <v>17</v>
      </c>
      <c r="F19">
        <v>81</v>
      </c>
      <c r="G19">
        <v>67</v>
      </c>
      <c r="H19">
        <v>13</v>
      </c>
      <c r="I19" s="13">
        <v>3.8250000000000002</v>
      </c>
      <c r="J19">
        <v>0</v>
      </c>
      <c r="K19">
        <v>7</v>
      </c>
      <c r="L19">
        <v>2</v>
      </c>
      <c r="M19">
        <v>1</v>
      </c>
      <c r="N19">
        <v>7</v>
      </c>
      <c r="O19">
        <v>0</v>
      </c>
      <c r="P19">
        <v>4</v>
      </c>
      <c r="Q19">
        <v>2</v>
      </c>
      <c r="R19">
        <v>0</v>
      </c>
      <c r="S19">
        <v>1</v>
      </c>
      <c r="T19">
        <f t="shared" si="4"/>
        <v>7</v>
      </c>
      <c r="U19" s="14">
        <v>36</v>
      </c>
      <c r="V19" s="14">
        <v>7.8</v>
      </c>
      <c r="W19" s="14">
        <v>12</v>
      </c>
      <c r="X19" s="14">
        <v>5.5</v>
      </c>
      <c r="Y19" s="12">
        <v>3.5</v>
      </c>
      <c r="Z19">
        <v>20</v>
      </c>
      <c r="AA19">
        <v>10</v>
      </c>
      <c r="AB19" s="3">
        <v>10.0436</v>
      </c>
      <c r="AC19" s="3">
        <v>4.0772000000000004</v>
      </c>
      <c r="AD19" s="4">
        <f>100-(100*(AB19-AC19)/AB19)</f>
        <v>40.595005774821786</v>
      </c>
      <c r="AE19" s="3">
        <v>10.013999999999999</v>
      </c>
      <c r="AF19" s="3">
        <v>3.6667999999999998</v>
      </c>
      <c r="AG19" s="4">
        <f>100-(100*(AE19-AF19)/AE19)</f>
        <v>36.616736568803681</v>
      </c>
      <c r="AH19" s="3">
        <v>10.083399999999999</v>
      </c>
      <c r="AI19" s="3">
        <v>3.9336000000000002</v>
      </c>
      <c r="AJ19" s="4">
        <f>100-(100*(AH19-AI19)/AH19)</f>
        <v>39.010651169248476</v>
      </c>
      <c r="AK19" s="3">
        <v>10.0951</v>
      </c>
      <c r="AL19" s="3">
        <v>4.2927</v>
      </c>
      <c r="AM19" s="4">
        <f>100-(100*(AK19-AL19)/AK19)</f>
        <v>42.522609979098775</v>
      </c>
      <c r="AN19" s="3">
        <v>10.0862</v>
      </c>
      <c r="AO19" s="3">
        <v>3.6698</v>
      </c>
      <c r="AP19" s="4">
        <f>100-(100*(AN19-AO19)/AN19)</f>
        <v>36.384366758541375</v>
      </c>
      <c r="AQ19" s="3">
        <v>10.0097</v>
      </c>
      <c r="AR19" s="3">
        <v>3.8531</v>
      </c>
      <c r="AS19" s="4">
        <f>100-(100*(AQ19-AR19)/AQ19)</f>
        <v>38.493661148685767</v>
      </c>
      <c r="BD19" t="s">
        <v>21</v>
      </c>
    </row>
    <row r="20" spans="1:56" x14ac:dyDescent="0.25">
      <c r="E20">
        <v>18</v>
      </c>
      <c r="I20" s="13">
        <v>0.35</v>
      </c>
      <c r="J20">
        <v>0</v>
      </c>
      <c r="L20">
        <v>0</v>
      </c>
      <c r="T20">
        <f t="shared" si="4"/>
        <v>0</v>
      </c>
      <c r="U20" s="14"/>
      <c r="V20" s="14"/>
      <c r="W20" s="14"/>
      <c r="X20" s="14"/>
      <c r="Y20" s="12">
        <v>0.2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6" x14ac:dyDescent="0.25">
      <c r="E21">
        <v>19</v>
      </c>
      <c r="F21">
        <v>88</v>
      </c>
      <c r="G21">
        <v>83</v>
      </c>
      <c r="H21">
        <v>19</v>
      </c>
      <c r="I21" s="13">
        <v>5.3</v>
      </c>
      <c r="J21">
        <v>1</v>
      </c>
      <c r="K21">
        <v>8</v>
      </c>
      <c r="L21">
        <v>8</v>
      </c>
      <c r="M21">
        <v>0</v>
      </c>
      <c r="N21">
        <v>8</v>
      </c>
      <c r="O21">
        <v>1</v>
      </c>
      <c r="P21">
        <v>6</v>
      </c>
      <c r="Q21">
        <v>1</v>
      </c>
      <c r="R21">
        <v>0</v>
      </c>
      <c r="S21">
        <v>0</v>
      </c>
      <c r="T21">
        <f t="shared" si="4"/>
        <v>8</v>
      </c>
      <c r="U21" s="14">
        <v>43</v>
      </c>
      <c r="V21" s="14">
        <v>8</v>
      </c>
      <c r="W21" s="14">
        <v>19</v>
      </c>
      <c r="X21" s="14">
        <v>3.55</v>
      </c>
      <c r="Y21" s="12">
        <v>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56" x14ac:dyDescent="0.25">
      <c r="E22">
        <v>20</v>
      </c>
      <c r="I22" s="13">
        <v>1.7</v>
      </c>
      <c r="J22">
        <v>1</v>
      </c>
      <c r="L22">
        <v>0</v>
      </c>
      <c r="T22">
        <f t="shared" si="4"/>
        <v>0</v>
      </c>
      <c r="U22" s="14"/>
      <c r="V22" s="14"/>
      <c r="W22" s="14"/>
      <c r="X22" s="14"/>
      <c r="Y22" s="12">
        <v>0.98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56" x14ac:dyDescent="0.25">
      <c r="A23" s="1">
        <v>42949</v>
      </c>
      <c r="B23" t="s">
        <v>37</v>
      </c>
      <c r="C23">
        <v>4</v>
      </c>
      <c r="D23">
        <v>8</v>
      </c>
      <c r="E23">
        <v>1</v>
      </c>
      <c r="F23">
        <v>65</v>
      </c>
      <c r="G23">
        <v>70</v>
      </c>
      <c r="H23">
        <v>20</v>
      </c>
      <c r="I23" s="13">
        <v>3.5</v>
      </c>
      <c r="J23">
        <v>0</v>
      </c>
      <c r="K23">
        <v>5</v>
      </c>
      <c r="L23">
        <v>2</v>
      </c>
      <c r="M23">
        <v>0</v>
      </c>
      <c r="N23">
        <v>5</v>
      </c>
      <c r="O23">
        <v>0</v>
      </c>
      <c r="P23">
        <v>2</v>
      </c>
      <c r="Q23">
        <v>0</v>
      </c>
      <c r="R23">
        <v>1</v>
      </c>
      <c r="S23">
        <v>2</v>
      </c>
      <c r="T23">
        <f t="shared" si="4"/>
        <v>5</v>
      </c>
      <c r="U23" s="14">
        <v>22</v>
      </c>
      <c r="V23" s="14">
        <v>5.3</v>
      </c>
      <c r="W23" s="14">
        <v>14</v>
      </c>
      <c r="X23" s="14">
        <v>4.8</v>
      </c>
      <c r="Y23" s="12">
        <v>1.4</v>
      </c>
      <c r="Z23">
        <v>0</v>
      </c>
      <c r="AA23">
        <v>10</v>
      </c>
      <c r="AB23" s="4">
        <v>10.1</v>
      </c>
      <c r="AC23" s="4">
        <v>3.7</v>
      </c>
      <c r="AD23" s="4">
        <f>100-(100*(AB23-AC23)/AB23)</f>
        <v>36.633663366336634</v>
      </c>
      <c r="AE23" s="4">
        <v>10</v>
      </c>
      <c r="AF23" s="4">
        <v>3.4</v>
      </c>
      <c r="AG23" s="4">
        <f>100-(100*(AE23-AF23)/AE23)</f>
        <v>34</v>
      </c>
      <c r="AH23" s="4">
        <v>10.1</v>
      </c>
      <c r="AI23" s="4">
        <v>3.3</v>
      </c>
      <c r="AJ23" s="4">
        <f>100-(100*(AH23-AI23)/AH23)</f>
        <v>32.67326732673267</v>
      </c>
      <c r="AK23" s="4">
        <v>10.3</v>
      </c>
      <c r="AL23" s="4">
        <v>2.1</v>
      </c>
      <c r="AM23" s="4">
        <f>100-(100*(AK23-AL23)/AK23)</f>
        <v>20.388349514563103</v>
      </c>
      <c r="AN23" s="4">
        <v>10</v>
      </c>
      <c r="AO23" s="4">
        <v>3.4</v>
      </c>
      <c r="AP23" s="4">
        <f>100-(100*(AN23-AO23)/AN23)</f>
        <v>34</v>
      </c>
      <c r="AQ23" s="4">
        <v>10</v>
      </c>
      <c r="AR23" s="4">
        <v>3.4</v>
      </c>
      <c r="AS23" s="4">
        <f>100-(100*(AQ23-AR23)/AQ23)</f>
        <v>34</v>
      </c>
      <c r="AT23">
        <v>2999.9</v>
      </c>
      <c r="AU23">
        <v>289.39999999999998</v>
      </c>
      <c r="AV23" s="4">
        <f t="shared" ref="AV23" si="5">AT23/(AT23-AU23)</f>
        <v>1.1067699686404722</v>
      </c>
      <c r="AW23">
        <v>3000.3</v>
      </c>
      <c r="AX23">
        <v>309.3</v>
      </c>
      <c r="AY23" s="4">
        <f t="shared" ref="AY23" si="6">AW23/(AW23-AX23)</f>
        <v>1.114938684503902</v>
      </c>
      <c r="AZ23">
        <v>3000.2</v>
      </c>
      <c r="BA23">
        <v>284.60000000000002</v>
      </c>
      <c r="BB23" s="4">
        <f t="shared" ref="BB23" si="7">AZ23/(AZ23-BA23)</f>
        <v>1.1048018854028576</v>
      </c>
      <c r="BC23" s="4">
        <f t="shared" ref="BC23" si="8">(AV23+AY23+BB23)/3</f>
        <v>1.1088368461824105</v>
      </c>
    </row>
    <row r="24" spans="1:56" x14ac:dyDescent="0.25">
      <c r="E24">
        <v>2</v>
      </c>
      <c r="F24">
        <v>100</v>
      </c>
      <c r="G24">
        <v>90</v>
      </c>
      <c r="H24">
        <v>20</v>
      </c>
      <c r="I24" s="13">
        <v>10.5</v>
      </c>
      <c r="J24">
        <v>2</v>
      </c>
      <c r="K24" s="10">
        <v>29</v>
      </c>
      <c r="L24">
        <v>5</v>
      </c>
      <c r="M24">
        <v>0</v>
      </c>
      <c r="N24">
        <v>29</v>
      </c>
      <c r="O24">
        <v>0</v>
      </c>
      <c r="P24">
        <v>0</v>
      </c>
      <c r="Q24">
        <v>0</v>
      </c>
      <c r="R24">
        <v>8</v>
      </c>
      <c r="S24">
        <v>21</v>
      </c>
      <c r="T24">
        <f t="shared" si="4"/>
        <v>29</v>
      </c>
      <c r="U24" s="14">
        <v>22</v>
      </c>
      <c r="V24" s="14">
        <v>6.8</v>
      </c>
      <c r="W24" s="14">
        <v>12</v>
      </c>
      <c r="X24" s="14">
        <v>3.4</v>
      </c>
      <c r="Y24" s="12">
        <f>3.7+2.95+3.35</f>
        <v>10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6" x14ac:dyDescent="0.25">
      <c r="E25">
        <v>3</v>
      </c>
      <c r="F25">
        <v>150</v>
      </c>
      <c r="G25">
        <v>120</v>
      </c>
      <c r="H25">
        <v>25</v>
      </c>
      <c r="I25" s="13">
        <v>3.5</v>
      </c>
      <c r="J25">
        <v>0</v>
      </c>
      <c r="K25" s="10">
        <v>11</v>
      </c>
      <c r="L25">
        <v>1</v>
      </c>
      <c r="M25">
        <v>0</v>
      </c>
      <c r="N25">
        <v>11</v>
      </c>
      <c r="O25">
        <v>3</v>
      </c>
      <c r="P25">
        <v>0</v>
      </c>
      <c r="Q25">
        <v>2</v>
      </c>
      <c r="R25">
        <v>2</v>
      </c>
      <c r="S25">
        <v>4</v>
      </c>
      <c r="T25">
        <f t="shared" si="4"/>
        <v>11</v>
      </c>
      <c r="U25" s="14">
        <v>13</v>
      </c>
      <c r="V25" s="14">
        <v>5.4</v>
      </c>
      <c r="W25" s="14">
        <v>7</v>
      </c>
      <c r="X25" s="14">
        <v>5</v>
      </c>
      <c r="Y25" s="12">
        <v>3.15</v>
      </c>
      <c r="Z25">
        <v>100</v>
      </c>
      <c r="AA25">
        <v>100</v>
      </c>
      <c r="AB25" s="4">
        <v>10</v>
      </c>
      <c r="AC25" s="4">
        <v>3.9</v>
      </c>
      <c r="AD25" s="4">
        <f>100-(100*(AB25-AC25)/AB25)</f>
        <v>39</v>
      </c>
      <c r="AE25" s="4">
        <v>10.1</v>
      </c>
      <c r="AF25" s="4">
        <v>3.3</v>
      </c>
      <c r="AG25" s="4">
        <f>100-(100*(AE25-AF25)/AE25)</f>
        <v>32.67326732673267</v>
      </c>
      <c r="AH25" s="4">
        <v>10</v>
      </c>
      <c r="AI25" s="4">
        <v>3.6</v>
      </c>
      <c r="AJ25" s="4">
        <f>100-(100*(AH25-AI25)/AH25)</f>
        <v>36</v>
      </c>
      <c r="AK25" s="4">
        <v>10</v>
      </c>
      <c r="AL25" s="4">
        <v>4.3</v>
      </c>
      <c r="AM25" s="4">
        <f>100-(100*(AK25-AL25)/AK25)</f>
        <v>43</v>
      </c>
      <c r="AN25" s="4">
        <v>10</v>
      </c>
      <c r="AO25" s="4">
        <v>4.3</v>
      </c>
      <c r="AP25" s="4">
        <f>100-(100*(AN25-AO25)/AN25)</f>
        <v>43</v>
      </c>
      <c r="AQ25" s="4">
        <v>10</v>
      </c>
      <c r="AR25" s="4">
        <v>4.3</v>
      </c>
      <c r="AS25" s="4">
        <f>100-(100*(AQ25-AR25)/AQ25)</f>
        <v>43</v>
      </c>
    </row>
    <row r="26" spans="1:56" x14ac:dyDescent="0.25">
      <c r="E26">
        <v>4</v>
      </c>
      <c r="F26">
        <v>65</v>
      </c>
      <c r="G26">
        <v>80</v>
      </c>
      <c r="H26">
        <v>20</v>
      </c>
      <c r="I26" s="13">
        <v>6</v>
      </c>
      <c r="J26">
        <v>0</v>
      </c>
      <c r="K26" s="10">
        <v>13</v>
      </c>
      <c r="L26">
        <v>3</v>
      </c>
      <c r="M26">
        <v>0</v>
      </c>
      <c r="N26">
        <v>12</v>
      </c>
      <c r="O26">
        <v>0</v>
      </c>
      <c r="P26">
        <v>1</v>
      </c>
      <c r="Q26">
        <v>0</v>
      </c>
      <c r="R26">
        <v>2</v>
      </c>
      <c r="S26">
        <v>9</v>
      </c>
      <c r="T26">
        <f t="shared" si="4"/>
        <v>12</v>
      </c>
      <c r="U26" s="14">
        <v>24</v>
      </c>
      <c r="V26" s="14">
        <v>5.8</v>
      </c>
      <c r="W26" s="14">
        <v>16</v>
      </c>
      <c r="X26" s="14">
        <v>3.6</v>
      </c>
      <c r="Y26" s="12">
        <v>5.25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6" x14ac:dyDescent="0.25">
      <c r="E27">
        <v>5</v>
      </c>
      <c r="I27" s="13"/>
      <c r="K27" s="10"/>
      <c r="T27">
        <f t="shared" si="4"/>
        <v>0</v>
      </c>
      <c r="U27" s="14"/>
      <c r="V27" s="14"/>
      <c r="W27" s="14"/>
      <c r="X27" s="14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6" x14ac:dyDescent="0.25">
      <c r="E28">
        <v>6</v>
      </c>
      <c r="F28">
        <v>100</v>
      </c>
      <c r="G28">
        <v>70</v>
      </c>
      <c r="H28">
        <v>15</v>
      </c>
      <c r="I28" s="13">
        <v>3</v>
      </c>
      <c r="J28">
        <v>3</v>
      </c>
      <c r="K28" s="10">
        <v>9</v>
      </c>
      <c r="L28">
        <v>3</v>
      </c>
      <c r="M28">
        <v>0</v>
      </c>
      <c r="N28">
        <v>7</v>
      </c>
      <c r="O28">
        <v>0</v>
      </c>
      <c r="P28">
        <v>1</v>
      </c>
      <c r="Q28">
        <v>1</v>
      </c>
      <c r="R28">
        <v>1</v>
      </c>
      <c r="S28">
        <v>4</v>
      </c>
      <c r="T28">
        <f t="shared" si="4"/>
        <v>7</v>
      </c>
      <c r="U28" s="14">
        <v>17</v>
      </c>
      <c r="V28" s="14">
        <v>5.5</v>
      </c>
      <c r="W28" s="14">
        <v>9</v>
      </c>
      <c r="X28" s="14">
        <v>3.6</v>
      </c>
      <c r="Y28" s="12">
        <v>2.4500000000000002</v>
      </c>
      <c r="Z28">
        <v>100</v>
      </c>
      <c r="AA28">
        <v>15</v>
      </c>
      <c r="AB28" s="4">
        <v>10</v>
      </c>
      <c r="AC28" s="4">
        <v>3.9</v>
      </c>
      <c r="AD28" s="4">
        <f>100-(100*(AB28-AC28)/AB28)</f>
        <v>39</v>
      </c>
      <c r="AE28" s="4">
        <v>10</v>
      </c>
      <c r="AF28" s="4">
        <v>3.6</v>
      </c>
      <c r="AG28" s="4">
        <f>100-(100*(AE28-AF28)/AE28)</f>
        <v>36</v>
      </c>
      <c r="AH28" s="4">
        <v>10.1</v>
      </c>
      <c r="AI28" s="4">
        <v>3.6</v>
      </c>
      <c r="AJ28" s="4">
        <f>100-(100*(AH28-AI28)/AH28)</f>
        <v>35.643564356435647</v>
      </c>
      <c r="AK28" s="4">
        <v>10</v>
      </c>
      <c r="AL28" s="4">
        <v>3.8</v>
      </c>
      <c r="AM28" s="4">
        <f>100-(100*(AK28-AL28)/AK28)</f>
        <v>38</v>
      </c>
      <c r="AN28" s="4">
        <v>10.1</v>
      </c>
      <c r="AO28" s="4">
        <v>3.7</v>
      </c>
      <c r="AP28" s="4">
        <f>100-(100*(AN28-AO28)/AN28)</f>
        <v>36.633663366336634</v>
      </c>
      <c r="AQ28" s="4">
        <v>8.8000000000000007</v>
      </c>
      <c r="AR28" s="4">
        <v>3.3</v>
      </c>
      <c r="AS28" s="4">
        <f>100-(100*(AQ28-AR28)/AQ28)</f>
        <v>37.499999999999993</v>
      </c>
    </row>
    <row r="29" spans="1:56" x14ac:dyDescent="0.25">
      <c r="E29">
        <v>7</v>
      </c>
      <c r="F29">
        <v>110</v>
      </c>
      <c r="G29">
        <v>90</v>
      </c>
      <c r="H29">
        <v>15</v>
      </c>
      <c r="I29" s="13">
        <v>2.5</v>
      </c>
      <c r="J29">
        <v>0</v>
      </c>
      <c r="K29" s="10">
        <v>7</v>
      </c>
      <c r="L29">
        <v>0</v>
      </c>
      <c r="M29">
        <v>0</v>
      </c>
      <c r="N29">
        <v>7</v>
      </c>
      <c r="O29">
        <v>1</v>
      </c>
      <c r="P29">
        <v>0</v>
      </c>
      <c r="Q29">
        <v>1</v>
      </c>
      <c r="R29">
        <v>0</v>
      </c>
      <c r="S29">
        <v>5</v>
      </c>
      <c r="T29">
        <f t="shared" si="4"/>
        <v>7</v>
      </c>
      <c r="U29" s="14">
        <v>12</v>
      </c>
      <c r="V29" s="14">
        <v>4.8</v>
      </c>
      <c r="W29" s="14">
        <v>7</v>
      </c>
      <c r="X29" s="14">
        <v>3.9</v>
      </c>
      <c r="Y29" s="12">
        <v>2.15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56" x14ac:dyDescent="0.25">
      <c r="E30">
        <v>8</v>
      </c>
      <c r="I30" s="13"/>
      <c r="K30" s="10"/>
      <c r="T30">
        <f t="shared" si="4"/>
        <v>0</v>
      </c>
      <c r="U30" s="14"/>
      <c r="V30" s="14"/>
      <c r="W30" s="14"/>
      <c r="X30" s="14"/>
      <c r="Y30" s="1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56" x14ac:dyDescent="0.25">
      <c r="E31">
        <v>9</v>
      </c>
      <c r="I31" s="13"/>
      <c r="K31" s="10"/>
      <c r="T31">
        <f t="shared" si="4"/>
        <v>0</v>
      </c>
      <c r="U31" s="14"/>
      <c r="V31" s="14"/>
      <c r="W31" s="14"/>
      <c r="X31" s="14"/>
      <c r="Y31" s="1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56" x14ac:dyDescent="0.25">
      <c r="E32">
        <v>10</v>
      </c>
      <c r="I32" s="13"/>
      <c r="K32" s="10"/>
      <c r="T32">
        <f t="shared" si="4"/>
        <v>0</v>
      </c>
      <c r="U32" s="14"/>
      <c r="V32" s="14"/>
      <c r="W32" s="14"/>
      <c r="X32" s="14"/>
      <c r="Y32" s="1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6" x14ac:dyDescent="0.25">
      <c r="E33">
        <v>11</v>
      </c>
      <c r="F33">
        <v>50</v>
      </c>
      <c r="G33">
        <v>60</v>
      </c>
      <c r="H33">
        <v>15</v>
      </c>
      <c r="I33" s="13">
        <v>2</v>
      </c>
      <c r="J33">
        <v>1</v>
      </c>
      <c r="K33" s="10">
        <v>9</v>
      </c>
      <c r="L33">
        <v>5</v>
      </c>
      <c r="M33">
        <v>0</v>
      </c>
      <c r="N33">
        <v>9</v>
      </c>
      <c r="O33">
        <v>1</v>
      </c>
      <c r="P33">
        <v>0</v>
      </c>
      <c r="Q33">
        <v>2</v>
      </c>
      <c r="R33">
        <v>1</v>
      </c>
      <c r="S33">
        <v>5</v>
      </c>
      <c r="T33">
        <f t="shared" si="4"/>
        <v>9</v>
      </c>
      <c r="U33" s="14">
        <v>11</v>
      </c>
      <c r="V33" s="14">
        <v>3.4</v>
      </c>
      <c r="W33" s="14">
        <v>8</v>
      </c>
      <c r="X33" s="14">
        <v>3.8</v>
      </c>
      <c r="Y33" s="12">
        <v>1.7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56" x14ac:dyDescent="0.25">
      <c r="E34">
        <v>12</v>
      </c>
      <c r="F34">
        <v>60</v>
      </c>
      <c r="G34">
        <v>110</v>
      </c>
      <c r="H34">
        <v>16</v>
      </c>
      <c r="I34" s="13">
        <v>4</v>
      </c>
      <c r="J34">
        <v>2</v>
      </c>
      <c r="K34" s="10">
        <v>11</v>
      </c>
      <c r="L34">
        <v>0</v>
      </c>
      <c r="M34">
        <v>0</v>
      </c>
      <c r="N34">
        <v>14</v>
      </c>
      <c r="O34">
        <v>0</v>
      </c>
      <c r="P34">
        <v>0</v>
      </c>
      <c r="Q34">
        <v>0</v>
      </c>
      <c r="R34">
        <v>7</v>
      </c>
      <c r="S34">
        <v>7</v>
      </c>
      <c r="T34">
        <f t="shared" si="4"/>
        <v>14</v>
      </c>
      <c r="U34" s="14">
        <v>18</v>
      </c>
      <c r="V34" s="14">
        <v>5.5</v>
      </c>
      <c r="W34" s="14">
        <v>14</v>
      </c>
      <c r="X34" s="14">
        <v>4.8</v>
      </c>
      <c r="Y34" s="12">
        <v>3.8</v>
      </c>
      <c r="Z34">
        <v>20</v>
      </c>
      <c r="AA34">
        <v>20</v>
      </c>
      <c r="AB34" s="4">
        <v>10</v>
      </c>
      <c r="AC34" s="4">
        <v>4.0999999999999996</v>
      </c>
      <c r="AD34" s="4">
        <f>100-(100*(AB34-AC34)/AB34)</f>
        <v>41</v>
      </c>
      <c r="AE34" s="4">
        <v>10</v>
      </c>
      <c r="AF34" s="4">
        <v>3.9</v>
      </c>
      <c r="AG34" s="4">
        <f>100-(100*(AE34-AF34)/AE34)</f>
        <v>39</v>
      </c>
      <c r="AH34" s="4">
        <v>10</v>
      </c>
      <c r="AI34" s="4">
        <v>3.9</v>
      </c>
      <c r="AJ34" s="4">
        <f>100-(100*(AH34-AI34)/AH34)</f>
        <v>39</v>
      </c>
      <c r="AK34" s="4">
        <v>10.3</v>
      </c>
      <c r="AL34" s="4">
        <v>3.3</v>
      </c>
      <c r="AM34" s="4">
        <f>100-(100*(AK34-AL34)/AK34)</f>
        <v>32.038834951456309</v>
      </c>
      <c r="AN34" s="4">
        <v>10</v>
      </c>
      <c r="AO34" s="4">
        <v>3.4</v>
      </c>
      <c r="AP34" s="4">
        <f>100-(100*(AN34-AO34)/AN34)</f>
        <v>34</v>
      </c>
      <c r="AQ34" s="4">
        <v>10.1</v>
      </c>
      <c r="AR34" s="4">
        <v>3.9</v>
      </c>
      <c r="AS34" s="4">
        <f>100-(100*(AQ34-AR34)/AQ34)</f>
        <v>38.613861386138623</v>
      </c>
    </row>
    <row r="35" spans="1:56" x14ac:dyDescent="0.25">
      <c r="E35">
        <v>13</v>
      </c>
      <c r="I35" s="13"/>
      <c r="K35" s="10"/>
      <c r="T35">
        <f t="shared" si="4"/>
        <v>0</v>
      </c>
      <c r="U35" s="14"/>
      <c r="V35" s="14"/>
      <c r="W35" s="14"/>
      <c r="X35" s="14"/>
      <c r="Y35" s="1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6" x14ac:dyDescent="0.25">
      <c r="E36">
        <v>14</v>
      </c>
      <c r="I36" s="13"/>
      <c r="K36" s="10"/>
      <c r="T36">
        <f t="shared" si="4"/>
        <v>0</v>
      </c>
      <c r="U36" s="14"/>
      <c r="V36" s="14"/>
      <c r="W36" s="14"/>
      <c r="X36" s="14"/>
      <c r="Y36" s="1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56" x14ac:dyDescent="0.25">
      <c r="E37">
        <v>15</v>
      </c>
      <c r="I37" s="13"/>
      <c r="K37" s="10"/>
      <c r="T37">
        <f t="shared" si="4"/>
        <v>0</v>
      </c>
      <c r="U37" s="14"/>
      <c r="V37" s="14"/>
      <c r="W37" s="14"/>
      <c r="X37" s="14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6" x14ac:dyDescent="0.25">
      <c r="E38">
        <v>16</v>
      </c>
      <c r="F38">
        <v>80</v>
      </c>
      <c r="G38">
        <v>55</v>
      </c>
      <c r="H38">
        <v>16</v>
      </c>
      <c r="I38" s="13">
        <v>4</v>
      </c>
      <c r="J38">
        <v>0</v>
      </c>
      <c r="K38" s="10">
        <v>11</v>
      </c>
      <c r="L38">
        <v>2</v>
      </c>
      <c r="M38">
        <v>0</v>
      </c>
      <c r="N38">
        <v>11</v>
      </c>
      <c r="O38">
        <v>3</v>
      </c>
      <c r="P38">
        <v>0</v>
      </c>
      <c r="Q38">
        <v>0</v>
      </c>
      <c r="R38">
        <v>1</v>
      </c>
      <c r="S38">
        <v>7</v>
      </c>
      <c r="T38">
        <f t="shared" si="4"/>
        <v>11</v>
      </c>
      <c r="U38" s="14">
        <v>17</v>
      </c>
      <c r="V38" s="14">
        <v>5.4</v>
      </c>
      <c r="W38" s="14">
        <v>12</v>
      </c>
      <c r="X38" s="14">
        <v>4.2</v>
      </c>
      <c r="Y38" s="12">
        <v>3.55</v>
      </c>
      <c r="Z38">
        <v>20</v>
      </c>
      <c r="AA38">
        <v>20</v>
      </c>
      <c r="AB38" s="4">
        <v>10.199999999999999</v>
      </c>
      <c r="AC38" s="4">
        <v>3.5</v>
      </c>
      <c r="AD38" s="4">
        <f>100-(100*(AB38-AC38)/AB38)</f>
        <v>34.313725490196092</v>
      </c>
      <c r="AE38" s="4">
        <v>10.1</v>
      </c>
      <c r="AF38" s="4">
        <v>3.4</v>
      </c>
      <c r="AG38" s="4">
        <f>100-(100*(AE38-AF38)/AE38)</f>
        <v>33.663366336633672</v>
      </c>
      <c r="AH38" s="4">
        <v>10.3</v>
      </c>
      <c r="AI38" s="4">
        <v>3.8</v>
      </c>
      <c r="AJ38" s="4">
        <f>100-(100*(AH38-AI38)/AH38)</f>
        <v>36.89320388349514</v>
      </c>
      <c r="AK38" s="4">
        <v>10.1</v>
      </c>
      <c r="AL38" s="4">
        <v>4</v>
      </c>
      <c r="AM38" s="4">
        <f>100-(100*(AK38-AL38)/AK38)</f>
        <v>39.603960396039604</v>
      </c>
      <c r="AN38" s="4">
        <v>10</v>
      </c>
      <c r="AO38" s="4">
        <v>3.3</v>
      </c>
      <c r="AP38" s="4">
        <f>100-(100*(AN38-AO38)/AN38)</f>
        <v>33</v>
      </c>
      <c r="AQ38" s="4">
        <v>10</v>
      </c>
      <c r="AR38" s="4">
        <v>2.6</v>
      </c>
      <c r="AS38" s="4">
        <f>100-(100*(AQ38-AR38)/AQ38)</f>
        <v>26</v>
      </c>
    </row>
    <row r="39" spans="1:56" x14ac:dyDescent="0.25">
      <c r="E39">
        <v>17</v>
      </c>
      <c r="I39" s="13"/>
      <c r="K39" s="10"/>
      <c r="T39">
        <f t="shared" si="4"/>
        <v>0</v>
      </c>
      <c r="U39" s="14"/>
      <c r="V39" s="14"/>
      <c r="W39" s="14"/>
      <c r="X39" s="14"/>
      <c r="Y39" s="1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6" x14ac:dyDescent="0.25">
      <c r="E40">
        <v>18</v>
      </c>
      <c r="I40" s="13"/>
      <c r="K40" s="10"/>
      <c r="T40">
        <f t="shared" si="4"/>
        <v>0</v>
      </c>
      <c r="U40" s="14"/>
      <c r="V40" s="14"/>
      <c r="W40" s="14"/>
      <c r="X40" s="14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6" x14ac:dyDescent="0.25">
      <c r="E41">
        <v>19</v>
      </c>
      <c r="F41">
        <v>100</v>
      </c>
      <c r="G41">
        <v>80</v>
      </c>
      <c r="H41">
        <v>13</v>
      </c>
      <c r="I41" s="13">
        <v>3</v>
      </c>
      <c r="J41">
        <v>0</v>
      </c>
      <c r="K41" s="10">
        <v>4</v>
      </c>
      <c r="L41">
        <v>0</v>
      </c>
      <c r="M41">
        <v>0</v>
      </c>
      <c r="N41">
        <v>4</v>
      </c>
      <c r="O41">
        <v>1</v>
      </c>
      <c r="P41">
        <v>0</v>
      </c>
      <c r="Q41">
        <v>1</v>
      </c>
      <c r="R41">
        <v>0</v>
      </c>
      <c r="S41">
        <v>2</v>
      </c>
      <c r="T41">
        <f t="shared" si="4"/>
        <v>4</v>
      </c>
      <c r="U41" s="14">
        <v>14</v>
      </c>
      <c r="V41" s="14">
        <v>3.6</v>
      </c>
      <c r="W41" s="14">
        <v>10</v>
      </c>
      <c r="X41" s="14">
        <v>5.2</v>
      </c>
      <c r="Y41" s="12">
        <v>2.4500000000000002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6" x14ac:dyDescent="0.25">
      <c r="E42">
        <v>20</v>
      </c>
      <c r="I42" s="13"/>
      <c r="T42">
        <f t="shared" si="4"/>
        <v>0</v>
      </c>
      <c r="U42" s="14"/>
      <c r="V42" s="14"/>
      <c r="W42" s="14"/>
      <c r="X42" s="14"/>
      <c r="Y42" s="1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6" x14ac:dyDescent="0.25">
      <c r="A43" s="1">
        <v>42225</v>
      </c>
      <c r="B43" t="s">
        <v>35</v>
      </c>
      <c r="C43">
        <v>3</v>
      </c>
      <c r="D43">
        <v>8</v>
      </c>
      <c r="E43">
        <v>1</v>
      </c>
      <c r="F43">
        <v>53</v>
      </c>
      <c r="G43">
        <v>85</v>
      </c>
      <c r="H43">
        <v>12</v>
      </c>
      <c r="I43" s="13">
        <v>4.75</v>
      </c>
      <c r="J43">
        <v>0</v>
      </c>
      <c r="K43">
        <v>10</v>
      </c>
      <c r="L43">
        <v>3</v>
      </c>
      <c r="M43">
        <v>0</v>
      </c>
      <c r="N43">
        <v>10</v>
      </c>
      <c r="O43">
        <v>1</v>
      </c>
      <c r="P43">
        <v>6</v>
      </c>
      <c r="Q43">
        <v>0</v>
      </c>
      <c r="R43">
        <v>2</v>
      </c>
      <c r="S43">
        <v>1</v>
      </c>
      <c r="T43">
        <f t="shared" si="4"/>
        <v>10</v>
      </c>
      <c r="U43" s="14">
        <v>41</v>
      </c>
      <c r="V43" s="14">
        <v>5.3</v>
      </c>
      <c r="W43" s="14">
        <v>16</v>
      </c>
      <c r="X43" s="14">
        <v>6.9</v>
      </c>
      <c r="Y43" s="12">
        <v>4.5999999999999996</v>
      </c>
      <c r="Z43">
        <v>20</v>
      </c>
      <c r="AA43">
        <v>30</v>
      </c>
      <c r="AB43" s="4">
        <v>10.0328</v>
      </c>
      <c r="AC43" s="4">
        <v>3.5135999999999998</v>
      </c>
      <c r="AD43" s="4">
        <f>100-(100*(AB43-AC43)/AB43)</f>
        <v>35.021130691332431</v>
      </c>
      <c r="AE43" s="4">
        <v>10.0799</v>
      </c>
      <c r="AF43" s="4">
        <v>3.3068</v>
      </c>
      <c r="AG43" s="4">
        <f>100-(100*(AE43-AF43)/AE43)</f>
        <v>32.805881010724306</v>
      </c>
      <c r="AH43" s="4">
        <v>10.050700000000001</v>
      </c>
      <c r="AI43" s="4">
        <v>3.1139999999999999</v>
      </c>
      <c r="AJ43" s="4">
        <f>100-(100*(AH43-AI43)/AH43)</f>
        <v>30.982916612773238</v>
      </c>
      <c r="AK43" s="4">
        <v>10.0006</v>
      </c>
      <c r="AL43" s="4">
        <v>3.6564999999999999</v>
      </c>
      <c r="AM43" s="4">
        <f>100-(100*(AK43-AL43)/AK43)</f>
        <v>36.562806231626098</v>
      </c>
      <c r="AN43" s="4">
        <v>10.012499999999999</v>
      </c>
      <c r="AO43" s="4">
        <v>3.6764999999999999</v>
      </c>
      <c r="AP43" s="4">
        <f>100-(100*(AN43-AO43)/AN43)</f>
        <v>36.719101123595507</v>
      </c>
      <c r="AQ43" s="4">
        <v>10.024800000000001</v>
      </c>
      <c r="AR43" s="4">
        <v>3.7951000000000001</v>
      </c>
      <c r="AS43" s="4">
        <f>100-(100*(AQ43-AR43)/AQ43)</f>
        <v>37.857114356396131</v>
      </c>
      <c r="AT43" s="8">
        <v>3000.5</v>
      </c>
      <c r="AU43" s="8">
        <v>284.8</v>
      </c>
      <c r="AV43" s="4">
        <f t="shared" ref="AV43" si="9">AT43/(AT43-AU43)</f>
        <v>1.1048716721287331</v>
      </c>
      <c r="AW43" s="8">
        <v>3000</v>
      </c>
      <c r="AX43" s="8">
        <v>264.89999999999998</v>
      </c>
      <c r="AY43" s="4">
        <f t="shared" ref="AY43" si="10">AW43/(AW43-AX43)</f>
        <v>1.0968520346605244</v>
      </c>
      <c r="AZ43" s="8">
        <v>3000.5</v>
      </c>
      <c r="BA43" s="8">
        <v>254.8</v>
      </c>
      <c r="BB43" s="4">
        <f t="shared" ref="BB43" si="11">AZ43/(AZ43-BA43)</f>
        <v>1.0927996503623849</v>
      </c>
      <c r="BC43" s="4">
        <f t="shared" ref="BC43" si="12">(AV43+AY43+BB43)/3</f>
        <v>1.0981744523838808</v>
      </c>
    </row>
    <row r="44" spans="1:56" x14ac:dyDescent="0.25">
      <c r="E44">
        <v>2</v>
      </c>
      <c r="I44" s="13">
        <v>3.3</v>
      </c>
      <c r="J44">
        <v>0</v>
      </c>
      <c r="L44">
        <v>1</v>
      </c>
      <c r="T44">
        <f t="shared" si="4"/>
        <v>0</v>
      </c>
      <c r="U44" s="14"/>
      <c r="V44" s="14"/>
      <c r="W44" s="14"/>
      <c r="X44" s="14"/>
      <c r="Y44" s="12">
        <v>3.3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56" x14ac:dyDescent="0.25">
      <c r="E45">
        <v>3</v>
      </c>
      <c r="F45">
        <v>79</v>
      </c>
      <c r="G45">
        <v>80</v>
      </c>
      <c r="H45">
        <v>20</v>
      </c>
      <c r="I45" s="13">
        <v>3.7</v>
      </c>
      <c r="J45">
        <v>0</v>
      </c>
      <c r="K45">
        <v>10</v>
      </c>
      <c r="L45">
        <v>3</v>
      </c>
      <c r="M45">
        <v>0</v>
      </c>
      <c r="N45">
        <v>10</v>
      </c>
      <c r="O45">
        <v>2</v>
      </c>
      <c r="P45">
        <v>6</v>
      </c>
      <c r="Q45">
        <v>1</v>
      </c>
      <c r="R45">
        <v>0</v>
      </c>
      <c r="S45">
        <v>1</v>
      </c>
      <c r="T45">
        <f t="shared" si="4"/>
        <v>10</v>
      </c>
      <c r="U45" s="14">
        <v>30</v>
      </c>
      <c r="V45" s="14">
        <v>8.8000000000000007</v>
      </c>
      <c r="W45" s="14">
        <v>11</v>
      </c>
      <c r="X45" s="14">
        <v>6.5</v>
      </c>
      <c r="Y45" s="12">
        <v>3.4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6" x14ac:dyDescent="0.25">
      <c r="E46">
        <v>4</v>
      </c>
      <c r="I46" s="13"/>
      <c r="T46">
        <f t="shared" si="4"/>
        <v>0</v>
      </c>
      <c r="U46" s="14"/>
      <c r="V46" s="14"/>
      <c r="W46" s="14"/>
      <c r="X46" s="14"/>
      <c r="Y46" s="1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BD46" t="s">
        <v>24</v>
      </c>
    </row>
    <row r="47" spans="1:56" x14ac:dyDescent="0.25">
      <c r="E47">
        <v>5</v>
      </c>
      <c r="F47">
        <v>81</v>
      </c>
      <c r="G47">
        <v>52</v>
      </c>
      <c r="H47">
        <v>14</v>
      </c>
      <c r="I47" s="13">
        <v>2.0499999999999998</v>
      </c>
      <c r="J47">
        <v>1</v>
      </c>
      <c r="K47">
        <v>7</v>
      </c>
      <c r="L47">
        <v>4</v>
      </c>
      <c r="M47">
        <v>0</v>
      </c>
      <c r="N47">
        <v>7</v>
      </c>
      <c r="O47">
        <v>3</v>
      </c>
      <c r="P47">
        <v>0</v>
      </c>
      <c r="Q47">
        <v>1</v>
      </c>
      <c r="R47">
        <v>1</v>
      </c>
      <c r="S47">
        <v>2</v>
      </c>
      <c r="T47">
        <f t="shared" si="4"/>
        <v>7</v>
      </c>
      <c r="U47" s="14">
        <v>18</v>
      </c>
      <c r="V47" s="14">
        <v>8.1</v>
      </c>
      <c r="W47" s="14">
        <v>6.5</v>
      </c>
      <c r="X47" s="14">
        <v>4.3</v>
      </c>
      <c r="Y47" s="12">
        <v>1.9</v>
      </c>
      <c r="Z47">
        <v>10</v>
      </c>
      <c r="AA47">
        <v>20</v>
      </c>
      <c r="AB47" s="4">
        <v>10.0908</v>
      </c>
      <c r="AC47" s="4">
        <v>2.8187000000000002</v>
      </c>
      <c r="AD47" s="4">
        <f>100-(100*(AB47-AC47)/AB47)</f>
        <v>27.933365045387873</v>
      </c>
      <c r="AE47" s="4">
        <v>10.0251</v>
      </c>
      <c r="AF47" s="4">
        <v>2.7645</v>
      </c>
      <c r="AG47" s="4">
        <f>100-(100*(AE47-AF47)/AE47)</f>
        <v>27.575784780201687</v>
      </c>
      <c r="AH47" s="4">
        <v>10.066700000000001</v>
      </c>
      <c r="AI47" s="4">
        <v>2.6193</v>
      </c>
      <c r="AJ47" s="4">
        <f>100-(100*(AH47-AI47)/AH47)</f>
        <v>26.019450266720966</v>
      </c>
      <c r="AK47" s="4">
        <v>10.0214</v>
      </c>
      <c r="AL47" s="4">
        <v>3.7355</v>
      </c>
      <c r="AM47" s="4">
        <f>100-(100*(AK47-AL47)/AK47)</f>
        <v>37.27523100564791</v>
      </c>
      <c r="AN47" s="4">
        <v>10.087899999999999</v>
      </c>
      <c r="AO47" s="4">
        <v>4.0717999999999996</v>
      </c>
      <c r="AP47" s="4">
        <f>100-(100*(AN47-AO47)/AN47)</f>
        <v>40.363207406893402</v>
      </c>
      <c r="AQ47" s="4">
        <v>10.0564</v>
      </c>
      <c r="AR47" s="4">
        <v>4.0296000000000003</v>
      </c>
      <c r="AS47" s="4">
        <f>100-(100*(AQ47-AR47)/AQ47)</f>
        <v>40.070005170836488</v>
      </c>
    </row>
    <row r="48" spans="1:56" x14ac:dyDescent="0.25">
      <c r="E48">
        <v>6</v>
      </c>
      <c r="I48" s="13"/>
      <c r="T48">
        <f t="shared" si="4"/>
        <v>0</v>
      </c>
      <c r="U48" s="14"/>
      <c r="V48" s="14"/>
      <c r="W48" s="14"/>
      <c r="X48" s="14"/>
      <c r="Y48" s="1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BD48" t="s">
        <v>24</v>
      </c>
    </row>
    <row r="49" spans="1:56" x14ac:dyDescent="0.25">
      <c r="E49">
        <v>7</v>
      </c>
      <c r="F49">
        <v>34</v>
      </c>
      <c r="G49">
        <v>53</v>
      </c>
      <c r="H49">
        <v>14</v>
      </c>
      <c r="I49" s="13">
        <v>0.95</v>
      </c>
      <c r="J49">
        <v>0</v>
      </c>
      <c r="K49">
        <v>5</v>
      </c>
      <c r="L49">
        <v>0</v>
      </c>
      <c r="M49">
        <v>0</v>
      </c>
      <c r="N49">
        <v>5</v>
      </c>
      <c r="O49">
        <v>2</v>
      </c>
      <c r="P49">
        <v>2</v>
      </c>
      <c r="Q49">
        <v>0</v>
      </c>
      <c r="R49">
        <v>0</v>
      </c>
      <c r="S49">
        <v>1</v>
      </c>
      <c r="T49">
        <f t="shared" si="4"/>
        <v>5</v>
      </c>
      <c r="U49" s="14">
        <v>22</v>
      </c>
      <c r="V49" s="14">
        <v>6.7</v>
      </c>
      <c r="W49" s="14">
        <v>6.5</v>
      </c>
      <c r="X49" s="14">
        <v>6.1</v>
      </c>
      <c r="Y49" s="12">
        <v>0.85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56" x14ac:dyDescent="0.25">
      <c r="E50">
        <v>8</v>
      </c>
      <c r="F50">
        <v>73</v>
      </c>
      <c r="G50">
        <v>116</v>
      </c>
      <c r="H50">
        <v>15</v>
      </c>
      <c r="I50" s="13">
        <v>3</v>
      </c>
      <c r="J50">
        <v>1</v>
      </c>
      <c r="K50">
        <v>9</v>
      </c>
      <c r="L50">
        <v>0</v>
      </c>
      <c r="M50">
        <v>1</v>
      </c>
      <c r="N50">
        <v>9</v>
      </c>
      <c r="O50">
        <v>1</v>
      </c>
      <c r="P50">
        <v>3</v>
      </c>
      <c r="Q50">
        <v>0</v>
      </c>
      <c r="R50">
        <v>2</v>
      </c>
      <c r="S50">
        <v>3</v>
      </c>
      <c r="T50">
        <f t="shared" si="4"/>
        <v>9</v>
      </c>
      <c r="U50" s="14">
        <v>34</v>
      </c>
      <c r="V50" s="14">
        <v>7.2</v>
      </c>
      <c r="W50" s="14">
        <v>11</v>
      </c>
      <c r="X50" s="14">
        <v>4.2</v>
      </c>
      <c r="Y50" s="12">
        <v>2.9</v>
      </c>
      <c r="Z50">
        <v>50</v>
      </c>
      <c r="AA50">
        <v>50</v>
      </c>
      <c r="AB50" s="4">
        <v>10.060600000000001</v>
      </c>
      <c r="AC50" s="4">
        <v>4.3021000000000003</v>
      </c>
      <c r="AD50" s="4">
        <f>100-(100*(AB50-AC50)/AB50)</f>
        <v>42.761863109556096</v>
      </c>
      <c r="AE50" s="4">
        <v>10.0968</v>
      </c>
      <c r="AF50" s="4">
        <v>4.226</v>
      </c>
      <c r="AG50" s="4">
        <f>100-(100*(AE50-AF50)/AE50)</f>
        <v>41.854845099437441</v>
      </c>
      <c r="AH50" s="4">
        <v>10.032400000000001</v>
      </c>
      <c r="AI50" s="4">
        <v>3.8195999999999999</v>
      </c>
      <c r="AJ50" s="4">
        <f>100-(100*(AH50-AI50)/AH50)</f>
        <v>38.072644631394269</v>
      </c>
      <c r="AK50" s="4">
        <v>10.0944</v>
      </c>
      <c r="AL50" s="4">
        <v>3.5360999999999998</v>
      </c>
      <c r="AM50" s="4">
        <f>100-(100*(AK50-AL50)/AK50)</f>
        <v>35.030313837375175</v>
      </c>
      <c r="AN50" s="4">
        <v>10.047700000000001</v>
      </c>
      <c r="AO50" s="4">
        <v>3.3746</v>
      </c>
      <c r="AP50" s="4">
        <f>100-(100*(AN50-AO50)/AN50)</f>
        <v>33.585795754252217</v>
      </c>
      <c r="AQ50" s="4">
        <v>10.058199999999999</v>
      </c>
      <c r="AR50" s="4">
        <v>3.3902999999999999</v>
      </c>
      <c r="AS50" s="4">
        <f>100-(100*(AQ50-AR50)/AQ50)</f>
        <v>33.706826271102187</v>
      </c>
      <c r="BD50" t="s">
        <v>22</v>
      </c>
    </row>
    <row r="51" spans="1:56" x14ac:dyDescent="0.25">
      <c r="E51">
        <v>9</v>
      </c>
      <c r="I51" s="13">
        <v>5.0999999999999996</v>
      </c>
      <c r="J51">
        <v>0</v>
      </c>
      <c r="L51">
        <v>0</v>
      </c>
      <c r="T51">
        <f t="shared" si="4"/>
        <v>0</v>
      </c>
      <c r="U51" s="14"/>
      <c r="V51" s="14"/>
      <c r="W51" s="14"/>
      <c r="X51" s="14"/>
      <c r="Y51" s="12">
        <v>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6" x14ac:dyDescent="0.25">
      <c r="E52">
        <v>10</v>
      </c>
      <c r="I52" s="13">
        <v>1.78</v>
      </c>
      <c r="J52">
        <v>0</v>
      </c>
      <c r="L52">
        <v>0</v>
      </c>
      <c r="T52">
        <f t="shared" si="4"/>
        <v>0</v>
      </c>
      <c r="U52" s="14"/>
      <c r="V52" s="14"/>
      <c r="W52" s="14"/>
      <c r="X52" s="14"/>
      <c r="Y52" s="12">
        <v>1.75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6" x14ac:dyDescent="0.25">
      <c r="E53">
        <v>11</v>
      </c>
      <c r="F53">
        <v>90</v>
      </c>
      <c r="G53">
        <v>87</v>
      </c>
      <c r="H53">
        <v>18</v>
      </c>
      <c r="I53" s="13">
        <v>4.0999999999999996</v>
      </c>
      <c r="J53">
        <v>0</v>
      </c>
      <c r="K53">
        <v>15</v>
      </c>
      <c r="L53">
        <v>1</v>
      </c>
      <c r="M53">
        <v>0</v>
      </c>
      <c r="N53">
        <v>15</v>
      </c>
      <c r="O53">
        <v>0</v>
      </c>
      <c r="P53">
        <v>9</v>
      </c>
      <c r="Q53">
        <v>2</v>
      </c>
      <c r="R53">
        <v>1</v>
      </c>
      <c r="S53">
        <v>3</v>
      </c>
      <c r="T53">
        <f t="shared" si="4"/>
        <v>15</v>
      </c>
      <c r="U53" s="14">
        <v>32</v>
      </c>
      <c r="V53" s="14">
        <v>5.5</v>
      </c>
      <c r="W53" s="14">
        <v>6</v>
      </c>
      <c r="X53" s="14">
        <v>4.3</v>
      </c>
      <c r="Y53" s="12">
        <v>3.9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56" x14ac:dyDescent="0.25">
      <c r="E54">
        <v>12</v>
      </c>
      <c r="F54">
        <v>75</v>
      </c>
      <c r="G54">
        <v>80</v>
      </c>
      <c r="H54">
        <v>15</v>
      </c>
      <c r="I54" s="13">
        <v>8.0500000000000007</v>
      </c>
      <c r="J54">
        <v>0</v>
      </c>
      <c r="K54">
        <v>14</v>
      </c>
      <c r="L54">
        <v>2</v>
      </c>
      <c r="M54">
        <v>0</v>
      </c>
      <c r="N54">
        <v>14</v>
      </c>
      <c r="O54">
        <v>2</v>
      </c>
      <c r="P54">
        <v>5</v>
      </c>
      <c r="Q54">
        <v>4</v>
      </c>
      <c r="R54">
        <v>0</v>
      </c>
      <c r="S54">
        <v>3</v>
      </c>
      <c r="T54">
        <f t="shared" si="4"/>
        <v>14</v>
      </c>
      <c r="U54" s="14">
        <v>40</v>
      </c>
      <c r="V54" s="14">
        <v>8.9</v>
      </c>
      <c r="W54" s="14">
        <v>9</v>
      </c>
      <c r="X54" s="14">
        <v>5.2</v>
      </c>
      <c r="Y54" s="12">
        <v>7.2</v>
      </c>
      <c r="Z54">
        <v>50</v>
      </c>
      <c r="AA54">
        <v>50</v>
      </c>
      <c r="AB54" s="4">
        <v>10.064399999999999</v>
      </c>
      <c r="AC54" s="4">
        <v>3.5411999999999999</v>
      </c>
      <c r="AD54" s="4">
        <f>100-(100*(AB54-AC54)/AB54)</f>
        <v>35.185405985453684</v>
      </c>
      <c r="AE54" s="4">
        <v>10.039999999999999</v>
      </c>
      <c r="AF54" s="4">
        <v>3.8153999999999999</v>
      </c>
      <c r="AG54" s="4">
        <f>100-(100*(AE54-AF54)/AE54)</f>
        <v>38.001992031872511</v>
      </c>
      <c r="AH54" s="4">
        <v>10.0306</v>
      </c>
      <c r="AI54" s="4">
        <v>3.8368000000000002</v>
      </c>
      <c r="AJ54" s="4">
        <f>100-(100*(AH54-AI54)/AH54)</f>
        <v>38.250952086614959</v>
      </c>
      <c r="AK54" s="4">
        <v>10.053599999999999</v>
      </c>
      <c r="AL54" s="4">
        <v>3.5819000000000001</v>
      </c>
      <c r="AM54" s="4">
        <f>100-(100*(AK54-AL54)/AK54)</f>
        <v>35.628033739158113</v>
      </c>
      <c r="AN54" s="4">
        <v>10.018000000000001</v>
      </c>
      <c r="AO54" s="4">
        <v>3.4782000000000002</v>
      </c>
      <c r="AP54" s="4">
        <f>100-(100*(AN54-AO54)/AN54)</f>
        <v>34.719504891195854</v>
      </c>
      <c r="AQ54" s="4">
        <v>10.0069</v>
      </c>
      <c r="AR54" s="4">
        <v>3.8024</v>
      </c>
      <c r="AS54" s="4">
        <f>100-(100*(AQ54-AR54)/AQ54)</f>
        <v>37.997781530743794</v>
      </c>
    </row>
    <row r="55" spans="1:56" x14ac:dyDescent="0.25">
      <c r="E55">
        <v>13</v>
      </c>
      <c r="F55">
        <v>35</v>
      </c>
      <c r="G55">
        <v>70</v>
      </c>
      <c r="H55">
        <v>13</v>
      </c>
      <c r="I55" s="13">
        <v>1.4</v>
      </c>
      <c r="J55">
        <v>0</v>
      </c>
      <c r="K55">
        <v>6</v>
      </c>
      <c r="L55">
        <v>0</v>
      </c>
      <c r="M55">
        <v>0</v>
      </c>
      <c r="N55">
        <v>6</v>
      </c>
      <c r="O55">
        <v>1</v>
      </c>
      <c r="P55">
        <v>4</v>
      </c>
      <c r="Q55">
        <v>1</v>
      </c>
      <c r="R55">
        <v>0</v>
      </c>
      <c r="S55">
        <v>0</v>
      </c>
      <c r="T55">
        <f t="shared" si="4"/>
        <v>6</v>
      </c>
      <c r="U55" s="14">
        <v>24</v>
      </c>
      <c r="V55" s="14">
        <v>6.1</v>
      </c>
      <c r="W55" s="14">
        <v>9</v>
      </c>
      <c r="X55" s="14">
        <v>6.1</v>
      </c>
      <c r="Y55" s="12">
        <v>1.3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6" x14ac:dyDescent="0.25">
      <c r="E56">
        <v>14</v>
      </c>
      <c r="I56" s="13">
        <v>4.05</v>
      </c>
      <c r="J56">
        <v>0</v>
      </c>
      <c r="L56">
        <v>1</v>
      </c>
      <c r="T56">
        <f t="shared" si="4"/>
        <v>0</v>
      </c>
      <c r="U56" s="14"/>
      <c r="V56" s="14"/>
      <c r="W56" s="14"/>
      <c r="X56" s="14"/>
      <c r="Y56" s="12">
        <v>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56" x14ac:dyDescent="0.25">
      <c r="E57">
        <v>15</v>
      </c>
      <c r="I57" s="13">
        <v>0.28000000000000003</v>
      </c>
      <c r="J57">
        <v>0</v>
      </c>
      <c r="L57">
        <v>0</v>
      </c>
      <c r="T57">
        <f t="shared" si="4"/>
        <v>0</v>
      </c>
      <c r="U57" s="14"/>
      <c r="V57" s="14"/>
      <c r="W57" s="14"/>
      <c r="X57" s="14"/>
      <c r="Y57" s="12">
        <v>0.28000000000000003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6" x14ac:dyDescent="0.25">
      <c r="E58">
        <v>16</v>
      </c>
      <c r="F58">
        <v>50</v>
      </c>
      <c r="G58">
        <v>60</v>
      </c>
      <c r="H58">
        <v>10</v>
      </c>
      <c r="I58" s="13">
        <v>0.75</v>
      </c>
      <c r="J58">
        <v>1</v>
      </c>
      <c r="K58">
        <v>9</v>
      </c>
      <c r="L58">
        <v>3</v>
      </c>
      <c r="M58">
        <v>0</v>
      </c>
      <c r="N58">
        <v>8</v>
      </c>
      <c r="O58">
        <v>2</v>
      </c>
      <c r="P58">
        <v>4</v>
      </c>
      <c r="Q58">
        <v>0</v>
      </c>
      <c r="R58">
        <v>0</v>
      </c>
      <c r="S58">
        <v>2</v>
      </c>
      <c r="T58">
        <f t="shared" si="4"/>
        <v>8</v>
      </c>
      <c r="U58" s="14">
        <v>16</v>
      </c>
      <c r="V58" s="14">
        <v>4.8</v>
      </c>
      <c r="W58" s="14">
        <v>7</v>
      </c>
      <c r="X58" s="14">
        <v>2.4</v>
      </c>
      <c r="Y58" s="12">
        <v>0.7</v>
      </c>
      <c r="Z58">
        <v>50</v>
      </c>
      <c r="AA58">
        <v>50</v>
      </c>
      <c r="AB58" s="4">
        <v>10.0359</v>
      </c>
      <c r="AC58" s="4">
        <v>4.0696000000000003</v>
      </c>
      <c r="AD58" s="4">
        <f>100-(100*(AB58-AC58)/AB58)</f>
        <v>40.550423977919266</v>
      </c>
      <c r="AE58" s="4">
        <v>10.008100000000001</v>
      </c>
      <c r="AF58" s="4">
        <v>3.5880999999999998</v>
      </c>
      <c r="AG58" s="4">
        <f>100-(100*(AE58-AF58)/AE58)</f>
        <v>35.851959912470889</v>
      </c>
      <c r="AH58" s="4">
        <v>10.0947</v>
      </c>
      <c r="AI58" s="4">
        <v>3.3126000000000002</v>
      </c>
      <c r="AJ58" s="4">
        <f>100-(100*(AH58-AI58)/AH58)</f>
        <v>32.815239680228231</v>
      </c>
      <c r="AK58" s="4">
        <v>4.9588000000000001</v>
      </c>
      <c r="AL58" s="4">
        <v>1.7273000000000001</v>
      </c>
      <c r="AM58" s="4">
        <f>100-(100*(AK58-AL58)/AK58)</f>
        <v>34.833024118738408</v>
      </c>
      <c r="AN58" s="4">
        <v>5.4634</v>
      </c>
      <c r="AO58" s="4">
        <v>1.5406</v>
      </c>
      <c r="AP58" s="4">
        <f>100-(100*(AN58-AO58)/AN58)</f>
        <v>28.198557674708056</v>
      </c>
      <c r="AQ58" s="4">
        <v>4.1090999999999998</v>
      </c>
      <c r="AR58" s="4">
        <v>1.0728</v>
      </c>
      <c r="AS58" s="4">
        <f>100-(100*(AQ58-AR58)/AQ58)</f>
        <v>26.107906840914069</v>
      </c>
    </row>
    <row r="59" spans="1:56" x14ac:dyDescent="0.25">
      <c r="E59">
        <v>17</v>
      </c>
      <c r="I59" s="13">
        <v>0.2</v>
      </c>
      <c r="J59">
        <v>0</v>
      </c>
      <c r="L59">
        <v>0</v>
      </c>
      <c r="T59">
        <f t="shared" si="4"/>
        <v>0</v>
      </c>
      <c r="U59" s="14"/>
      <c r="V59" s="14"/>
      <c r="W59" s="14"/>
      <c r="X59" s="14"/>
      <c r="Y59" s="12">
        <v>0.2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56" x14ac:dyDescent="0.25">
      <c r="E60">
        <v>18</v>
      </c>
      <c r="I60" s="13">
        <v>2.4</v>
      </c>
      <c r="J60">
        <v>0</v>
      </c>
      <c r="L60">
        <v>0</v>
      </c>
      <c r="T60">
        <f t="shared" si="4"/>
        <v>0</v>
      </c>
      <c r="U60" s="14"/>
      <c r="V60" s="14"/>
      <c r="W60" s="14"/>
      <c r="X60" s="14"/>
      <c r="Y60" s="12">
        <v>2.4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6" x14ac:dyDescent="0.25">
      <c r="E61">
        <v>19</v>
      </c>
      <c r="I61" s="13">
        <v>1.5</v>
      </c>
      <c r="J61">
        <v>0</v>
      </c>
      <c r="L61">
        <v>1</v>
      </c>
      <c r="T61">
        <f t="shared" si="4"/>
        <v>0</v>
      </c>
      <c r="U61" s="14"/>
      <c r="V61" s="14"/>
      <c r="W61" s="14"/>
      <c r="X61" s="14"/>
      <c r="Y61" s="12">
        <v>1.4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6" x14ac:dyDescent="0.25">
      <c r="E62">
        <v>20</v>
      </c>
      <c r="F62">
        <v>30</v>
      </c>
      <c r="G62">
        <v>50</v>
      </c>
      <c r="H62">
        <v>10</v>
      </c>
      <c r="I62" s="13">
        <v>0.25</v>
      </c>
      <c r="J62">
        <v>0</v>
      </c>
      <c r="K62">
        <v>2</v>
      </c>
      <c r="L62">
        <v>2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f t="shared" si="4"/>
        <v>1</v>
      </c>
      <c r="U62" s="14">
        <v>34</v>
      </c>
      <c r="V62" s="14">
        <v>3.9</v>
      </c>
      <c r="W62" s="14">
        <v>0</v>
      </c>
      <c r="X62" s="14">
        <v>0</v>
      </c>
      <c r="Y62" s="12">
        <v>0.25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6" x14ac:dyDescent="0.25">
      <c r="A63" s="1">
        <v>42949</v>
      </c>
      <c r="B63" t="s">
        <v>41</v>
      </c>
      <c r="C63">
        <v>3</v>
      </c>
      <c r="D63">
        <v>8</v>
      </c>
      <c r="E63">
        <v>1</v>
      </c>
      <c r="F63">
        <v>100</v>
      </c>
      <c r="G63">
        <v>60</v>
      </c>
      <c r="H63">
        <v>20</v>
      </c>
      <c r="I63" s="13">
        <v>2</v>
      </c>
      <c r="J63">
        <v>1</v>
      </c>
      <c r="K63">
        <v>10</v>
      </c>
      <c r="L63">
        <v>5</v>
      </c>
      <c r="M63">
        <v>0</v>
      </c>
      <c r="N63">
        <v>6</v>
      </c>
      <c r="O63">
        <v>0</v>
      </c>
      <c r="P63">
        <v>1</v>
      </c>
      <c r="Q63">
        <v>0</v>
      </c>
      <c r="R63">
        <v>2</v>
      </c>
      <c r="S63">
        <v>3</v>
      </c>
      <c r="T63">
        <f t="shared" si="4"/>
        <v>6</v>
      </c>
      <c r="U63" s="14">
        <v>27</v>
      </c>
      <c r="V63" s="14">
        <v>4.3</v>
      </c>
      <c r="W63" s="14">
        <v>9</v>
      </c>
      <c r="X63" s="14">
        <v>4</v>
      </c>
      <c r="Y63" s="12">
        <v>1.2</v>
      </c>
      <c r="Z63">
        <v>30</v>
      </c>
      <c r="AA63">
        <v>30</v>
      </c>
      <c r="AB63" s="4">
        <v>10.3</v>
      </c>
      <c r="AC63" s="4">
        <v>3.8</v>
      </c>
      <c r="AD63" s="4">
        <f>100-(100*(AB63-AC63)/AB63)</f>
        <v>36.89320388349514</v>
      </c>
      <c r="AE63" s="4">
        <v>10.3</v>
      </c>
      <c r="AF63" s="4">
        <v>4.3</v>
      </c>
      <c r="AG63" s="4">
        <f>100-(100*(AE63-AF63)/AE63)</f>
        <v>41.747572815533971</v>
      </c>
      <c r="AH63" s="4">
        <v>10.1</v>
      </c>
      <c r="AI63" s="4">
        <v>3.6</v>
      </c>
      <c r="AJ63" s="4">
        <f>100-(100*(AH63-AI63)/AH63)</f>
        <v>35.643564356435647</v>
      </c>
      <c r="AK63" s="4">
        <v>10</v>
      </c>
      <c r="AL63" s="4">
        <v>4.2</v>
      </c>
      <c r="AM63" s="4">
        <f>100-(100*(AK63-AL63)/AK63)</f>
        <v>42</v>
      </c>
      <c r="AN63" s="4">
        <v>10.199999999999999</v>
      </c>
      <c r="AO63" s="4">
        <v>4.0999999999999996</v>
      </c>
      <c r="AP63" s="4">
        <f>100-(100*(AN63-AO63)/AN63)</f>
        <v>40.196078431372548</v>
      </c>
      <c r="AQ63" s="4">
        <v>10.1</v>
      </c>
      <c r="AR63" s="4">
        <v>4.0999999999999996</v>
      </c>
      <c r="AS63" s="4">
        <f>100-(100*(AQ63-AR63)/AQ63)</f>
        <v>40.594059405940591</v>
      </c>
      <c r="AT63">
        <v>3000.2</v>
      </c>
      <c r="AU63">
        <v>246.8</v>
      </c>
      <c r="AV63" s="4">
        <f t="shared" ref="AV63" si="13">AT63/(AT63-AU63)</f>
        <v>1.0896346335439822</v>
      </c>
      <c r="AW63">
        <v>3000.1</v>
      </c>
      <c r="AX63">
        <v>269.5</v>
      </c>
      <c r="AY63" s="4">
        <f t="shared" ref="AY63" si="14">AW63/(AW63-AX63)</f>
        <v>1.0986962572328427</v>
      </c>
      <c r="BC63">
        <v>1.0630381630700501</v>
      </c>
    </row>
    <row r="64" spans="1:56" x14ac:dyDescent="0.25">
      <c r="A64" s="1"/>
      <c r="E64">
        <v>2</v>
      </c>
      <c r="I64" s="13"/>
      <c r="T64">
        <f t="shared" si="4"/>
        <v>0</v>
      </c>
      <c r="U64" s="14"/>
      <c r="V64" s="14"/>
      <c r="W64" s="14"/>
      <c r="X64" s="14"/>
      <c r="Y64" s="1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5:45" x14ac:dyDescent="0.25">
      <c r="E65">
        <v>3</v>
      </c>
      <c r="F65">
        <v>60</v>
      </c>
      <c r="G65">
        <v>45</v>
      </c>
      <c r="H65">
        <v>15</v>
      </c>
      <c r="I65" s="13">
        <v>1</v>
      </c>
      <c r="J65">
        <v>0</v>
      </c>
      <c r="K65" s="11">
        <v>4</v>
      </c>
      <c r="L65">
        <v>1</v>
      </c>
      <c r="M65">
        <v>0</v>
      </c>
      <c r="N65">
        <v>4</v>
      </c>
      <c r="O65">
        <v>1</v>
      </c>
      <c r="P65">
        <v>1</v>
      </c>
      <c r="Q65">
        <v>0</v>
      </c>
      <c r="R65">
        <v>1</v>
      </c>
      <c r="S65">
        <v>1</v>
      </c>
      <c r="T65">
        <f t="shared" ref="T65:T125" si="15">SUM(O65:S65)</f>
        <v>4</v>
      </c>
      <c r="U65" s="14">
        <v>15</v>
      </c>
      <c r="V65" s="14">
        <v>5.3</v>
      </c>
      <c r="W65" s="14">
        <v>12</v>
      </c>
      <c r="X65" s="14">
        <v>6.3</v>
      </c>
      <c r="Y65" s="12">
        <v>0.8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5:45" x14ac:dyDescent="0.25">
      <c r="E66">
        <v>4</v>
      </c>
      <c r="I66" s="13"/>
      <c r="T66">
        <f t="shared" si="15"/>
        <v>0</v>
      </c>
      <c r="U66" s="14"/>
      <c r="V66" s="14"/>
      <c r="W66" s="14"/>
      <c r="X66" s="14"/>
      <c r="Y66" s="1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5:45" x14ac:dyDescent="0.25">
      <c r="E67">
        <v>5</v>
      </c>
      <c r="F67">
        <v>50</v>
      </c>
      <c r="G67">
        <v>60</v>
      </c>
      <c r="H67">
        <v>10</v>
      </c>
      <c r="I67" s="13">
        <v>1.5</v>
      </c>
      <c r="J67">
        <v>0</v>
      </c>
      <c r="K67" s="11">
        <v>5</v>
      </c>
      <c r="L67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1</v>
      </c>
      <c r="S67">
        <v>2</v>
      </c>
      <c r="T67">
        <f t="shared" si="15"/>
        <v>3</v>
      </c>
      <c r="U67" s="14">
        <v>26</v>
      </c>
      <c r="V67" s="14">
        <v>6.6</v>
      </c>
      <c r="W67" s="14">
        <v>0</v>
      </c>
      <c r="X67" s="14">
        <v>0</v>
      </c>
      <c r="Y67" s="12">
        <v>0.75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5:45" x14ac:dyDescent="0.25">
      <c r="E68">
        <v>6</v>
      </c>
      <c r="I68" s="13"/>
      <c r="T68">
        <f t="shared" si="15"/>
        <v>0</v>
      </c>
      <c r="U68" s="14"/>
      <c r="V68" s="14"/>
      <c r="W68" s="14"/>
      <c r="X68" s="14"/>
      <c r="Y68" s="1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5:45" x14ac:dyDescent="0.25">
      <c r="E69">
        <v>7</v>
      </c>
      <c r="F69">
        <v>90</v>
      </c>
      <c r="G69">
        <v>80</v>
      </c>
      <c r="H69">
        <v>20</v>
      </c>
      <c r="I69" s="13">
        <v>1</v>
      </c>
      <c r="J69">
        <v>0</v>
      </c>
      <c r="K69">
        <v>7</v>
      </c>
      <c r="L69">
        <v>0</v>
      </c>
      <c r="M69">
        <v>0</v>
      </c>
      <c r="N69">
        <v>4</v>
      </c>
      <c r="O69">
        <v>1</v>
      </c>
      <c r="P69">
        <v>1</v>
      </c>
      <c r="Q69">
        <v>0</v>
      </c>
      <c r="R69">
        <v>2</v>
      </c>
      <c r="S69">
        <v>0</v>
      </c>
      <c r="T69">
        <f t="shared" si="15"/>
        <v>4</v>
      </c>
      <c r="U69" s="14">
        <v>15</v>
      </c>
      <c r="V69" s="14">
        <v>4.5</v>
      </c>
      <c r="W69" s="14">
        <v>7</v>
      </c>
      <c r="X69" s="14">
        <v>4.0999999999999996</v>
      </c>
      <c r="Y69" s="12">
        <v>0.4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5:45" x14ac:dyDescent="0.25">
      <c r="E70">
        <v>8</v>
      </c>
      <c r="I70" s="13"/>
      <c r="T70">
        <f t="shared" si="15"/>
        <v>0</v>
      </c>
      <c r="U70" s="14"/>
      <c r="V70" s="14"/>
      <c r="W70" s="14"/>
      <c r="X70" s="14"/>
      <c r="Y70" s="1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5:45" x14ac:dyDescent="0.25">
      <c r="E71">
        <v>9</v>
      </c>
      <c r="F71">
        <v>50</v>
      </c>
      <c r="G71">
        <v>30</v>
      </c>
      <c r="H71">
        <v>18</v>
      </c>
      <c r="I71" s="13">
        <v>2</v>
      </c>
      <c r="J71">
        <v>3</v>
      </c>
      <c r="K71">
        <v>7</v>
      </c>
      <c r="L71">
        <v>1</v>
      </c>
      <c r="M71">
        <v>0</v>
      </c>
      <c r="N71">
        <v>6</v>
      </c>
      <c r="O71">
        <v>3</v>
      </c>
      <c r="P71">
        <v>1</v>
      </c>
      <c r="Q71">
        <v>0</v>
      </c>
      <c r="R71">
        <v>1</v>
      </c>
      <c r="S71">
        <v>1</v>
      </c>
      <c r="T71">
        <f t="shared" si="15"/>
        <v>6</v>
      </c>
      <c r="U71" s="14">
        <v>14</v>
      </c>
      <c r="V71" s="14">
        <v>5.6</v>
      </c>
      <c r="W71" s="14">
        <v>11</v>
      </c>
      <c r="X71" s="14">
        <v>5.7</v>
      </c>
      <c r="Y71" s="12">
        <v>1.55</v>
      </c>
      <c r="Z71">
        <v>20</v>
      </c>
      <c r="AA71">
        <v>20</v>
      </c>
      <c r="AB71" s="4">
        <v>10.199999999999999</v>
      </c>
      <c r="AC71" s="4">
        <v>3.5</v>
      </c>
      <c r="AD71" s="4">
        <f>100-(100*(AB71-AC71)/AB71)</f>
        <v>34.313725490196092</v>
      </c>
      <c r="AE71" s="4">
        <v>10.1</v>
      </c>
      <c r="AF71" s="4">
        <v>3.6</v>
      </c>
      <c r="AG71" s="4">
        <f>100-(100*(AE71-AF71)/AE71)</f>
        <v>35.643564356435647</v>
      </c>
      <c r="AH71" s="4">
        <v>10</v>
      </c>
      <c r="AI71" s="4">
        <v>3.7</v>
      </c>
      <c r="AJ71" s="4">
        <f>100-(100*(AH71-AI71)/AH71)</f>
        <v>37</v>
      </c>
      <c r="AK71" s="4">
        <v>10.1</v>
      </c>
      <c r="AL71" s="4">
        <v>4.0999999999999996</v>
      </c>
      <c r="AM71" s="4">
        <f>100-(100*(AK71-AL71)/AK71)</f>
        <v>40.594059405940591</v>
      </c>
      <c r="AN71" s="4">
        <v>10</v>
      </c>
      <c r="AO71" s="4">
        <v>3.8</v>
      </c>
      <c r="AP71" s="4">
        <f>100-(100*(AN71-AO71)/AN71)</f>
        <v>38</v>
      </c>
      <c r="AQ71" s="4">
        <v>10.1</v>
      </c>
      <c r="AR71" s="4">
        <v>3.6</v>
      </c>
      <c r="AS71" s="4">
        <f>100-(100*(AQ71-AR71)/AQ71)</f>
        <v>35.643564356435647</v>
      </c>
    </row>
    <row r="72" spans="5:45" x14ac:dyDescent="0.25">
      <c r="E72">
        <v>10</v>
      </c>
      <c r="I72" s="13"/>
      <c r="T72">
        <f t="shared" si="15"/>
        <v>0</v>
      </c>
      <c r="U72" s="14"/>
      <c r="V72" s="14"/>
      <c r="W72" s="14"/>
      <c r="X72" s="14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11</v>
      </c>
      <c r="F73">
        <v>70</v>
      </c>
      <c r="G73">
        <v>60</v>
      </c>
      <c r="H73">
        <v>20</v>
      </c>
      <c r="I73" s="13">
        <v>2</v>
      </c>
      <c r="J73">
        <v>3</v>
      </c>
      <c r="K73">
        <v>13</v>
      </c>
      <c r="L73">
        <v>0</v>
      </c>
      <c r="M73">
        <v>0</v>
      </c>
      <c r="N73">
        <v>11</v>
      </c>
      <c r="O73">
        <v>1</v>
      </c>
      <c r="P73">
        <v>4</v>
      </c>
      <c r="Q73">
        <v>0</v>
      </c>
      <c r="R73">
        <v>5</v>
      </c>
      <c r="S73">
        <v>1</v>
      </c>
      <c r="T73">
        <f t="shared" si="15"/>
        <v>11</v>
      </c>
      <c r="U73" s="14">
        <v>22</v>
      </c>
      <c r="V73" s="14">
        <v>4.2</v>
      </c>
      <c r="W73" s="14">
        <v>12</v>
      </c>
      <c r="X73" s="14">
        <v>3.8</v>
      </c>
      <c r="Y73" s="12">
        <v>1.7</v>
      </c>
      <c r="Z73">
        <v>20</v>
      </c>
      <c r="AA73">
        <v>20</v>
      </c>
      <c r="AB73" s="4">
        <v>10.199999999999999</v>
      </c>
      <c r="AC73" s="4">
        <v>3.7</v>
      </c>
      <c r="AD73" s="4">
        <f>100-(100*(AB73-AC73)/AB73)</f>
        <v>36.274509803921575</v>
      </c>
      <c r="AE73" s="4">
        <v>10</v>
      </c>
      <c r="AF73" s="4">
        <v>3.7</v>
      </c>
      <c r="AG73" s="4">
        <f>100-(100*(AE73-AF73)/AE73)</f>
        <v>37</v>
      </c>
      <c r="AH73" s="4">
        <v>10.199999999999999</v>
      </c>
      <c r="AI73" s="4">
        <v>3.7</v>
      </c>
      <c r="AJ73" s="4">
        <f>100-(100*(AH73-AI73)/AH73)</f>
        <v>36.274509803921575</v>
      </c>
      <c r="AK73" s="4">
        <v>10.1</v>
      </c>
      <c r="AL73" s="4">
        <v>4.0999999999999996</v>
      </c>
      <c r="AM73" s="4">
        <f>100-(100*(AK73-AL73)/AK73)</f>
        <v>40.594059405940591</v>
      </c>
      <c r="AN73" s="4">
        <v>10</v>
      </c>
      <c r="AO73" s="4">
        <v>3.8</v>
      </c>
      <c r="AP73" s="4">
        <f>100-(100*(AN73-AO73)/AN73)</f>
        <v>38</v>
      </c>
      <c r="AQ73" s="4">
        <v>10.1</v>
      </c>
      <c r="AR73" s="4">
        <v>3.6</v>
      </c>
      <c r="AS73" s="4">
        <f>100-(100*(AQ73-AR73)/AQ73)</f>
        <v>35.643564356435647</v>
      </c>
    </row>
    <row r="74" spans="5:45" x14ac:dyDescent="0.25">
      <c r="E74">
        <v>12</v>
      </c>
      <c r="F74">
        <v>60</v>
      </c>
      <c r="G74">
        <v>100</v>
      </c>
      <c r="H74">
        <v>20</v>
      </c>
      <c r="I74" s="13">
        <v>1.5</v>
      </c>
      <c r="J74">
        <v>1</v>
      </c>
      <c r="K74">
        <v>7</v>
      </c>
      <c r="L74">
        <v>1</v>
      </c>
      <c r="M74">
        <v>0</v>
      </c>
      <c r="N74">
        <v>7</v>
      </c>
      <c r="O74">
        <v>0</v>
      </c>
      <c r="P74">
        <v>1</v>
      </c>
      <c r="Q74">
        <v>0</v>
      </c>
      <c r="R74">
        <v>4</v>
      </c>
      <c r="S74">
        <v>2</v>
      </c>
      <c r="T74">
        <f t="shared" si="15"/>
        <v>7</v>
      </c>
      <c r="U74" s="14">
        <v>16</v>
      </c>
      <c r="V74" s="14">
        <v>3.7</v>
      </c>
      <c r="W74" s="14">
        <v>15</v>
      </c>
      <c r="X74" s="14">
        <v>4.0999999999999996</v>
      </c>
      <c r="Y74" s="12">
        <v>0.9</v>
      </c>
      <c r="Z74">
        <v>30</v>
      </c>
      <c r="AA74">
        <v>50</v>
      </c>
      <c r="AB74" s="4">
        <v>10.1</v>
      </c>
      <c r="AC74" s="4">
        <v>3.3</v>
      </c>
      <c r="AD74" s="4">
        <f>100-(100*(AB74-AC74)/AB74)</f>
        <v>32.67326732673267</v>
      </c>
      <c r="AE74" s="4">
        <v>10.1</v>
      </c>
      <c r="AF74" s="4">
        <v>3.4</v>
      </c>
      <c r="AG74" s="4">
        <f>100-(100*(AE74-AF74)/AE74)</f>
        <v>33.663366336633672</v>
      </c>
      <c r="AH74" s="4">
        <v>10</v>
      </c>
      <c r="AI74" s="4">
        <v>3.8</v>
      </c>
      <c r="AJ74" s="4">
        <f>100-(100*(AH74-AI74)/AH74)</f>
        <v>38</v>
      </c>
      <c r="AK74" s="4">
        <v>10.199999999999999</v>
      </c>
      <c r="AL74" s="4">
        <v>3.9</v>
      </c>
      <c r="AM74" s="4">
        <f>100-(100*(AK74-AL74)/AK74)</f>
        <v>38.235294117647065</v>
      </c>
      <c r="AN74" s="4">
        <v>10.199999999999999</v>
      </c>
      <c r="AO74" s="4">
        <v>3.8</v>
      </c>
      <c r="AP74" s="4">
        <f>100-(100*(AN74-AO74)/AN74)</f>
        <v>37.254901960784309</v>
      </c>
      <c r="AQ74" s="4">
        <v>10.199999999999999</v>
      </c>
      <c r="AR74" s="4">
        <v>3.8</v>
      </c>
      <c r="AS74" s="4">
        <f>100-(100*(AQ74-AR74)/AQ74)</f>
        <v>37.254901960784309</v>
      </c>
    </row>
    <row r="75" spans="5:45" x14ac:dyDescent="0.25">
      <c r="E75">
        <v>13</v>
      </c>
      <c r="F75">
        <v>50</v>
      </c>
      <c r="G75">
        <v>80</v>
      </c>
      <c r="H75">
        <v>20</v>
      </c>
      <c r="I75" s="13">
        <v>1.5</v>
      </c>
      <c r="J75">
        <v>0</v>
      </c>
      <c r="K75">
        <v>7</v>
      </c>
      <c r="L75">
        <v>0</v>
      </c>
      <c r="M75">
        <v>0</v>
      </c>
      <c r="N75">
        <v>4</v>
      </c>
      <c r="O75">
        <v>0</v>
      </c>
      <c r="P75">
        <v>0</v>
      </c>
      <c r="Q75">
        <v>0</v>
      </c>
      <c r="R75">
        <v>1</v>
      </c>
      <c r="S75">
        <v>3</v>
      </c>
      <c r="T75">
        <f t="shared" si="15"/>
        <v>4</v>
      </c>
      <c r="U75" s="14">
        <v>9</v>
      </c>
      <c r="V75" s="14">
        <v>4.5999999999999996</v>
      </c>
      <c r="W75" s="14">
        <v>0</v>
      </c>
      <c r="X75" s="14">
        <v>0</v>
      </c>
      <c r="Y75" s="12">
        <v>1.1499999999999999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5:45" x14ac:dyDescent="0.25">
      <c r="E76">
        <v>14</v>
      </c>
      <c r="I76" s="13"/>
      <c r="T76">
        <f t="shared" si="15"/>
        <v>0</v>
      </c>
      <c r="U76" s="14"/>
      <c r="V76" s="14"/>
      <c r="W76" s="14"/>
      <c r="X76" s="14"/>
      <c r="Y76" s="1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5:45" x14ac:dyDescent="0.25">
      <c r="E77">
        <v>15</v>
      </c>
      <c r="I77" s="13"/>
      <c r="T77">
        <f t="shared" si="15"/>
        <v>0</v>
      </c>
      <c r="U77" s="14"/>
      <c r="V77" s="14"/>
      <c r="W77" s="14"/>
      <c r="X77" s="14"/>
      <c r="Y77" s="1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5:45" x14ac:dyDescent="0.25">
      <c r="E78">
        <v>16</v>
      </c>
      <c r="F78">
        <v>120</v>
      </c>
      <c r="G78">
        <v>60</v>
      </c>
      <c r="H78">
        <v>20</v>
      </c>
      <c r="I78" s="13">
        <v>2.5</v>
      </c>
      <c r="J78">
        <v>2</v>
      </c>
      <c r="K78">
        <v>8</v>
      </c>
      <c r="L78">
        <v>0</v>
      </c>
      <c r="M78">
        <v>0</v>
      </c>
      <c r="N78">
        <v>8</v>
      </c>
      <c r="O78">
        <v>4</v>
      </c>
      <c r="P78">
        <v>0</v>
      </c>
      <c r="Q78">
        <v>0</v>
      </c>
      <c r="R78">
        <v>0</v>
      </c>
      <c r="S78">
        <v>4</v>
      </c>
      <c r="T78">
        <f t="shared" si="15"/>
        <v>8</v>
      </c>
      <c r="U78" s="14">
        <v>26</v>
      </c>
      <c r="V78" s="14">
        <v>7.5</v>
      </c>
      <c r="W78" s="14">
        <v>8</v>
      </c>
      <c r="X78" s="14">
        <v>5</v>
      </c>
      <c r="Y78" s="12">
        <v>2.6</v>
      </c>
      <c r="Z78">
        <v>50</v>
      </c>
      <c r="AA78">
        <v>5</v>
      </c>
      <c r="AB78" s="4">
        <v>10.199999999999999</v>
      </c>
      <c r="AC78" s="4">
        <v>4.4000000000000004</v>
      </c>
      <c r="AD78" s="4">
        <f>100-(100*(AB78-AC78)/AB78)</f>
        <v>43.137254901960794</v>
      </c>
      <c r="AE78" s="4">
        <v>10</v>
      </c>
      <c r="AF78" s="4">
        <v>4.4000000000000004</v>
      </c>
      <c r="AG78" s="4">
        <f>100-(100*(AE78-AF78)/AE78)</f>
        <v>44</v>
      </c>
      <c r="AH78" s="4">
        <v>10.199999999999999</v>
      </c>
      <c r="AI78" s="4">
        <v>4.3</v>
      </c>
      <c r="AJ78" s="4">
        <f>100-(100*(AH78-AI78)/AH78)</f>
        <v>42.156862745098039</v>
      </c>
      <c r="AK78" s="4">
        <v>10.1</v>
      </c>
      <c r="AL78" s="4">
        <v>3.7</v>
      </c>
      <c r="AM78" s="4">
        <f>100-(100*(AK78-AL78)/AK78)</f>
        <v>36.633663366336634</v>
      </c>
      <c r="AN78" s="4">
        <v>10</v>
      </c>
      <c r="AO78" s="4">
        <v>2.1</v>
      </c>
      <c r="AP78" s="4">
        <f>100-(100*(AN78-AO78)/AN78)</f>
        <v>21</v>
      </c>
      <c r="AQ78" s="4">
        <v>10.1</v>
      </c>
      <c r="AR78" s="4">
        <v>2.5</v>
      </c>
      <c r="AS78" s="4">
        <f>100-(100*(AQ78-AR78)/AQ78)</f>
        <v>24.752475247524757</v>
      </c>
    </row>
    <row r="79" spans="5:45" x14ac:dyDescent="0.25">
      <c r="E79">
        <v>17</v>
      </c>
      <c r="I79" s="13"/>
      <c r="T79">
        <f t="shared" si="15"/>
        <v>0</v>
      </c>
      <c r="U79" s="14"/>
      <c r="V79" s="14"/>
      <c r="W79" s="14"/>
      <c r="X79" s="14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5:45" x14ac:dyDescent="0.25">
      <c r="E80">
        <v>18</v>
      </c>
      <c r="I80" s="13"/>
      <c r="T80">
        <f t="shared" si="15"/>
        <v>0</v>
      </c>
      <c r="U80" s="14"/>
      <c r="V80" s="14"/>
      <c r="W80" s="14"/>
      <c r="X80" s="14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6" x14ac:dyDescent="0.25">
      <c r="E81">
        <v>19</v>
      </c>
      <c r="I81" s="13"/>
      <c r="T81">
        <f t="shared" si="15"/>
        <v>0</v>
      </c>
      <c r="U81" s="14"/>
      <c r="V81" s="14"/>
      <c r="W81" s="14"/>
      <c r="X81" s="14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6" x14ac:dyDescent="0.25">
      <c r="E82">
        <v>20</v>
      </c>
      <c r="F82">
        <v>110</v>
      </c>
      <c r="G82">
        <v>70</v>
      </c>
      <c r="H82">
        <v>20</v>
      </c>
      <c r="I82" s="13">
        <v>2.5</v>
      </c>
      <c r="J82">
        <v>0</v>
      </c>
      <c r="K82">
        <v>5</v>
      </c>
      <c r="L82">
        <v>0</v>
      </c>
      <c r="M82">
        <v>0</v>
      </c>
      <c r="N82">
        <v>7</v>
      </c>
      <c r="O82">
        <v>1</v>
      </c>
      <c r="P82">
        <v>0</v>
      </c>
      <c r="Q82">
        <v>0</v>
      </c>
      <c r="R82">
        <v>1</v>
      </c>
      <c r="S82">
        <v>5</v>
      </c>
      <c r="T82">
        <f t="shared" si="15"/>
        <v>7</v>
      </c>
      <c r="U82" s="14">
        <v>14</v>
      </c>
      <c r="V82" s="14">
        <v>4.2</v>
      </c>
      <c r="W82" s="14">
        <v>13</v>
      </c>
      <c r="X82" s="14">
        <v>5</v>
      </c>
      <c r="Y82" s="12">
        <v>2.0499999999999998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56" x14ac:dyDescent="0.25">
      <c r="A83" s="1">
        <v>42225</v>
      </c>
      <c r="B83" t="s">
        <v>32</v>
      </c>
      <c r="C83">
        <v>4</v>
      </c>
      <c r="D83">
        <v>9</v>
      </c>
      <c r="E83">
        <v>1</v>
      </c>
      <c r="F83">
        <v>70</v>
      </c>
      <c r="G83">
        <v>100</v>
      </c>
      <c r="H83">
        <v>16</v>
      </c>
      <c r="I83" s="13">
        <v>3.625</v>
      </c>
      <c r="J83">
        <v>0</v>
      </c>
      <c r="K83">
        <v>8</v>
      </c>
      <c r="L83">
        <v>6</v>
      </c>
      <c r="M83">
        <v>0</v>
      </c>
      <c r="N83">
        <v>8</v>
      </c>
      <c r="O83">
        <v>1</v>
      </c>
      <c r="P83">
        <v>7</v>
      </c>
      <c r="Q83">
        <v>0</v>
      </c>
      <c r="R83">
        <v>0</v>
      </c>
      <c r="S83">
        <v>0</v>
      </c>
      <c r="T83">
        <f t="shared" si="15"/>
        <v>8</v>
      </c>
      <c r="U83" s="14">
        <v>30</v>
      </c>
      <c r="V83" s="14">
        <v>7</v>
      </c>
      <c r="W83" s="14">
        <v>10</v>
      </c>
      <c r="X83" s="14">
        <v>5.8</v>
      </c>
      <c r="Y83" s="12">
        <v>3.55</v>
      </c>
      <c r="Z83">
        <v>10</v>
      </c>
      <c r="AA83">
        <v>30</v>
      </c>
      <c r="AB83" s="4">
        <v>10.027900000000001</v>
      </c>
      <c r="AC83" s="4">
        <v>3.7888999999999999</v>
      </c>
      <c r="AD83" s="4">
        <f>100-(100*(AB83-AC83)/AB83)</f>
        <v>37.783583801194659</v>
      </c>
      <c r="AE83" s="4">
        <v>10.085599999999999</v>
      </c>
      <c r="AF83" s="4">
        <v>3.7761999999999998</v>
      </c>
      <c r="AG83" s="4">
        <f>100-(100*(AE83-AF83)/AE83)</f>
        <v>37.441500753549604</v>
      </c>
      <c r="AH83" s="4">
        <v>10.036199999999999</v>
      </c>
      <c r="AI83" s="4">
        <v>3.7075999999999998</v>
      </c>
      <c r="AJ83" s="4">
        <f>100-(100*(AH83-AI83)/AH83)</f>
        <v>36.942268986269696</v>
      </c>
      <c r="AK83" s="4">
        <v>10.039400000000001</v>
      </c>
      <c r="AL83" s="4">
        <v>3.9169</v>
      </c>
      <c r="AM83" s="4">
        <f>100-(100*(AK83-AL83)/AK83)</f>
        <v>39.015279797597472</v>
      </c>
      <c r="AN83" s="4">
        <v>10.0999</v>
      </c>
      <c r="AO83" s="4">
        <v>3.8460000000000001</v>
      </c>
      <c r="AP83" s="4">
        <f>100-(100*(AN83-AO83)/AN83)</f>
        <v>38.079584946385609</v>
      </c>
      <c r="AQ83" s="4">
        <v>10.050800000000001</v>
      </c>
      <c r="AR83" s="4">
        <v>4.0995999999999997</v>
      </c>
      <c r="AS83" s="4">
        <f>100-(100*(AQ83-AR83)/AQ83)</f>
        <v>40.78879293190591</v>
      </c>
      <c r="AT83" s="8">
        <v>3000</v>
      </c>
      <c r="AU83" s="8">
        <v>238.3</v>
      </c>
      <c r="AV83" s="4">
        <f t="shared" ref="AV83" si="16">AT83/(AT83-AU83)</f>
        <v>1.0862874316544158</v>
      </c>
      <c r="AW83" s="8">
        <v>3000.2</v>
      </c>
      <c r="AX83" s="8">
        <v>288.10000000000002</v>
      </c>
      <c r="AY83" s="4">
        <f t="shared" ref="AY83" si="17">AW83/(AW83-AX83)</f>
        <v>1.1062276464732126</v>
      </c>
      <c r="AZ83" s="8">
        <v>3000.1</v>
      </c>
      <c r="BA83" s="8">
        <v>279</v>
      </c>
      <c r="BB83" s="4">
        <f t="shared" ref="BB83" si="18">AZ83/(AZ83-BA83)</f>
        <v>1.1025320642387271</v>
      </c>
      <c r="BC83" s="4">
        <f t="shared" ref="BC83" si="19">(AV83+AY83+BB83)/3</f>
        <v>1.0983490474554518</v>
      </c>
    </row>
    <row r="84" spans="1:56" x14ac:dyDescent="0.25">
      <c r="E84">
        <v>2</v>
      </c>
      <c r="F84">
        <v>96</v>
      </c>
      <c r="G84">
        <v>100</v>
      </c>
      <c r="H84">
        <v>22</v>
      </c>
      <c r="I84" s="13">
        <v>8.8249999999999993</v>
      </c>
      <c r="J84">
        <v>0</v>
      </c>
      <c r="K84">
        <v>13</v>
      </c>
      <c r="L84">
        <v>2</v>
      </c>
      <c r="M84">
        <v>1</v>
      </c>
      <c r="N84">
        <v>13</v>
      </c>
      <c r="O84">
        <v>1</v>
      </c>
      <c r="P84">
        <v>8</v>
      </c>
      <c r="Q84">
        <v>3</v>
      </c>
      <c r="R84">
        <v>0</v>
      </c>
      <c r="S84">
        <v>1</v>
      </c>
      <c r="T84">
        <f t="shared" si="15"/>
        <v>13</v>
      </c>
      <c r="U84" s="14">
        <v>37</v>
      </c>
      <c r="V84" s="14">
        <v>8.8000000000000007</v>
      </c>
      <c r="W84" s="14">
        <v>8</v>
      </c>
      <c r="X84" s="14">
        <v>3.4</v>
      </c>
      <c r="Y84" s="12">
        <v>8.6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BD84" t="s">
        <v>23</v>
      </c>
    </row>
    <row r="85" spans="1:56" x14ac:dyDescent="0.25">
      <c r="E85">
        <v>3</v>
      </c>
      <c r="I85" s="13">
        <v>4.05</v>
      </c>
      <c r="J85">
        <v>0</v>
      </c>
      <c r="L85">
        <v>1</v>
      </c>
      <c r="T85">
        <f t="shared" si="15"/>
        <v>0</v>
      </c>
      <c r="U85" s="14"/>
      <c r="V85" s="14"/>
      <c r="W85" s="14"/>
      <c r="X85" s="14"/>
      <c r="Y85" s="12">
        <v>3.98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6" x14ac:dyDescent="0.25">
      <c r="E86">
        <v>4</v>
      </c>
      <c r="I86" s="13">
        <v>3.85</v>
      </c>
      <c r="J86">
        <v>0</v>
      </c>
      <c r="L86">
        <v>4</v>
      </c>
      <c r="T86">
        <f t="shared" si="15"/>
        <v>0</v>
      </c>
      <c r="U86" s="14"/>
      <c r="V86" s="14"/>
      <c r="W86" s="14"/>
      <c r="X86" s="14"/>
      <c r="Y86" s="12">
        <v>3.85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6" x14ac:dyDescent="0.25">
      <c r="E87">
        <v>5</v>
      </c>
      <c r="F87">
        <v>92</v>
      </c>
      <c r="G87">
        <v>82</v>
      </c>
      <c r="H87">
        <v>14</v>
      </c>
      <c r="I87" s="13">
        <v>6.7249999999999996</v>
      </c>
      <c r="J87">
        <v>0</v>
      </c>
      <c r="K87">
        <v>5</v>
      </c>
      <c r="L87">
        <v>3</v>
      </c>
      <c r="M87">
        <v>0</v>
      </c>
      <c r="N87">
        <v>5</v>
      </c>
      <c r="O87">
        <v>0</v>
      </c>
      <c r="P87">
        <v>5</v>
      </c>
      <c r="Q87">
        <v>0</v>
      </c>
      <c r="R87">
        <v>0</v>
      </c>
      <c r="S87">
        <v>0</v>
      </c>
      <c r="T87">
        <f t="shared" si="15"/>
        <v>5</v>
      </c>
      <c r="U87" s="14">
        <v>44</v>
      </c>
      <c r="V87" s="14">
        <v>10.1</v>
      </c>
      <c r="W87" s="14">
        <v>13</v>
      </c>
      <c r="X87" s="14">
        <v>7.4</v>
      </c>
      <c r="Y87" s="12">
        <f>1.5+4.65</f>
        <v>6.15</v>
      </c>
      <c r="Z87">
        <v>30</v>
      </c>
      <c r="AA87">
        <v>30</v>
      </c>
      <c r="AB87" s="4">
        <v>10.043900000000001</v>
      </c>
      <c r="AC87" s="4">
        <v>3.6570999999999998</v>
      </c>
      <c r="AD87" s="4">
        <f>100-(100*(AB87-AC87)/AB87)</f>
        <v>36.41115502942084</v>
      </c>
      <c r="AE87" s="4">
        <v>10.0024</v>
      </c>
      <c r="AF87" s="4">
        <v>3.6358999999999999</v>
      </c>
      <c r="AG87" s="4">
        <f>100-(100*(AE87-AF87)/AE87)</f>
        <v>36.350275933775897</v>
      </c>
      <c r="AH87" s="4">
        <v>10.0985</v>
      </c>
      <c r="AI87" s="4">
        <v>3.8761999999999999</v>
      </c>
      <c r="AJ87" s="4">
        <f>100-(100*(AH87-AI87)/AH87)</f>
        <v>38.383918403723321</v>
      </c>
      <c r="AK87" s="4">
        <v>10.082100000000001</v>
      </c>
      <c r="AL87" s="4">
        <v>3.7233000000000001</v>
      </c>
      <c r="AM87" s="4">
        <f>100-(100*(AK87-AL87)/AK87)</f>
        <v>36.929806290356183</v>
      </c>
      <c r="AN87" s="4">
        <v>10.029500000000001</v>
      </c>
      <c r="AO87" s="4">
        <v>3.4782000000000002</v>
      </c>
      <c r="AP87" s="4">
        <f>100-(100*(AN87-AO87)/AN87)</f>
        <v>34.679694900044865</v>
      </c>
      <c r="AQ87" s="4">
        <v>10.058199999999999</v>
      </c>
      <c r="AR87" s="4">
        <v>3.1103000000000001</v>
      </c>
      <c r="AS87" s="4">
        <f>100-(100*(AQ87-AR87)/AQ87)</f>
        <v>30.923027977172865</v>
      </c>
    </row>
    <row r="88" spans="1:56" x14ac:dyDescent="0.25">
      <c r="E88">
        <v>6</v>
      </c>
      <c r="F88">
        <v>75</v>
      </c>
      <c r="G88">
        <v>85</v>
      </c>
      <c r="H88">
        <v>13</v>
      </c>
      <c r="I88" s="13">
        <v>5.45</v>
      </c>
      <c r="J88">
        <v>0</v>
      </c>
      <c r="K88">
        <v>9</v>
      </c>
      <c r="L88">
        <v>4</v>
      </c>
      <c r="M88">
        <v>0</v>
      </c>
      <c r="N88">
        <v>9</v>
      </c>
      <c r="O88">
        <v>0</v>
      </c>
      <c r="P88">
        <v>5</v>
      </c>
      <c r="Q88">
        <v>4</v>
      </c>
      <c r="R88">
        <v>0</v>
      </c>
      <c r="S88">
        <v>0</v>
      </c>
      <c r="T88">
        <f t="shared" si="15"/>
        <v>9</v>
      </c>
      <c r="U88" s="14">
        <v>38</v>
      </c>
      <c r="V88" s="14">
        <v>8</v>
      </c>
      <c r="W88" s="14">
        <v>7</v>
      </c>
      <c r="X88" s="14">
        <v>4.5999999999999996</v>
      </c>
      <c r="Y88" s="12">
        <v>5.25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56" x14ac:dyDescent="0.25">
      <c r="E89">
        <v>7</v>
      </c>
      <c r="I89" s="13">
        <v>4.5</v>
      </c>
      <c r="J89">
        <v>0</v>
      </c>
      <c r="L89">
        <v>0</v>
      </c>
      <c r="T89">
        <f t="shared" si="15"/>
        <v>0</v>
      </c>
      <c r="U89" s="14"/>
      <c r="V89" s="14"/>
      <c r="W89" s="14"/>
      <c r="X89" s="14"/>
      <c r="Y89" s="12">
        <v>4.28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6" x14ac:dyDescent="0.25">
      <c r="E90">
        <v>8</v>
      </c>
      <c r="F90">
        <v>80</v>
      </c>
      <c r="G90">
        <v>90</v>
      </c>
      <c r="H90">
        <v>16</v>
      </c>
      <c r="I90" s="13">
        <v>1.825</v>
      </c>
      <c r="J90">
        <v>0</v>
      </c>
      <c r="K90">
        <v>14</v>
      </c>
      <c r="L90">
        <v>0</v>
      </c>
      <c r="M90">
        <v>0</v>
      </c>
      <c r="N90">
        <v>13</v>
      </c>
      <c r="O90">
        <v>4</v>
      </c>
      <c r="P90">
        <v>6</v>
      </c>
      <c r="Q90">
        <v>1</v>
      </c>
      <c r="R90">
        <v>0</v>
      </c>
      <c r="S90">
        <v>1</v>
      </c>
      <c r="T90" s="10">
        <f t="shared" si="15"/>
        <v>12</v>
      </c>
      <c r="U90" s="14">
        <v>26</v>
      </c>
      <c r="V90" s="14">
        <v>6.5</v>
      </c>
      <c r="W90" s="14">
        <v>6</v>
      </c>
      <c r="X90" s="14">
        <v>4.2</v>
      </c>
      <c r="Y90" s="12">
        <v>5.65</v>
      </c>
      <c r="Z90">
        <v>20</v>
      </c>
      <c r="AA90">
        <v>50</v>
      </c>
      <c r="AB90" s="4">
        <v>10.071400000000001</v>
      </c>
      <c r="AC90" s="4">
        <v>3.8071999999999999</v>
      </c>
      <c r="AD90" s="4">
        <f>100-(100*(AB90-AC90)/AB90)</f>
        <v>37.802093055583136</v>
      </c>
      <c r="AE90" s="4">
        <v>10.076499999999999</v>
      </c>
      <c r="AF90" s="4">
        <v>3.6236999999999999</v>
      </c>
      <c r="AG90" s="4">
        <f>100-(100*(AE90-AF90)/AE90)</f>
        <v>35.961891529797057</v>
      </c>
      <c r="AH90" s="4">
        <v>10.074999999999999</v>
      </c>
      <c r="AI90" s="4">
        <v>3.7663000000000002</v>
      </c>
      <c r="AJ90" s="4">
        <f>100-(100*(AH90-AI90)/AH90)</f>
        <v>37.382630272952859</v>
      </c>
      <c r="AK90" s="4">
        <v>10.0381</v>
      </c>
      <c r="AL90" s="4">
        <v>3.8748</v>
      </c>
      <c r="AM90" s="4">
        <f>100-(100*(AK90-AL90)/AK90)</f>
        <v>38.600930454966587</v>
      </c>
      <c r="AN90" s="4">
        <v>10.0647</v>
      </c>
      <c r="AO90" s="4">
        <v>3.7894999999999999</v>
      </c>
      <c r="AP90" s="4">
        <f>100-(100*(AN90-AO90)/AN90)</f>
        <v>37.651395471300688</v>
      </c>
      <c r="AQ90" s="4">
        <v>10.056900000000001</v>
      </c>
      <c r="AR90" s="4">
        <v>3.7347000000000001</v>
      </c>
      <c r="AS90" s="4">
        <f>100-(100*(AQ90-AR90)/AQ90)</f>
        <v>37.135697879068104</v>
      </c>
    </row>
    <row r="91" spans="1:56" x14ac:dyDescent="0.25">
      <c r="E91">
        <v>9</v>
      </c>
      <c r="I91" s="13">
        <v>3.1</v>
      </c>
      <c r="J91">
        <v>0</v>
      </c>
      <c r="L91">
        <v>0</v>
      </c>
      <c r="T91" s="10">
        <f t="shared" si="15"/>
        <v>0</v>
      </c>
      <c r="U91" s="14"/>
      <c r="V91" s="14"/>
      <c r="W91" s="14"/>
      <c r="X91" s="14"/>
      <c r="Y91" s="12">
        <v>2.95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56" x14ac:dyDescent="0.25">
      <c r="E92">
        <v>10</v>
      </c>
      <c r="F92">
        <v>67</v>
      </c>
      <c r="G92">
        <v>71</v>
      </c>
      <c r="H92">
        <v>9</v>
      </c>
      <c r="I92" s="13">
        <v>6.9749999999999996</v>
      </c>
      <c r="J92">
        <v>0</v>
      </c>
      <c r="K92">
        <v>17</v>
      </c>
      <c r="L92">
        <v>0</v>
      </c>
      <c r="M92">
        <v>0</v>
      </c>
      <c r="N92">
        <v>17</v>
      </c>
      <c r="O92">
        <v>4</v>
      </c>
      <c r="P92">
        <v>8</v>
      </c>
      <c r="Q92">
        <v>3</v>
      </c>
      <c r="R92">
        <v>0</v>
      </c>
      <c r="S92">
        <v>2</v>
      </c>
      <c r="T92" s="10">
        <f t="shared" si="15"/>
        <v>17</v>
      </c>
      <c r="U92" s="14">
        <v>26</v>
      </c>
      <c r="V92" s="14">
        <v>8.6</v>
      </c>
      <c r="W92" s="14">
        <v>6</v>
      </c>
      <c r="X92" s="14">
        <v>4.0999999999999996</v>
      </c>
      <c r="Y92" s="12">
        <v>7.05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56" x14ac:dyDescent="0.25">
      <c r="E93">
        <v>11</v>
      </c>
      <c r="F93">
        <v>75</v>
      </c>
      <c r="G93">
        <v>87</v>
      </c>
      <c r="H93">
        <v>20</v>
      </c>
      <c r="I93" s="13">
        <v>4.4749999999999996</v>
      </c>
      <c r="J93">
        <v>0</v>
      </c>
      <c r="K93">
        <v>16</v>
      </c>
      <c r="L93">
        <v>0</v>
      </c>
      <c r="M93">
        <v>0</v>
      </c>
      <c r="N93">
        <v>16</v>
      </c>
      <c r="O93">
        <v>2</v>
      </c>
      <c r="P93">
        <v>10</v>
      </c>
      <c r="Q93">
        <v>4</v>
      </c>
      <c r="R93">
        <v>0</v>
      </c>
      <c r="S93">
        <v>0</v>
      </c>
      <c r="T93" s="10">
        <f t="shared" si="15"/>
        <v>16</v>
      </c>
      <c r="U93" s="14">
        <v>29</v>
      </c>
      <c r="V93" s="14">
        <v>6.8</v>
      </c>
      <c r="W93" s="14">
        <v>7</v>
      </c>
      <c r="X93" s="14">
        <v>5.0999999999999996</v>
      </c>
      <c r="Y93" s="12">
        <v>7.1</v>
      </c>
      <c r="Z93">
        <v>10</v>
      </c>
      <c r="AA93">
        <v>20</v>
      </c>
      <c r="AB93" s="4">
        <v>10.043699999999999</v>
      </c>
      <c r="AC93" s="4">
        <v>3.8329</v>
      </c>
      <c r="AD93" s="4">
        <f>100-(100*(AB93-AC93)/AB93)</f>
        <v>38.162231050310147</v>
      </c>
      <c r="AE93" s="4">
        <v>10.048999999999999</v>
      </c>
      <c r="AF93" s="4">
        <v>3.6055999999999999</v>
      </c>
      <c r="AG93" s="4">
        <f>100-(100*(AE93-AF93)/AE93)</f>
        <v>35.880187083291872</v>
      </c>
      <c r="AH93" s="4">
        <v>10.064399999999999</v>
      </c>
      <c r="AI93" s="4">
        <v>3.8694999999999999</v>
      </c>
      <c r="AJ93" s="4">
        <f>100-(100*(AH93-AI93)/AH93)</f>
        <v>38.447398752036889</v>
      </c>
      <c r="AK93" s="4">
        <v>10.046200000000001</v>
      </c>
      <c r="AL93" s="4">
        <v>4.1589</v>
      </c>
      <c r="AM93" s="4">
        <f>100-(100*(AK93-AL93)/AK93)</f>
        <v>41.397742429973526</v>
      </c>
      <c r="AN93" s="4">
        <v>10.062799999999999</v>
      </c>
      <c r="AO93" s="4">
        <v>4.4432999999999998</v>
      </c>
      <c r="AP93" s="4">
        <f>100-(100*(AN93-AO93)/AN93)</f>
        <v>44.155702190245265</v>
      </c>
      <c r="AQ93" s="4">
        <v>10.006399999999999</v>
      </c>
      <c r="AR93" s="4">
        <v>4.2149000000000001</v>
      </c>
      <c r="AS93" s="4">
        <f>100-(100*(AQ93-AR93)/AQ93)</f>
        <v>42.122041893188367</v>
      </c>
    </row>
    <row r="94" spans="1:56" x14ac:dyDescent="0.25">
      <c r="E94">
        <v>12</v>
      </c>
      <c r="I94" s="13">
        <v>6.2</v>
      </c>
      <c r="J94">
        <v>0</v>
      </c>
      <c r="L94">
        <v>5</v>
      </c>
      <c r="T94" s="10">
        <f t="shared" si="15"/>
        <v>0</v>
      </c>
      <c r="U94" s="14"/>
      <c r="V94" s="14"/>
      <c r="W94" s="14"/>
      <c r="X94" s="14"/>
      <c r="Y94" s="12">
        <v>6.1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6" x14ac:dyDescent="0.25">
      <c r="E95">
        <v>13</v>
      </c>
      <c r="I95" s="13">
        <v>2.85</v>
      </c>
      <c r="J95">
        <v>0</v>
      </c>
      <c r="L95">
        <v>7</v>
      </c>
      <c r="T95" s="10">
        <f t="shared" si="15"/>
        <v>0</v>
      </c>
      <c r="U95" s="14"/>
      <c r="V95" s="14"/>
      <c r="W95" s="14"/>
      <c r="X95" s="14"/>
      <c r="Y95" s="12">
        <v>2.68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6" x14ac:dyDescent="0.25">
      <c r="E96">
        <v>14</v>
      </c>
      <c r="I96" s="13"/>
      <c r="T96" s="10"/>
      <c r="U96" s="14"/>
      <c r="V96" s="14"/>
      <c r="W96" s="14"/>
      <c r="X96" s="14"/>
      <c r="Y96" s="1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BD96" t="s">
        <v>19</v>
      </c>
    </row>
    <row r="97" spans="1:55" x14ac:dyDescent="0.25">
      <c r="E97">
        <v>15</v>
      </c>
      <c r="F97">
        <v>50</v>
      </c>
      <c r="G97">
        <v>58</v>
      </c>
      <c r="H97">
        <v>17</v>
      </c>
      <c r="I97" s="13">
        <v>1.825</v>
      </c>
      <c r="J97">
        <v>0</v>
      </c>
      <c r="K97">
        <v>2</v>
      </c>
      <c r="L97">
        <v>1</v>
      </c>
      <c r="M97">
        <v>0</v>
      </c>
      <c r="N97">
        <v>2</v>
      </c>
      <c r="O97">
        <v>0</v>
      </c>
      <c r="P97">
        <v>2</v>
      </c>
      <c r="Q97">
        <v>0</v>
      </c>
      <c r="R97">
        <v>0</v>
      </c>
      <c r="S97">
        <v>0</v>
      </c>
      <c r="T97">
        <f t="shared" si="15"/>
        <v>2</v>
      </c>
      <c r="U97" s="14">
        <v>37</v>
      </c>
      <c r="V97" s="14">
        <v>8.3000000000000007</v>
      </c>
      <c r="W97" s="14">
        <v>26</v>
      </c>
      <c r="X97" s="14">
        <v>6.2</v>
      </c>
      <c r="Y97" s="12">
        <v>1.8</v>
      </c>
      <c r="Z97">
        <v>50</v>
      </c>
      <c r="AA97">
        <v>20</v>
      </c>
      <c r="AB97" s="4">
        <v>10.026400000000001</v>
      </c>
      <c r="AC97" s="4">
        <v>3.8031000000000001</v>
      </c>
      <c r="AD97" s="4">
        <f>100-(100*(AB97-AC97)/AB97)</f>
        <v>37.930862522939442</v>
      </c>
      <c r="AE97" s="4">
        <v>10.0458</v>
      </c>
      <c r="AF97" s="4">
        <v>3.9260999999999999</v>
      </c>
      <c r="AG97" s="4">
        <f>100-(100*(AE97-AF97)/AE97)</f>
        <v>39.08200441975751</v>
      </c>
      <c r="AH97" s="4">
        <v>10.0558</v>
      </c>
      <c r="AI97" s="4">
        <v>3.1240000000000001</v>
      </c>
      <c r="AJ97" s="4">
        <f>100-(100*(AH97-AI97)/AH97)</f>
        <v>31.066648103582011</v>
      </c>
      <c r="AK97" s="4">
        <v>10.0181</v>
      </c>
      <c r="AL97" s="4">
        <v>2.9832000000000001</v>
      </c>
      <c r="AM97" s="4">
        <f>100-(100*(AK97-AL97)/AK97)</f>
        <v>29.77810163603877</v>
      </c>
      <c r="AN97" s="4">
        <v>10.001799999999999</v>
      </c>
      <c r="AO97" s="4">
        <v>3.5406</v>
      </c>
      <c r="AP97" s="4">
        <f>100-(100*(AN97-AO97)/AN97)</f>
        <v>35.39962806694794</v>
      </c>
      <c r="AQ97" s="4">
        <v>10.0777</v>
      </c>
      <c r="AR97" s="4">
        <v>3.4826999999999999</v>
      </c>
      <c r="AS97" s="4">
        <f>100-(100*(AQ97-AR97)/AQ97)</f>
        <v>34.558480605693745</v>
      </c>
    </row>
    <row r="98" spans="1:55" x14ac:dyDescent="0.25">
      <c r="E98">
        <v>16</v>
      </c>
      <c r="I98" s="13">
        <v>2.6</v>
      </c>
      <c r="J98">
        <v>0</v>
      </c>
      <c r="L98">
        <v>4</v>
      </c>
      <c r="T98">
        <f t="shared" si="15"/>
        <v>0</v>
      </c>
      <c r="U98" s="14"/>
      <c r="V98" s="14"/>
      <c r="W98" s="14"/>
      <c r="X98" s="14"/>
      <c r="Y98" s="12">
        <v>2.5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55" x14ac:dyDescent="0.25">
      <c r="E99">
        <v>17</v>
      </c>
      <c r="I99" s="13">
        <v>2.8</v>
      </c>
      <c r="J99">
        <v>0</v>
      </c>
      <c r="L99">
        <v>7</v>
      </c>
      <c r="T99">
        <f t="shared" si="15"/>
        <v>0</v>
      </c>
      <c r="U99" s="14"/>
      <c r="V99" s="14"/>
      <c r="W99" s="14"/>
      <c r="X99" s="14"/>
      <c r="Y99" s="12">
        <v>2.7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55" x14ac:dyDescent="0.25">
      <c r="E100">
        <v>18</v>
      </c>
      <c r="F100">
        <v>80</v>
      </c>
      <c r="G100">
        <v>60</v>
      </c>
      <c r="H100">
        <v>20</v>
      </c>
      <c r="I100" s="13">
        <v>1.5249999999999999</v>
      </c>
      <c r="J100">
        <v>0</v>
      </c>
      <c r="K100">
        <v>10</v>
      </c>
      <c r="L100">
        <v>0</v>
      </c>
      <c r="M100">
        <v>1</v>
      </c>
      <c r="N100">
        <v>10</v>
      </c>
      <c r="O100">
        <v>1</v>
      </c>
      <c r="P100">
        <v>6</v>
      </c>
      <c r="Q100">
        <v>2</v>
      </c>
      <c r="R100">
        <v>1</v>
      </c>
      <c r="S100">
        <v>0</v>
      </c>
      <c r="T100">
        <f t="shared" si="15"/>
        <v>10</v>
      </c>
      <c r="U100" s="14">
        <v>27</v>
      </c>
      <c r="V100" s="14">
        <v>5.7</v>
      </c>
      <c r="W100" s="14">
        <v>7</v>
      </c>
      <c r="X100" s="14">
        <v>2.8</v>
      </c>
      <c r="Y100" s="12">
        <v>1.3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5" x14ac:dyDescent="0.25">
      <c r="E101">
        <v>19</v>
      </c>
      <c r="I101" s="13">
        <v>0</v>
      </c>
      <c r="J101">
        <v>0</v>
      </c>
      <c r="L101">
        <v>6</v>
      </c>
      <c r="T101">
        <f t="shared" si="15"/>
        <v>0</v>
      </c>
      <c r="U101" s="14"/>
      <c r="V101" s="14"/>
      <c r="W101" s="14"/>
      <c r="X101" s="14"/>
      <c r="Y101" s="12">
        <v>0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5" x14ac:dyDescent="0.25">
      <c r="E102">
        <v>20</v>
      </c>
      <c r="I102" s="13">
        <v>0.7</v>
      </c>
      <c r="J102">
        <v>0</v>
      </c>
      <c r="L102">
        <v>7</v>
      </c>
      <c r="T102">
        <f t="shared" si="15"/>
        <v>0</v>
      </c>
      <c r="U102" s="14"/>
      <c r="V102" s="14"/>
      <c r="W102" s="14"/>
      <c r="X102" s="14"/>
      <c r="Y102" s="12">
        <v>0.6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5" x14ac:dyDescent="0.25">
      <c r="A103" s="1">
        <v>42949</v>
      </c>
      <c r="B103" t="s">
        <v>33</v>
      </c>
      <c r="C103">
        <v>4</v>
      </c>
      <c r="D103">
        <v>9</v>
      </c>
      <c r="E103">
        <v>1</v>
      </c>
      <c r="I103" s="13"/>
      <c r="T103">
        <f t="shared" si="15"/>
        <v>0</v>
      </c>
      <c r="U103" s="14"/>
      <c r="V103" s="14"/>
      <c r="W103" s="14"/>
      <c r="X103" s="14"/>
      <c r="Y103" s="1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55" x14ac:dyDescent="0.25">
      <c r="E104">
        <v>2</v>
      </c>
      <c r="I104" s="13"/>
      <c r="T104">
        <f t="shared" si="15"/>
        <v>0</v>
      </c>
      <c r="U104" s="14"/>
      <c r="V104" s="14"/>
      <c r="W104" s="14"/>
      <c r="X104" s="14"/>
      <c r="Y104" s="1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55" x14ac:dyDescent="0.25">
      <c r="E105">
        <v>3</v>
      </c>
      <c r="F105">
        <v>30</v>
      </c>
      <c r="G105">
        <v>50</v>
      </c>
      <c r="H105">
        <v>16</v>
      </c>
      <c r="I105" s="13">
        <v>0.5</v>
      </c>
      <c r="J105">
        <v>0</v>
      </c>
      <c r="K105">
        <v>6</v>
      </c>
      <c r="L105">
        <v>8</v>
      </c>
      <c r="M105">
        <v>0</v>
      </c>
      <c r="N105">
        <v>2</v>
      </c>
      <c r="O105">
        <v>0</v>
      </c>
      <c r="P105">
        <v>1</v>
      </c>
      <c r="Q105">
        <v>0</v>
      </c>
      <c r="R105">
        <v>0</v>
      </c>
      <c r="S105">
        <v>1</v>
      </c>
      <c r="T105">
        <f t="shared" si="15"/>
        <v>2</v>
      </c>
      <c r="U105" s="14">
        <v>35</v>
      </c>
      <c r="V105" s="14">
        <v>3.5</v>
      </c>
      <c r="W105" s="14">
        <v>0</v>
      </c>
      <c r="X105" s="14">
        <v>0</v>
      </c>
      <c r="Y105" s="12">
        <v>0.7</v>
      </c>
      <c r="Z105">
        <v>100</v>
      </c>
      <c r="AB105" s="4">
        <v>10</v>
      </c>
      <c r="AC105" s="4">
        <v>2.8</v>
      </c>
      <c r="AD105" s="4">
        <f>100-(100*(AB105-AC105)/AB105)</f>
        <v>28</v>
      </c>
      <c r="AE105" s="4">
        <v>10.1</v>
      </c>
      <c r="AF105" s="4">
        <v>2.5</v>
      </c>
      <c r="AG105" s="4">
        <f>100-(100*(AE105-AF105)/AE105)</f>
        <v>24.752475247524757</v>
      </c>
      <c r="AH105" s="4">
        <v>10</v>
      </c>
      <c r="AI105" s="4">
        <v>2.1</v>
      </c>
      <c r="AJ105" s="4">
        <f>100-(100*(AH105-AI105)/AH105)</f>
        <v>21</v>
      </c>
      <c r="AK105" s="4"/>
      <c r="AL105" s="4"/>
      <c r="AM105" s="4"/>
      <c r="AN105" s="4"/>
      <c r="AO105" s="4"/>
      <c r="AP105" s="4"/>
      <c r="AQ105" s="4"/>
      <c r="AR105" s="4"/>
      <c r="AS105" s="4"/>
      <c r="AT105">
        <v>2999.8</v>
      </c>
      <c r="AU105">
        <v>258.2</v>
      </c>
      <c r="AV105" s="4">
        <f t="shared" ref="AV105" si="20">AT105/(AT105-AU105)</f>
        <v>1.0941785818500145</v>
      </c>
      <c r="AW105">
        <v>3000.3</v>
      </c>
      <c r="AX105">
        <v>243.9</v>
      </c>
      <c r="AY105" s="4">
        <f t="shared" ref="AY105" si="21">AW105/(AW105-AX105)</f>
        <v>1.0884849804092294</v>
      </c>
      <c r="AZ105">
        <v>2999.8</v>
      </c>
      <c r="BA105">
        <v>246</v>
      </c>
      <c r="BB105" s="4">
        <f t="shared" ref="BB105" si="22">AZ105/(AZ105-BA105)</f>
        <v>1.0893311061079236</v>
      </c>
      <c r="BC105" s="4">
        <f t="shared" ref="BC105" si="23">(AV105+AY105+BB105)/3</f>
        <v>1.0906648894557225</v>
      </c>
    </row>
    <row r="106" spans="1:55" x14ac:dyDescent="0.25">
      <c r="E106">
        <v>4</v>
      </c>
      <c r="F106">
        <v>110</v>
      </c>
      <c r="G106">
        <v>90</v>
      </c>
      <c r="H106">
        <v>20</v>
      </c>
      <c r="I106" s="13">
        <v>2.25</v>
      </c>
      <c r="J106">
        <v>0</v>
      </c>
      <c r="K106">
        <v>6</v>
      </c>
      <c r="L106">
        <v>3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3</v>
      </c>
      <c r="T106">
        <f t="shared" si="15"/>
        <v>3</v>
      </c>
      <c r="U106" s="14">
        <v>0</v>
      </c>
      <c r="V106" s="14">
        <v>0</v>
      </c>
      <c r="W106" s="14">
        <v>0</v>
      </c>
      <c r="X106" s="14">
        <v>0</v>
      </c>
      <c r="Y106" s="12">
        <v>2.2000000000000002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5" x14ac:dyDescent="0.25">
      <c r="E107">
        <v>5</v>
      </c>
      <c r="I107" s="13"/>
      <c r="T107">
        <f t="shared" si="15"/>
        <v>0</v>
      </c>
      <c r="U107" s="14"/>
      <c r="V107" s="14"/>
      <c r="W107" s="14"/>
      <c r="X107" s="14"/>
      <c r="Y107" s="1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55" x14ac:dyDescent="0.25">
      <c r="E108">
        <v>6</v>
      </c>
      <c r="F108">
        <v>140</v>
      </c>
      <c r="G108">
        <v>100</v>
      </c>
      <c r="H108">
        <v>20</v>
      </c>
      <c r="I108" s="13">
        <v>3</v>
      </c>
      <c r="J108">
        <v>0</v>
      </c>
      <c r="K108" s="10">
        <v>6</v>
      </c>
      <c r="L108" s="10">
        <v>7</v>
      </c>
      <c r="M108" s="10">
        <v>0</v>
      </c>
      <c r="N108" s="10">
        <v>6</v>
      </c>
      <c r="O108" s="10">
        <v>0</v>
      </c>
      <c r="P108" s="10">
        <v>1</v>
      </c>
      <c r="Q108" s="10">
        <v>0</v>
      </c>
      <c r="R108" s="10">
        <v>2</v>
      </c>
      <c r="S108" s="10">
        <v>3</v>
      </c>
      <c r="T108" s="10">
        <f t="shared" si="15"/>
        <v>6</v>
      </c>
      <c r="U108" s="14">
        <v>19</v>
      </c>
      <c r="V108" s="14">
        <v>6.2</v>
      </c>
      <c r="W108" s="14">
        <v>9</v>
      </c>
      <c r="X108" s="14">
        <v>4.2</v>
      </c>
      <c r="Y108" s="12">
        <v>2.75</v>
      </c>
      <c r="Z108">
        <v>20</v>
      </c>
      <c r="AA108">
        <v>5</v>
      </c>
      <c r="AB108" s="4">
        <v>10.199999999999999</v>
      </c>
      <c r="AC108" s="4">
        <v>3.3</v>
      </c>
      <c r="AD108" s="4">
        <f>100-(100*(AB108-AC108)/AB108)</f>
        <v>32.35294117647058</v>
      </c>
      <c r="AE108" s="4">
        <v>10.199999999999999</v>
      </c>
      <c r="AF108" s="4">
        <v>3.3</v>
      </c>
      <c r="AG108" s="4">
        <f>100-(100*(AE108-AF108)/AE108)</f>
        <v>32.35294117647058</v>
      </c>
      <c r="AH108" s="4">
        <v>10</v>
      </c>
      <c r="AI108" s="4">
        <v>4.4000000000000004</v>
      </c>
      <c r="AJ108" s="4">
        <f>100-(100*(AH108-AI108)/AH108)</f>
        <v>44</v>
      </c>
      <c r="AK108" s="4">
        <v>10</v>
      </c>
      <c r="AL108" s="4">
        <v>3.2</v>
      </c>
      <c r="AM108" s="4">
        <f>100-(100*(AK108-AL108)/AK108)</f>
        <v>32</v>
      </c>
      <c r="AN108" s="4">
        <v>10</v>
      </c>
      <c r="AO108" s="4">
        <v>2.9</v>
      </c>
      <c r="AP108" s="4">
        <f>100-(100*(AN108-AO108)/AN108)</f>
        <v>29</v>
      </c>
      <c r="AQ108" s="4">
        <v>10</v>
      </c>
      <c r="AR108" s="4">
        <v>3.2</v>
      </c>
      <c r="AS108" s="4">
        <f>100-(100*(AQ108-AR108)/AQ108)</f>
        <v>32</v>
      </c>
    </row>
    <row r="109" spans="1:55" x14ac:dyDescent="0.25">
      <c r="E109">
        <v>7</v>
      </c>
      <c r="I109" s="13"/>
      <c r="K109" s="10"/>
      <c r="L109" s="10"/>
      <c r="M109" s="10"/>
      <c r="N109" s="10"/>
      <c r="O109" s="10"/>
      <c r="P109" s="10"/>
      <c r="Q109" s="10"/>
      <c r="R109" s="10"/>
      <c r="S109" s="10"/>
      <c r="T109" s="10">
        <f t="shared" si="15"/>
        <v>0</v>
      </c>
      <c r="U109" s="14"/>
      <c r="V109" s="14"/>
      <c r="W109" s="14"/>
      <c r="X109" s="14"/>
      <c r="Y109" s="12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55" x14ac:dyDescent="0.25">
      <c r="E110">
        <v>8</v>
      </c>
      <c r="F110">
        <v>40</v>
      </c>
      <c r="G110">
        <v>70</v>
      </c>
      <c r="H110">
        <v>14</v>
      </c>
      <c r="I110" s="13">
        <v>0.25</v>
      </c>
      <c r="J110">
        <v>0</v>
      </c>
      <c r="K110" s="10">
        <v>5</v>
      </c>
      <c r="L110" s="10">
        <v>4</v>
      </c>
      <c r="M110" s="10">
        <v>0</v>
      </c>
      <c r="N110" s="10">
        <v>1</v>
      </c>
      <c r="O110" s="10">
        <v>0</v>
      </c>
      <c r="P110" s="10">
        <v>0</v>
      </c>
      <c r="Q110" s="10">
        <v>0</v>
      </c>
      <c r="R110" s="10">
        <v>0</v>
      </c>
      <c r="S110" s="10">
        <v>1</v>
      </c>
      <c r="T110" s="10">
        <f t="shared" si="15"/>
        <v>1</v>
      </c>
      <c r="U110" s="14">
        <v>0</v>
      </c>
      <c r="V110" s="14">
        <v>0</v>
      </c>
      <c r="W110" s="14">
        <v>0</v>
      </c>
      <c r="X110" s="14">
        <v>0</v>
      </c>
      <c r="Y110" s="12">
        <v>0.15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5" x14ac:dyDescent="0.25">
      <c r="E111">
        <v>9</v>
      </c>
      <c r="F111">
        <v>75</v>
      </c>
      <c r="G111">
        <v>80</v>
      </c>
      <c r="H111">
        <v>20</v>
      </c>
      <c r="I111" s="13">
        <v>4</v>
      </c>
      <c r="J111">
        <v>1</v>
      </c>
      <c r="K111" s="10">
        <v>6</v>
      </c>
      <c r="L111" s="10">
        <v>9</v>
      </c>
      <c r="M111" s="10">
        <v>0</v>
      </c>
      <c r="N111" s="10">
        <v>6</v>
      </c>
      <c r="O111" s="10">
        <v>0</v>
      </c>
      <c r="P111" s="10">
        <v>0</v>
      </c>
      <c r="Q111" s="10">
        <v>0</v>
      </c>
      <c r="R111" s="10">
        <v>3</v>
      </c>
      <c r="S111" s="10">
        <v>3</v>
      </c>
      <c r="T111" s="10">
        <f t="shared" si="15"/>
        <v>6</v>
      </c>
      <c r="U111" s="14">
        <v>27</v>
      </c>
      <c r="V111" s="14">
        <v>6.9</v>
      </c>
      <c r="W111" s="14">
        <v>13</v>
      </c>
      <c r="X111" s="14">
        <v>4.4000000000000004</v>
      </c>
      <c r="Y111" s="12">
        <f>3.45+0.9</f>
        <v>4.3500000000000005</v>
      </c>
      <c r="Z111">
        <v>20</v>
      </c>
      <c r="AA111">
        <v>40</v>
      </c>
      <c r="AB111" s="4">
        <v>10.199999999999999</v>
      </c>
      <c r="AC111" s="4">
        <v>4.3</v>
      </c>
      <c r="AD111" s="4">
        <f>100-(100*(AB111-AC111)/AB111)</f>
        <v>42.156862745098039</v>
      </c>
      <c r="AE111" s="4">
        <v>10</v>
      </c>
      <c r="AF111" s="4">
        <v>4.0999999999999996</v>
      </c>
      <c r="AG111" s="4">
        <f>100-(100*(AE111-AF111)/AE111)</f>
        <v>41</v>
      </c>
      <c r="AH111" s="4">
        <v>10</v>
      </c>
      <c r="AI111" s="4">
        <v>4.5</v>
      </c>
      <c r="AJ111" s="4">
        <f>100-(100*(AH111-AI111)/AH111)</f>
        <v>45</v>
      </c>
      <c r="AK111" s="4">
        <v>10</v>
      </c>
      <c r="AL111" s="4">
        <v>4.0999999999999996</v>
      </c>
      <c r="AM111" s="4">
        <f>100-(100*(AK111-AL111)/AK111)</f>
        <v>41</v>
      </c>
      <c r="AN111" s="4">
        <v>10</v>
      </c>
      <c r="AO111" s="4">
        <v>3.8</v>
      </c>
      <c r="AP111" s="4">
        <f>100-(100*(AN111-AO111)/AN111)</f>
        <v>38</v>
      </c>
      <c r="AQ111" s="4">
        <v>10</v>
      </c>
      <c r="AR111" s="4">
        <v>3.9</v>
      </c>
      <c r="AS111" s="4">
        <f>100-(100*(AQ111-AR111)/AQ111)</f>
        <v>39</v>
      </c>
    </row>
    <row r="112" spans="1:55" x14ac:dyDescent="0.25">
      <c r="E112">
        <v>10</v>
      </c>
      <c r="I112" s="13"/>
      <c r="K112" s="10"/>
      <c r="L112" s="10"/>
      <c r="M112" s="10"/>
      <c r="N112" s="10"/>
      <c r="O112" s="10"/>
      <c r="P112" s="10"/>
      <c r="Q112" s="10"/>
      <c r="R112" s="10"/>
      <c r="S112" s="10"/>
      <c r="T112" s="10">
        <f t="shared" si="15"/>
        <v>0</v>
      </c>
      <c r="U112" s="14"/>
      <c r="V112" s="14"/>
      <c r="W112" s="14"/>
      <c r="X112" s="14"/>
      <c r="Y112" s="12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55" x14ac:dyDescent="0.25">
      <c r="E113">
        <v>11</v>
      </c>
      <c r="F113">
        <v>80</v>
      </c>
      <c r="G113">
        <v>130</v>
      </c>
      <c r="H113">
        <v>25</v>
      </c>
      <c r="I113" s="13">
        <v>4</v>
      </c>
      <c r="J113">
        <v>1</v>
      </c>
      <c r="K113" s="10">
        <v>7</v>
      </c>
      <c r="L113" s="10">
        <v>7</v>
      </c>
      <c r="M113" s="10">
        <v>0</v>
      </c>
      <c r="N113" s="10">
        <v>6</v>
      </c>
      <c r="O113" s="10">
        <v>3</v>
      </c>
      <c r="P113" s="10">
        <v>2</v>
      </c>
      <c r="Q113" s="10">
        <v>0</v>
      </c>
      <c r="R113" s="10">
        <v>1</v>
      </c>
      <c r="S113" s="10">
        <v>0</v>
      </c>
      <c r="T113" s="10">
        <f t="shared" si="15"/>
        <v>6</v>
      </c>
      <c r="U113" s="14">
        <v>16</v>
      </c>
      <c r="V113" s="14">
        <v>6.3</v>
      </c>
      <c r="W113" s="14">
        <v>19</v>
      </c>
      <c r="X113" s="14">
        <v>4.3</v>
      </c>
      <c r="Y113" s="12">
        <v>4.1500000000000004</v>
      </c>
      <c r="Z113">
        <v>15</v>
      </c>
      <c r="AA113">
        <v>10</v>
      </c>
      <c r="AB113" s="4">
        <v>10.1</v>
      </c>
      <c r="AC113" s="4">
        <v>3.6</v>
      </c>
      <c r="AD113" s="4">
        <f>100-(100*(AB113-AC113)/AB113)</f>
        <v>35.643564356435647</v>
      </c>
      <c r="AE113" s="4">
        <v>10</v>
      </c>
      <c r="AF113" s="4">
        <v>3.4</v>
      </c>
      <c r="AG113" s="4">
        <f>100-(100*(AE113-AF113)/AE113)</f>
        <v>34</v>
      </c>
      <c r="AH113" s="4">
        <v>10</v>
      </c>
      <c r="AI113" s="4">
        <v>3.9</v>
      </c>
      <c r="AJ113" s="4">
        <f>100-(100*(AH113-AI113)/AH113)</f>
        <v>39</v>
      </c>
      <c r="AK113" s="4">
        <v>10.3</v>
      </c>
      <c r="AL113" s="4">
        <v>4.3</v>
      </c>
      <c r="AM113" s="4">
        <f>100-(100*(AK113-AL113)/AK113)</f>
        <v>41.747572815533971</v>
      </c>
      <c r="AN113" s="4">
        <v>10.1</v>
      </c>
      <c r="AO113" s="4">
        <v>4.3</v>
      </c>
      <c r="AP113" s="4">
        <f>100-(100*(AN113-AO113)/AN113)</f>
        <v>42.574257425742573</v>
      </c>
      <c r="AQ113" s="4">
        <v>10.199999999999999</v>
      </c>
      <c r="AR113" s="4">
        <v>4.0999999999999996</v>
      </c>
      <c r="AS113" s="4">
        <f>100-(100*(AQ113-AR113)/AQ113)</f>
        <v>40.196078431372548</v>
      </c>
    </row>
    <row r="114" spans="1:55" x14ac:dyDescent="0.25">
      <c r="E114">
        <v>12</v>
      </c>
      <c r="F114">
        <v>60</v>
      </c>
      <c r="G114">
        <v>90</v>
      </c>
      <c r="H114">
        <v>15</v>
      </c>
      <c r="I114" s="13">
        <v>1</v>
      </c>
      <c r="J114">
        <v>1</v>
      </c>
      <c r="K114" s="10">
        <v>3</v>
      </c>
      <c r="L114" s="10">
        <v>5</v>
      </c>
      <c r="M114" s="10">
        <v>0</v>
      </c>
      <c r="N114" s="10">
        <v>3</v>
      </c>
      <c r="O114" s="10">
        <v>0</v>
      </c>
      <c r="P114" s="10">
        <v>0</v>
      </c>
      <c r="Q114" s="10">
        <v>0</v>
      </c>
      <c r="R114" s="10">
        <v>1</v>
      </c>
      <c r="S114" s="10">
        <v>2</v>
      </c>
      <c r="T114" s="10">
        <f t="shared" si="15"/>
        <v>3</v>
      </c>
      <c r="U114" s="14">
        <v>7</v>
      </c>
      <c r="V114" s="14">
        <v>3.8</v>
      </c>
      <c r="W114" s="14">
        <v>0</v>
      </c>
      <c r="X114" s="14">
        <v>0</v>
      </c>
      <c r="Y114" s="12">
        <v>1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55" x14ac:dyDescent="0.25">
      <c r="E115">
        <v>13</v>
      </c>
      <c r="I115" s="13"/>
      <c r="T115">
        <f t="shared" si="15"/>
        <v>0</v>
      </c>
      <c r="U115" s="14"/>
      <c r="V115" s="14"/>
      <c r="W115" s="14"/>
      <c r="X115" s="14"/>
      <c r="Y115" s="12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5" x14ac:dyDescent="0.25">
      <c r="E116">
        <v>14</v>
      </c>
      <c r="F116">
        <v>50</v>
      </c>
      <c r="G116">
        <v>80</v>
      </c>
      <c r="H116">
        <v>20</v>
      </c>
      <c r="I116" s="13">
        <v>1</v>
      </c>
      <c r="J116">
        <v>0</v>
      </c>
      <c r="K116">
        <v>7</v>
      </c>
      <c r="L116">
        <v>11</v>
      </c>
      <c r="M116">
        <v>0</v>
      </c>
      <c r="N116">
        <v>5</v>
      </c>
      <c r="O116">
        <v>1</v>
      </c>
      <c r="P116">
        <v>0</v>
      </c>
      <c r="Q116">
        <v>0</v>
      </c>
      <c r="R116">
        <v>1</v>
      </c>
      <c r="S116">
        <v>3</v>
      </c>
      <c r="T116">
        <f t="shared" si="15"/>
        <v>5</v>
      </c>
      <c r="U116" s="14">
        <v>12</v>
      </c>
      <c r="V116" s="14">
        <v>5.4</v>
      </c>
      <c r="W116" s="14">
        <v>6</v>
      </c>
      <c r="X116" s="14">
        <v>3.8</v>
      </c>
      <c r="Y116" s="12">
        <v>0.95</v>
      </c>
      <c r="Z116">
        <v>10</v>
      </c>
      <c r="AA116">
        <v>20</v>
      </c>
      <c r="AB116" s="4">
        <v>10.3</v>
      </c>
      <c r="AC116" s="4">
        <v>4</v>
      </c>
      <c r="AD116" s="4">
        <f>100-(100*(AB116-AC116)/AB116)</f>
        <v>38.834951456310669</v>
      </c>
      <c r="AE116" s="4">
        <v>10.1</v>
      </c>
      <c r="AF116" s="4">
        <v>39</v>
      </c>
      <c r="AG116" s="4">
        <f>100-(100*(AE116-AF116)/AE116)</f>
        <v>386.13861386138615</v>
      </c>
      <c r="AH116" s="4">
        <v>10.1</v>
      </c>
      <c r="AI116" s="4">
        <v>4.2</v>
      </c>
      <c r="AJ116" s="4">
        <f>100-(100*(AH116-AI116)/AH116)</f>
        <v>41.584158415841586</v>
      </c>
      <c r="AK116" s="4">
        <v>8.5</v>
      </c>
      <c r="AL116" s="4">
        <v>2.8</v>
      </c>
      <c r="AM116" s="4">
        <f>100-(100*(AK116-AL116)/AK116)</f>
        <v>32.941176470588232</v>
      </c>
      <c r="AN116" s="4">
        <v>9.6</v>
      </c>
      <c r="AO116" s="4">
        <v>3.6</v>
      </c>
      <c r="AP116" s="4">
        <f>100-(100*(AN116-AO116)/AN116)</f>
        <v>37.5</v>
      </c>
      <c r="AQ116" s="4">
        <v>7.9</v>
      </c>
      <c r="AR116" s="4">
        <v>2.7</v>
      </c>
      <c r="AS116" s="4">
        <f>100-(100*(AQ116-AR116)/AQ116)</f>
        <v>34.177215189873422</v>
      </c>
    </row>
    <row r="117" spans="1:55" x14ac:dyDescent="0.25">
      <c r="E117">
        <v>15</v>
      </c>
      <c r="F117">
        <v>70</v>
      </c>
      <c r="G117">
        <v>80</v>
      </c>
      <c r="H117">
        <v>16</v>
      </c>
      <c r="I117" s="13">
        <v>1.5</v>
      </c>
      <c r="J117">
        <v>1</v>
      </c>
      <c r="K117">
        <v>3</v>
      </c>
      <c r="L117">
        <v>7</v>
      </c>
      <c r="M117">
        <v>0</v>
      </c>
      <c r="N117">
        <v>3</v>
      </c>
      <c r="O117">
        <v>0</v>
      </c>
      <c r="P117">
        <v>0</v>
      </c>
      <c r="Q117">
        <v>0</v>
      </c>
      <c r="R117">
        <v>1</v>
      </c>
      <c r="S117">
        <v>2</v>
      </c>
      <c r="T117">
        <f t="shared" si="15"/>
        <v>3</v>
      </c>
      <c r="U117" s="14">
        <v>0</v>
      </c>
      <c r="V117" s="14">
        <v>0</v>
      </c>
      <c r="W117" s="14">
        <v>0</v>
      </c>
      <c r="X117" s="14">
        <v>0</v>
      </c>
      <c r="Y117" s="12">
        <v>1.55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55" x14ac:dyDescent="0.25">
      <c r="E118">
        <v>16</v>
      </c>
      <c r="I118" s="13"/>
      <c r="T118">
        <f t="shared" si="15"/>
        <v>0</v>
      </c>
      <c r="U118" s="14"/>
      <c r="V118" s="14"/>
      <c r="W118" s="14"/>
      <c r="X118" s="14"/>
      <c r="Y118" s="12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5" x14ac:dyDescent="0.25">
      <c r="E119">
        <v>17</v>
      </c>
      <c r="I119" s="13"/>
      <c r="T119">
        <f t="shared" si="15"/>
        <v>0</v>
      </c>
      <c r="U119" s="14"/>
      <c r="V119" s="14"/>
      <c r="W119" s="14"/>
      <c r="X119" s="14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5" x14ac:dyDescent="0.25">
      <c r="E120">
        <v>18</v>
      </c>
      <c r="F120">
        <v>70</v>
      </c>
      <c r="G120">
        <v>80</v>
      </c>
      <c r="H120">
        <v>20</v>
      </c>
      <c r="I120" s="13">
        <v>1</v>
      </c>
      <c r="J120">
        <v>0</v>
      </c>
      <c r="K120">
        <v>3</v>
      </c>
      <c r="L120">
        <v>3</v>
      </c>
      <c r="M120">
        <v>0</v>
      </c>
      <c r="N120">
        <v>3</v>
      </c>
      <c r="O120">
        <v>0</v>
      </c>
      <c r="P120">
        <v>0</v>
      </c>
      <c r="Q120">
        <v>0</v>
      </c>
      <c r="R120">
        <v>1</v>
      </c>
      <c r="S120">
        <v>2</v>
      </c>
      <c r="T120">
        <f t="shared" si="15"/>
        <v>3</v>
      </c>
      <c r="U120" s="14">
        <v>2.7</v>
      </c>
      <c r="V120" s="14">
        <v>5</v>
      </c>
      <c r="W120" s="14">
        <v>0</v>
      </c>
      <c r="X120" s="14">
        <v>0</v>
      </c>
      <c r="Y120" s="12">
        <v>0.85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55" x14ac:dyDescent="0.25">
      <c r="E121">
        <v>19</v>
      </c>
      <c r="I121" s="13"/>
      <c r="T121">
        <f t="shared" si="15"/>
        <v>0</v>
      </c>
      <c r="U121" s="14"/>
      <c r="V121" s="14"/>
      <c r="W121" s="14"/>
      <c r="X121" s="14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5" x14ac:dyDescent="0.25">
      <c r="E122">
        <v>20</v>
      </c>
      <c r="I122" s="13"/>
      <c r="T122">
        <f t="shared" si="15"/>
        <v>0</v>
      </c>
      <c r="U122" s="14"/>
      <c r="V122" s="14"/>
      <c r="W122" s="14"/>
      <c r="X122" s="14"/>
      <c r="Y122" s="12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5" x14ac:dyDescent="0.25">
      <c r="A123" s="1">
        <v>42225</v>
      </c>
      <c r="B123" t="s">
        <v>36</v>
      </c>
      <c r="C123">
        <v>5</v>
      </c>
      <c r="D123">
        <v>8</v>
      </c>
      <c r="E123">
        <v>1</v>
      </c>
      <c r="F123">
        <v>89</v>
      </c>
      <c r="G123">
        <v>89</v>
      </c>
      <c r="H123">
        <v>16</v>
      </c>
      <c r="I123" s="13">
        <v>5.0999999999999996</v>
      </c>
      <c r="J123">
        <v>3</v>
      </c>
      <c r="K123">
        <v>10</v>
      </c>
      <c r="L123">
        <v>0</v>
      </c>
      <c r="M123">
        <v>0</v>
      </c>
      <c r="N123">
        <v>10</v>
      </c>
      <c r="O123">
        <v>0</v>
      </c>
      <c r="P123">
        <v>7</v>
      </c>
      <c r="Q123">
        <v>3</v>
      </c>
      <c r="R123">
        <v>0</v>
      </c>
      <c r="S123">
        <v>0</v>
      </c>
      <c r="T123">
        <f t="shared" si="15"/>
        <v>10</v>
      </c>
      <c r="U123" s="14">
        <v>41</v>
      </c>
      <c r="V123" s="14">
        <v>6</v>
      </c>
      <c r="W123" s="14">
        <v>8</v>
      </c>
      <c r="X123" s="14">
        <v>4</v>
      </c>
      <c r="Y123" s="12">
        <v>4.9800000000000004</v>
      </c>
      <c r="Z123">
        <v>30</v>
      </c>
      <c r="AA123">
        <v>20</v>
      </c>
      <c r="AB123" s="6">
        <v>10.0511</v>
      </c>
      <c r="AC123" s="6"/>
      <c r="AD123" s="4">
        <f>100-(100*(AB123-AC123)/AB123)</f>
        <v>0</v>
      </c>
      <c r="AE123" s="6">
        <v>10.043699999999999</v>
      </c>
      <c r="AF123" s="6">
        <v>3.9148999999999998</v>
      </c>
      <c r="AG123" s="4">
        <f>100-(100*(AE123-AF123)/AE123)</f>
        <v>38.978663241634059</v>
      </c>
      <c r="AH123" s="6">
        <v>10.015000000000001</v>
      </c>
      <c r="AI123" s="6">
        <v>3.6171000000000002</v>
      </c>
      <c r="AJ123" s="4">
        <f>100-(100*(AH123-AI123)/AH123)</f>
        <v>36.116824762855721</v>
      </c>
      <c r="AK123" s="6">
        <v>10.0669</v>
      </c>
      <c r="AL123" s="6">
        <v>3.9741</v>
      </c>
      <c r="AM123" s="4">
        <f>100-(100*(AK123-AL123)/AK123)</f>
        <v>39.476899542063592</v>
      </c>
      <c r="AN123" s="6">
        <v>10.0671</v>
      </c>
      <c r="AO123" s="6">
        <v>4.0427</v>
      </c>
      <c r="AP123" s="4">
        <f>100-(100*(AN123-AO123)/AN123)</f>
        <v>40.157542887226704</v>
      </c>
      <c r="AQ123" s="6">
        <v>10.028700000000001</v>
      </c>
      <c r="AR123" s="6">
        <v>3.9788999999999999</v>
      </c>
      <c r="AS123" s="4">
        <f>100-(100*(AQ123-AR123)/AQ123)</f>
        <v>39.675132370097813</v>
      </c>
      <c r="AT123" s="8">
        <v>3000.8</v>
      </c>
      <c r="AU123" s="8">
        <v>266.8</v>
      </c>
      <c r="AV123" s="4">
        <f t="shared" ref="AV123" si="24">AT123/(AT123-AU123)</f>
        <v>1.0975859546452085</v>
      </c>
      <c r="AW123" s="8">
        <v>3000.2</v>
      </c>
      <c r="AX123" s="8">
        <v>281</v>
      </c>
      <c r="AY123" s="4">
        <f t="shared" ref="AY123" si="25">AW123/(AW123-AX123)</f>
        <v>1.1033392174168872</v>
      </c>
      <c r="AZ123" s="8">
        <v>3000.5</v>
      </c>
      <c r="BA123" s="8">
        <v>262</v>
      </c>
      <c r="BB123" s="4">
        <f t="shared" ref="BB123" si="26">AZ123/(AZ123-BA123)</f>
        <v>1.095672813584079</v>
      </c>
      <c r="BC123" s="4">
        <f t="shared" ref="BC123" si="27">(AV123+AY123+BB123)/3</f>
        <v>1.0988659952153916</v>
      </c>
    </row>
    <row r="124" spans="1:55" x14ac:dyDescent="0.25">
      <c r="E124">
        <v>2</v>
      </c>
      <c r="F124">
        <v>105</v>
      </c>
      <c r="G124">
        <v>124</v>
      </c>
      <c r="H124">
        <v>10</v>
      </c>
      <c r="I124" s="13">
        <v>7.1</v>
      </c>
      <c r="J124">
        <v>0</v>
      </c>
      <c r="K124" s="10">
        <v>12</v>
      </c>
      <c r="L124">
        <v>1</v>
      </c>
      <c r="M124">
        <v>0</v>
      </c>
      <c r="N124">
        <v>12</v>
      </c>
      <c r="O124">
        <v>2</v>
      </c>
      <c r="P124">
        <v>5</v>
      </c>
      <c r="Q124">
        <v>3</v>
      </c>
      <c r="R124">
        <v>0</v>
      </c>
      <c r="S124">
        <v>2</v>
      </c>
      <c r="T124">
        <f t="shared" si="15"/>
        <v>12</v>
      </c>
      <c r="U124" s="14">
        <v>51</v>
      </c>
      <c r="V124" s="14">
        <v>7.75</v>
      </c>
      <c r="W124" s="14">
        <v>4.5</v>
      </c>
      <c r="X124" s="14">
        <v>3</v>
      </c>
      <c r="Y124" s="12">
        <v>7.08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5" x14ac:dyDescent="0.25">
      <c r="E125">
        <v>3</v>
      </c>
      <c r="F125">
        <v>40</v>
      </c>
      <c r="G125">
        <v>60</v>
      </c>
      <c r="H125">
        <v>12</v>
      </c>
      <c r="I125" s="13">
        <v>0.8</v>
      </c>
      <c r="J125">
        <v>0</v>
      </c>
      <c r="K125">
        <v>3</v>
      </c>
      <c r="L125">
        <v>2</v>
      </c>
      <c r="M125">
        <v>0</v>
      </c>
      <c r="N125">
        <v>3</v>
      </c>
      <c r="O125">
        <v>0</v>
      </c>
      <c r="P125">
        <v>3</v>
      </c>
      <c r="Q125">
        <v>0</v>
      </c>
      <c r="R125">
        <v>0</v>
      </c>
      <c r="S125">
        <v>0</v>
      </c>
      <c r="T125">
        <f t="shared" si="15"/>
        <v>3</v>
      </c>
      <c r="U125" s="14">
        <v>25</v>
      </c>
      <c r="V125" s="14">
        <v>5.7</v>
      </c>
      <c r="W125" s="14">
        <v>14.5</v>
      </c>
      <c r="X125" s="14">
        <v>4.0999999999999996</v>
      </c>
      <c r="Y125" s="12">
        <v>0.68</v>
      </c>
      <c r="Z125">
        <v>10</v>
      </c>
      <c r="AA125">
        <v>10</v>
      </c>
      <c r="AB125" s="6">
        <v>10.097200000000001</v>
      </c>
      <c r="AC125" s="6">
        <v>3.8668</v>
      </c>
      <c r="AD125" s="4">
        <f>100-(100*(AB125-AC125)/AB125)</f>
        <v>38.29576516261934</v>
      </c>
      <c r="AE125" s="6">
        <v>10.023899999999999</v>
      </c>
      <c r="AF125" s="6">
        <v>3.7421000000000002</v>
      </c>
      <c r="AG125" s="4">
        <f>100-(100*(AE125-AF125)/AE125)</f>
        <v>37.331777052843719</v>
      </c>
      <c r="AH125" s="6">
        <v>10.0503</v>
      </c>
      <c r="AI125" s="6">
        <v>3.9994000000000001</v>
      </c>
      <c r="AJ125" s="4">
        <f>100-(100*(AH125-AI125)/AH125)</f>
        <v>39.793836999890544</v>
      </c>
      <c r="AK125" s="6">
        <v>10.0055</v>
      </c>
      <c r="AL125" s="6">
        <v>4.1348000000000003</v>
      </c>
      <c r="AM125" s="4">
        <f>100-(100*(AK125-AL125)/AK125)</f>
        <v>41.325271100894511</v>
      </c>
      <c r="AN125" s="6">
        <v>10.0207</v>
      </c>
      <c r="AO125" s="6">
        <v>3.9371</v>
      </c>
      <c r="AP125" s="4">
        <f>100-(100*(AN125-AO125)/AN125)</f>
        <v>39.289670382308621</v>
      </c>
      <c r="AQ125" s="6">
        <v>10.010199999999999</v>
      </c>
      <c r="AR125" s="6">
        <v>4.2394999999999996</v>
      </c>
      <c r="AS125" s="4">
        <f>100-(100*(AQ125-AR125)/AQ125)</f>
        <v>42.351801162813935</v>
      </c>
    </row>
    <row r="126" spans="1:55" x14ac:dyDescent="0.25">
      <c r="E126">
        <v>4</v>
      </c>
      <c r="I126" s="13">
        <v>5.38</v>
      </c>
      <c r="J126">
        <v>2</v>
      </c>
      <c r="L126">
        <v>0</v>
      </c>
      <c r="T126">
        <f t="shared" ref="T126:T186" si="28">SUM(O126:S126)</f>
        <v>0</v>
      </c>
      <c r="U126" s="14"/>
      <c r="V126" s="14"/>
      <c r="W126" s="14"/>
      <c r="X126" s="14"/>
      <c r="Y126" s="12">
        <v>5.3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5" x14ac:dyDescent="0.25">
      <c r="E127">
        <v>5</v>
      </c>
      <c r="F127">
        <v>70</v>
      </c>
      <c r="G127">
        <v>60</v>
      </c>
      <c r="H127">
        <v>13</v>
      </c>
      <c r="I127" s="13">
        <v>5</v>
      </c>
      <c r="J127">
        <v>2</v>
      </c>
      <c r="K127">
        <v>7</v>
      </c>
      <c r="L127">
        <v>3</v>
      </c>
      <c r="M127">
        <v>0</v>
      </c>
      <c r="N127">
        <v>7</v>
      </c>
      <c r="O127">
        <v>0</v>
      </c>
      <c r="P127">
        <v>5</v>
      </c>
      <c r="Q127">
        <v>2</v>
      </c>
      <c r="R127">
        <v>0</v>
      </c>
      <c r="S127">
        <v>0</v>
      </c>
      <c r="T127">
        <f t="shared" si="28"/>
        <v>7</v>
      </c>
      <c r="U127" s="14">
        <v>35</v>
      </c>
      <c r="V127" s="14">
        <v>9.85</v>
      </c>
      <c r="W127" s="14">
        <v>8.5</v>
      </c>
      <c r="X127" s="14">
        <v>4.5999999999999996</v>
      </c>
      <c r="Y127" s="12">
        <v>5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5" x14ac:dyDescent="0.25">
      <c r="E128">
        <v>6</v>
      </c>
      <c r="I128" s="13">
        <v>1.85</v>
      </c>
      <c r="J128">
        <v>0</v>
      </c>
      <c r="L128">
        <v>0</v>
      </c>
      <c r="T128">
        <f t="shared" si="28"/>
        <v>0</v>
      </c>
      <c r="U128" s="14"/>
      <c r="V128" s="14"/>
      <c r="W128" s="14"/>
      <c r="X128" s="14"/>
      <c r="Y128" s="12">
        <v>1.85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6" x14ac:dyDescent="0.25">
      <c r="E129">
        <v>7</v>
      </c>
      <c r="I129" s="13">
        <v>4.82</v>
      </c>
      <c r="J129">
        <v>2</v>
      </c>
      <c r="L129">
        <v>1</v>
      </c>
      <c r="T129">
        <f t="shared" si="28"/>
        <v>0</v>
      </c>
      <c r="U129" s="14"/>
      <c r="V129" s="14"/>
      <c r="W129" s="14"/>
      <c r="X129" s="14"/>
      <c r="Y129" s="12">
        <v>4.57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6" x14ac:dyDescent="0.25">
      <c r="E130">
        <v>8</v>
      </c>
      <c r="I130" s="13">
        <v>5.05</v>
      </c>
      <c r="J130">
        <v>1</v>
      </c>
      <c r="L130">
        <v>0</v>
      </c>
      <c r="T130">
        <f t="shared" si="28"/>
        <v>0</v>
      </c>
      <c r="U130" s="14"/>
      <c r="V130" s="14"/>
      <c r="W130" s="14"/>
      <c r="X130" s="14"/>
      <c r="Y130" s="12">
        <v>4.78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56" x14ac:dyDescent="0.25">
      <c r="E131">
        <v>9</v>
      </c>
      <c r="F131">
        <v>62</v>
      </c>
      <c r="G131">
        <v>85</v>
      </c>
      <c r="H131">
        <v>18</v>
      </c>
      <c r="I131" s="13">
        <v>4.8</v>
      </c>
      <c r="J131">
        <v>1</v>
      </c>
      <c r="K131">
        <v>8</v>
      </c>
      <c r="L131">
        <v>0</v>
      </c>
      <c r="M131">
        <v>0</v>
      </c>
      <c r="N131">
        <v>8</v>
      </c>
      <c r="O131">
        <v>1</v>
      </c>
      <c r="P131">
        <v>7</v>
      </c>
      <c r="Q131">
        <v>0</v>
      </c>
      <c r="R131">
        <v>0</v>
      </c>
      <c r="S131">
        <v>0</v>
      </c>
      <c r="T131">
        <f t="shared" si="28"/>
        <v>8</v>
      </c>
      <c r="U131" s="14">
        <v>31</v>
      </c>
      <c r="V131" s="14">
        <v>8.1</v>
      </c>
      <c r="W131" s="14">
        <v>19</v>
      </c>
      <c r="X131" s="14">
        <v>5.7</v>
      </c>
      <c r="Y131" s="12">
        <v>4.5999999999999996</v>
      </c>
      <c r="Z131">
        <v>10</v>
      </c>
      <c r="AA131">
        <v>20</v>
      </c>
      <c r="AB131" s="6">
        <v>10.0006</v>
      </c>
      <c r="AC131" s="6">
        <v>4.0873999999999997</v>
      </c>
      <c r="AD131" s="4">
        <f>100-(100*(AB131-AC131)/AB131)</f>
        <v>40.871547707137566</v>
      </c>
      <c r="AE131" s="6">
        <v>10.096</v>
      </c>
      <c r="AF131" s="6">
        <v>4.0925000000000002</v>
      </c>
      <c r="AG131" s="4">
        <f>100-(100*(AE131-AF131)/AE131)</f>
        <v>40.535855784469092</v>
      </c>
      <c r="AH131" s="6">
        <v>10.0497</v>
      </c>
      <c r="AI131" s="6">
        <v>3.8559000000000001</v>
      </c>
      <c r="AJ131" s="4">
        <f>100-(100*(AH131-AI131)/AH131)</f>
        <v>38.368309501776167</v>
      </c>
      <c r="AK131" s="6">
        <v>10.008800000000001</v>
      </c>
      <c r="AL131" s="6">
        <v>4.2065999999999999</v>
      </c>
      <c r="AM131" s="4">
        <f>100-(100*(AK131-AL131)/AK131)</f>
        <v>42.029014467268794</v>
      </c>
      <c r="AN131" s="6">
        <v>10.0397</v>
      </c>
      <c r="AO131" s="6">
        <v>3.9243000000000001</v>
      </c>
      <c r="AP131" s="4">
        <f>100-(100*(AN131-AO131)/AN131)</f>
        <v>39.087821349243505</v>
      </c>
      <c r="AQ131" s="6">
        <v>10.0047</v>
      </c>
      <c r="AR131" s="6">
        <v>4.3555999999999999</v>
      </c>
      <c r="AS131" s="4">
        <f>100-(100*(AQ131-AR131)/AQ131)</f>
        <v>43.535538297000414</v>
      </c>
    </row>
    <row r="132" spans="1:56" x14ac:dyDescent="0.25">
      <c r="E132">
        <v>10</v>
      </c>
      <c r="I132" s="13">
        <v>1.25</v>
      </c>
      <c r="J132">
        <v>1</v>
      </c>
      <c r="L132">
        <v>1</v>
      </c>
      <c r="T132">
        <f t="shared" si="28"/>
        <v>0</v>
      </c>
      <c r="U132" s="14"/>
      <c r="V132" s="14"/>
      <c r="W132" s="14"/>
      <c r="X132" s="14"/>
      <c r="Y132" s="12">
        <v>1.1000000000000001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6" x14ac:dyDescent="0.25">
      <c r="E133">
        <v>11</v>
      </c>
      <c r="F133">
        <v>92</v>
      </c>
      <c r="G133">
        <v>83</v>
      </c>
      <c r="H133">
        <v>17</v>
      </c>
      <c r="I133" s="13">
        <v>3.7</v>
      </c>
      <c r="J133">
        <v>2</v>
      </c>
      <c r="K133">
        <v>8</v>
      </c>
      <c r="L133">
        <v>0</v>
      </c>
      <c r="M133">
        <v>0</v>
      </c>
      <c r="N133">
        <v>8</v>
      </c>
      <c r="O133">
        <v>0</v>
      </c>
      <c r="P133">
        <v>7</v>
      </c>
      <c r="Q133">
        <v>0</v>
      </c>
      <c r="R133">
        <v>0</v>
      </c>
      <c r="S133">
        <v>1</v>
      </c>
      <c r="T133">
        <f t="shared" si="28"/>
        <v>8</v>
      </c>
      <c r="U133" s="14">
        <v>36</v>
      </c>
      <c r="V133" s="14">
        <v>6.85</v>
      </c>
      <c r="W133" s="14">
        <v>15</v>
      </c>
      <c r="X133" s="14">
        <v>4.2</v>
      </c>
      <c r="Y133" s="12">
        <v>3.5</v>
      </c>
      <c r="Z133">
        <v>20</v>
      </c>
      <c r="AA133">
        <v>20</v>
      </c>
      <c r="AB133" s="6">
        <v>10.0791</v>
      </c>
      <c r="AC133" s="6">
        <v>3.9619</v>
      </c>
      <c r="AD133" s="4">
        <f>100-(100*(AB133-AC133)/AB133)</f>
        <v>39.308073141451118</v>
      </c>
      <c r="AE133" s="6">
        <v>10.078099999999999</v>
      </c>
      <c r="AF133" s="6">
        <v>4.0054999999999996</v>
      </c>
      <c r="AG133" s="4">
        <f>100-(100*(AE133-AF133)/AE133)</f>
        <v>39.744594715273706</v>
      </c>
      <c r="AH133" s="6">
        <v>10.062900000000001</v>
      </c>
      <c r="AI133" s="6">
        <v>3.85</v>
      </c>
      <c r="AJ133" s="4">
        <f>100-(100*(AH133-AI133)/AH133)</f>
        <v>38.259348696697771</v>
      </c>
      <c r="AK133" s="6">
        <v>10.0497</v>
      </c>
      <c r="AL133" s="6">
        <v>4.0400999999999998</v>
      </c>
      <c r="AM133" s="4">
        <f>100-(100*(AK133-AL133)/AK133)</f>
        <v>40.201200035821962</v>
      </c>
      <c r="AN133" s="6">
        <v>10.028700000000001</v>
      </c>
      <c r="AO133" s="6">
        <v>3.8931</v>
      </c>
      <c r="AP133" s="4">
        <f>100-(100*(AN133-AO133)/AN133)</f>
        <v>38.819587783062609</v>
      </c>
      <c r="AQ133" s="6">
        <v>10.0784</v>
      </c>
      <c r="AR133" s="6">
        <v>4.2042000000000002</v>
      </c>
      <c r="AS133" s="4">
        <f>100-(100*(AQ133-AR133)/AQ133)</f>
        <v>41.714954754722974</v>
      </c>
    </row>
    <row r="134" spans="1:56" x14ac:dyDescent="0.25">
      <c r="E134">
        <v>12</v>
      </c>
      <c r="I134" s="13">
        <v>2.72</v>
      </c>
      <c r="J134">
        <v>1</v>
      </c>
      <c r="L134">
        <v>1</v>
      </c>
      <c r="T134">
        <f t="shared" si="28"/>
        <v>0</v>
      </c>
      <c r="U134" s="14"/>
      <c r="V134" s="14"/>
      <c r="W134" s="14"/>
      <c r="X134" s="14"/>
      <c r="Y134" s="12">
        <v>2.7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6" x14ac:dyDescent="0.25">
      <c r="E135">
        <v>13</v>
      </c>
      <c r="I135" s="13"/>
      <c r="T135">
        <f t="shared" si="28"/>
        <v>0</v>
      </c>
      <c r="U135" s="14"/>
      <c r="V135" s="14"/>
      <c r="W135" s="14"/>
      <c r="X135" s="14"/>
      <c r="Y135" s="12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BD135" t="s">
        <v>19</v>
      </c>
    </row>
    <row r="136" spans="1:56" x14ac:dyDescent="0.25">
      <c r="E136">
        <v>14</v>
      </c>
      <c r="I136" s="13">
        <v>4.82</v>
      </c>
      <c r="J136">
        <v>3</v>
      </c>
      <c r="L136">
        <v>2</v>
      </c>
      <c r="T136">
        <f t="shared" si="28"/>
        <v>0</v>
      </c>
      <c r="U136" s="14"/>
      <c r="V136" s="14"/>
      <c r="W136" s="14"/>
      <c r="X136" s="14"/>
      <c r="Y136" s="12">
        <v>4.78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6" x14ac:dyDescent="0.25">
      <c r="E137">
        <v>15</v>
      </c>
      <c r="I137" s="13">
        <v>6.65</v>
      </c>
      <c r="J137">
        <v>6</v>
      </c>
      <c r="L137">
        <v>0</v>
      </c>
      <c r="T137">
        <f t="shared" si="28"/>
        <v>0</v>
      </c>
      <c r="U137" s="14"/>
      <c r="V137" s="14"/>
      <c r="W137" s="14"/>
      <c r="X137" s="14"/>
      <c r="Y137" s="12">
        <v>6.3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56" x14ac:dyDescent="0.25">
      <c r="E138">
        <v>16</v>
      </c>
      <c r="I138" s="13">
        <v>4.5</v>
      </c>
      <c r="J138">
        <v>0</v>
      </c>
      <c r="L138">
        <v>4</v>
      </c>
      <c r="T138">
        <f t="shared" si="28"/>
        <v>0</v>
      </c>
      <c r="U138" s="14"/>
      <c r="V138" s="14"/>
      <c r="W138" s="14"/>
      <c r="X138" s="14"/>
      <c r="Y138" s="12">
        <v>4.38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6" x14ac:dyDescent="0.25">
      <c r="E139">
        <v>17</v>
      </c>
      <c r="I139" s="13">
        <v>4.9000000000000004</v>
      </c>
      <c r="J139">
        <v>0</v>
      </c>
      <c r="L139">
        <v>1</v>
      </c>
      <c r="T139">
        <f t="shared" si="28"/>
        <v>0</v>
      </c>
      <c r="U139" s="14"/>
      <c r="V139" s="14"/>
      <c r="W139" s="14"/>
      <c r="X139" s="14"/>
      <c r="Y139" s="12">
        <v>4.8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6" x14ac:dyDescent="0.25">
      <c r="E140">
        <v>18</v>
      </c>
      <c r="F140">
        <v>50</v>
      </c>
      <c r="G140">
        <v>50</v>
      </c>
      <c r="H140">
        <v>11</v>
      </c>
      <c r="I140" s="13">
        <v>0.82499999999999996</v>
      </c>
      <c r="J140">
        <v>1</v>
      </c>
      <c r="K140">
        <v>2</v>
      </c>
      <c r="L140">
        <v>9</v>
      </c>
      <c r="M140">
        <v>0</v>
      </c>
      <c r="N140">
        <v>2</v>
      </c>
      <c r="O140">
        <v>1</v>
      </c>
      <c r="P140">
        <v>1</v>
      </c>
      <c r="Q140">
        <v>0</v>
      </c>
      <c r="R140">
        <v>0</v>
      </c>
      <c r="S140">
        <v>0</v>
      </c>
      <c r="T140">
        <f t="shared" si="28"/>
        <v>2</v>
      </c>
      <c r="U140" s="14">
        <v>15</v>
      </c>
      <c r="V140" s="14">
        <v>6.85</v>
      </c>
      <c r="W140" s="14">
        <v>12</v>
      </c>
      <c r="X140" s="14">
        <v>8.1999999999999993</v>
      </c>
      <c r="Y140" s="12">
        <v>0.85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6" x14ac:dyDescent="0.25">
      <c r="E141">
        <v>19</v>
      </c>
      <c r="F141">
        <v>62</v>
      </c>
      <c r="G141">
        <v>90</v>
      </c>
      <c r="H141">
        <v>15</v>
      </c>
      <c r="I141" s="13">
        <v>4.8250000000000002</v>
      </c>
      <c r="J141">
        <v>3</v>
      </c>
      <c r="K141" s="10">
        <v>6</v>
      </c>
      <c r="L141">
        <v>3</v>
      </c>
      <c r="M141">
        <v>0</v>
      </c>
      <c r="N141">
        <v>6</v>
      </c>
      <c r="O141">
        <v>1</v>
      </c>
      <c r="P141">
        <v>3</v>
      </c>
      <c r="Q141">
        <v>1</v>
      </c>
      <c r="R141">
        <v>0</v>
      </c>
      <c r="S141">
        <v>1</v>
      </c>
      <c r="T141">
        <f t="shared" si="28"/>
        <v>6</v>
      </c>
      <c r="U141" s="14">
        <v>34</v>
      </c>
      <c r="V141" s="14">
        <v>8.0500000000000007</v>
      </c>
      <c r="W141" s="14">
        <v>9</v>
      </c>
      <c r="X141" s="14">
        <v>5.8</v>
      </c>
      <c r="Y141" s="12">
        <v>4.62</v>
      </c>
      <c r="Z141">
        <v>20</v>
      </c>
      <c r="AA141">
        <v>20</v>
      </c>
      <c r="AB141" s="6">
        <v>10.0459</v>
      </c>
      <c r="AC141" s="6">
        <v>3.8795000000000002</v>
      </c>
      <c r="AD141" s="4">
        <f>100-(100*(AB141-AC141)/AB141)</f>
        <v>38.617744552504007</v>
      </c>
      <c r="AE141" s="6">
        <v>10.060700000000001</v>
      </c>
      <c r="AF141" s="6">
        <v>3.7149000000000001</v>
      </c>
      <c r="AG141" s="4">
        <f>100-(100*(AE141-AF141)/AE141)</f>
        <v>36.924866062997602</v>
      </c>
      <c r="AH141" s="6">
        <v>10.053800000000001</v>
      </c>
      <c r="AI141" s="6">
        <v>3.5926999999999998</v>
      </c>
      <c r="AJ141" s="4">
        <f>100-(100*(AH141-AI141)/AH141)</f>
        <v>35.734747060812822</v>
      </c>
      <c r="AK141" s="6">
        <v>10.0467</v>
      </c>
      <c r="AL141" s="6">
        <v>4.1555999999999997</v>
      </c>
      <c r="AM141" s="4">
        <f>100-(100*(AK141-AL141)/AK141)</f>
        <v>41.362835557944393</v>
      </c>
      <c r="AN141" s="6">
        <v>10.0329</v>
      </c>
      <c r="AO141" s="6">
        <v>4.2450999999999999</v>
      </c>
      <c r="AP141" s="4">
        <f>100-(100*(AN141-AO141)/AN141)</f>
        <v>42.311794197091572</v>
      </c>
      <c r="AQ141" s="6">
        <v>10.081799999999999</v>
      </c>
      <c r="AR141" s="6">
        <v>4.2762000000000002</v>
      </c>
      <c r="AS141" s="4">
        <f>100-(100*(AQ141-AR141)/AQ141)</f>
        <v>42.415044932452538</v>
      </c>
    </row>
    <row r="142" spans="1:56" x14ac:dyDescent="0.25">
      <c r="E142">
        <v>20</v>
      </c>
      <c r="F142">
        <v>80</v>
      </c>
      <c r="G142">
        <v>90</v>
      </c>
      <c r="H142">
        <v>15</v>
      </c>
      <c r="I142" s="13">
        <v>6.05</v>
      </c>
      <c r="J142">
        <v>2</v>
      </c>
      <c r="K142">
        <v>9</v>
      </c>
      <c r="L142">
        <v>3</v>
      </c>
      <c r="M142">
        <v>0</v>
      </c>
      <c r="N142">
        <v>9</v>
      </c>
      <c r="O142">
        <v>1</v>
      </c>
      <c r="P142">
        <v>4</v>
      </c>
      <c r="Q142">
        <v>1</v>
      </c>
      <c r="R142">
        <v>0</v>
      </c>
      <c r="S142">
        <v>3</v>
      </c>
      <c r="T142">
        <f t="shared" si="28"/>
        <v>9</v>
      </c>
      <c r="U142" s="14">
        <v>47</v>
      </c>
      <c r="V142" s="14">
        <v>10</v>
      </c>
      <c r="W142" s="14">
        <v>14</v>
      </c>
      <c r="X142" s="14">
        <v>6.3</v>
      </c>
      <c r="Y142" s="12">
        <v>5.85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6" x14ac:dyDescent="0.25">
      <c r="A143" s="1">
        <v>42949</v>
      </c>
      <c r="B143" t="s">
        <v>40</v>
      </c>
      <c r="C143">
        <v>5</v>
      </c>
      <c r="D143">
        <v>8</v>
      </c>
      <c r="E143">
        <v>1</v>
      </c>
      <c r="F143">
        <v>80</v>
      </c>
      <c r="G143">
        <v>90</v>
      </c>
      <c r="H143">
        <v>25</v>
      </c>
      <c r="I143" s="13">
        <v>2</v>
      </c>
      <c r="J143">
        <v>0</v>
      </c>
      <c r="K143">
        <v>4</v>
      </c>
      <c r="L143">
        <v>2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2</v>
      </c>
      <c r="S143">
        <v>0</v>
      </c>
      <c r="T143">
        <f t="shared" si="28"/>
        <v>2</v>
      </c>
      <c r="U143" s="14">
        <v>38</v>
      </c>
      <c r="V143" s="14">
        <v>7.1</v>
      </c>
      <c r="W143" s="14">
        <v>14</v>
      </c>
      <c r="X143" s="14">
        <v>9.4</v>
      </c>
      <c r="Y143" s="12">
        <v>1.5</v>
      </c>
      <c r="Z143">
        <v>20</v>
      </c>
      <c r="AA143">
        <v>50</v>
      </c>
      <c r="AB143" s="4">
        <v>10.1</v>
      </c>
      <c r="AC143" s="4">
        <v>4.2</v>
      </c>
      <c r="AD143" s="4">
        <f>100-(100*(AB143-AC143)/AB143)</f>
        <v>41.584158415841586</v>
      </c>
      <c r="AE143" s="4">
        <v>10.199999999999999</v>
      </c>
      <c r="AF143" s="4">
        <v>3.7</v>
      </c>
      <c r="AG143" s="4">
        <f>100-(100*(AE143-AF143)/AE143)</f>
        <v>36.274509803921575</v>
      </c>
      <c r="AH143" s="4">
        <v>10</v>
      </c>
      <c r="AI143" s="4">
        <v>3.4</v>
      </c>
      <c r="AJ143" s="4">
        <f>100-(100*(AH143-AI143)/AH143)</f>
        <v>34</v>
      </c>
      <c r="AK143" s="4">
        <v>10.1</v>
      </c>
      <c r="AL143" s="4">
        <v>3.3</v>
      </c>
      <c r="AM143" s="4">
        <f>100-(100*(AK143-AL143)/AK143)</f>
        <v>32.67326732673267</v>
      </c>
      <c r="AN143" s="4">
        <v>10</v>
      </c>
      <c r="AO143" s="4">
        <v>3</v>
      </c>
      <c r="AP143" s="4">
        <f>100-(100*(AN143-AO143)/AN143)</f>
        <v>30</v>
      </c>
      <c r="AQ143" s="4">
        <v>10</v>
      </c>
      <c r="AR143" s="4">
        <v>2.8</v>
      </c>
      <c r="AS143" s="4">
        <f>100-(100*(AQ143-AR143)/AQ143)</f>
        <v>28</v>
      </c>
      <c r="AT143">
        <v>3000</v>
      </c>
      <c r="AU143">
        <v>177.9</v>
      </c>
      <c r="AV143" s="4">
        <f t="shared" ref="AV143" si="29">AT143/(AT143-AU143)</f>
        <v>1.0630381630700543</v>
      </c>
      <c r="AW143">
        <v>3000</v>
      </c>
      <c r="AX143">
        <v>187.6</v>
      </c>
      <c r="AY143" s="4">
        <f t="shared" ref="AY143" si="30">AW143/(AW143-AX143)</f>
        <v>1.0667045939411179</v>
      </c>
      <c r="BC143">
        <v>1.0630381630700501</v>
      </c>
    </row>
    <row r="144" spans="1:56" x14ac:dyDescent="0.25">
      <c r="E144">
        <v>2</v>
      </c>
      <c r="F144">
        <v>60</v>
      </c>
      <c r="G144">
        <v>80</v>
      </c>
      <c r="H144">
        <v>24</v>
      </c>
      <c r="I144" s="13">
        <v>0.5</v>
      </c>
      <c r="J144">
        <v>0</v>
      </c>
      <c r="K144">
        <v>4</v>
      </c>
      <c r="L144">
        <v>0</v>
      </c>
      <c r="M144">
        <v>0</v>
      </c>
      <c r="N144">
        <v>3</v>
      </c>
      <c r="O144">
        <v>0</v>
      </c>
      <c r="P144">
        <v>1</v>
      </c>
      <c r="Q144">
        <v>0</v>
      </c>
      <c r="R144">
        <v>0</v>
      </c>
      <c r="S144">
        <v>2</v>
      </c>
      <c r="T144">
        <f t="shared" si="28"/>
        <v>3</v>
      </c>
      <c r="U144" s="14">
        <v>20</v>
      </c>
      <c r="V144" s="14">
        <v>4.5</v>
      </c>
      <c r="W144" s="14">
        <v>0</v>
      </c>
      <c r="X144" s="14">
        <v>0</v>
      </c>
      <c r="Y144" s="12">
        <v>0.45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5:45" x14ac:dyDescent="0.25">
      <c r="E145">
        <v>3</v>
      </c>
      <c r="F145">
        <v>160</v>
      </c>
      <c r="G145">
        <v>80</v>
      </c>
      <c r="H145">
        <v>15</v>
      </c>
      <c r="I145" s="13">
        <v>1</v>
      </c>
      <c r="J145">
        <v>1</v>
      </c>
      <c r="K145">
        <v>6</v>
      </c>
      <c r="L145">
        <v>8</v>
      </c>
      <c r="M145">
        <v>0</v>
      </c>
      <c r="N145">
        <v>3</v>
      </c>
      <c r="O145">
        <v>1</v>
      </c>
      <c r="P145">
        <v>0</v>
      </c>
      <c r="Q145">
        <v>0</v>
      </c>
      <c r="R145">
        <v>0</v>
      </c>
      <c r="S145">
        <v>2</v>
      </c>
      <c r="T145">
        <f t="shared" si="28"/>
        <v>3</v>
      </c>
      <c r="U145" s="14">
        <v>8</v>
      </c>
      <c r="V145" s="14">
        <v>4.9000000000000004</v>
      </c>
      <c r="W145" s="14">
        <v>0</v>
      </c>
      <c r="X145" s="14">
        <v>0</v>
      </c>
      <c r="Y145" s="12">
        <v>0.9</v>
      </c>
      <c r="Z145">
        <v>100</v>
      </c>
      <c r="AB145" s="4">
        <v>10.1</v>
      </c>
      <c r="AC145" s="4">
        <v>4.0999999999999996</v>
      </c>
      <c r="AD145" s="4">
        <f>100-(100*(AB145-AC145)/AB145)</f>
        <v>40.594059405940591</v>
      </c>
      <c r="AE145" s="4">
        <v>10</v>
      </c>
      <c r="AF145" s="4">
        <v>3.8</v>
      </c>
      <c r="AG145" s="4">
        <f>100-(100*(AE145-AF145)/AE145)</f>
        <v>38</v>
      </c>
      <c r="AH145" s="4">
        <v>10</v>
      </c>
      <c r="AI145" s="4">
        <v>3.9</v>
      </c>
      <c r="AJ145" s="4">
        <f>100-(100*(AH145-AI145)/AH145)</f>
        <v>39</v>
      </c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5:45" x14ac:dyDescent="0.25">
      <c r="E146">
        <v>4</v>
      </c>
      <c r="F146">
        <v>130</v>
      </c>
      <c r="G146">
        <v>50</v>
      </c>
      <c r="H146">
        <v>25</v>
      </c>
      <c r="I146" s="13">
        <v>1</v>
      </c>
      <c r="J146">
        <v>1</v>
      </c>
      <c r="K146">
        <v>4</v>
      </c>
      <c r="L146">
        <v>4</v>
      </c>
      <c r="M146">
        <v>0</v>
      </c>
      <c r="N146">
        <v>3</v>
      </c>
      <c r="O146">
        <v>0</v>
      </c>
      <c r="P146">
        <v>0</v>
      </c>
      <c r="Q146">
        <v>0</v>
      </c>
      <c r="R146">
        <v>1</v>
      </c>
      <c r="S146">
        <v>2</v>
      </c>
      <c r="T146">
        <f t="shared" si="28"/>
        <v>3</v>
      </c>
      <c r="U146" s="14">
        <v>18</v>
      </c>
      <c r="V146" s="14">
        <v>5.8</v>
      </c>
      <c r="W146" s="14">
        <v>0</v>
      </c>
      <c r="X146" s="14">
        <v>0</v>
      </c>
      <c r="Y146" s="12">
        <v>0.8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45" x14ac:dyDescent="0.25">
      <c r="E147">
        <v>5</v>
      </c>
      <c r="F147">
        <v>160</v>
      </c>
      <c r="G147">
        <v>120</v>
      </c>
      <c r="H147">
        <v>16</v>
      </c>
      <c r="I147" s="13">
        <v>3.5</v>
      </c>
      <c r="J147">
        <v>0</v>
      </c>
      <c r="K147" s="10">
        <v>6</v>
      </c>
      <c r="L147">
        <v>7</v>
      </c>
      <c r="M147">
        <v>0</v>
      </c>
      <c r="N147">
        <v>6</v>
      </c>
      <c r="O147">
        <v>0</v>
      </c>
      <c r="P147">
        <v>0</v>
      </c>
      <c r="Q147">
        <v>0</v>
      </c>
      <c r="R147">
        <v>3</v>
      </c>
      <c r="S147">
        <v>3</v>
      </c>
      <c r="T147">
        <f t="shared" si="28"/>
        <v>6</v>
      </c>
      <c r="U147" s="14">
        <v>15</v>
      </c>
      <c r="V147" s="14">
        <v>7.6</v>
      </c>
      <c r="W147" s="14">
        <v>12</v>
      </c>
      <c r="X147" s="14">
        <v>3.6</v>
      </c>
      <c r="Y147" s="12">
        <v>3.3</v>
      </c>
      <c r="Z147">
        <v>100</v>
      </c>
      <c r="AA147">
        <v>20</v>
      </c>
      <c r="AB147" s="4">
        <v>10.199999999999999</v>
      </c>
      <c r="AC147" s="4">
        <v>3.8</v>
      </c>
      <c r="AD147" s="4">
        <f>100-(100*(AB147-AC147)/AB147)</f>
        <v>37.254901960784309</v>
      </c>
      <c r="AE147" s="4">
        <v>10.199999999999999</v>
      </c>
      <c r="AF147" s="4">
        <v>3.9</v>
      </c>
      <c r="AG147" s="4">
        <f>100-(100*(AE147-AF147)/AE147)</f>
        <v>38.235294117647065</v>
      </c>
      <c r="AH147" s="4">
        <v>10</v>
      </c>
      <c r="AI147" s="4">
        <v>4</v>
      </c>
      <c r="AJ147" s="4">
        <f>100-(100*(AH147-AI147)/AH147)</f>
        <v>40</v>
      </c>
      <c r="AK147" s="4">
        <v>10.1</v>
      </c>
      <c r="AL147" s="4">
        <v>2.5</v>
      </c>
      <c r="AM147" s="4">
        <f>100-(100*(AK147-AL147)/AK147)</f>
        <v>24.752475247524757</v>
      </c>
      <c r="AN147" s="4">
        <v>10.1</v>
      </c>
      <c r="AO147" s="4">
        <v>2.2000000000000002</v>
      </c>
      <c r="AP147" s="4">
        <f>100-(100*(AN147-AO147)/AN147)</f>
        <v>21.78217821782178</v>
      </c>
      <c r="AQ147" s="4">
        <v>10</v>
      </c>
      <c r="AR147" s="4">
        <v>2</v>
      </c>
      <c r="AS147" s="4">
        <f>100-(100*(AQ147-AR147)/AQ147)</f>
        <v>20</v>
      </c>
    </row>
    <row r="148" spans="5:45" x14ac:dyDescent="0.25">
      <c r="E148">
        <v>6</v>
      </c>
      <c r="I148" s="13"/>
      <c r="K148" s="10"/>
      <c r="T148">
        <f t="shared" si="28"/>
        <v>0</v>
      </c>
      <c r="U148" s="14"/>
      <c r="V148" s="14"/>
      <c r="W148" s="14"/>
      <c r="X148" s="14"/>
      <c r="Y148" s="12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5:45" x14ac:dyDescent="0.25">
      <c r="E149">
        <v>7</v>
      </c>
      <c r="I149" s="13"/>
      <c r="K149" s="10"/>
      <c r="T149">
        <f t="shared" si="28"/>
        <v>0</v>
      </c>
      <c r="U149" s="14"/>
      <c r="V149" s="14"/>
      <c r="W149" s="14"/>
      <c r="X149" s="14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45" x14ac:dyDescent="0.25">
      <c r="E150">
        <v>8</v>
      </c>
      <c r="I150" s="13"/>
      <c r="K150" s="10"/>
      <c r="T150">
        <f t="shared" si="28"/>
        <v>0</v>
      </c>
      <c r="U150" s="14"/>
      <c r="V150" s="14"/>
      <c r="W150" s="14"/>
      <c r="X150" s="14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45" x14ac:dyDescent="0.25">
      <c r="E151">
        <v>9</v>
      </c>
      <c r="F151">
        <v>100</v>
      </c>
      <c r="G151">
        <v>90</v>
      </c>
      <c r="H151">
        <v>20</v>
      </c>
      <c r="I151" s="13">
        <v>0.5</v>
      </c>
      <c r="J151">
        <v>0</v>
      </c>
      <c r="K151" s="10">
        <v>6</v>
      </c>
      <c r="L151">
        <v>4</v>
      </c>
      <c r="M151">
        <v>0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2</v>
      </c>
      <c r="T151">
        <f t="shared" si="28"/>
        <v>2</v>
      </c>
      <c r="U151" s="14">
        <v>14</v>
      </c>
      <c r="V151" s="14">
        <v>3.8</v>
      </c>
      <c r="W151" s="14">
        <v>0</v>
      </c>
      <c r="X151" s="14">
        <v>0</v>
      </c>
      <c r="Y151" s="12">
        <v>0.35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5:45" x14ac:dyDescent="0.25">
      <c r="E152">
        <v>10</v>
      </c>
      <c r="I152" s="13"/>
      <c r="K152" s="10"/>
      <c r="T152">
        <f t="shared" si="28"/>
        <v>0</v>
      </c>
      <c r="U152" s="14"/>
      <c r="V152" s="14"/>
      <c r="W152" s="14"/>
      <c r="X152" s="14"/>
      <c r="Y152" s="12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5:45" x14ac:dyDescent="0.25">
      <c r="E153">
        <v>11</v>
      </c>
      <c r="F153">
        <v>90</v>
      </c>
      <c r="G153">
        <v>36</v>
      </c>
      <c r="H153">
        <v>10</v>
      </c>
      <c r="I153" s="13">
        <v>1</v>
      </c>
      <c r="J153">
        <v>0</v>
      </c>
      <c r="K153" s="10">
        <v>5</v>
      </c>
      <c r="L153">
        <v>6</v>
      </c>
      <c r="M153">
        <v>0</v>
      </c>
      <c r="N153">
        <v>4</v>
      </c>
      <c r="O153">
        <v>0</v>
      </c>
      <c r="P153">
        <v>0</v>
      </c>
      <c r="Q153">
        <v>0</v>
      </c>
      <c r="R153">
        <v>2</v>
      </c>
      <c r="S153">
        <v>2</v>
      </c>
      <c r="T153">
        <f t="shared" si="28"/>
        <v>4</v>
      </c>
      <c r="U153" s="14">
        <v>9</v>
      </c>
      <c r="V153" s="14">
        <v>4.9000000000000004</v>
      </c>
      <c r="W153" s="14">
        <v>0</v>
      </c>
      <c r="X153" s="14">
        <v>0</v>
      </c>
      <c r="Y153" s="12">
        <v>0.75</v>
      </c>
      <c r="Z153">
        <v>40</v>
      </c>
      <c r="AB153" s="4">
        <v>10.199999999999999</v>
      </c>
      <c r="AC153" s="4">
        <v>3.9</v>
      </c>
      <c r="AD153" s="4">
        <f>100-(100*(AB153-AC153)/AB153)</f>
        <v>38.235294117647065</v>
      </c>
      <c r="AE153" s="4">
        <v>10.1</v>
      </c>
      <c r="AF153" s="4">
        <v>4</v>
      </c>
      <c r="AG153" s="4">
        <f>100-(100*(AE153-AF153)/AE153)</f>
        <v>39.603960396039604</v>
      </c>
      <c r="AH153" s="4">
        <v>6.3</v>
      </c>
      <c r="AI153" s="4">
        <v>2.2999999999999998</v>
      </c>
      <c r="AJ153" s="4">
        <f>100-(100*(AH153-AI153)/AH153)</f>
        <v>36.507936507936506</v>
      </c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5:45" x14ac:dyDescent="0.25">
      <c r="E154">
        <v>12</v>
      </c>
      <c r="I154" s="13"/>
      <c r="K154" s="10"/>
      <c r="T154">
        <f t="shared" si="28"/>
        <v>0</v>
      </c>
      <c r="U154" s="14"/>
      <c r="V154" s="14"/>
      <c r="W154" s="14"/>
      <c r="X154" s="14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5:45" x14ac:dyDescent="0.25">
      <c r="E155">
        <v>13</v>
      </c>
      <c r="F155">
        <v>50</v>
      </c>
      <c r="G155">
        <v>190</v>
      </c>
      <c r="H155">
        <v>10</v>
      </c>
      <c r="I155" s="13">
        <v>1.5</v>
      </c>
      <c r="J155">
        <v>0</v>
      </c>
      <c r="K155" s="10">
        <v>3</v>
      </c>
      <c r="L155">
        <v>1</v>
      </c>
      <c r="M155">
        <v>0</v>
      </c>
      <c r="N155">
        <v>3</v>
      </c>
      <c r="O155">
        <v>0</v>
      </c>
      <c r="P155">
        <v>0</v>
      </c>
      <c r="Q155">
        <v>0</v>
      </c>
      <c r="R155">
        <v>1</v>
      </c>
      <c r="S155">
        <v>2</v>
      </c>
      <c r="T155">
        <f t="shared" si="28"/>
        <v>3</v>
      </c>
      <c r="U155" s="14">
        <v>8</v>
      </c>
      <c r="V155" s="14">
        <v>5.5</v>
      </c>
      <c r="W155" s="14">
        <v>0</v>
      </c>
      <c r="X155" s="14">
        <v>0</v>
      </c>
      <c r="Y155" s="12">
        <v>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5:45" x14ac:dyDescent="0.25">
      <c r="E156">
        <v>14</v>
      </c>
      <c r="I156" s="13"/>
      <c r="K156" s="10"/>
      <c r="T156">
        <f t="shared" si="28"/>
        <v>0</v>
      </c>
      <c r="U156" s="14"/>
      <c r="V156" s="14"/>
      <c r="W156" s="14"/>
      <c r="X156" s="14"/>
      <c r="Y156" s="12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5:45" x14ac:dyDescent="0.25">
      <c r="E157">
        <v>15</v>
      </c>
      <c r="I157" s="13"/>
      <c r="T157">
        <f t="shared" si="28"/>
        <v>0</v>
      </c>
      <c r="U157" s="14"/>
      <c r="V157" s="14"/>
      <c r="W157" s="14"/>
      <c r="X157" s="14"/>
      <c r="Y157" s="12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5:45" x14ac:dyDescent="0.25">
      <c r="E158">
        <v>16</v>
      </c>
      <c r="I158" s="13"/>
      <c r="T158">
        <f t="shared" si="28"/>
        <v>0</v>
      </c>
      <c r="U158" s="14"/>
      <c r="V158" s="14"/>
      <c r="W158" s="14"/>
      <c r="X158" s="14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5:45" x14ac:dyDescent="0.25">
      <c r="E159">
        <v>17</v>
      </c>
      <c r="I159" s="13"/>
      <c r="T159">
        <f t="shared" si="28"/>
        <v>0</v>
      </c>
      <c r="U159" s="14"/>
      <c r="V159" s="14"/>
      <c r="W159" s="14"/>
      <c r="X159" s="14"/>
      <c r="Y159" s="12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5:45" x14ac:dyDescent="0.25">
      <c r="E160">
        <v>18</v>
      </c>
      <c r="I160" s="13"/>
      <c r="T160">
        <f t="shared" si="28"/>
        <v>0</v>
      </c>
      <c r="U160" s="14"/>
      <c r="V160" s="14"/>
      <c r="W160" s="14"/>
      <c r="X160" s="14"/>
      <c r="Y160" s="12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5" x14ac:dyDescent="0.25">
      <c r="E161">
        <v>19</v>
      </c>
      <c r="F161">
        <v>80</v>
      </c>
      <c r="G161">
        <v>70</v>
      </c>
      <c r="H161">
        <v>17</v>
      </c>
      <c r="I161" s="13">
        <v>2</v>
      </c>
      <c r="J161">
        <v>0</v>
      </c>
      <c r="K161">
        <v>8</v>
      </c>
      <c r="L161">
        <v>4</v>
      </c>
      <c r="M161">
        <v>0</v>
      </c>
      <c r="N161">
        <v>8</v>
      </c>
      <c r="O161">
        <v>0</v>
      </c>
      <c r="P161">
        <v>0</v>
      </c>
      <c r="Q161">
        <v>0</v>
      </c>
      <c r="R161">
        <v>4</v>
      </c>
      <c r="S161">
        <v>4</v>
      </c>
      <c r="T161">
        <f t="shared" si="28"/>
        <v>8</v>
      </c>
      <c r="U161" s="14">
        <v>9</v>
      </c>
      <c r="V161" s="14">
        <v>4.3</v>
      </c>
      <c r="W161" s="14">
        <v>6</v>
      </c>
      <c r="X161" s="14">
        <v>4.5999999999999996</v>
      </c>
      <c r="Y161" s="12">
        <v>1.6</v>
      </c>
      <c r="Z161">
        <v>50</v>
      </c>
      <c r="AA161">
        <v>40</v>
      </c>
      <c r="AB161" s="4">
        <v>10.1</v>
      </c>
      <c r="AC161" s="4">
        <v>2.4</v>
      </c>
      <c r="AD161" s="4">
        <f>100-(100*(AB161-AC161)/AB161)</f>
        <v>23.762376237623769</v>
      </c>
      <c r="AE161" s="4">
        <v>10</v>
      </c>
      <c r="AF161" s="4">
        <v>2.9</v>
      </c>
      <c r="AG161" s="4">
        <f>100-(100*(AE161-AF161)/AE161)</f>
        <v>29</v>
      </c>
      <c r="AH161" s="4">
        <v>10</v>
      </c>
      <c r="AI161" s="4">
        <v>3.1</v>
      </c>
      <c r="AJ161" s="4">
        <f>100-(100*(AH161-AI161)/AH161)</f>
        <v>31</v>
      </c>
      <c r="AK161" s="4">
        <v>10.1</v>
      </c>
      <c r="AL161" s="4">
        <v>4.2</v>
      </c>
      <c r="AM161" s="4">
        <f>100-(100*(AK161-AL161)/AK161)</f>
        <v>41.584158415841586</v>
      </c>
      <c r="AN161" s="4">
        <v>10.1</v>
      </c>
      <c r="AO161" s="4">
        <v>4</v>
      </c>
      <c r="AP161" s="4">
        <f>100-(100*(AN161-AO161)/AN161)</f>
        <v>39.603960396039604</v>
      </c>
      <c r="AQ161" s="4">
        <v>9.5</v>
      </c>
      <c r="AR161" s="4">
        <v>3.6</v>
      </c>
      <c r="AS161" s="4">
        <f>100-(100*(AQ161-AR161)/AQ161)</f>
        <v>37.89473684210526</v>
      </c>
    </row>
    <row r="162" spans="1:55" x14ac:dyDescent="0.25">
      <c r="E162">
        <v>20</v>
      </c>
      <c r="F162">
        <v>70</v>
      </c>
      <c r="G162">
        <v>50</v>
      </c>
      <c r="H162">
        <v>14</v>
      </c>
      <c r="I162" s="13">
        <v>0.5</v>
      </c>
      <c r="J162">
        <v>0</v>
      </c>
      <c r="K162">
        <v>3</v>
      </c>
      <c r="L162">
        <v>3</v>
      </c>
      <c r="M162">
        <v>0</v>
      </c>
      <c r="N162">
        <v>3</v>
      </c>
      <c r="O162">
        <v>0</v>
      </c>
      <c r="P162">
        <v>0</v>
      </c>
      <c r="Q162">
        <v>0</v>
      </c>
      <c r="R162">
        <v>1</v>
      </c>
      <c r="S162">
        <v>2</v>
      </c>
      <c r="T162">
        <f t="shared" si="28"/>
        <v>3</v>
      </c>
      <c r="U162" s="14">
        <v>7</v>
      </c>
      <c r="V162" s="14">
        <v>4.5999999999999996</v>
      </c>
      <c r="W162" s="14">
        <v>0</v>
      </c>
      <c r="X162" s="14">
        <v>0</v>
      </c>
      <c r="Y162" s="12">
        <v>0.3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s="1">
        <v>42225</v>
      </c>
      <c r="B163" t="s">
        <v>56</v>
      </c>
      <c r="C163">
        <v>3</v>
      </c>
      <c r="D163">
        <v>9</v>
      </c>
      <c r="E163">
        <v>1</v>
      </c>
      <c r="I163" s="13">
        <v>1.32</v>
      </c>
      <c r="J163">
        <v>0</v>
      </c>
      <c r="L163">
        <v>7</v>
      </c>
      <c r="T163">
        <f t="shared" si="28"/>
        <v>0</v>
      </c>
      <c r="U163" s="14"/>
      <c r="V163" s="14"/>
      <c r="W163" s="14"/>
      <c r="X163" s="14"/>
      <c r="Y163" s="12">
        <v>1.2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8">
        <v>3000.4</v>
      </c>
      <c r="AU163" s="8">
        <v>255</v>
      </c>
      <c r="AV163" s="4">
        <f t="shared" ref="AV163" si="31">AT163/(AT163-AU163)</f>
        <v>1.0928826400524514</v>
      </c>
      <c r="AW163" s="8">
        <v>3000.1</v>
      </c>
      <c r="AX163" s="8">
        <v>266</v>
      </c>
      <c r="AY163" s="4">
        <f t="shared" ref="AY163" si="32">AW163/(AW163-AX163)</f>
        <v>1.0972897845726199</v>
      </c>
      <c r="AZ163" s="8">
        <v>3000</v>
      </c>
      <c r="BA163" s="8">
        <v>274.60000000000002</v>
      </c>
      <c r="BB163" s="4">
        <f t="shared" ref="BB163" si="33">AZ163/(AZ163-BA163)</f>
        <v>1.1007558523519483</v>
      </c>
      <c r="BC163" s="4">
        <f t="shared" ref="BC163" si="34">(AV163+AY163+BB163)/3</f>
        <v>1.0969760923256733</v>
      </c>
    </row>
    <row r="164" spans="1:55" x14ac:dyDescent="0.25">
      <c r="E164">
        <v>2</v>
      </c>
      <c r="F164">
        <v>30</v>
      </c>
      <c r="G164">
        <v>80</v>
      </c>
      <c r="H164">
        <v>9</v>
      </c>
      <c r="I164" s="13">
        <v>0.3</v>
      </c>
      <c r="J164">
        <v>0</v>
      </c>
      <c r="K164">
        <v>1</v>
      </c>
      <c r="L164">
        <v>7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f t="shared" si="28"/>
        <v>1</v>
      </c>
      <c r="U164" s="14">
        <v>26</v>
      </c>
      <c r="V164" s="14">
        <v>2.2000000000000002</v>
      </c>
      <c r="W164" s="14">
        <v>0</v>
      </c>
      <c r="X164" s="14">
        <v>0</v>
      </c>
      <c r="Y164" s="12">
        <v>0.1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3">
        <v>0</v>
      </c>
      <c r="J165">
        <v>0</v>
      </c>
      <c r="L165">
        <v>6</v>
      </c>
      <c r="T165">
        <f t="shared" si="28"/>
        <v>0</v>
      </c>
      <c r="U165" s="14"/>
      <c r="V165" s="14"/>
      <c r="W165" s="14"/>
      <c r="X165" s="14"/>
      <c r="Y165" s="12">
        <v>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F166">
        <v>60</v>
      </c>
      <c r="G166">
        <v>84</v>
      </c>
      <c r="H166">
        <v>16</v>
      </c>
      <c r="I166" s="13">
        <v>3</v>
      </c>
      <c r="J166">
        <v>0</v>
      </c>
      <c r="K166">
        <v>8</v>
      </c>
      <c r="L166">
        <v>5</v>
      </c>
      <c r="M166">
        <v>0</v>
      </c>
      <c r="N166">
        <v>8</v>
      </c>
      <c r="O166">
        <v>2</v>
      </c>
      <c r="P166">
        <v>4</v>
      </c>
      <c r="Q166">
        <v>0</v>
      </c>
      <c r="R166">
        <v>0</v>
      </c>
      <c r="S166">
        <v>2</v>
      </c>
      <c r="T166">
        <f t="shared" si="28"/>
        <v>8</v>
      </c>
      <c r="U166" s="14">
        <v>28</v>
      </c>
      <c r="V166" s="14">
        <v>6.6</v>
      </c>
      <c r="W166" s="14">
        <v>6.5</v>
      </c>
      <c r="X166" s="14">
        <v>4.8</v>
      </c>
      <c r="Y166" s="12">
        <v>2.75</v>
      </c>
      <c r="Z166">
        <v>5</v>
      </c>
      <c r="AA166">
        <v>20</v>
      </c>
      <c r="AB166" s="5">
        <v>10.0053</v>
      </c>
      <c r="AC166" s="5">
        <v>3.1223000000000001</v>
      </c>
      <c r="AD166" s="4">
        <f>100-(100*(AB166-AC166)/AB166)</f>
        <v>31.206460575894781</v>
      </c>
      <c r="AE166" s="5">
        <v>10.0059</v>
      </c>
      <c r="AF166" s="5">
        <v>3.2467999999999999</v>
      </c>
      <c r="AG166" s="4">
        <f>100-(100*(AE166-AF166)/AE166)</f>
        <v>32.448855175446496</v>
      </c>
      <c r="AH166" s="5">
        <v>10.013</v>
      </c>
      <c r="AI166" s="5">
        <v>3.3010999999999999</v>
      </c>
      <c r="AJ166" s="4">
        <f>100-(100*(AH166-AI166)/AH166)</f>
        <v>32.968141416158986</v>
      </c>
      <c r="AK166" s="5">
        <v>10.031599999999999</v>
      </c>
      <c r="AL166" s="5">
        <v>3.7648000000000001</v>
      </c>
      <c r="AM166" s="4">
        <f>100-(100*(AK166-AL166)/AK166)</f>
        <v>37.529407073647278</v>
      </c>
      <c r="AN166" s="5">
        <v>10.025399999999999</v>
      </c>
      <c r="AO166" s="5">
        <v>3.9125000000000001</v>
      </c>
      <c r="AP166" s="4">
        <f>100-(100*(AN166-AO166)/AN166)</f>
        <v>39.025874279330502</v>
      </c>
      <c r="AQ166" s="5">
        <v>10.0037</v>
      </c>
      <c r="AR166" s="5">
        <v>3.9131</v>
      </c>
      <c r="AS166" s="4">
        <f>100-(100*(AQ166-AR166)/AQ166)</f>
        <v>39.116526885052529</v>
      </c>
    </row>
    <row r="167" spans="1:55" x14ac:dyDescent="0.25">
      <c r="E167">
        <v>5</v>
      </c>
      <c r="I167" s="13">
        <v>3.62</v>
      </c>
      <c r="J167">
        <v>0</v>
      </c>
      <c r="L167">
        <v>3</v>
      </c>
      <c r="T167">
        <f t="shared" si="28"/>
        <v>0</v>
      </c>
      <c r="U167" s="14"/>
      <c r="V167" s="14"/>
      <c r="W167" s="14"/>
      <c r="X167" s="14"/>
      <c r="Y167" s="12">
        <v>3.35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55" x14ac:dyDescent="0.25">
      <c r="E168">
        <v>6</v>
      </c>
      <c r="F168">
        <v>52</v>
      </c>
      <c r="G168">
        <v>68</v>
      </c>
      <c r="H168">
        <v>21</v>
      </c>
      <c r="I168" s="13">
        <v>5.9</v>
      </c>
      <c r="J168">
        <v>0</v>
      </c>
      <c r="K168">
        <v>7</v>
      </c>
      <c r="L168">
        <v>0</v>
      </c>
      <c r="M168">
        <v>0</v>
      </c>
      <c r="N168">
        <v>7</v>
      </c>
      <c r="O168">
        <v>4</v>
      </c>
      <c r="P168">
        <v>2</v>
      </c>
      <c r="Q168">
        <v>0</v>
      </c>
      <c r="R168">
        <v>0</v>
      </c>
      <c r="S168">
        <v>1</v>
      </c>
      <c r="T168">
        <f t="shared" si="28"/>
        <v>7</v>
      </c>
      <c r="U168" s="14">
        <v>27</v>
      </c>
      <c r="V168" s="14">
        <v>8.1999999999999993</v>
      </c>
      <c r="W168" s="14">
        <v>10</v>
      </c>
      <c r="X168" s="14">
        <v>7.3</v>
      </c>
      <c r="Y168" s="12">
        <v>5.9</v>
      </c>
      <c r="Z168">
        <v>5</v>
      </c>
      <c r="AA168">
        <v>10</v>
      </c>
      <c r="AB168" s="5">
        <v>10.043200000000001</v>
      </c>
      <c r="AC168" s="5">
        <v>3.8071999999999999</v>
      </c>
      <c r="AD168" s="4">
        <f>100-(100*(AB168-AC168)/AB168)</f>
        <v>37.908236418671343</v>
      </c>
      <c r="AE168" s="5">
        <v>10.0337</v>
      </c>
      <c r="AF168" s="5">
        <v>3.6353</v>
      </c>
      <c r="AG168" s="4">
        <f>100-(100*(AE168-AF168)/AE168)</f>
        <v>36.230901860729347</v>
      </c>
      <c r="AH168" s="5">
        <v>10.004</v>
      </c>
      <c r="AI168" s="5">
        <v>3.6251000000000002</v>
      </c>
      <c r="AJ168" s="4">
        <f>100-(100*(AH168-AI168)/AH168)</f>
        <v>36.236505397840865</v>
      </c>
      <c r="AK168" s="5">
        <v>10.042899999999999</v>
      </c>
      <c r="AL168" s="5">
        <v>4.2683</v>
      </c>
      <c r="AM168" s="4">
        <f>100-(100*(AK168-AL168)/AK168)</f>
        <v>42.500672116619704</v>
      </c>
      <c r="AN168" s="5">
        <v>10.0474</v>
      </c>
      <c r="AO168" s="5">
        <v>4.2171000000000003</v>
      </c>
      <c r="AP168" s="4">
        <f>100-(100*(AN168-AO168)/AN168)</f>
        <v>41.972052471286105</v>
      </c>
      <c r="AQ168" s="5">
        <v>10.020300000000001</v>
      </c>
      <c r="AR168" s="5">
        <v>4.1749999999999998</v>
      </c>
      <c r="AS168" s="4">
        <f>100-(100*(AQ168-AR168)/AQ168)</f>
        <v>41.665419199025969</v>
      </c>
    </row>
    <row r="169" spans="1:55" x14ac:dyDescent="0.25">
      <c r="E169">
        <v>7</v>
      </c>
      <c r="I169" s="13">
        <v>3.1</v>
      </c>
      <c r="J169">
        <v>0</v>
      </c>
      <c r="L169">
        <v>5</v>
      </c>
      <c r="T169">
        <f t="shared" si="28"/>
        <v>0</v>
      </c>
      <c r="U169" s="14"/>
      <c r="V169" s="14"/>
      <c r="W169" s="14"/>
      <c r="X169" s="14"/>
      <c r="Y169" s="12">
        <v>2.92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55" x14ac:dyDescent="0.25">
      <c r="E170">
        <v>8</v>
      </c>
      <c r="F170">
        <v>77</v>
      </c>
      <c r="G170">
        <v>61</v>
      </c>
      <c r="H170">
        <v>14</v>
      </c>
      <c r="I170" s="13">
        <v>5.55</v>
      </c>
      <c r="J170">
        <v>0</v>
      </c>
      <c r="K170" s="10">
        <v>9</v>
      </c>
      <c r="L170">
        <v>1</v>
      </c>
      <c r="M170">
        <v>0</v>
      </c>
      <c r="N170">
        <v>9</v>
      </c>
      <c r="O170">
        <v>2</v>
      </c>
      <c r="P170">
        <v>5</v>
      </c>
      <c r="Q170">
        <v>0</v>
      </c>
      <c r="R170">
        <v>1</v>
      </c>
      <c r="S170">
        <v>1</v>
      </c>
      <c r="T170">
        <f t="shared" si="28"/>
        <v>9</v>
      </c>
      <c r="U170" s="14">
        <v>39</v>
      </c>
      <c r="V170" s="14">
        <v>7.6</v>
      </c>
      <c r="W170" s="14">
        <v>9</v>
      </c>
      <c r="X170" s="14">
        <v>7.9</v>
      </c>
      <c r="Y170" s="12">
        <v>5.3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55" x14ac:dyDescent="0.25">
      <c r="E171">
        <v>9</v>
      </c>
      <c r="I171" s="13">
        <v>5.4</v>
      </c>
      <c r="J171">
        <v>0</v>
      </c>
      <c r="L171">
        <v>0</v>
      </c>
      <c r="T171">
        <f t="shared" si="28"/>
        <v>0</v>
      </c>
      <c r="U171" s="14"/>
      <c r="V171" s="14"/>
      <c r="W171" s="14"/>
      <c r="X171" s="14"/>
      <c r="Y171" s="12">
        <v>5.05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55" x14ac:dyDescent="0.25">
      <c r="E172">
        <v>10</v>
      </c>
      <c r="F172">
        <v>70</v>
      </c>
      <c r="G172">
        <v>78</v>
      </c>
      <c r="H172">
        <v>21</v>
      </c>
      <c r="I172" s="13">
        <v>7.5</v>
      </c>
      <c r="J172">
        <v>0</v>
      </c>
      <c r="K172">
        <v>11</v>
      </c>
      <c r="L172">
        <v>0</v>
      </c>
      <c r="M172">
        <v>0</v>
      </c>
      <c r="N172">
        <v>11</v>
      </c>
      <c r="O172">
        <v>2</v>
      </c>
      <c r="P172">
        <v>8</v>
      </c>
      <c r="Q172">
        <v>1</v>
      </c>
      <c r="R172">
        <v>0</v>
      </c>
      <c r="S172">
        <v>0</v>
      </c>
      <c r="T172">
        <f t="shared" si="28"/>
        <v>11</v>
      </c>
      <c r="U172" s="14">
        <v>34</v>
      </c>
      <c r="V172" s="14">
        <v>8.5</v>
      </c>
      <c r="W172" s="14">
        <v>9</v>
      </c>
      <c r="X172" s="14">
        <v>6.1</v>
      </c>
      <c r="Y172" s="12">
        <v>7</v>
      </c>
      <c r="Z172">
        <v>5</v>
      </c>
      <c r="AA172">
        <v>10</v>
      </c>
      <c r="AB172" s="5">
        <v>10.0296</v>
      </c>
      <c r="AC172" s="5">
        <v>3.5190999999999999</v>
      </c>
      <c r="AD172" s="4">
        <f>100-(100*(AB172-AC172)/AB172)</f>
        <v>35.087142059503861</v>
      </c>
      <c r="AE172" s="5">
        <v>10.065300000000001</v>
      </c>
      <c r="AF172" s="5">
        <v>3.4823</v>
      </c>
      <c r="AG172" s="4">
        <f>100-(100*(AE172-AF172)/AE172)</f>
        <v>34.597081060673801</v>
      </c>
      <c r="AH172" s="5">
        <v>10.027799999999999</v>
      </c>
      <c r="AI172" s="5">
        <v>3.5947</v>
      </c>
      <c r="AJ172" s="4">
        <f>100-(100*(AH172-AI172)/AH172)</f>
        <v>35.847344382616328</v>
      </c>
      <c r="AK172" s="5">
        <v>10.01</v>
      </c>
      <c r="AL172" s="5">
        <v>4.1201999999999996</v>
      </c>
      <c r="AM172" s="4">
        <f>100-(100*(AK172-AL172)/AK172)</f>
        <v>41.16083916083916</v>
      </c>
      <c r="AN172" s="5">
        <v>10.041</v>
      </c>
      <c r="AO172" s="5">
        <v>4.0583999999999998</v>
      </c>
      <c r="AP172" s="4">
        <f>100-(100*(AN172-AO172)/AN172)</f>
        <v>40.418285031371369</v>
      </c>
      <c r="AQ172" s="5">
        <v>10.0122</v>
      </c>
      <c r="AR172" s="5">
        <v>4.1193999999999997</v>
      </c>
      <c r="AS172" s="4">
        <f>100-(100*(AQ172-AR172)/AQ172)</f>
        <v>41.14380455843871</v>
      </c>
    </row>
    <row r="173" spans="1:55" x14ac:dyDescent="0.25">
      <c r="E173">
        <v>11</v>
      </c>
      <c r="I173" s="13">
        <v>6.02</v>
      </c>
      <c r="J173">
        <v>0</v>
      </c>
      <c r="L173">
        <v>1</v>
      </c>
      <c r="T173">
        <f t="shared" si="28"/>
        <v>0</v>
      </c>
      <c r="U173" s="14"/>
      <c r="V173" s="14"/>
      <c r="W173" s="14"/>
      <c r="X173" s="14"/>
      <c r="Y173" s="12">
        <v>5.95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3">
        <v>5.55</v>
      </c>
      <c r="J174">
        <v>0</v>
      </c>
      <c r="L174">
        <v>0</v>
      </c>
      <c r="T174">
        <f t="shared" si="28"/>
        <v>0</v>
      </c>
      <c r="U174" s="14"/>
      <c r="V174" s="14"/>
      <c r="W174" s="14"/>
      <c r="X174" s="14"/>
      <c r="Y174" s="12">
        <v>5.45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F175">
        <v>75</v>
      </c>
      <c r="G175">
        <v>90</v>
      </c>
      <c r="H175">
        <v>20</v>
      </c>
      <c r="I175" s="13">
        <v>5.0999999999999996</v>
      </c>
      <c r="J175">
        <v>0</v>
      </c>
      <c r="K175">
        <v>11</v>
      </c>
      <c r="L175">
        <v>0</v>
      </c>
      <c r="M175">
        <v>0</v>
      </c>
      <c r="N175">
        <v>11</v>
      </c>
      <c r="O175">
        <v>1</v>
      </c>
      <c r="P175">
        <v>7</v>
      </c>
      <c r="Q175">
        <v>0</v>
      </c>
      <c r="R175">
        <v>0</v>
      </c>
      <c r="S175">
        <v>3</v>
      </c>
      <c r="T175">
        <f t="shared" si="28"/>
        <v>11</v>
      </c>
      <c r="U175" s="14">
        <v>28</v>
      </c>
      <c r="V175" s="14">
        <v>6.4</v>
      </c>
      <c r="W175" s="14">
        <v>13</v>
      </c>
      <c r="X175" s="14">
        <v>4.5999999999999996</v>
      </c>
      <c r="Y175" s="12">
        <v>4.8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55" x14ac:dyDescent="0.25">
      <c r="E176">
        <v>14</v>
      </c>
      <c r="F176">
        <v>67</v>
      </c>
      <c r="G176">
        <v>100</v>
      </c>
      <c r="H176">
        <v>16</v>
      </c>
      <c r="I176" s="13">
        <v>8.1</v>
      </c>
      <c r="J176">
        <v>0</v>
      </c>
      <c r="K176">
        <v>19</v>
      </c>
      <c r="L176">
        <v>0</v>
      </c>
      <c r="M176">
        <v>0</v>
      </c>
      <c r="N176">
        <v>19</v>
      </c>
      <c r="O176">
        <v>6</v>
      </c>
      <c r="P176">
        <v>12</v>
      </c>
      <c r="Q176">
        <v>0</v>
      </c>
      <c r="R176">
        <v>0</v>
      </c>
      <c r="S176">
        <v>1</v>
      </c>
      <c r="T176">
        <f t="shared" si="28"/>
        <v>19</v>
      </c>
      <c r="U176" s="14">
        <v>28</v>
      </c>
      <c r="V176" s="14">
        <v>7.3</v>
      </c>
      <c r="W176" s="14">
        <v>9</v>
      </c>
      <c r="X176" s="14">
        <v>5.8</v>
      </c>
      <c r="Y176" s="12">
        <v>7.5</v>
      </c>
      <c r="Z176">
        <v>5</v>
      </c>
      <c r="AA176">
        <v>5</v>
      </c>
      <c r="AB176" s="5">
        <v>10.062099999999999</v>
      </c>
      <c r="AC176" s="5">
        <v>3.7351000000000001</v>
      </c>
      <c r="AD176" s="4">
        <f>100-(100*(AB176-AC176)/AB176)</f>
        <v>37.120481807972496</v>
      </c>
      <c r="AE176" s="5">
        <v>10.013400000000001</v>
      </c>
      <c r="AF176" s="5">
        <v>3.5916999999999999</v>
      </c>
      <c r="AG176" s="4">
        <f>100-(100*(AE176-AF176)/AE176)</f>
        <v>35.868935626260807</v>
      </c>
      <c r="AH176" s="5">
        <v>10.020799999999999</v>
      </c>
      <c r="AI176" s="5">
        <v>3.4664999999999999</v>
      </c>
      <c r="AJ176" s="4">
        <f>100-(100*(AH176-AI176)/AH176)</f>
        <v>34.593046463356217</v>
      </c>
      <c r="AK176" s="5">
        <v>10.0657</v>
      </c>
      <c r="AL176" s="5">
        <v>3.7094999999999998</v>
      </c>
      <c r="AM176" s="4">
        <f>100-(100*(AK176-AL176)/AK176)</f>
        <v>36.85287660073319</v>
      </c>
      <c r="AN176" s="5">
        <v>10.0099</v>
      </c>
      <c r="AO176" s="5">
        <v>3.8431999999999999</v>
      </c>
      <c r="AP176" s="4">
        <f>100-(100*(AN176-AO176)/AN176)</f>
        <v>38.393989949949543</v>
      </c>
      <c r="AQ176" s="5">
        <v>10.0412</v>
      </c>
      <c r="AR176" s="5">
        <v>3.9845999999999999</v>
      </c>
      <c r="AS176" s="4">
        <f>100-(100*(AQ176-AR176)/AQ176)</f>
        <v>39.682508066764932</v>
      </c>
    </row>
    <row r="177" spans="1:56" x14ac:dyDescent="0.25">
      <c r="E177">
        <v>15</v>
      </c>
      <c r="I177" s="13">
        <v>3.62</v>
      </c>
      <c r="J177">
        <v>0</v>
      </c>
      <c r="L177">
        <v>0</v>
      </c>
      <c r="T177">
        <f t="shared" si="28"/>
        <v>0</v>
      </c>
      <c r="U177" s="14"/>
      <c r="V177" s="14"/>
      <c r="W177" s="14"/>
      <c r="X177" s="14"/>
      <c r="Y177" s="12">
        <v>3.45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6" x14ac:dyDescent="0.25">
      <c r="E178">
        <v>16</v>
      </c>
      <c r="F178">
        <v>82</v>
      </c>
      <c r="G178">
        <v>93</v>
      </c>
      <c r="H178">
        <v>14</v>
      </c>
      <c r="I178" s="13">
        <v>3.15</v>
      </c>
      <c r="J178">
        <v>0</v>
      </c>
      <c r="K178">
        <v>6</v>
      </c>
      <c r="L178">
        <v>5</v>
      </c>
      <c r="M178">
        <v>0</v>
      </c>
      <c r="N178">
        <v>6</v>
      </c>
      <c r="O178">
        <v>2</v>
      </c>
      <c r="P178">
        <v>1</v>
      </c>
      <c r="Q178">
        <v>0</v>
      </c>
      <c r="R178">
        <v>0</v>
      </c>
      <c r="S178">
        <v>3</v>
      </c>
      <c r="T178">
        <f t="shared" si="28"/>
        <v>6</v>
      </c>
      <c r="U178" s="14">
        <v>21</v>
      </c>
      <c r="V178" s="14">
        <v>9.3000000000000007</v>
      </c>
      <c r="W178" s="14">
        <v>9</v>
      </c>
      <c r="X178" s="14">
        <v>3.8</v>
      </c>
      <c r="Y178" s="12">
        <v>2.1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56" x14ac:dyDescent="0.25">
      <c r="E179">
        <v>17</v>
      </c>
      <c r="I179" s="13">
        <v>4.9000000000000004</v>
      </c>
      <c r="J179">
        <v>0</v>
      </c>
      <c r="L179">
        <v>0</v>
      </c>
      <c r="T179">
        <f t="shared" si="28"/>
        <v>0</v>
      </c>
      <c r="U179" s="14"/>
      <c r="V179" s="14"/>
      <c r="W179" s="14"/>
      <c r="X179" s="14"/>
      <c r="Y179" s="12">
        <v>4.72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6" x14ac:dyDescent="0.25">
      <c r="E180">
        <v>18</v>
      </c>
      <c r="F180">
        <v>68</v>
      </c>
      <c r="G180">
        <v>74</v>
      </c>
      <c r="H180">
        <v>13</v>
      </c>
      <c r="I180" s="13">
        <v>5.3</v>
      </c>
      <c r="J180">
        <v>0</v>
      </c>
      <c r="K180" s="10">
        <v>8</v>
      </c>
      <c r="L180">
        <v>2</v>
      </c>
      <c r="M180">
        <v>0</v>
      </c>
      <c r="N180">
        <v>8</v>
      </c>
      <c r="O180">
        <v>2</v>
      </c>
      <c r="P180">
        <v>3</v>
      </c>
      <c r="Q180">
        <v>1</v>
      </c>
      <c r="R180">
        <v>0</v>
      </c>
      <c r="S180">
        <v>2</v>
      </c>
      <c r="T180">
        <f t="shared" si="28"/>
        <v>8</v>
      </c>
      <c r="U180" s="14">
        <v>33</v>
      </c>
      <c r="V180" s="14">
        <v>8.3000000000000007</v>
      </c>
      <c r="W180" s="14">
        <v>7</v>
      </c>
      <c r="X180" s="14">
        <v>3.3</v>
      </c>
      <c r="Y180" s="12">
        <v>4.75</v>
      </c>
      <c r="Z180">
        <v>5</v>
      </c>
      <c r="AA180">
        <v>10</v>
      </c>
      <c r="AB180" s="5">
        <v>10.004799999999999</v>
      </c>
      <c r="AC180" s="5">
        <v>3.9342999999999999</v>
      </c>
      <c r="AD180" s="4">
        <f>100-(100*(AB180-AC180)/AB180)</f>
        <v>39.324124420278267</v>
      </c>
      <c r="AE180" s="5">
        <v>10.0852</v>
      </c>
      <c r="AF180" s="5">
        <v>3.4413</v>
      </c>
      <c r="AG180" s="4">
        <f>100-(100*(AE180-AF180)/AE180)</f>
        <v>34.122278189822708</v>
      </c>
      <c r="AH180" s="5">
        <v>10.033300000000001</v>
      </c>
      <c r="AI180" s="5">
        <v>3.5926</v>
      </c>
      <c r="AJ180" s="4">
        <f>100-(100*(AH180-AI180)/AH180)</f>
        <v>35.806763477619526</v>
      </c>
      <c r="AK180" s="5">
        <v>7.9208999999999996</v>
      </c>
      <c r="AL180" s="5">
        <v>3.3166000000000002</v>
      </c>
      <c r="AM180" s="4">
        <f>100-(100*(AK180-AL180)/AK180)</f>
        <v>41.871504500751179</v>
      </c>
      <c r="AN180" s="5">
        <v>8.9405000000000001</v>
      </c>
      <c r="AO180" s="5">
        <v>3.8088000000000002</v>
      </c>
      <c r="AP180" s="4">
        <f>100-(100*(AN180-AO180)/AN180)</f>
        <v>42.601644203344321</v>
      </c>
      <c r="AQ180" s="5">
        <v>9.5463000000000005</v>
      </c>
      <c r="AR180" s="5">
        <v>4.1115000000000004</v>
      </c>
      <c r="AS180" s="4">
        <f>100-(100*(AQ180-AR180)/AQ180)</f>
        <v>43.069042456239593</v>
      </c>
    </row>
    <row r="181" spans="1:56" x14ac:dyDescent="0.25">
      <c r="E181">
        <v>19</v>
      </c>
      <c r="I181" s="13">
        <v>5.6</v>
      </c>
      <c r="J181">
        <v>0</v>
      </c>
      <c r="L181">
        <v>0</v>
      </c>
      <c r="T181">
        <f t="shared" si="28"/>
        <v>0</v>
      </c>
      <c r="U181" s="14"/>
      <c r="V181" s="14"/>
      <c r="W181" s="14"/>
      <c r="X181" s="14"/>
      <c r="Y181" s="12">
        <v>5.48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56" x14ac:dyDescent="0.25">
      <c r="E182">
        <v>20</v>
      </c>
      <c r="F182">
        <v>98</v>
      </c>
      <c r="G182">
        <v>95</v>
      </c>
      <c r="H182">
        <v>12</v>
      </c>
      <c r="I182" s="13">
        <v>9.6</v>
      </c>
      <c r="J182">
        <v>0</v>
      </c>
      <c r="K182">
        <v>19</v>
      </c>
      <c r="L182">
        <v>0</v>
      </c>
      <c r="M182">
        <v>0</v>
      </c>
      <c r="N182">
        <v>19</v>
      </c>
      <c r="O182">
        <v>2</v>
      </c>
      <c r="P182">
        <v>10</v>
      </c>
      <c r="Q182">
        <v>4</v>
      </c>
      <c r="R182">
        <v>0</v>
      </c>
      <c r="S182">
        <v>3</v>
      </c>
      <c r="T182">
        <f t="shared" si="28"/>
        <v>19</v>
      </c>
      <c r="U182" s="14">
        <v>27</v>
      </c>
      <c r="V182" s="14">
        <v>9.8000000000000007</v>
      </c>
      <c r="W182" s="14">
        <v>11</v>
      </c>
      <c r="X182" s="14">
        <v>4.4000000000000004</v>
      </c>
      <c r="Y182" s="12">
        <v>8.9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6" x14ac:dyDescent="0.25">
      <c r="A183" s="1">
        <v>42949</v>
      </c>
      <c r="B183" t="s">
        <v>38</v>
      </c>
      <c r="C183">
        <v>3</v>
      </c>
      <c r="D183">
        <v>9</v>
      </c>
      <c r="E183">
        <v>1</v>
      </c>
      <c r="I183" s="13"/>
      <c r="T183">
        <f t="shared" si="28"/>
        <v>0</v>
      </c>
      <c r="U183" s="14"/>
      <c r="V183" s="14"/>
      <c r="W183" s="14"/>
      <c r="X183" s="14"/>
      <c r="Y183" s="12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56" x14ac:dyDescent="0.25">
      <c r="E184">
        <v>2</v>
      </c>
      <c r="F184">
        <v>170</v>
      </c>
      <c r="G184">
        <v>80</v>
      </c>
      <c r="H184">
        <v>20</v>
      </c>
      <c r="I184" s="13"/>
      <c r="J184">
        <v>0</v>
      </c>
      <c r="K184">
        <v>9</v>
      </c>
      <c r="L184">
        <v>4</v>
      </c>
      <c r="M184">
        <v>0</v>
      </c>
      <c r="N184">
        <v>5</v>
      </c>
      <c r="O184">
        <v>0</v>
      </c>
      <c r="P184">
        <v>2</v>
      </c>
      <c r="Q184">
        <v>0</v>
      </c>
      <c r="R184">
        <v>2</v>
      </c>
      <c r="S184">
        <v>1</v>
      </c>
      <c r="T184">
        <f t="shared" si="28"/>
        <v>5</v>
      </c>
      <c r="U184" s="14">
        <v>57</v>
      </c>
      <c r="V184" s="14">
        <v>8.4</v>
      </c>
      <c r="W184" s="14">
        <v>10</v>
      </c>
      <c r="X184" s="14">
        <v>4.5</v>
      </c>
      <c r="Y184" s="12">
        <v>3.7</v>
      </c>
      <c r="Z184">
        <v>15</v>
      </c>
      <c r="AA184">
        <v>15</v>
      </c>
      <c r="AB184" s="4">
        <v>10</v>
      </c>
      <c r="AC184" s="4">
        <v>2.4</v>
      </c>
      <c r="AD184" s="4">
        <f>100-(100*(AB184-AC184)/AB184)</f>
        <v>24</v>
      </c>
      <c r="AE184" s="4">
        <v>10.1</v>
      </c>
      <c r="AF184" s="4">
        <v>3.1</v>
      </c>
      <c r="AG184" s="4">
        <f>100-(100*(AE184-AF184)/AE184)</f>
        <v>30.693069306930695</v>
      </c>
      <c r="AH184" s="4">
        <v>10.199999999999999</v>
      </c>
      <c r="AI184" s="4">
        <v>2.2999999999999998</v>
      </c>
      <c r="AJ184" s="4">
        <f>100-(100*(AH184-AI184)/AH184)</f>
        <v>22.549019607843135</v>
      </c>
      <c r="AK184" s="4">
        <v>10</v>
      </c>
      <c r="AL184" s="4">
        <v>3.9</v>
      </c>
      <c r="AM184" s="4">
        <f>100-(100*(AK184-AL184)/AK184)</f>
        <v>39</v>
      </c>
      <c r="AN184" s="4">
        <v>10</v>
      </c>
      <c r="AO184" s="4">
        <v>4</v>
      </c>
      <c r="AP184" s="4">
        <f>100-(100*(AN184-AO184)/AN184)</f>
        <v>40</v>
      </c>
      <c r="AQ184" s="4">
        <v>10</v>
      </c>
      <c r="AR184" s="4">
        <v>4.0999999999999996</v>
      </c>
      <c r="AS184" s="4">
        <f>100-(100*(AQ184-AR184)/AQ184)</f>
        <v>41</v>
      </c>
      <c r="AT184">
        <v>2999.8</v>
      </c>
      <c r="AU184">
        <v>153.4</v>
      </c>
      <c r="AV184" s="4">
        <f t="shared" ref="AV184" si="35">AT184/(AT184-AU184)</f>
        <v>1.0538926363125352</v>
      </c>
      <c r="AW184">
        <v>3000.2</v>
      </c>
      <c r="AX184">
        <v>218.8</v>
      </c>
      <c r="AY184" s="4">
        <f t="shared" ref="AY184" si="36">AW184/(AW184-AX184)</f>
        <v>1.0786654202919395</v>
      </c>
      <c r="AZ184">
        <v>2999.9</v>
      </c>
      <c r="BA184">
        <v>233.6</v>
      </c>
      <c r="BB184" s="4">
        <f t="shared" ref="BB184" si="37">AZ184/(AZ184-BA184)</f>
        <v>1.0844449264360336</v>
      </c>
      <c r="BC184" s="4">
        <f t="shared" ref="BC184" si="38">(AV184+AY184+BB184)/3</f>
        <v>1.0723343276801693</v>
      </c>
      <c r="BD184" t="s">
        <v>68</v>
      </c>
    </row>
    <row r="185" spans="1:56" x14ac:dyDescent="0.25">
      <c r="E185">
        <v>3</v>
      </c>
      <c r="F185">
        <v>60</v>
      </c>
      <c r="G185">
        <v>50</v>
      </c>
      <c r="H185">
        <v>20</v>
      </c>
      <c r="I185" s="13"/>
      <c r="J185">
        <v>0</v>
      </c>
      <c r="K185">
        <v>4</v>
      </c>
      <c r="L185">
        <v>5</v>
      </c>
      <c r="M185">
        <v>0</v>
      </c>
      <c r="N185">
        <v>2</v>
      </c>
      <c r="O185">
        <v>0</v>
      </c>
      <c r="P185">
        <v>0</v>
      </c>
      <c r="Q185">
        <v>0</v>
      </c>
      <c r="R185">
        <v>1</v>
      </c>
      <c r="S185">
        <v>1</v>
      </c>
      <c r="T185">
        <f t="shared" si="28"/>
        <v>2</v>
      </c>
      <c r="U185" s="14">
        <v>7</v>
      </c>
      <c r="V185" s="14">
        <v>3.7</v>
      </c>
      <c r="W185" s="14">
        <v>0</v>
      </c>
      <c r="X185" s="14">
        <v>0</v>
      </c>
      <c r="Y185" s="12">
        <v>0.1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6" x14ac:dyDescent="0.25">
      <c r="E186">
        <v>4</v>
      </c>
      <c r="F186">
        <v>70</v>
      </c>
      <c r="G186">
        <v>150</v>
      </c>
      <c r="H186">
        <v>20</v>
      </c>
      <c r="I186" s="13"/>
      <c r="J186">
        <v>0</v>
      </c>
      <c r="K186">
        <v>3</v>
      </c>
      <c r="L186">
        <v>2</v>
      </c>
      <c r="M186">
        <v>1</v>
      </c>
      <c r="N186">
        <v>2</v>
      </c>
      <c r="O186">
        <v>0</v>
      </c>
      <c r="P186">
        <v>1</v>
      </c>
      <c r="Q186">
        <v>0</v>
      </c>
      <c r="R186">
        <v>0</v>
      </c>
      <c r="S186">
        <v>1</v>
      </c>
      <c r="T186">
        <f t="shared" si="28"/>
        <v>2</v>
      </c>
      <c r="U186" s="14">
        <v>31</v>
      </c>
      <c r="V186" s="14">
        <v>7</v>
      </c>
      <c r="W186" s="14">
        <v>0</v>
      </c>
      <c r="X186" s="14">
        <v>0</v>
      </c>
      <c r="Y186" s="12">
        <v>0.9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56" x14ac:dyDescent="0.25">
      <c r="E187">
        <v>5</v>
      </c>
      <c r="I187" s="13"/>
      <c r="T187">
        <f t="shared" ref="T187:T202" si="39">SUM(O187:S187)</f>
        <v>0</v>
      </c>
      <c r="U187" s="14"/>
      <c r="V187" s="14"/>
      <c r="W187" s="14"/>
      <c r="X187" s="14"/>
      <c r="Y187" s="12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56" x14ac:dyDescent="0.25">
      <c r="E188">
        <v>6</v>
      </c>
      <c r="I188" s="13"/>
      <c r="T188">
        <f t="shared" si="39"/>
        <v>0</v>
      </c>
      <c r="U188" s="14"/>
      <c r="V188" s="14"/>
      <c r="W188" s="14"/>
      <c r="X188" s="14"/>
      <c r="Y188" s="12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6" x14ac:dyDescent="0.25">
      <c r="E189">
        <v>7</v>
      </c>
      <c r="I189" s="13"/>
      <c r="T189">
        <f t="shared" si="39"/>
        <v>0</v>
      </c>
      <c r="U189" s="14"/>
      <c r="V189" s="14"/>
      <c r="W189" s="14"/>
      <c r="X189" s="14"/>
      <c r="Y189" s="12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56" x14ac:dyDescent="0.25">
      <c r="E190">
        <v>8</v>
      </c>
      <c r="I190" s="13"/>
      <c r="T190">
        <f t="shared" si="39"/>
        <v>0</v>
      </c>
      <c r="U190" s="14"/>
      <c r="V190" s="14"/>
      <c r="W190" s="14"/>
      <c r="X190" s="14"/>
      <c r="Y190" s="12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6" x14ac:dyDescent="0.25">
      <c r="E191">
        <v>9</v>
      </c>
      <c r="I191" s="13"/>
      <c r="T191">
        <f t="shared" si="39"/>
        <v>0</v>
      </c>
      <c r="U191" s="14"/>
      <c r="V191" s="14"/>
      <c r="W191" s="14"/>
      <c r="X191" s="14"/>
      <c r="Y191" s="12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56" x14ac:dyDescent="0.25">
      <c r="E192">
        <v>10</v>
      </c>
      <c r="I192" s="13"/>
      <c r="T192">
        <f t="shared" si="39"/>
        <v>0</v>
      </c>
      <c r="U192" s="14"/>
      <c r="V192" s="14"/>
      <c r="W192" s="14"/>
      <c r="X192" s="14"/>
      <c r="Y192" s="12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45" x14ac:dyDescent="0.25">
      <c r="E193">
        <v>11</v>
      </c>
      <c r="F193">
        <v>75</v>
      </c>
      <c r="G193">
        <v>90</v>
      </c>
      <c r="H193">
        <v>30</v>
      </c>
      <c r="I193" s="13"/>
      <c r="J193">
        <v>0</v>
      </c>
      <c r="K193" s="10">
        <v>5</v>
      </c>
      <c r="L193">
        <v>5</v>
      </c>
      <c r="M193">
        <v>0</v>
      </c>
      <c r="N193">
        <v>5</v>
      </c>
      <c r="O193">
        <v>0</v>
      </c>
      <c r="P193">
        <v>0</v>
      </c>
      <c r="Q193">
        <v>0</v>
      </c>
      <c r="R193">
        <v>2</v>
      </c>
      <c r="S193">
        <v>3</v>
      </c>
      <c r="T193">
        <f t="shared" si="39"/>
        <v>5</v>
      </c>
      <c r="U193" s="14">
        <v>28</v>
      </c>
      <c r="V193" s="14">
        <v>5.3</v>
      </c>
      <c r="W193" s="14">
        <v>15</v>
      </c>
      <c r="X193" s="14">
        <v>3.5</v>
      </c>
      <c r="Y193" s="12">
        <v>2.4500000000000002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5:45" x14ac:dyDescent="0.25">
      <c r="E194">
        <v>12</v>
      </c>
      <c r="I194" s="13"/>
      <c r="K194" s="10"/>
      <c r="T194">
        <f t="shared" si="39"/>
        <v>0</v>
      </c>
      <c r="U194" s="14"/>
      <c r="V194" s="14"/>
      <c r="W194" s="14"/>
      <c r="X194" s="14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13</v>
      </c>
      <c r="F195">
        <v>80</v>
      </c>
      <c r="G195">
        <v>45</v>
      </c>
      <c r="H195">
        <v>20</v>
      </c>
      <c r="I195" s="13"/>
      <c r="J195">
        <v>0</v>
      </c>
      <c r="K195" s="10">
        <v>7</v>
      </c>
      <c r="L195">
        <v>3</v>
      </c>
      <c r="M195">
        <v>0</v>
      </c>
      <c r="N195">
        <v>6</v>
      </c>
      <c r="O195">
        <v>0</v>
      </c>
      <c r="P195">
        <v>2</v>
      </c>
      <c r="Q195">
        <v>0</v>
      </c>
      <c r="R195">
        <v>2</v>
      </c>
      <c r="S195">
        <v>2</v>
      </c>
      <c r="T195">
        <f t="shared" si="39"/>
        <v>6</v>
      </c>
      <c r="U195" s="14">
        <v>19</v>
      </c>
      <c r="V195" s="14">
        <v>4.0999999999999996</v>
      </c>
      <c r="W195" s="14">
        <v>14</v>
      </c>
      <c r="X195" s="14">
        <v>5.3</v>
      </c>
      <c r="Y195" s="12">
        <v>0.95</v>
      </c>
      <c r="Z195">
        <v>50</v>
      </c>
      <c r="AA195">
        <v>20</v>
      </c>
      <c r="AB195" s="4">
        <v>10.1</v>
      </c>
      <c r="AC195" s="4">
        <v>3.7</v>
      </c>
      <c r="AD195" s="4">
        <f>100-(100*(AB195-AC195)/AB195)</f>
        <v>36.633663366336634</v>
      </c>
      <c r="AE195" s="4">
        <v>10.1</v>
      </c>
      <c r="AF195" s="4">
        <v>3.5</v>
      </c>
      <c r="AG195" s="4">
        <f>100-(100*(AE195-AF195)/AE195)</f>
        <v>34.653465346534645</v>
      </c>
      <c r="AH195" s="4">
        <v>10</v>
      </c>
      <c r="AI195" s="4">
        <v>3.3</v>
      </c>
      <c r="AJ195" s="4">
        <f>100-(100*(AH195-AI195)/AH195)</f>
        <v>33</v>
      </c>
      <c r="AK195" s="4">
        <v>10.1</v>
      </c>
      <c r="AL195" s="4">
        <v>3.8</v>
      </c>
      <c r="AM195" s="4">
        <f>100-(100*(AK195-AL195)/AK195)</f>
        <v>37.623762376237622</v>
      </c>
      <c r="AN195" s="4">
        <v>10</v>
      </c>
      <c r="AO195" s="4">
        <v>3.3</v>
      </c>
      <c r="AP195" s="4">
        <f>100-(100*(AN195-AO195)/AN195)</f>
        <v>33</v>
      </c>
      <c r="AQ195" s="4">
        <v>10.1</v>
      </c>
      <c r="AR195" s="4">
        <v>3.2</v>
      </c>
      <c r="AS195" s="4">
        <f>100-(100*(AQ195-AR195)/AQ195)</f>
        <v>31.683168316831683</v>
      </c>
    </row>
    <row r="196" spans="5:45" x14ac:dyDescent="0.25">
      <c r="E196">
        <v>14</v>
      </c>
      <c r="F196">
        <v>140</v>
      </c>
      <c r="G196">
        <v>140</v>
      </c>
      <c r="H196">
        <v>30</v>
      </c>
      <c r="I196" s="13"/>
      <c r="J196">
        <v>0</v>
      </c>
      <c r="K196" s="10">
        <v>7</v>
      </c>
      <c r="L196">
        <v>1</v>
      </c>
      <c r="M196">
        <v>1</v>
      </c>
      <c r="N196">
        <v>6</v>
      </c>
      <c r="O196">
        <v>0</v>
      </c>
      <c r="P196">
        <v>1</v>
      </c>
      <c r="Q196">
        <v>1</v>
      </c>
      <c r="R196">
        <v>1</v>
      </c>
      <c r="S196">
        <v>3</v>
      </c>
      <c r="T196">
        <f t="shared" si="39"/>
        <v>6</v>
      </c>
      <c r="U196" s="14">
        <v>23</v>
      </c>
      <c r="V196" s="14">
        <v>6.8</v>
      </c>
      <c r="W196" s="14">
        <v>11</v>
      </c>
      <c r="X196" s="14">
        <v>6</v>
      </c>
      <c r="Y196" s="12">
        <v>3.95</v>
      </c>
      <c r="Z196">
        <v>50</v>
      </c>
      <c r="AA196">
        <v>50</v>
      </c>
      <c r="AB196" s="4">
        <v>10</v>
      </c>
      <c r="AC196" s="4">
        <v>3.9</v>
      </c>
      <c r="AD196" s="4">
        <f>100-(100*(AB196-AC196)/AB196)</f>
        <v>39</v>
      </c>
      <c r="AE196" s="4">
        <v>10.1</v>
      </c>
      <c r="AF196" s="4">
        <v>3.8</v>
      </c>
      <c r="AG196" s="4">
        <f>100-(100*(AE196-AF196)/AE196)</f>
        <v>37.623762376237622</v>
      </c>
      <c r="AH196" s="4">
        <v>10</v>
      </c>
      <c r="AI196" s="4">
        <v>3.8</v>
      </c>
      <c r="AJ196" s="4">
        <f>100-(100*(AH196-AI196)/AH196)</f>
        <v>38</v>
      </c>
      <c r="AK196" s="4">
        <v>10</v>
      </c>
      <c r="AL196" s="4">
        <v>3.7</v>
      </c>
      <c r="AM196" s="4">
        <f>100-(100*(AK196-AL196)/AK196)</f>
        <v>37</v>
      </c>
      <c r="AN196" s="4">
        <v>10.1</v>
      </c>
      <c r="AO196" s="4">
        <v>3.6</v>
      </c>
      <c r="AP196" s="4">
        <f>100-(100*(AN196-AO196)/AN196)</f>
        <v>35.643564356435647</v>
      </c>
      <c r="AQ196" s="4">
        <v>10.199999999999999</v>
      </c>
      <c r="AR196" s="4">
        <v>3.8</v>
      </c>
      <c r="AS196" s="4">
        <f>100-(100*(AQ196-AR196)/AQ196)</f>
        <v>37.254901960784309</v>
      </c>
    </row>
    <row r="197" spans="5:45" x14ac:dyDescent="0.25">
      <c r="E197">
        <v>15</v>
      </c>
      <c r="F197">
        <v>160</v>
      </c>
      <c r="G197">
        <v>120</v>
      </c>
      <c r="H197">
        <v>16</v>
      </c>
      <c r="I197" s="13"/>
      <c r="J197">
        <v>0</v>
      </c>
      <c r="K197" s="10">
        <v>4</v>
      </c>
      <c r="L197">
        <v>1</v>
      </c>
      <c r="M197">
        <v>0</v>
      </c>
      <c r="N197">
        <v>3</v>
      </c>
      <c r="O197">
        <v>0</v>
      </c>
      <c r="P197">
        <v>0</v>
      </c>
      <c r="Q197">
        <v>0</v>
      </c>
      <c r="R197">
        <v>1</v>
      </c>
      <c r="S197">
        <v>2</v>
      </c>
      <c r="T197">
        <f t="shared" si="39"/>
        <v>3</v>
      </c>
      <c r="U197" s="14">
        <v>89</v>
      </c>
      <c r="V197" s="14">
        <v>5.6</v>
      </c>
      <c r="W197" s="14">
        <v>28</v>
      </c>
      <c r="X197" s="14">
        <v>11.3</v>
      </c>
      <c r="Y197" s="12">
        <v>3.65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45" x14ac:dyDescent="0.25">
      <c r="E198">
        <v>16</v>
      </c>
      <c r="I198" s="13"/>
      <c r="K198" s="10"/>
      <c r="T198">
        <f t="shared" si="39"/>
        <v>0</v>
      </c>
      <c r="U198" s="14"/>
      <c r="V198" s="14"/>
      <c r="W198" s="14"/>
      <c r="X198" s="14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17</v>
      </c>
      <c r="F199">
        <v>60</v>
      </c>
      <c r="G199">
        <v>70</v>
      </c>
      <c r="H199">
        <v>17</v>
      </c>
      <c r="I199" s="13"/>
      <c r="J199">
        <v>0</v>
      </c>
      <c r="K199" s="10">
        <v>3</v>
      </c>
      <c r="L199">
        <v>4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1</v>
      </c>
      <c r="S199">
        <v>2</v>
      </c>
      <c r="T199">
        <f t="shared" si="39"/>
        <v>3</v>
      </c>
      <c r="U199" s="14">
        <v>9</v>
      </c>
      <c r="V199" s="14">
        <v>4.0999999999999996</v>
      </c>
      <c r="W199" s="14">
        <v>0</v>
      </c>
      <c r="X199" s="14">
        <v>0</v>
      </c>
      <c r="Y199" s="12">
        <v>0.25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5:45" x14ac:dyDescent="0.25">
      <c r="E200">
        <v>18</v>
      </c>
      <c r="F200">
        <v>40</v>
      </c>
      <c r="G200">
        <v>50</v>
      </c>
      <c r="H200">
        <v>18</v>
      </c>
      <c r="I200" s="13"/>
      <c r="J200">
        <v>0</v>
      </c>
      <c r="K200">
        <v>5</v>
      </c>
      <c r="L200">
        <v>8</v>
      </c>
      <c r="M200">
        <v>0</v>
      </c>
      <c r="N200">
        <v>4</v>
      </c>
      <c r="O200">
        <v>0</v>
      </c>
      <c r="P200">
        <v>0</v>
      </c>
      <c r="Q200">
        <v>0</v>
      </c>
      <c r="R200">
        <v>2</v>
      </c>
      <c r="S200">
        <v>2</v>
      </c>
      <c r="T200">
        <f t="shared" si="39"/>
        <v>4</v>
      </c>
      <c r="U200" s="14">
        <v>9</v>
      </c>
      <c r="V200" s="14">
        <v>5.4</v>
      </c>
      <c r="W200" s="14">
        <v>6</v>
      </c>
      <c r="X200" s="14">
        <v>4.4000000000000004</v>
      </c>
      <c r="Y200" s="12">
        <v>0.75</v>
      </c>
      <c r="Z200">
        <v>50</v>
      </c>
      <c r="AA200">
        <v>30</v>
      </c>
      <c r="AB200" s="4">
        <v>10</v>
      </c>
      <c r="AC200" s="4">
        <v>3.9</v>
      </c>
      <c r="AD200" s="4">
        <f>100-(100*(AB200-AC200)/AB200)</f>
        <v>39</v>
      </c>
      <c r="AE200" s="4">
        <v>10.3</v>
      </c>
      <c r="AF200" s="4">
        <v>3.9</v>
      </c>
      <c r="AG200" s="4">
        <f>100-(100*(AE200-AF200)/AE200)</f>
        <v>37.864077669902919</v>
      </c>
      <c r="AH200" s="4">
        <v>10.1</v>
      </c>
      <c r="AI200" s="4">
        <v>3.9</v>
      </c>
      <c r="AJ200" s="4">
        <f>100-(100*(AH200-AI200)/AH200)</f>
        <v>38.613861386138623</v>
      </c>
      <c r="AK200" s="4">
        <v>10.1</v>
      </c>
      <c r="AL200" s="4">
        <v>3.6</v>
      </c>
      <c r="AM200" s="4">
        <f>100-(100*(AK200-AL200)/AK200)</f>
        <v>35.643564356435647</v>
      </c>
      <c r="AN200" s="4">
        <v>10</v>
      </c>
      <c r="AO200" s="4">
        <v>4.2</v>
      </c>
      <c r="AP200" s="4">
        <f>100-(100*(AN200-AO200)/AN200)</f>
        <v>42</v>
      </c>
      <c r="AQ200" s="4">
        <v>6.7</v>
      </c>
      <c r="AR200" s="4">
        <v>2.7</v>
      </c>
      <c r="AS200" s="4">
        <f>100-(100*(AQ200-AR200)/AQ200)</f>
        <v>40.298507462686565</v>
      </c>
    </row>
    <row r="201" spans="5:45" x14ac:dyDescent="0.25">
      <c r="E201">
        <v>19</v>
      </c>
      <c r="F201">
        <v>110</v>
      </c>
      <c r="G201">
        <v>80</v>
      </c>
      <c r="H201">
        <v>15</v>
      </c>
      <c r="I201" s="13"/>
      <c r="J201">
        <v>0</v>
      </c>
      <c r="K201">
        <v>4</v>
      </c>
      <c r="L201">
        <v>2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2</v>
      </c>
      <c r="S201">
        <v>0</v>
      </c>
      <c r="T201">
        <f t="shared" si="39"/>
        <v>2</v>
      </c>
      <c r="U201" s="14">
        <v>18</v>
      </c>
      <c r="V201" s="14">
        <v>9.9</v>
      </c>
      <c r="W201" s="14">
        <v>6</v>
      </c>
      <c r="X201" s="14">
        <v>4.2</v>
      </c>
      <c r="Y201" s="12">
        <v>0.9</v>
      </c>
      <c r="Z201">
        <v>50</v>
      </c>
      <c r="AA201">
        <v>20</v>
      </c>
      <c r="AB201" s="4">
        <v>10.1</v>
      </c>
      <c r="AC201" s="4">
        <v>4.3</v>
      </c>
      <c r="AD201" s="4">
        <f>100-(100*(AB201-AC201)/AB201)</f>
        <v>42.574257425742573</v>
      </c>
      <c r="AE201" s="4">
        <v>10.1</v>
      </c>
      <c r="AF201" s="4">
        <v>3.5</v>
      </c>
      <c r="AG201" s="4">
        <f>100-(100*(AE201-AF201)/AE201)</f>
        <v>34.653465346534645</v>
      </c>
      <c r="AH201" s="4">
        <v>10.1</v>
      </c>
      <c r="AI201" s="4">
        <v>3.6</v>
      </c>
      <c r="AJ201" s="4">
        <f>100-(100*(AH201-AI201)/AH201)</f>
        <v>35.643564356435647</v>
      </c>
      <c r="AK201" s="4">
        <v>10.199999999999999</v>
      </c>
      <c r="AL201" s="4">
        <v>3.2</v>
      </c>
      <c r="AM201" s="4">
        <f>100-(100*(AK201-AL201)/AK201)</f>
        <v>31.372549019607845</v>
      </c>
      <c r="AN201" s="4">
        <v>8.1</v>
      </c>
      <c r="AO201" s="4">
        <v>2.6</v>
      </c>
      <c r="AP201" s="4">
        <f>100-(100*(AN201-AO201)/AN201)</f>
        <v>32.098765432098759</v>
      </c>
      <c r="AQ201" s="4">
        <v>7.3</v>
      </c>
      <c r="AR201" s="4">
        <v>2.2000000000000002</v>
      </c>
      <c r="AS201" s="4">
        <f>100-(100*(AQ201-AR201)/AQ201)</f>
        <v>30.136986301369873</v>
      </c>
    </row>
    <row r="202" spans="5:45" x14ac:dyDescent="0.25">
      <c r="E202">
        <v>20</v>
      </c>
      <c r="I202" s="13"/>
      <c r="T202">
        <f t="shared" si="39"/>
        <v>0</v>
      </c>
      <c r="U202" s="14"/>
      <c r="V202" s="14"/>
      <c r="W202" s="14"/>
      <c r="X202" s="14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3"/>
  <sheetViews>
    <sheetView zoomScale="60" zoomScaleNormal="60" workbookViewId="0">
      <pane xSplit="5" ySplit="2" topLeftCell="AC62" activePane="bottomRight" state="frozen"/>
      <selection pane="topRight" activeCell="F1" sqref="F1"/>
      <selection pane="bottomLeft" activeCell="A2" sqref="A2"/>
      <selection pane="bottomRight" activeCell="AO213" sqref="AO213"/>
    </sheetView>
  </sheetViews>
  <sheetFormatPr defaultRowHeight="15" x14ac:dyDescent="0.25"/>
  <cols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28" max="28" width="9.5703125" bestFit="1" customWidth="1"/>
    <col min="29" max="29" width="9.42578125" bestFit="1" customWidth="1"/>
    <col min="30" max="30" width="9.85546875" bestFit="1" customWidth="1"/>
    <col min="31" max="31" width="9.5703125" bestFit="1" customWidth="1"/>
    <col min="32" max="32" width="13" bestFit="1" customWidth="1"/>
    <col min="33" max="33" width="14.42578125" bestFit="1" customWidth="1"/>
    <col min="34" max="34" width="10.140625" bestFit="1" customWidth="1"/>
    <col min="35" max="35" width="9.42578125" bestFit="1" customWidth="1"/>
    <col min="36" max="36" width="9.85546875" bestFit="1" customWidth="1"/>
    <col min="37" max="37" width="9.5703125" bestFit="1" customWidth="1"/>
    <col min="38" max="38" width="9.42578125" bestFit="1" customWidth="1"/>
    <col min="39" max="39" width="9.85546875" bestFit="1" customWidth="1"/>
    <col min="40" max="40" width="9.5703125" bestFit="1" customWidth="1"/>
    <col min="41" max="41" width="9.42578125" bestFit="1" customWidth="1"/>
    <col min="42" max="42" width="9.85546875" bestFit="1" customWidth="1"/>
    <col min="43" max="43" width="9.5703125" bestFit="1" customWidth="1"/>
    <col min="44" max="44" width="9.42578125" bestFit="1" customWidth="1"/>
    <col min="45" max="45" width="9.85546875" bestFit="1" customWidth="1"/>
    <col min="56" max="56" width="3.8554687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s="1" t="s">
        <v>26</v>
      </c>
      <c r="B3" t="s">
        <v>34</v>
      </c>
      <c r="C3">
        <v>2</v>
      </c>
      <c r="D3">
        <v>2</v>
      </c>
      <c r="E3">
        <v>1</v>
      </c>
      <c r="I3" s="12">
        <v>2.25</v>
      </c>
      <c r="J3">
        <v>0</v>
      </c>
      <c r="L3">
        <v>10</v>
      </c>
      <c r="T3">
        <f>SUM(O3:S3)</f>
        <v>0</v>
      </c>
      <c r="U3" s="8"/>
      <c r="V3" s="8"/>
      <c r="W3" s="8"/>
      <c r="X3" s="8"/>
      <c r="Y3" s="12">
        <v>1.95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3000.6</v>
      </c>
      <c r="AU3" s="8">
        <v>298.5</v>
      </c>
      <c r="AV3" s="4">
        <f t="shared" ref="AV3" si="0">AT3/(AT3-AU3)</f>
        <v>1.1104696347285445</v>
      </c>
      <c r="AW3" s="8">
        <v>3000</v>
      </c>
      <c r="AX3" s="8">
        <v>314.3</v>
      </c>
      <c r="AY3" s="4">
        <f t="shared" ref="AY3" si="1">AW3/(AW3-AX3)</f>
        <v>1.1170272182298844</v>
      </c>
      <c r="AZ3" s="9">
        <v>3000.1</v>
      </c>
      <c r="BA3" s="9">
        <v>321.10000000000002</v>
      </c>
      <c r="BB3" s="4">
        <f t="shared" ref="BB3" si="2">AZ3/(AZ3-BA3)</f>
        <v>1.1198581560283687</v>
      </c>
      <c r="BC3" s="4">
        <f t="shared" ref="BC3" si="3">(AV3+AY3+BB3)/3</f>
        <v>1.1157850029955991</v>
      </c>
    </row>
    <row r="4" spans="1:55" x14ac:dyDescent="0.25">
      <c r="E4">
        <v>2</v>
      </c>
      <c r="I4" s="12">
        <v>0.85</v>
      </c>
      <c r="J4">
        <v>0</v>
      </c>
      <c r="L4">
        <v>0</v>
      </c>
      <c r="T4">
        <f t="shared" ref="T4:T64" si="4">SUM(O4:S4)</f>
        <v>0</v>
      </c>
      <c r="U4" s="8"/>
      <c r="V4" s="8"/>
      <c r="W4" s="8"/>
      <c r="X4" s="8"/>
      <c r="Y4" s="12">
        <v>0.8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C5" s="3"/>
      <c r="D5" s="3"/>
      <c r="E5">
        <v>3</v>
      </c>
      <c r="F5">
        <v>68</v>
      </c>
      <c r="G5">
        <v>65</v>
      </c>
      <c r="H5">
        <v>13</v>
      </c>
      <c r="I5" s="12">
        <v>4.9749999999999996</v>
      </c>
      <c r="J5">
        <v>0</v>
      </c>
      <c r="K5">
        <v>7</v>
      </c>
      <c r="L5">
        <v>7</v>
      </c>
      <c r="M5">
        <v>0</v>
      </c>
      <c r="N5">
        <v>7</v>
      </c>
      <c r="O5">
        <v>2</v>
      </c>
      <c r="P5">
        <v>1</v>
      </c>
      <c r="Q5">
        <v>2</v>
      </c>
      <c r="R5">
        <v>1</v>
      </c>
      <c r="S5">
        <v>1</v>
      </c>
      <c r="T5" s="10">
        <f t="shared" si="4"/>
        <v>7</v>
      </c>
      <c r="U5" s="8">
        <v>39</v>
      </c>
      <c r="V5" s="8">
        <v>9.1</v>
      </c>
      <c r="W5" s="8">
        <v>6</v>
      </c>
      <c r="X5" s="8">
        <v>4.0999999999999996</v>
      </c>
      <c r="Y5" s="12">
        <v>4.8499999999999996</v>
      </c>
      <c r="Z5">
        <v>10</v>
      </c>
      <c r="AA5">
        <v>10</v>
      </c>
      <c r="AB5" s="3">
        <v>10.0326</v>
      </c>
      <c r="AC5" s="3">
        <v>2.4725999999999999</v>
      </c>
      <c r="AD5" s="3">
        <f>100-(100*(AB5-AC5)/AB5)</f>
        <v>24.645655164164822</v>
      </c>
      <c r="AE5" s="3">
        <v>10.0434</v>
      </c>
      <c r="AF5" s="3">
        <v>3.2553999999999998</v>
      </c>
      <c r="AG5" s="3">
        <f>100-(100*(AE5-AF5)/AE5)</f>
        <v>32.413326164446303</v>
      </c>
      <c r="AH5" s="3">
        <v>10.092000000000001</v>
      </c>
      <c r="AI5" s="3">
        <v>3.3220999999999998</v>
      </c>
      <c r="AJ5" s="3">
        <f>100-(100*(AH5-AI5)/AH5)</f>
        <v>32.918152992469274</v>
      </c>
      <c r="AK5" s="3">
        <v>10.047000000000001</v>
      </c>
      <c r="AL5" s="3">
        <v>3.7785000000000002</v>
      </c>
      <c r="AM5" s="3">
        <f>100-(100*(AK5-AL5)/AK5)</f>
        <v>37.608241266049568</v>
      </c>
      <c r="AN5" s="3">
        <v>10.0046</v>
      </c>
      <c r="AO5" s="3">
        <v>3.4104000000000001</v>
      </c>
      <c r="AP5" s="3">
        <f>100-(100*(AN5-AO5)/AN5)</f>
        <v>34.088319373088382</v>
      </c>
      <c r="AQ5" s="3">
        <v>7.5419</v>
      </c>
      <c r="AR5" s="3">
        <v>2.3904999999999998</v>
      </c>
      <c r="AS5" s="3">
        <f>100-(100*(AQ5-AR5)/AQ5)</f>
        <v>31.69625691138836</v>
      </c>
    </row>
    <row r="6" spans="1:55" x14ac:dyDescent="0.25">
      <c r="C6" s="3"/>
      <c r="D6" s="3"/>
      <c r="E6">
        <v>4</v>
      </c>
      <c r="F6">
        <v>80</v>
      </c>
      <c r="G6">
        <v>89</v>
      </c>
      <c r="H6">
        <v>15</v>
      </c>
      <c r="I6" s="12">
        <v>4.375</v>
      </c>
      <c r="J6">
        <v>0</v>
      </c>
      <c r="K6">
        <v>13</v>
      </c>
      <c r="L6">
        <v>7</v>
      </c>
      <c r="M6">
        <v>0</v>
      </c>
      <c r="N6">
        <v>10</v>
      </c>
      <c r="O6">
        <v>0</v>
      </c>
      <c r="P6">
        <v>5</v>
      </c>
      <c r="Q6">
        <v>0</v>
      </c>
      <c r="R6">
        <v>4</v>
      </c>
      <c r="S6">
        <v>1</v>
      </c>
      <c r="T6" s="10">
        <f t="shared" si="4"/>
        <v>10</v>
      </c>
      <c r="U6" s="8">
        <v>44</v>
      </c>
      <c r="V6" s="8">
        <v>4.5999999999999996</v>
      </c>
      <c r="W6" s="8">
        <v>7</v>
      </c>
      <c r="X6" s="8">
        <v>2.1</v>
      </c>
      <c r="Y6" s="12">
        <v>4.3499999999999996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55" x14ac:dyDescent="0.25">
      <c r="C7" s="3"/>
      <c r="D7" s="3"/>
      <c r="E7">
        <v>5</v>
      </c>
      <c r="I7" s="12">
        <v>4.8499999999999996</v>
      </c>
      <c r="J7">
        <v>0</v>
      </c>
      <c r="L7">
        <v>6</v>
      </c>
      <c r="T7" s="10">
        <f t="shared" si="4"/>
        <v>0</v>
      </c>
      <c r="U7" s="8"/>
      <c r="V7" s="8"/>
      <c r="W7" s="8"/>
      <c r="X7" s="8"/>
      <c r="Y7" s="12">
        <v>4.5999999999999996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5" x14ac:dyDescent="0.25">
      <c r="C8" s="3"/>
      <c r="D8" s="3"/>
      <c r="E8">
        <v>6</v>
      </c>
      <c r="I8" s="12">
        <v>4.95</v>
      </c>
      <c r="J8">
        <v>0</v>
      </c>
      <c r="L8">
        <v>1</v>
      </c>
      <c r="T8" s="10">
        <f t="shared" si="4"/>
        <v>0</v>
      </c>
      <c r="U8" s="8"/>
      <c r="V8" s="8"/>
      <c r="W8" s="8"/>
      <c r="X8" s="8"/>
      <c r="Y8" s="12">
        <v>4.05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C9" s="3"/>
      <c r="D9" s="3"/>
      <c r="E9">
        <v>7</v>
      </c>
      <c r="F9">
        <v>38</v>
      </c>
      <c r="G9">
        <v>20</v>
      </c>
      <c r="H9">
        <v>7</v>
      </c>
      <c r="I9" s="12">
        <v>0.5</v>
      </c>
      <c r="J9">
        <v>0</v>
      </c>
      <c r="K9">
        <v>2</v>
      </c>
      <c r="L9">
        <v>1</v>
      </c>
      <c r="M9">
        <v>0</v>
      </c>
      <c r="N9">
        <v>2</v>
      </c>
      <c r="O9">
        <v>0</v>
      </c>
      <c r="P9">
        <v>0</v>
      </c>
      <c r="Q9">
        <v>1</v>
      </c>
      <c r="R9">
        <v>1</v>
      </c>
      <c r="S9">
        <v>0</v>
      </c>
      <c r="T9" s="10">
        <f t="shared" si="4"/>
        <v>2</v>
      </c>
      <c r="U9" s="8">
        <v>21</v>
      </c>
      <c r="V9" s="8">
        <v>5.2</v>
      </c>
      <c r="W9" s="8">
        <v>13</v>
      </c>
      <c r="X9" s="8">
        <v>4.9000000000000004</v>
      </c>
      <c r="Y9" s="12">
        <v>0.45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55" x14ac:dyDescent="0.25">
      <c r="E10">
        <v>8</v>
      </c>
      <c r="F10">
        <v>105</v>
      </c>
      <c r="G10">
        <v>95</v>
      </c>
      <c r="H10">
        <v>20</v>
      </c>
      <c r="I10" s="12">
        <v>12.1</v>
      </c>
      <c r="J10">
        <v>0</v>
      </c>
      <c r="K10">
        <v>14</v>
      </c>
      <c r="L10">
        <v>7</v>
      </c>
      <c r="M10">
        <v>0</v>
      </c>
      <c r="N10">
        <v>14</v>
      </c>
      <c r="O10">
        <v>3</v>
      </c>
      <c r="P10">
        <v>5</v>
      </c>
      <c r="Q10">
        <v>4</v>
      </c>
      <c r="R10">
        <v>2</v>
      </c>
      <c r="S10">
        <v>0</v>
      </c>
      <c r="T10" s="10">
        <f t="shared" si="4"/>
        <v>14</v>
      </c>
      <c r="U10" s="8">
        <v>43</v>
      </c>
      <c r="V10" s="8">
        <v>9.6</v>
      </c>
      <c r="W10" s="8">
        <v>10</v>
      </c>
      <c r="X10" s="8">
        <v>3.9</v>
      </c>
      <c r="Y10" s="12">
        <v>11.35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B11" s="3"/>
      <c r="C11" s="3"/>
      <c r="E11">
        <v>9</v>
      </c>
      <c r="I11" s="12">
        <v>3.7</v>
      </c>
      <c r="J11">
        <v>0</v>
      </c>
      <c r="L11">
        <v>3</v>
      </c>
      <c r="T11" s="10">
        <f t="shared" si="4"/>
        <v>0</v>
      </c>
      <c r="U11" s="8"/>
      <c r="V11" s="8"/>
      <c r="W11" s="8"/>
      <c r="X11" s="8"/>
      <c r="Y11" s="12">
        <v>3.55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B12" s="3"/>
      <c r="C12" s="3"/>
      <c r="E12">
        <v>10</v>
      </c>
      <c r="F12">
        <v>110</v>
      </c>
      <c r="G12">
        <v>90</v>
      </c>
      <c r="H12">
        <v>13</v>
      </c>
      <c r="I12" s="12">
        <v>5.35</v>
      </c>
      <c r="J12">
        <v>1</v>
      </c>
      <c r="K12">
        <v>6</v>
      </c>
      <c r="L12">
        <v>0</v>
      </c>
      <c r="M12">
        <v>0</v>
      </c>
      <c r="N12">
        <v>6</v>
      </c>
      <c r="O12">
        <v>0</v>
      </c>
      <c r="P12">
        <v>2</v>
      </c>
      <c r="Q12">
        <v>2</v>
      </c>
      <c r="R12">
        <v>2</v>
      </c>
      <c r="S12">
        <v>0</v>
      </c>
      <c r="T12" s="10">
        <f t="shared" si="4"/>
        <v>6</v>
      </c>
      <c r="U12" s="8">
        <v>60</v>
      </c>
      <c r="V12" s="8">
        <v>8.5</v>
      </c>
      <c r="W12" s="8">
        <v>20</v>
      </c>
      <c r="X12" s="8">
        <v>8</v>
      </c>
      <c r="Y12" s="12">
        <v>5</v>
      </c>
      <c r="Z12">
        <v>10</v>
      </c>
      <c r="AA12">
        <v>10</v>
      </c>
      <c r="AB12" s="3">
        <v>10.066700000000001</v>
      </c>
      <c r="AC12" s="3">
        <v>2.7473000000000001</v>
      </c>
      <c r="AD12" s="3">
        <f>100-(100*(AB12-AC12)/AB12)</f>
        <v>27.290969235201203</v>
      </c>
      <c r="AE12" s="3">
        <v>10.0314</v>
      </c>
      <c r="AF12" s="3">
        <v>3.1915</v>
      </c>
      <c r="AG12" s="3">
        <f>100-(100*(AE12-AF12)/AE12)</f>
        <v>31.81510058416572</v>
      </c>
      <c r="AH12" s="3">
        <v>10.037599999999999</v>
      </c>
      <c r="AI12" s="3">
        <v>3.4937</v>
      </c>
      <c r="AJ12" s="3">
        <f>100-(100*(AH12-AI12)/AH12)</f>
        <v>34.806128955128727</v>
      </c>
      <c r="AK12" s="3">
        <v>10.071999999999999</v>
      </c>
      <c r="AL12" s="3">
        <v>3.8403</v>
      </c>
      <c r="AM12" s="3">
        <f>100-(100*(AK12-AL12)/AK12)</f>
        <v>38.128474980142968</v>
      </c>
      <c r="AN12" s="3">
        <v>10.0951</v>
      </c>
      <c r="AO12" s="3">
        <v>3.5686</v>
      </c>
      <c r="AP12" s="3">
        <f>100-(100*(AN12-AO12)/AN12)</f>
        <v>35.349823181543513</v>
      </c>
      <c r="AQ12" s="3">
        <v>10.022500000000001</v>
      </c>
      <c r="AR12" s="3">
        <v>3.0470000000000002</v>
      </c>
      <c r="AS12" s="3">
        <f>100-(100*(AQ12-AR12)/AQ12)</f>
        <v>30.401596408081815</v>
      </c>
    </row>
    <row r="13" spans="1:55" x14ac:dyDescent="0.25">
      <c r="B13" s="3"/>
      <c r="C13" s="3"/>
      <c r="E13">
        <v>11</v>
      </c>
      <c r="I13" s="12">
        <v>0.25</v>
      </c>
      <c r="J13">
        <v>0</v>
      </c>
      <c r="L13">
        <v>5</v>
      </c>
      <c r="T13" s="10">
        <f t="shared" si="4"/>
        <v>0</v>
      </c>
      <c r="U13" s="8"/>
      <c r="V13" s="8"/>
      <c r="W13" s="8"/>
      <c r="X13" s="8"/>
      <c r="Y13" s="12">
        <v>0.2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B14" s="3"/>
      <c r="C14" s="3"/>
      <c r="E14">
        <v>12</v>
      </c>
      <c r="I14" s="12">
        <v>4.25</v>
      </c>
      <c r="J14">
        <v>0</v>
      </c>
      <c r="L14">
        <v>3</v>
      </c>
      <c r="T14" s="10">
        <f t="shared" si="4"/>
        <v>0</v>
      </c>
      <c r="U14" s="8"/>
      <c r="V14" s="8"/>
      <c r="W14" s="8"/>
      <c r="X14" s="8"/>
      <c r="Y14" s="12">
        <v>3.7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55" x14ac:dyDescent="0.25">
      <c r="B15" s="3"/>
      <c r="C15" s="3"/>
      <c r="E15">
        <v>13</v>
      </c>
      <c r="F15">
        <v>63</v>
      </c>
      <c r="G15">
        <v>102</v>
      </c>
      <c r="H15">
        <v>25</v>
      </c>
      <c r="I15" s="12">
        <v>7</v>
      </c>
      <c r="J15">
        <v>0</v>
      </c>
      <c r="K15">
        <v>12</v>
      </c>
      <c r="L15">
        <v>1</v>
      </c>
      <c r="M15">
        <v>0</v>
      </c>
      <c r="N15">
        <v>12</v>
      </c>
      <c r="O15">
        <v>0</v>
      </c>
      <c r="P15">
        <v>4</v>
      </c>
      <c r="Q15">
        <v>4</v>
      </c>
      <c r="R15">
        <v>0</v>
      </c>
      <c r="S15">
        <v>4</v>
      </c>
      <c r="T15" s="10">
        <f t="shared" si="4"/>
        <v>12</v>
      </c>
      <c r="U15" s="8">
        <v>47</v>
      </c>
      <c r="V15" s="8">
        <v>8.1</v>
      </c>
      <c r="W15" s="8">
        <v>10</v>
      </c>
      <c r="X15" s="8">
        <v>3.6</v>
      </c>
      <c r="Y15" s="12">
        <v>7</v>
      </c>
      <c r="Z15">
        <v>10</v>
      </c>
      <c r="AA15">
        <v>10</v>
      </c>
      <c r="AB15" s="3">
        <v>10.0137</v>
      </c>
      <c r="AC15" s="3">
        <v>3.7505000000000002</v>
      </c>
      <c r="AD15" s="3">
        <f>100-(100*(AB15-AC15)/AB15)</f>
        <v>37.453688446827854</v>
      </c>
      <c r="AE15" s="3">
        <v>10.065</v>
      </c>
      <c r="AF15" s="3">
        <v>3.4104999999999999</v>
      </c>
      <c r="AG15" s="3">
        <f>100-(100*(AE15-AF15)/AE15)</f>
        <v>33.884749130650775</v>
      </c>
      <c r="AH15" s="3">
        <v>10.0731</v>
      </c>
      <c r="AI15" s="3">
        <v>3.3685999999999998</v>
      </c>
      <c r="AJ15" s="3">
        <f>100-(100*(AH15-AI15)/AH15)</f>
        <v>33.441542325599855</v>
      </c>
      <c r="AK15" s="3">
        <v>10.0227</v>
      </c>
      <c r="AL15" s="3">
        <v>3.0024999999999999</v>
      </c>
      <c r="AM15" s="3">
        <f>100-(100*(AK15-AL15)/AK15)</f>
        <v>29.956997615413002</v>
      </c>
      <c r="AN15" s="3">
        <v>10.007400000000001</v>
      </c>
      <c r="AO15" s="3">
        <v>2.4287000000000001</v>
      </c>
      <c r="AP15" s="3">
        <f>100-(100*(AN15-AO15)/AN15)</f>
        <v>24.269040909726812</v>
      </c>
      <c r="AQ15" s="3">
        <v>10.0685</v>
      </c>
      <c r="AR15" s="3">
        <v>3.7214</v>
      </c>
      <c r="AS15" s="3">
        <f>100-(100*(AQ15-AR15)/AQ15)</f>
        <v>36.960818394001087</v>
      </c>
    </row>
    <row r="16" spans="1:55" x14ac:dyDescent="0.25">
      <c r="E16">
        <v>14</v>
      </c>
      <c r="I16" s="12">
        <v>2.5</v>
      </c>
      <c r="J16">
        <v>0</v>
      </c>
      <c r="L16">
        <v>3</v>
      </c>
      <c r="T16" s="10">
        <f t="shared" si="4"/>
        <v>0</v>
      </c>
      <c r="U16" s="8"/>
      <c r="V16" s="8"/>
      <c r="W16" s="8"/>
      <c r="X16" s="8"/>
      <c r="Y16" s="12">
        <v>2.35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5" x14ac:dyDescent="0.25">
      <c r="E17">
        <v>15</v>
      </c>
      <c r="I17" s="12">
        <v>6.85</v>
      </c>
      <c r="J17">
        <v>0</v>
      </c>
      <c r="L17">
        <v>1</v>
      </c>
      <c r="T17" s="10">
        <f t="shared" si="4"/>
        <v>0</v>
      </c>
      <c r="U17" s="8"/>
      <c r="V17" s="8"/>
      <c r="W17" s="8"/>
      <c r="X17" s="8"/>
      <c r="Y17" s="12">
        <v>6.65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5" x14ac:dyDescent="0.25">
      <c r="E18">
        <v>16</v>
      </c>
      <c r="F18">
        <v>41</v>
      </c>
      <c r="G18">
        <v>30</v>
      </c>
      <c r="H18">
        <v>12</v>
      </c>
      <c r="I18" s="12">
        <v>1.2</v>
      </c>
      <c r="J18">
        <v>0</v>
      </c>
      <c r="K18">
        <v>4</v>
      </c>
      <c r="L18">
        <v>2</v>
      </c>
      <c r="M18">
        <v>0</v>
      </c>
      <c r="N18">
        <v>4</v>
      </c>
      <c r="O18">
        <v>0</v>
      </c>
      <c r="P18">
        <v>1</v>
      </c>
      <c r="Q18">
        <v>2</v>
      </c>
      <c r="R18">
        <v>1</v>
      </c>
      <c r="S18">
        <v>0</v>
      </c>
      <c r="T18" s="10">
        <f t="shared" si="4"/>
        <v>4</v>
      </c>
      <c r="U18" s="8">
        <v>46</v>
      </c>
      <c r="V18" s="8">
        <v>6.2</v>
      </c>
      <c r="W18" s="8">
        <v>6</v>
      </c>
      <c r="X18" s="8">
        <v>3.7</v>
      </c>
      <c r="Y18" s="12">
        <v>1.1499999999999999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55" x14ac:dyDescent="0.25">
      <c r="E19">
        <v>17</v>
      </c>
      <c r="F19">
        <v>76</v>
      </c>
      <c r="G19">
        <v>82</v>
      </c>
      <c r="H19">
        <v>13</v>
      </c>
      <c r="I19" s="12">
        <v>3.875</v>
      </c>
      <c r="J19">
        <v>0</v>
      </c>
      <c r="K19">
        <v>7</v>
      </c>
      <c r="L19">
        <v>2</v>
      </c>
      <c r="M19">
        <v>0</v>
      </c>
      <c r="N19">
        <v>7</v>
      </c>
      <c r="O19">
        <v>0</v>
      </c>
      <c r="P19">
        <v>5</v>
      </c>
      <c r="Q19">
        <v>2</v>
      </c>
      <c r="R19">
        <v>0</v>
      </c>
      <c r="S19">
        <v>0</v>
      </c>
      <c r="T19" s="10">
        <f t="shared" si="4"/>
        <v>7</v>
      </c>
      <c r="U19" s="8">
        <v>45</v>
      </c>
      <c r="V19" s="8">
        <v>5.9</v>
      </c>
      <c r="W19" s="8">
        <v>9</v>
      </c>
      <c r="X19" s="8">
        <v>5.3</v>
      </c>
      <c r="Y19" s="12">
        <v>3.7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55" x14ac:dyDescent="0.25">
      <c r="E20">
        <v>18</v>
      </c>
      <c r="I20" s="12">
        <v>7.05</v>
      </c>
      <c r="J20">
        <v>0</v>
      </c>
      <c r="L20">
        <v>1</v>
      </c>
      <c r="T20" s="10">
        <f t="shared" si="4"/>
        <v>0</v>
      </c>
      <c r="U20" s="8"/>
      <c r="V20" s="8"/>
      <c r="W20" s="8"/>
      <c r="X20" s="8"/>
      <c r="Y20" s="12">
        <v>7.05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5" x14ac:dyDescent="0.25">
      <c r="E21">
        <v>19</v>
      </c>
      <c r="F21">
        <v>94</v>
      </c>
      <c r="G21">
        <v>91</v>
      </c>
      <c r="H21">
        <v>20</v>
      </c>
      <c r="I21" s="12">
        <v>7.6</v>
      </c>
      <c r="J21">
        <v>0</v>
      </c>
      <c r="K21">
        <v>16</v>
      </c>
      <c r="L21">
        <v>2</v>
      </c>
      <c r="M21">
        <v>1</v>
      </c>
      <c r="N21">
        <v>14</v>
      </c>
      <c r="O21">
        <v>3</v>
      </c>
      <c r="P21">
        <v>4</v>
      </c>
      <c r="Q21">
        <v>5</v>
      </c>
      <c r="R21">
        <v>2</v>
      </c>
      <c r="S21">
        <v>0</v>
      </c>
      <c r="T21" s="10">
        <f t="shared" si="4"/>
        <v>14</v>
      </c>
      <c r="U21" s="8">
        <v>43</v>
      </c>
      <c r="V21" s="8">
        <v>7</v>
      </c>
      <c r="W21" s="8">
        <v>8</v>
      </c>
      <c r="X21" s="8">
        <v>4.7</v>
      </c>
      <c r="Y21" s="12">
        <v>6.55</v>
      </c>
      <c r="Z21">
        <v>10</v>
      </c>
      <c r="AA21">
        <v>50</v>
      </c>
      <c r="AB21" s="3">
        <v>10.065</v>
      </c>
      <c r="AC21" s="3">
        <v>3.8037999999999998</v>
      </c>
      <c r="AD21" s="3">
        <f>100-(100*(AB21-AC21)/AB21)</f>
        <v>37.792349726775953</v>
      </c>
      <c r="AE21" s="3">
        <v>10.0129</v>
      </c>
      <c r="AF21" s="3">
        <v>3.5497999999999998</v>
      </c>
      <c r="AG21" s="3">
        <f>100-(100*(AE21-AF21)/AE21)</f>
        <v>35.452266576116799</v>
      </c>
      <c r="AH21" s="3">
        <v>10.077500000000001</v>
      </c>
      <c r="AI21" s="3">
        <v>3.6932</v>
      </c>
      <c r="AJ21" s="3">
        <f>100-(100*(AH21-AI21)/AH21)</f>
        <v>36.647978169188782</v>
      </c>
      <c r="AK21" s="3">
        <v>10.0138</v>
      </c>
      <c r="AL21" s="3">
        <v>2.9073000000000002</v>
      </c>
      <c r="AM21" s="3">
        <f>100-(100*(AK21-AL21)/AK21)</f>
        <v>29.032934550320562</v>
      </c>
      <c r="AN21" s="3">
        <v>10.0318</v>
      </c>
      <c r="AO21" s="3">
        <v>4.5937000000000001</v>
      </c>
      <c r="AP21" s="3">
        <f>100-(100*(AN21-AO21)/AN21)</f>
        <v>45.791383400785499</v>
      </c>
      <c r="AQ21" s="3">
        <v>10.076499999999999</v>
      </c>
      <c r="AR21" s="3">
        <v>4.6924000000000001</v>
      </c>
      <c r="AS21" s="3">
        <f>100-(100*(AQ21-AR21)/AQ21)</f>
        <v>46.567756661539228</v>
      </c>
    </row>
    <row r="22" spans="1:55" x14ac:dyDescent="0.25">
      <c r="E22">
        <v>20</v>
      </c>
      <c r="F22">
        <v>135</v>
      </c>
      <c r="G22">
        <v>70</v>
      </c>
      <c r="H22">
        <v>20</v>
      </c>
      <c r="I22" s="12">
        <v>5.8</v>
      </c>
      <c r="J22">
        <v>0</v>
      </c>
      <c r="K22">
        <v>11</v>
      </c>
      <c r="L22">
        <v>1</v>
      </c>
      <c r="M22">
        <v>2</v>
      </c>
      <c r="N22">
        <v>9</v>
      </c>
      <c r="O22">
        <v>1</v>
      </c>
      <c r="P22">
        <v>4</v>
      </c>
      <c r="Q22">
        <v>3</v>
      </c>
      <c r="R22">
        <v>1</v>
      </c>
      <c r="S22">
        <v>0</v>
      </c>
      <c r="T22" s="10">
        <f t="shared" si="4"/>
        <v>9</v>
      </c>
      <c r="U22" s="8">
        <v>83</v>
      </c>
      <c r="V22" s="8">
        <v>8.4</v>
      </c>
      <c r="W22" s="8">
        <v>7</v>
      </c>
      <c r="X22" s="8">
        <v>4.4000000000000004</v>
      </c>
      <c r="Y22" s="12">
        <v>5.0999999999999996</v>
      </c>
      <c r="Z22">
        <v>50</v>
      </c>
      <c r="AA22">
        <v>30</v>
      </c>
      <c r="AB22" s="3">
        <v>10.049300000000001</v>
      </c>
      <c r="AC22" s="3">
        <v>3.7404999999999999</v>
      </c>
      <c r="AD22" s="3">
        <f>100-(100*(AB22-AC22)/AB22)</f>
        <v>37.221498014787095</v>
      </c>
      <c r="AE22" s="3">
        <v>10.001300000000001</v>
      </c>
      <c r="AF22" s="3">
        <v>3.8573</v>
      </c>
      <c r="AG22" s="3">
        <f>100-(100*(AE22-AF22)/AE22)</f>
        <v>38.56798616179897</v>
      </c>
      <c r="AH22" s="3">
        <v>10.0299</v>
      </c>
      <c r="AI22" s="3">
        <v>2.3942000000000001</v>
      </c>
      <c r="AJ22" s="3">
        <f>100-(100*(AH22-AI22)/AH22)</f>
        <v>23.870626825790893</v>
      </c>
      <c r="AK22" s="3">
        <v>10.0837</v>
      </c>
      <c r="AL22" s="3">
        <v>4.0442</v>
      </c>
      <c r="AM22" s="3">
        <f>100-(100*(AK22-AL22)/AK22)</f>
        <v>40.106310183761913</v>
      </c>
      <c r="AN22" s="3">
        <v>10.049099999999999</v>
      </c>
      <c r="AO22" s="3">
        <v>4.2774000000000001</v>
      </c>
      <c r="AP22" s="3">
        <f>100-(100*(AN22-AO22)/AN22)</f>
        <v>42.56500582141684</v>
      </c>
      <c r="AQ22" s="3">
        <v>10.0519</v>
      </c>
      <c r="AR22" s="3">
        <v>3.8525999999999998</v>
      </c>
      <c r="AS22" s="3">
        <f>100-(100*(AQ22-AR22)/AQ22)</f>
        <v>38.327082442125374</v>
      </c>
    </row>
    <row r="23" spans="1:55" x14ac:dyDescent="0.25">
      <c r="A23" s="1">
        <v>42738</v>
      </c>
      <c r="B23" t="s">
        <v>37</v>
      </c>
      <c r="C23">
        <v>2</v>
      </c>
      <c r="D23">
        <v>2</v>
      </c>
      <c r="E23">
        <v>1</v>
      </c>
      <c r="I23" s="12"/>
      <c r="T23">
        <f t="shared" si="4"/>
        <v>0</v>
      </c>
      <c r="U23" s="8"/>
      <c r="V23" s="8"/>
      <c r="W23" s="8"/>
      <c r="X23" s="8"/>
      <c r="Y23" s="1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>
        <v>3000</v>
      </c>
      <c r="AU23">
        <v>260.5</v>
      </c>
      <c r="AV23" s="4">
        <f t="shared" ref="AV23" si="5">AT23/(AT23-AU23)</f>
        <v>1.0950903449534586</v>
      </c>
      <c r="AW23">
        <v>2999.9</v>
      </c>
      <c r="AX23">
        <v>263.2</v>
      </c>
      <c r="AY23" s="4">
        <f t="shared" ref="AY23" si="6">AW23/(AW23-AX23)</f>
        <v>1.0961742244308839</v>
      </c>
      <c r="AZ23">
        <v>3000.1</v>
      </c>
      <c r="BA23">
        <v>300.8</v>
      </c>
      <c r="BB23" s="4">
        <f t="shared" ref="BB23" si="7">AZ23/(AZ23-BA23)</f>
        <v>1.1114362982995591</v>
      </c>
      <c r="BC23" s="4">
        <f t="shared" ref="BC23" si="8">(AV23+AY23+BB23)/3</f>
        <v>1.1009002892279673</v>
      </c>
    </row>
    <row r="24" spans="1:55" x14ac:dyDescent="0.25">
      <c r="E24">
        <v>2</v>
      </c>
      <c r="I24" s="12"/>
      <c r="T24">
        <f t="shared" si="4"/>
        <v>0</v>
      </c>
      <c r="U24" s="8"/>
      <c r="V24" s="8"/>
      <c r="W24" s="8"/>
      <c r="X24" s="8"/>
      <c r="Y24" s="1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5" x14ac:dyDescent="0.25">
      <c r="E25">
        <v>3</v>
      </c>
      <c r="F25">
        <v>100</v>
      </c>
      <c r="G25">
        <v>95</v>
      </c>
      <c r="H25">
        <v>14</v>
      </c>
      <c r="I25" s="12">
        <v>5.9</v>
      </c>
      <c r="J25">
        <v>0</v>
      </c>
      <c r="K25" s="10">
        <v>17</v>
      </c>
      <c r="L25">
        <v>1</v>
      </c>
      <c r="M25">
        <v>0</v>
      </c>
      <c r="N25">
        <v>17</v>
      </c>
      <c r="O25">
        <v>1</v>
      </c>
      <c r="P25">
        <v>0</v>
      </c>
      <c r="Q25">
        <v>5</v>
      </c>
      <c r="R25">
        <v>4</v>
      </c>
      <c r="S25">
        <v>7</v>
      </c>
      <c r="T25">
        <f t="shared" si="4"/>
        <v>17</v>
      </c>
      <c r="U25" s="8">
        <v>20</v>
      </c>
      <c r="V25" s="8">
        <v>4.8</v>
      </c>
      <c r="W25" s="8">
        <v>10</v>
      </c>
      <c r="X25" s="8">
        <v>4.3</v>
      </c>
      <c r="Y25" s="12">
        <v>5.45</v>
      </c>
      <c r="Z25">
        <v>5</v>
      </c>
      <c r="AA25">
        <v>5</v>
      </c>
      <c r="AB25" s="4">
        <v>10.1</v>
      </c>
      <c r="AC25" s="4">
        <v>3.4</v>
      </c>
      <c r="AD25" s="3">
        <f>100-(100*(AB25-AC25)/AB25)</f>
        <v>33.663366336633672</v>
      </c>
      <c r="AE25" s="4">
        <v>10.3</v>
      </c>
      <c r="AF25" s="4">
        <v>3.2</v>
      </c>
      <c r="AG25" s="3">
        <f>100-(100*(AE25-AF25)/AE25)</f>
        <v>31.067961165048544</v>
      </c>
      <c r="AH25" s="4">
        <v>10.4</v>
      </c>
      <c r="AI25" s="4">
        <v>3.8</v>
      </c>
      <c r="AJ25" s="3">
        <f>100-(100*(AH25-AI25)/AH25)</f>
        <v>36.53846153846154</v>
      </c>
      <c r="AK25" s="4">
        <v>10.5</v>
      </c>
      <c r="AL25" s="4">
        <v>4.2</v>
      </c>
      <c r="AM25" s="3">
        <f>100-(100*(AK25-AL25)/AK25)</f>
        <v>40</v>
      </c>
      <c r="AN25" s="4">
        <v>10.199999999999999</v>
      </c>
      <c r="AO25" s="4">
        <v>3.5</v>
      </c>
      <c r="AP25" s="3">
        <f>100-(100*(AN25-AO25)/AN25)</f>
        <v>34.313725490196092</v>
      </c>
      <c r="AQ25" s="4">
        <v>10.1</v>
      </c>
      <c r="AR25" s="4">
        <v>3.4</v>
      </c>
      <c r="AS25" s="3">
        <f>100-(100*(AQ25-AR25)/AQ25)</f>
        <v>33.663366336633672</v>
      </c>
    </row>
    <row r="26" spans="1:55" x14ac:dyDescent="0.25">
      <c r="E26">
        <v>4</v>
      </c>
      <c r="F26">
        <v>97</v>
      </c>
      <c r="G26">
        <v>78</v>
      </c>
      <c r="H26">
        <v>13</v>
      </c>
      <c r="I26" s="12">
        <v>7.1749999999999998</v>
      </c>
      <c r="J26">
        <v>0</v>
      </c>
      <c r="K26" s="10">
        <v>13</v>
      </c>
      <c r="L26">
        <v>0</v>
      </c>
      <c r="M26">
        <v>0</v>
      </c>
      <c r="N26">
        <v>13</v>
      </c>
      <c r="O26">
        <v>3</v>
      </c>
      <c r="P26">
        <v>0</v>
      </c>
      <c r="Q26">
        <v>0</v>
      </c>
      <c r="R26">
        <v>5</v>
      </c>
      <c r="S26">
        <v>5</v>
      </c>
      <c r="T26">
        <f t="shared" si="4"/>
        <v>13</v>
      </c>
      <c r="U26" s="8">
        <v>35</v>
      </c>
      <c r="V26" s="8">
        <v>6.8</v>
      </c>
      <c r="W26" s="8">
        <v>8</v>
      </c>
      <c r="X26" s="8">
        <v>3.3</v>
      </c>
      <c r="Y26" s="12">
        <v>6.85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5" x14ac:dyDescent="0.25">
      <c r="E27">
        <v>5</v>
      </c>
      <c r="I27" s="12"/>
      <c r="K27" s="10"/>
      <c r="T27">
        <f t="shared" si="4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5" x14ac:dyDescent="0.25">
      <c r="E28">
        <v>6</v>
      </c>
      <c r="I28" s="12"/>
      <c r="K28" s="10"/>
      <c r="T28">
        <f t="shared" si="4"/>
        <v>0</v>
      </c>
      <c r="U28" s="8"/>
      <c r="V28" s="8"/>
      <c r="W28" s="8"/>
      <c r="X28" s="8"/>
      <c r="Y28" s="1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55" x14ac:dyDescent="0.25">
      <c r="E29">
        <v>7</v>
      </c>
      <c r="F29">
        <v>38</v>
      </c>
      <c r="G29">
        <v>116</v>
      </c>
      <c r="H29">
        <v>12</v>
      </c>
      <c r="I29" s="12">
        <v>3.2749999999999999</v>
      </c>
      <c r="J29">
        <v>0</v>
      </c>
      <c r="K29" s="10">
        <v>9</v>
      </c>
      <c r="L29">
        <v>0</v>
      </c>
      <c r="M29">
        <v>0</v>
      </c>
      <c r="N29">
        <v>9</v>
      </c>
      <c r="O29">
        <v>0</v>
      </c>
      <c r="P29">
        <v>0</v>
      </c>
      <c r="Q29">
        <v>1</v>
      </c>
      <c r="R29">
        <v>5</v>
      </c>
      <c r="S29">
        <v>3</v>
      </c>
      <c r="T29">
        <f t="shared" si="4"/>
        <v>9</v>
      </c>
      <c r="U29" s="8">
        <v>32</v>
      </c>
      <c r="V29" s="8">
        <v>3.3</v>
      </c>
      <c r="W29" s="8">
        <v>16</v>
      </c>
      <c r="X29" s="8">
        <v>4.8</v>
      </c>
      <c r="Y29" s="12">
        <v>3.125</v>
      </c>
      <c r="Z29">
        <v>5</v>
      </c>
      <c r="AA29">
        <v>50</v>
      </c>
      <c r="AB29" s="4">
        <v>10</v>
      </c>
      <c r="AC29" s="4">
        <v>2.5</v>
      </c>
      <c r="AD29" s="3">
        <f>100-(100*(AB29-AC29)/AB29)</f>
        <v>25</v>
      </c>
      <c r="AE29" s="4">
        <v>9.9</v>
      </c>
      <c r="AF29" s="4">
        <v>2.8</v>
      </c>
      <c r="AG29" s="3">
        <f>100-(100*(AE29-AF29)/AE29)</f>
        <v>28.282828282828291</v>
      </c>
      <c r="AH29" s="4">
        <v>10</v>
      </c>
      <c r="AI29" s="4">
        <v>3.4</v>
      </c>
      <c r="AJ29" s="3">
        <f>100-(100*(AH29-AI29)/AH29)</f>
        <v>34</v>
      </c>
      <c r="AK29" s="4">
        <v>10.1</v>
      </c>
      <c r="AL29" s="4">
        <v>3</v>
      </c>
      <c r="AM29" s="3">
        <f>100-(100*(AK29-AL29)/AK29)</f>
        <v>29.702970297029694</v>
      </c>
      <c r="AN29" s="4">
        <v>9.9</v>
      </c>
      <c r="AO29" s="4">
        <v>2.9</v>
      </c>
      <c r="AP29" s="3">
        <f>100-(100*(AN29-AO29)/AN29)</f>
        <v>29.292929292929301</v>
      </c>
      <c r="AQ29" s="4">
        <v>10</v>
      </c>
      <c r="AR29" s="4">
        <v>2.8</v>
      </c>
      <c r="AS29" s="3">
        <f>100-(100*(AQ29-AR29)/AQ29)</f>
        <v>28</v>
      </c>
    </row>
    <row r="30" spans="1:55" x14ac:dyDescent="0.25">
      <c r="E30">
        <v>8</v>
      </c>
      <c r="I30" s="12"/>
      <c r="K30" s="10"/>
      <c r="T30">
        <f t="shared" si="4"/>
        <v>0</v>
      </c>
      <c r="U30" s="8"/>
      <c r="V30" s="8"/>
      <c r="W30" s="8"/>
      <c r="X30" s="8"/>
      <c r="Y30" s="1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55" x14ac:dyDescent="0.25">
      <c r="E31">
        <v>9</v>
      </c>
      <c r="I31" s="12"/>
      <c r="K31" s="10"/>
      <c r="T31">
        <f t="shared" si="4"/>
        <v>0</v>
      </c>
      <c r="U31" s="8"/>
      <c r="V31" s="8"/>
      <c r="W31" s="8"/>
      <c r="X31" s="8"/>
      <c r="Y31" s="1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55" x14ac:dyDescent="0.25">
      <c r="E32">
        <v>10</v>
      </c>
      <c r="I32" s="12"/>
      <c r="K32" s="10"/>
      <c r="T32">
        <f t="shared" si="4"/>
        <v>0</v>
      </c>
      <c r="U32" s="8"/>
      <c r="V32" s="8"/>
      <c r="W32" s="8"/>
      <c r="X32" s="8"/>
      <c r="Y32" s="1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55" x14ac:dyDescent="0.25">
      <c r="E33">
        <v>11</v>
      </c>
      <c r="F33">
        <v>80</v>
      </c>
      <c r="G33">
        <v>92</v>
      </c>
      <c r="H33">
        <v>14</v>
      </c>
      <c r="I33" s="12">
        <v>5.375</v>
      </c>
      <c r="J33">
        <v>0</v>
      </c>
      <c r="K33" s="10">
        <v>14</v>
      </c>
      <c r="L33">
        <v>2</v>
      </c>
      <c r="M33">
        <v>0</v>
      </c>
      <c r="N33">
        <v>14</v>
      </c>
      <c r="O33">
        <v>0</v>
      </c>
      <c r="P33">
        <v>0</v>
      </c>
      <c r="Q33">
        <v>2</v>
      </c>
      <c r="R33">
        <v>6</v>
      </c>
      <c r="S33">
        <v>6</v>
      </c>
      <c r="T33">
        <f t="shared" si="4"/>
        <v>14</v>
      </c>
      <c r="U33" s="8">
        <v>31</v>
      </c>
      <c r="V33" s="8">
        <v>4.5</v>
      </c>
      <c r="W33" s="8">
        <v>20</v>
      </c>
      <c r="X33" s="8">
        <v>2.5</v>
      </c>
      <c r="Y33" s="12">
        <v>4.875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55" x14ac:dyDescent="0.25">
      <c r="E34">
        <v>12</v>
      </c>
      <c r="F34">
        <v>87</v>
      </c>
      <c r="G34">
        <v>68</v>
      </c>
      <c r="H34">
        <v>16</v>
      </c>
      <c r="I34" s="12">
        <v>6.9</v>
      </c>
      <c r="J34">
        <v>2</v>
      </c>
      <c r="K34" s="10">
        <v>11</v>
      </c>
      <c r="L34">
        <v>0</v>
      </c>
      <c r="M34">
        <v>0</v>
      </c>
      <c r="N34">
        <v>11</v>
      </c>
      <c r="O34">
        <v>2</v>
      </c>
      <c r="P34">
        <v>2</v>
      </c>
      <c r="Q34">
        <v>1</v>
      </c>
      <c r="R34">
        <v>5</v>
      </c>
      <c r="S34">
        <v>1</v>
      </c>
      <c r="T34">
        <f t="shared" si="4"/>
        <v>11</v>
      </c>
      <c r="U34" s="8">
        <v>39</v>
      </c>
      <c r="V34" s="8">
        <v>4</v>
      </c>
      <c r="W34" s="8">
        <v>12</v>
      </c>
      <c r="X34" s="8">
        <v>3.1</v>
      </c>
      <c r="Y34" s="12">
        <v>5.7</v>
      </c>
      <c r="Z34">
        <v>0</v>
      </c>
      <c r="AA34">
        <v>0</v>
      </c>
      <c r="AB34" s="4">
        <v>10</v>
      </c>
      <c r="AC34" s="4">
        <v>2.9</v>
      </c>
      <c r="AD34" s="3">
        <f>100-(100*(AB34-AC34)/AB34)</f>
        <v>29</v>
      </c>
      <c r="AE34" s="4">
        <v>9.9</v>
      </c>
      <c r="AF34" s="4">
        <v>4.4000000000000004</v>
      </c>
      <c r="AG34" s="3">
        <f>100-(100*(AE34-AF34)/AE34)</f>
        <v>44.44444444444445</v>
      </c>
      <c r="AH34" s="4">
        <v>10</v>
      </c>
      <c r="AI34" s="4">
        <v>1.7</v>
      </c>
      <c r="AJ34" s="3">
        <f>100-(100*(AH34-AI34)/AH34)</f>
        <v>16.999999999999986</v>
      </c>
      <c r="AK34" s="4">
        <v>9.9</v>
      </c>
      <c r="AL34" s="4">
        <v>4.5</v>
      </c>
      <c r="AM34" s="3">
        <f>100-(100*(AK34-AL34)/AK34)</f>
        <v>45.454545454545453</v>
      </c>
      <c r="AN34" s="4">
        <v>10</v>
      </c>
      <c r="AO34" s="4">
        <v>4.5</v>
      </c>
      <c r="AP34" s="3">
        <f>100-(100*(AN34-AO34)/AN34)</f>
        <v>45</v>
      </c>
      <c r="AQ34" s="4">
        <v>6.1</v>
      </c>
      <c r="AR34" s="4">
        <v>2.7</v>
      </c>
      <c r="AS34" s="3">
        <f>100-(100*(AQ34-AR34)/AQ34)</f>
        <v>44.262295081967217</v>
      </c>
    </row>
    <row r="35" spans="1:55" x14ac:dyDescent="0.25">
      <c r="E35">
        <v>13</v>
      </c>
      <c r="F35">
        <v>87</v>
      </c>
      <c r="G35">
        <v>104</v>
      </c>
      <c r="H35">
        <v>17</v>
      </c>
      <c r="I35" s="12">
        <v>4.2249999999999996</v>
      </c>
      <c r="J35">
        <v>0</v>
      </c>
      <c r="K35" s="10">
        <v>7</v>
      </c>
      <c r="L35">
        <v>4</v>
      </c>
      <c r="M35">
        <v>0</v>
      </c>
      <c r="N35">
        <v>8</v>
      </c>
      <c r="O35">
        <v>2</v>
      </c>
      <c r="P35">
        <v>1</v>
      </c>
      <c r="Q35">
        <v>0</v>
      </c>
      <c r="R35">
        <v>5</v>
      </c>
      <c r="S35">
        <v>0</v>
      </c>
      <c r="T35">
        <f t="shared" si="4"/>
        <v>8</v>
      </c>
      <c r="U35" s="8">
        <v>25</v>
      </c>
      <c r="V35" s="8">
        <v>6</v>
      </c>
      <c r="W35" s="8">
        <v>9</v>
      </c>
      <c r="X35" s="8">
        <v>4.0999999999999996</v>
      </c>
      <c r="Y35" s="12">
        <v>4.0750000000000002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5" x14ac:dyDescent="0.25">
      <c r="E36">
        <v>14</v>
      </c>
      <c r="F36">
        <v>110</v>
      </c>
      <c r="G36">
        <v>115</v>
      </c>
      <c r="H36">
        <v>18</v>
      </c>
      <c r="I36" s="12">
        <v>9</v>
      </c>
      <c r="J36">
        <v>1</v>
      </c>
      <c r="K36" s="10">
        <v>13</v>
      </c>
      <c r="L36">
        <v>4</v>
      </c>
      <c r="M36">
        <v>0</v>
      </c>
      <c r="N36">
        <v>13</v>
      </c>
      <c r="O36">
        <v>0</v>
      </c>
      <c r="P36">
        <v>0</v>
      </c>
      <c r="Q36">
        <v>0</v>
      </c>
      <c r="R36">
        <v>5</v>
      </c>
      <c r="S36">
        <v>8</v>
      </c>
      <c r="T36">
        <f t="shared" si="4"/>
        <v>13</v>
      </c>
      <c r="U36" s="8">
        <v>40</v>
      </c>
      <c r="V36" s="8">
        <v>5.7</v>
      </c>
      <c r="W36" s="8">
        <v>9</v>
      </c>
      <c r="X36" s="8">
        <v>4.2</v>
      </c>
      <c r="Y36" s="12">
        <v>8.7249999999999996</v>
      </c>
      <c r="Z36">
        <v>15</v>
      </c>
      <c r="AA36">
        <v>15</v>
      </c>
      <c r="AB36" s="4">
        <v>10.3</v>
      </c>
      <c r="AC36" s="4">
        <v>4.4000000000000004</v>
      </c>
      <c r="AD36" s="3">
        <f>100-(100*(AB36-AC36)/AB36)</f>
        <v>42.71844660194175</v>
      </c>
      <c r="AE36" s="4">
        <v>10.1</v>
      </c>
      <c r="AF36" s="4">
        <v>4</v>
      </c>
      <c r="AG36" s="3">
        <f>100-(100*(AE36-AF36)/AE36)</f>
        <v>39.603960396039604</v>
      </c>
      <c r="AH36" s="4">
        <v>10.1</v>
      </c>
      <c r="AI36" s="4">
        <v>4.3</v>
      </c>
      <c r="AJ36" s="3">
        <f>100-(100*(AH36-AI36)/AH36)</f>
        <v>42.574257425742573</v>
      </c>
      <c r="AK36" s="4">
        <v>10.1</v>
      </c>
      <c r="AL36" s="4">
        <v>4.5</v>
      </c>
      <c r="AM36" s="3">
        <f>100-(100*(AK36-AL36)/AK36)</f>
        <v>44.554455445544555</v>
      </c>
      <c r="AN36" s="4">
        <v>10.1</v>
      </c>
      <c r="AO36" s="4">
        <v>4.4000000000000004</v>
      </c>
      <c r="AP36" s="3">
        <f>100-(100*(AN36-AO36)/AN36)</f>
        <v>43.564356435643575</v>
      </c>
      <c r="AQ36" s="4">
        <v>10</v>
      </c>
      <c r="AR36" s="4">
        <v>4.5</v>
      </c>
      <c r="AS36" s="3">
        <f>100-(100*(AQ36-AR36)/AQ36)</f>
        <v>45</v>
      </c>
    </row>
    <row r="37" spans="1:55" x14ac:dyDescent="0.25">
      <c r="E37">
        <v>15</v>
      </c>
      <c r="F37">
        <v>134</v>
      </c>
      <c r="G37">
        <v>115</v>
      </c>
      <c r="H37">
        <v>17</v>
      </c>
      <c r="I37" s="12">
        <v>10.175000000000001</v>
      </c>
      <c r="J37">
        <v>0</v>
      </c>
      <c r="K37" s="10">
        <v>15</v>
      </c>
      <c r="L37">
        <v>0</v>
      </c>
      <c r="M37">
        <v>2</v>
      </c>
      <c r="N37">
        <v>15</v>
      </c>
      <c r="O37">
        <v>0</v>
      </c>
      <c r="P37">
        <v>0</v>
      </c>
      <c r="Q37">
        <v>1</v>
      </c>
      <c r="R37">
        <v>10</v>
      </c>
      <c r="S37">
        <v>4</v>
      </c>
      <c r="T37">
        <f t="shared" si="4"/>
        <v>15</v>
      </c>
      <c r="U37" s="8">
        <v>53</v>
      </c>
      <c r="V37" s="8">
        <v>4.5999999999999996</v>
      </c>
      <c r="W37" s="8">
        <v>9</v>
      </c>
      <c r="X37" s="8">
        <v>4.3</v>
      </c>
      <c r="Y37" s="12">
        <v>10.050000000000001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5" x14ac:dyDescent="0.25">
      <c r="E38">
        <v>16</v>
      </c>
      <c r="F38">
        <v>82</v>
      </c>
      <c r="G38">
        <v>120</v>
      </c>
      <c r="H38">
        <v>16</v>
      </c>
      <c r="I38" s="12">
        <v>8.2750000000000004</v>
      </c>
      <c r="J38">
        <v>1</v>
      </c>
      <c r="K38" s="10">
        <v>11</v>
      </c>
      <c r="L38">
        <v>2</v>
      </c>
      <c r="M38">
        <v>0</v>
      </c>
      <c r="N38">
        <v>11</v>
      </c>
      <c r="O38">
        <v>0</v>
      </c>
      <c r="P38">
        <v>1</v>
      </c>
      <c r="Q38">
        <v>2</v>
      </c>
      <c r="R38">
        <v>4</v>
      </c>
      <c r="S38">
        <v>4</v>
      </c>
      <c r="T38">
        <f t="shared" si="4"/>
        <v>11</v>
      </c>
      <c r="U38" s="8">
        <v>66</v>
      </c>
      <c r="V38" s="8">
        <v>5.9</v>
      </c>
      <c r="W38" s="8">
        <v>21</v>
      </c>
      <c r="X38" s="8">
        <v>7.6</v>
      </c>
      <c r="Y38" s="12">
        <f>5.675+2.725</f>
        <v>8.4</v>
      </c>
      <c r="Z38">
        <v>0</v>
      </c>
      <c r="AA38">
        <v>0</v>
      </c>
      <c r="AB38" s="4">
        <v>10.199999999999999</v>
      </c>
      <c r="AC38" s="4">
        <v>4.5</v>
      </c>
      <c r="AD38" s="3">
        <f>100-(100*(AB38-AC38)/AB38)</f>
        <v>44.117647058823536</v>
      </c>
      <c r="AE38" s="4">
        <v>10.1</v>
      </c>
      <c r="AF38" s="4">
        <v>3.9</v>
      </c>
      <c r="AG38" s="3">
        <f>100-(100*(AE38-AF38)/AE38)</f>
        <v>38.613861386138623</v>
      </c>
      <c r="AH38" s="4">
        <v>10.1</v>
      </c>
      <c r="AI38" s="4">
        <v>3.7</v>
      </c>
      <c r="AJ38" s="3">
        <f>100-(100*(AH38-AI38)/AH38)</f>
        <v>36.633663366336634</v>
      </c>
      <c r="AK38" s="4">
        <v>10</v>
      </c>
      <c r="AL38" s="4">
        <v>4.2</v>
      </c>
      <c r="AM38" s="3">
        <f>100-(100*(AK38-AL38)/AK38)</f>
        <v>42</v>
      </c>
      <c r="AN38" s="4">
        <v>10.1</v>
      </c>
      <c r="AO38" s="4">
        <v>3.4</v>
      </c>
      <c r="AP38" s="3">
        <f>100-(100*(AN38-AO38)/AN38)</f>
        <v>33.663366336633672</v>
      </c>
      <c r="AQ38" s="4">
        <v>10.1</v>
      </c>
      <c r="AR38" s="4">
        <v>4.2</v>
      </c>
      <c r="AS38" s="3">
        <f>100-(100*(AQ38-AR38)/AQ38)</f>
        <v>41.584158415841586</v>
      </c>
    </row>
    <row r="39" spans="1:55" x14ac:dyDescent="0.25">
      <c r="E39">
        <v>18</v>
      </c>
      <c r="F39">
        <v>120</v>
      </c>
      <c r="G39">
        <v>105</v>
      </c>
      <c r="H39">
        <v>18</v>
      </c>
      <c r="I39" s="12">
        <v>6.875</v>
      </c>
      <c r="J39">
        <v>0</v>
      </c>
      <c r="K39" s="10">
        <v>11</v>
      </c>
      <c r="L39">
        <v>0</v>
      </c>
      <c r="M39">
        <v>0</v>
      </c>
      <c r="N39">
        <v>11</v>
      </c>
      <c r="O39">
        <v>0</v>
      </c>
      <c r="P39">
        <v>2</v>
      </c>
      <c r="Q39">
        <v>3</v>
      </c>
      <c r="R39">
        <v>2</v>
      </c>
      <c r="S39">
        <v>4</v>
      </c>
      <c r="T39">
        <f t="shared" si="4"/>
        <v>11</v>
      </c>
      <c r="U39" s="8">
        <v>51</v>
      </c>
      <c r="V39" s="8">
        <v>7.1</v>
      </c>
      <c r="W39" s="8">
        <v>10</v>
      </c>
      <c r="X39" s="8">
        <v>5</v>
      </c>
      <c r="Y39" s="12">
        <v>6.7249999999999996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5" x14ac:dyDescent="0.25">
      <c r="E40">
        <v>19</v>
      </c>
      <c r="I40" s="12"/>
      <c r="K40" s="10"/>
      <c r="T40">
        <f t="shared" si="4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5" x14ac:dyDescent="0.25">
      <c r="E41">
        <v>20</v>
      </c>
      <c r="I41" s="12"/>
      <c r="T41">
        <f t="shared" si="4"/>
        <v>0</v>
      </c>
      <c r="U41" s="8"/>
      <c r="V41" s="8"/>
      <c r="W41" s="8"/>
      <c r="X41" s="8"/>
      <c r="Y41" s="1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5" x14ac:dyDescent="0.25">
      <c r="A42" s="1" t="s">
        <v>26</v>
      </c>
      <c r="B42" t="s">
        <v>35</v>
      </c>
      <c r="C42">
        <v>5</v>
      </c>
      <c r="D42">
        <v>1</v>
      </c>
      <c r="E42">
        <v>1</v>
      </c>
      <c r="I42" s="12">
        <v>2.25</v>
      </c>
      <c r="J42">
        <v>0</v>
      </c>
      <c r="L42">
        <v>0</v>
      </c>
      <c r="T42">
        <f t="shared" si="4"/>
        <v>0</v>
      </c>
      <c r="U42" s="8"/>
      <c r="V42" s="8"/>
      <c r="W42" s="8"/>
      <c r="X42" s="8"/>
      <c r="Y42" s="12">
        <v>1.95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8">
        <v>3000.1</v>
      </c>
      <c r="AU42" s="8">
        <v>288.39999999999998</v>
      </c>
      <c r="AV42" s="4">
        <f t="shared" ref="AV42" si="9">AT42/(AT42-AU42)</f>
        <v>1.1063539477080799</v>
      </c>
      <c r="AW42" s="8">
        <v>3000</v>
      </c>
      <c r="AX42" s="8">
        <v>280</v>
      </c>
      <c r="AY42" s="4">
        <f t="shared" ref="AY42" si="10">AW42/(AW42-AX42)</f>
        <v>1.1029411764705883</v>
      </c>
      <c r="AZ42" s="8">
        <v>3000.2</v>
      </c>
      <c r="BA42" s="8">
        <v>307.10000000000002</v>
      </c>
      <c r="BB42" s="4">
        <f t="shared" ref="BB42" si="11">AZ42/(AZ42-BA42)</f>
        <v>1.1140321562511604</v>
      </c>
      <c r="BC42" s="4">
        <f t="shared" ref="BC42" si="12">(AV42+AY42+BB42)/3</f>
        <v>1.1077757601432763</v>
      </c>
    </row>
    <row r="43" spans="1:55" x14ac:dyDescent="0.25">
      <c r="E43">
        <v>2</v>
      </c>
      <c r="F43">
        <v>60</v>
      </c>
      <c r="G43">
        <v>64</v>
      </c>
      <c r="H43">
        <v>10</v>
      </c>
      <c r="I43" s="12">
        <v>2.2999999999999998</v>
      </c>
      <c r="J43">
        <v>0</v>
      </c>
      <c r="K43">
        <v>11</v>
      </c>
      <c r="L43">
        <v>0</v>
      </c>
      <c r="M43">
        <v>0</v>
      </c>
      <c r="N43">
        <v>8</v>
      </c>
      <c r="O43">
        <v>4</v>
      </c>
      <c r="P43">
        <v>1</v>
      </c>
      <c r="Q43">
        <v>0</v>
      </c>
      <c r="R43">
        <v>3</v>
      </c>
      <c r="S43">
        <v>0</v>
      </c>
      <c r="T43">
        <f t="shared" si="4"/>
        <v>8</v>
      </c>
      <c r="U43" s="8">
        <v>34</v>
      </c>
      <c r="V43" s="8">
        <v>6.9</v>
      </c>
      <c r="W43" s="8">
        <v>8</v>
      </c>
      <c r="X43" s="8">
        <v>3.8</v>
      </c>
      <c r="Y43" s="12">
        <v>2.0499999999999998</v>
      </c>
      <c r="Z43">
        <v>10</v>
      </c>
      <c r="AA43">
        <v>15</v>
      </c>
      <c r="AB43" s="4">
        <v>10.0069</v>
      </c>
      <c r="AC43" s="4">
        <v>3.8235999999999999</v>
      </c>
      <c r="AD43" s="3">
        <f>100-(100*(AB43-AC43)/AB43)</f>
        <v>38.209635351607389</v>
      </c>
      <c r="AE43" s="4">
        <v>10.0501</v>
      </c>
      <c r="AF43" s="4">
        <v>3.7682000000000002</v>
      </c>
      <c r="AG43" s="3">
        <f>100-(100*(AE43-AF43)/AE43)</f>
        <v>37.49415428702202</v>
      </c>
      <c r="AH43" s="4">
        <v>10.050800000000001</v>
      </c>
      <c r="AI43" s="4">
        <v>2.5731999999999999</v>
      </c>
      <c r="AJ43" s="3">
        <f>100-(100*(AH43-AI43)/AH43)</f>
        <v>25.601942133959483</v>
      </c>
      <c r="AK43" s="4">
        <v>10.082000000000001</v>
      </c>
      <c r="AL43" s="4">
        <v>4.2394999999999996</v>
      </c>
      <c r="AM43" s="3">
        <f>100-(100*(AK43-AL43)/AK43)</f>
        <v>42.050188454671684</v>
      </c>
      <c r="AN43" s="4">
        <v>10.042</v>
      </c>
      <c r="AO43" s="4">
        <v>3.9819</v>
      </c>
      <c r="AP43" s="3">
        <f>100-(100*(AN43-AO43)/AN43)</f>
        <v>39.65245966938857</v>
      </c>
      <c r="AQ43" s="4">
        <v>10.0764</v>
      </c>
      <c r="AR43" s="4">
        <v>4.2618</v>
      </c>
      <c r="AS43" s="3">
        <f>100-(100*(AQ43-AR43)/AQ43)</f>
        <v>42.294867214481364</v>
      </c>
    </row>
    <row r="44" spans="1:55" x14ac:dyDescent="0.25">
      <c r="E44">
        <v>3</v>
      </c>
      <c r="F44">
        <v>50</v>
      </c>
      <c r="G44">
        <v>40</v>
      </c>
      <c r="H44">
        <v>11</v>
      </c>
      <c r="I44" s="12">
        <v>2.4500000000000002</v>
      </c>
      <c r="J44">
        <v>0</v>
      </c>
      <c r="K44">
        <v>12</v>
      </c>
      <c r="L44">
        <v>0</v>
      </c>
      <c r="M44">
        <v>0</v>
      </c>
      <c r="N44">
        <v>12</v>
      </c>
      <c r="O44">
        <v>4</v>
      </c>
      <c r="P44">
        <v>0</v>
      </c>
      <c r="Q44">
        <v>5</v>
      </c>
      <c r="R44">
        <v>1</v>
      </c>
      <c r="S44">
        <v>2</v>
      </c>
      <c r="T44">
        <f t="shared" si="4"/>
        <v>12</v>
      </c>
      <c r="U44" s="8">
        <v>31</v>
      </c>
      <c r="V44" s="8">
        <v>2.7</v>
      </c>
      <c r="W44" s="8">
        <v>9</v>
      </c>
      <c r="X44" s="8">
        <v>4.7</v>
      </c>
      <c r="Y44" s="12">
        <v>2.4</v>
      </c>
      <c r="Z44">
        <v>30</v>
      </c>
      <c r="AA44">
        <v>30</v>
      </c>
      <c r="AB44" s="4">
        <v>10.086600000000001</v>
      </c>
      <c r="AC44" s="4">
        <v>4.1589999999999998</v>
      </c>
      <c r="AD44" s="3">
        <f>100-(100*(AB44-AC44)/AB44)</f>
        <v>41.232922887791716</v>
      </c>
      <c r="AE44" s="4">
        <v>10.0565</v>
      </c>
      <c r="AF44" s="4">
        <v>3.7256</v>
      </c>
      <c r="AG44" s="3">
        <f>100-(100*(AE44-AF44)/AE44)</f>
        <v>37.046686222840954</v>
      </c>
      <c r="AH44" s="4">
        <v>10.007099999999999</v>
      </c>
      <c r="AI44" s="4">
        <v>2.8691</v>
      </c>
      <c r="AJ44" s="3">
        <f>100-(100*(AH44-AI44)/AH44)</f>
        <v>28.670643842871556</v>
      </c>
      <c r="AK44" s="4">
        <v>10.055199999999999</v>
      </c>
      <c r="AL44" s="4">
        <v>4.1433999999999997</v>
      </c>
      <c r="AM44" s="3">
        <f>100-(100*(AK44-AL44)/AK44)</f>
        <v>41.206539899753359</v>
      </c>
      <c r="AN44" s="4">
        <v>10.081300000000001</v>
      </c>
      <c r="AO44" s="4">
        <v>3.9678</v>
      </c>
      <c r="AP44" s="3">
        <f>100-(100*(AN44-AO44)/AN44)</f>
        <v>39.358019303066072</v>
      </c>
      <c r="AQ44" s="4">
        <v>10.076700000000001</v>
      </c>
      <c r="AR44" s="4">
        <v>3.7309000000000001</v>
      </c>
      <c r="AS44" s="3">
        <f>100-(100*(AQ44-AR44)/AQ44)</f>
        <v>37.025018111087952</v>
      </c>
    </row>
    <row r="45" spans="1:55" x14ac:dyDescent="0.25">
      <c r="E45">
        <v>4</v>
      </c>
      <c r="I45" s="12">
        <v>3.4</v>
      </c>
      <c r="J45">
        <v>0</v>
      </c>
      <c r="L45">
        <v>0</v>
      </c>
      <c r="T45">
        <f t="shared" si="4"/>
        <v>0</v>
      </c>
      <c r="U45" s="8"/>
      <c r="V45" s="8"/>
      <c r="W45" s="8"/>
      <c r="X45" s="8"/>
      <c r="Y45" s="12">
        <v>3.3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5" x14ac:dyDescent="0.25">
      <c r="E46">
        <v>5</v>
      </c>
      <c r="I46" s="12">
        <v>2.1</v>
      </c>
      <c r="J46">
        <v>0</v>
      </c>
      <c r="L46">
        <v>0</v>
      </c>
      <c r="T46">
        <f t="shared" si="4"/>
        <v>0</v>
      </c>
      <c r="U46" s="8"/>
      <c r="V46" s="8"/>
      <c r="W46" s="8"/>
      <c r="X46" s="8"/>
      <c r="Y46" s="12">
        <v>2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5" x14ac:dyDescent="0.25">
      <c r="E47">
        <v>6</v>
      </c>
      <c r="F47">
        <v>40</v>
      </c>
      <c r="G47">
        <v>80</v>
      </c>
      <c r="H47">
        <v>16</v>
      </c>
      <c r="I47" s="12">
        <v>2.5499999999999998</v>
      </c>
      <c r="J47">
        <v>0</v>
      </c>
      <c r="K47">
        <v>12</v>
      </c>
      <c r="L47">
        <v>0</v>
      </c>
      <c r="M47">
        <v>0</v>
      </c>
      <c r="N47">
        <v>9</v>
      </c>
      <c r="O47">
        <v>2</v>
      </c>
      <c r="P47">
        <v>2</v>
      </c>
      <c r="Q47">
        <v>5</v>
      </c>
      <c r="R47">
        <v>0</v>
      </c>
      <c r="S47">
        <v>0</v>
      </c>
      <c r="T47">
        <f t="shared" si="4"/>
        <v>9</v>
      </c>
      <c r="U47" s="8">
        <v>37</v>
      </c>
      <c r="V47" s="8">
        <v>6.6</v>
      </c>
      <c r="W47" s="8">
        <v>7</v>
      </c>
      <c r="X47" s="8">
        <v>4.0999999999999996</v>
      </c>
      <c r="Y47" s="12">
        <v>2.4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55" x14ac:dyDescent="0.25">
      <c r="E48">
        <v>7</v>
      </c>
      <c r="I48" s="12">
        <v>3.1</v>
      </c>
      <c r="J48">
        <v>0</v>
      </c>
      <c r="L48">
        <v>0</v>
      </c>
      <c r="T48">
        <f t="shared" si="4"/>
        <v>0</v>
      </c>
      <c r="U48" s="8"/>
      <c r="V48" s="8"/>
      <c r="W48" s="8"/>
      <c r="X48" s="8"/>
      <c r="Y48" s="12">
        <v>2.25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56" x14ac:dyDescent="0.25">
      <c r="E49">
        <v>8</v>
      </c>
      <c r="F49">
        <v>54</v>
      </c>
      <c r="G49">
        <v>82</v>
      </c>
      <c r="H49">
        <v>10</v>
      </c>
      <c r="I49" s="12">
        <v>2.25</v>
      </c>
      <c r="J49">
        <v>1</v>
      </c>
      <c r="K49">
        <v>9</v>
      </c>
      <c r="L49">
        <v>0</v>
      </c>
      <c r="M49">
        <v>0</v>
      </c>
      <c r="N49">
        <v>9</v>
      </c>
      <c r="O49">
        <v>1</v>
      </c>
      <c r="P49">
        <v>0</v>
      </c>
      <c r="Q49">
        <v>4</v>
      </c>
      <c r="R49">
        <v>4</v>
      </c>
      <c r="S49" s="10">
        <v>0</v>
      </c>
      <c r="T49" s="10">
        <f t="shared" si="4"/>
        <v>9</v>
      </c>
      <c r="U49" s="8">
        <v>31</v>
      </c>
      <c r="V49" s="8">
        <v>4.4000000000000004</v>
      </c>
      <c r="W49" s="8">
        <v>15</v>
      </c>
      <c r="X49" s="8">
        <v>3.3</v>
      </c>
      <c r="Y49" s="12">
        <v>2</v>
      </c>
      <c r="Z49">
        <v>100</v>
      </c>
      <c r="AA49">
        <v>30</v>
      </c>
      <c r="AB49" s="4">
        <v>10.0162</v>
      </c>
      <c r="AC49" s="4">
        <v>4.5652999999999997</v>
      </c>
      <c r="AD49" s="3">
        <f>100-(100*(AB49-AC49)/AB49)</f>
        <v>45.579161757952114</v>
      </c>
      <c r="AE49" s="4">
        <v>10.007199999999999</v>
      </c>
      <c r="AF49" s="4">
        <v>4.3575999999999997</v>
      </c>
      <c r="AG49" s="3">
        <f>100-(100*(AE49-AF49)/AE49)</f>
        <v>43.544647853545449</v>
      </c>
      <c r="AH49" s="4">
        <v>10.055899999999999</v>
      </c>
      <c r="AI49" s="4">
        <v>3.6774</v>
      </c>
      <c r="AJ49" s="3">
        <f>100-(100*(AH49-AI49)/AH49)</f>
        <v>36.569576069769994</v>
      </c>
      <c r="AK49" s="4">
        <v>10.0533</v>
      </c>
      <c r="AL49" s="4">
        <v>4.3234000000000004</v>
      </c>
      <c r="AM49" s="3">
        <f>100-(100*(AK49-AL49)/AK49)</f>
        <v>43.004784498622342</v>
      </c>
      <c r="AN49" s="4">
        <v>10.0228</v>
      </c>
      <c r="AO49" s="4">
        <v>3.1880999999999999</v>
      </c>
      <c r="AP49" s="3">
        <f>100-(100*(AN49-AO49)/AN49)</f>
        <v>31.80847667318514</v>
      </c>
      <c r="AQ49" s="4">
        <v>10.021699999999999</v>
      </c>
      <c r="AR49" s="4">
        <v>3.0775000000000001</v>
      </c>
      <c r="AS49" s="3">
        <f>100-(100*(AQ49-AR49)/AQ49)</f>
        <v>30.708362852609852</v>
      </c>
    </row>
    <row r="50" spans="1:56" x14ac:dyDescent="0.25">
      <c r="E50">
        <v>9</v>
      </c>
      <c r="I50" s="12">
        <v>1.4</v>
      </c>
      <c r="J50">
        <v>0</v>
      </c>
      <c r="L50">
        <v>0</v>
      </c>
      <c r="S50" s="10"/>
      <c r="T50" s="10">
        <f t="shared" si="4"/>
        <v>0</v>
      </c>
      <c r="U50" s="8"/>
      <c r="V50" s="8"/>
      <c r="W50" s="8"/>
      <c r="X50" s="8"/>
      <c r="Y50" s="12">
        <v>1.3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56" x14ac:dyDescent="0.25">
      <c r="E51">
        <v>10</v>
      </c>
      <c r="F51">
        <v>60</v>
      </c>
      <c r="G51">
        <v>63</v>
      </c>
      <c r="H51">
        <v>14</v>
      </c>
      <c r="I51" s="12">
        <v>2.15</v>
      </c>
      <c r="J51">
        <v>0</v>
      </c>
      <c r="K51">
        <v>16</v>
      </c>
      <c r="L51">
        <v>0</v>
      </c>
      <c r="M51">
        <v>0</v>
      </c>
      <c r="N51">
        <v>14</v>
      </c>
      <c r="O51">
        <v>2</v>
      </c>
      <c r="P51">
        <v>4</v>
      </c>
      <c r="Q51">
        <v>3</v>
      </c>
      <c r="R51">
        <v>3</v>
      </c>
      <c r="S51" s="10">
        <v>2</v>
      </c>
      <c r="T51" s="10">
        <f t="shared" si="4"/>
        <v>14</v>
      </c>
      <c r="U51" s="8">
        <v>28</v>
      </c>
      <c r="V51" s="8">
        <v>5.0999999999999996</v>
      </c>
      <c r="W51" s="8">
        <v>9</v>
      </c>
      <c r="X51" s="8">
        <v>3.3</v>
      </c>
      <c r="Y51" s="12">
        <v>2.5499999999999998</v>
      </c>
      <c r="Z51">
        <v>30</v>
      </c>
      <c r="AA51">
        <v>30</v>
      </c>
      <c r="AB51" s="4">
        <v>10.0136</v>
      </c>
      <c r="AC51" s="4">
        <v>4.1997</v>
      </c>
      <c r="AD51" s="3">
        <f>100-(100*(AB51-AC51)/AB51)</f>
        <v>41.939961652153073</v>
      </c>
      <c r="AE51" s="4">
        <v>10.096</v>
      </c>
      <c r="AF51" s="4">
        <v>4.0175999999999998</v>
      </c>
      <c r="AG51" s="3">
        <f>100-(100*(AE51-AF51)/AE51)</f>
        <v>39.793977812995244</v>
      </c>
      <c r="AH51" s="4">
        <v>10.051399999999999</v>
      </c>
      <c r="AI51" s="4">
        <v>2.8281000000000001</v>
      </c>
      <c r="AJ51" s="3">
        <f>100-(100*(AH51-AI51)/AH51)</f>
        <v>28.136379011878944</v>
      </c>
      <c r="AK51" s="4">
        <v>10.0853</v>
      </c>
      <c r="AL51" s="4">
        <v>4.2511999999999999</v>
      </c>
      <c r="AM51" s="3">
        <f>100-(100*(AK51-AL51)/AK51)</f>
        <v>42.15243968944899</v>
      </c>
      <c r="AN51" s="4">
        <v>10.0686</v>
      </c>
      <c r="AO51" s="4">
        <v>4.0726000000000004</v>
      </c>
      <c r="AP51" s="3">
        <f>100-(100*(AN51-AO51)/AN51)</f>
        <v>40.448523131319156</v>
      </c>
      <c r="AQ51" s="4">
        <v>8.0463000000000005</v>
      </c>
      <c r="AR51" s="4">
        <v>3.6934</v>
      </c>
      <c r="AS51" s="3">
        <f>100-(100*(AQ51-AR51)/AQ51)</f>
        <v>45.901843083156237</v>
      </c>
    </row>
    <row r="52" spans="1:56" x14ac:dyDescent="0.25">
      <c r="E52">
        <v>11</v>
      </c>
      <c r="F52">
        <v>48</v>
      </c>
      <c r="G52">
        <v>106</v>
      </c>
      <c r="H52">
        <v>12</v>
      </c>
      <c r="I52" s="12">
        <v>3.65</v>
      </c>
      <c r="J52">
        <v>1</v>
      </c>
      <c r="K52">
        <v>9</v>
      </c>
      <c r="L52">
        <v>1</v>
      </c>
      <c r="M52">
        <v>0</v>
      </c>
      <c r="N52">
        <v>9</v>
      </c>
      <c r="O52">
        <v>2</v>
      </c>
      <c r="P52">
        <v>1</v>
      </c>
      <c r="Q52">
        <v>6</v>
      </c>
      <c r="R52">
        <v>0</v>
      </c>
      <c r="S52" s="10">
        <v>0</v>
      </c>
      <c r="T52" s="10">
        <f t="shared" si="4"/>
        <v>9</v>
      </c>
      <c r="U52" s="8">
        <v>39</v>
      </c>
      <c r="V52" s="8">
        <v>6.9</v>
      </c>
      <c r="W52" s="8">
        <v>6</v>
      </c>
      <c r="X52" s="8">
        <v>4.4000000000000004</v>
      </c>
      <c r="Y52" s="12">
        <v>3.6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6" x14ac:dyDescent="0.25">
      <c r="E53">
        <v>12</v>
      </c>
      <c r="F53">
        <v>67</v>
      </c>
      <c r="G53">
        <v>97</v>
      </c>
      <c r="H53">
        <v>10</v>
      </c>
      <c r="I53" s="12">
        <v>3.2</v>
      </c>
      <c r="J53">
        <v>1</v>
      </c>
      <c r="K53">
        <v>9</v>
      </c>
      <c r="L53">
        <v>0</v>
      </c>
      <c r="M53">
        <v>1</v>
      </c>
      <c r="N53">
        <v>9</v>
      </c>
      <c r="O53">
        <v>4</v>
      </c>
      <c r="P53">
        <v>4</v>
      </c>
      <c r="Q53">
        <v>0</v>
      </c>
      <c r="R53">
        <v>1</v>
      </c>
      <c r="S53" s="10">
        <v>0</v>
      </c>
      <c r="T53" s="10">
        <f t="shared" si="4"/>
        <v>9</v>
      </c>
      <c r="U53" s="8">
        <v>36</v>
      </c>
      <c r="V53" s="8">
        <v>5.4</v>
      </c>
      <c r="W53" s="8">
        <v>9</v>
      </c>
      <c r="X53" s="8">
        <v>4.2</v>
      </c>
      <c r="Y53" s="12">
        <v>3.55</v>
      </c>
      <c r="Z53">
        <v>30</v>
      </c>
      <c r="AA53">
        <v>30</v>
      </c>
      <c r="AB53" s="4">
        <v>10.0314</v>
      </c>
      <c r="AC53" s="4">
        <v>4.0598999999999998</v>
      </c>
      <c r="AD53" s="3">
        <f>100-(100*(AB53-AC53)/AB53)</f>
        <v>40.471918176924454</v>
      </c>
      <c r="AE53" s="4">
        <v>10.009499999999999</v>
      </c>
      <c r="AF53" s="4">
        <v>3.5259999999999998</v>
      </c>
      <c r="AG53" s="3">
        <f>100-(100*(AE53-AF53)/AE53)</f>
        <v>35.226534791947657</v>
      </c>
      <c r="AH53" s="4">
        <v>10.0975</v>
      </c>
      <c r="AI53" s="4">
        <v>3.3119999999999998</v>
      </c>
      <c r="AJ53" s="3">
        <f>100-(100*(AH53-AI53)/AH53)</f>
        <v>32.800198068828905</v>
      </c>
      <c r="AK53" s="4">
        <v>10.048999999999999</v>
      </c>
      <c r="AL53" s="4">
        <v>4.3550000000000004</v>
      </c>
      <c r="AM53" s="3">
        <f>100-(100*(AK53-AL53)/AK53)</f>
        <v>43.337645536869353</v>
      </c>
      <c r="AN53" s="4">
        <v>10.099500000000001</v>
      </c>
      <c r="AO53" s="4">
        <v>3.9439000000000002</v>
      </c>
      <c r="AP53" s="3">
        <f>100-(100*(AN53-AO53)/AN53)</f>
        <v>39.050448041982278</v>
      </c>
      <c r="AQ53" s="4">
        <v>10.0549</v>
      </c>
      <c r="AR53" s="4">
        <v>3.8826999999999998</v>
      </c>
      <c r="AS53" s="3">
        <f>100-(100*(AQ53-AR53)/AQ53)</f>
        <v>38.615003630070909</v>
      </c>
    </row>
    <row r="54" spans="1:56" x14ac:dyDescent="0.25">
      <c r="E54">
        <v>13</v>
      </c>
      <c r="I54" s="12">
        <v>1.85</v>
      </c>
      <c r="J54">
        <v>0</v>
      </c>
      <c r="L54">
        <v>0</v>
      </c>
      <c r="S54" s="10"/>
      <c r="T54" s="10">
        <f t="shared" si="4"/>
        <v>0</v>
      </c>
      <c r="U54" s="8"/>
      <c r="V54" s="8"/>
      <c r="W54" s="8"/>
      <c r="X54" s="8"/>
      <c r="Y54" s="12">
        <v>1.8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56" x14ac:dyDescent="0.25">
      <c r="E55">
        <v>14</v>
      </c>
      <c r="F55">
        <v>40</v>
      </c>
      <c r="G55">
        <v>60</v>
      </c>
      <c r="H55">
        <v>10</v>
      </c>
      <c r="I55" s="12">
        <v>1.55</v>
      </c>
      <c r="J55">
        <v>0</v>
      </c>
      <c r="K55">
        <v>6</v>
      </c>
      <c r="L55">
        <v>0</v>
      </c>
      <c r="M55">
        <v>0</v>
      </c>
      <c r="N55">
        <v>6</v>
      </c>
      <c r="O55">
        <v>3</v>
      </c>
      <c r="P55">
        <v>0</v>
      </c>
      <c r="Q55">
        <v>2</v>
      </c>
      <c r="R55">
        <v>1</v>
      </c>
      <c r="S55" s="10">
        <v>0</v>
      </c>
      <c r="T55" s="10">
        <f t="shared" si="4"/>
        <v>6</v>
      </c>
      <c r="U55" s="8">
        <v>24</v>
      </c>
      <c r="V55" s="8">
        <v>6.8</v>
      </c>
      <c r="W55" s="8">
        <v>10</v>
      </c>
      <c r="X55" s="8">
        <v>5.7</v>
      </c>
      <c r="Y55" s="12">
        <v>1.5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6" x14ac:dyDescent="0.25">
      <c r="E56">
        <v>15</v>
      </c>
      <c r="I56" s="12">
        <v>3.6</v>
      </c>
      <c r="J56">
        <v>0</v>
      </c>
      <c r="L56">
        <v>0</v>
      </c>
      <c r="S56" s="10"/>
      <c r="T56" s="10">
        <f t="shared" si="4"/>
        <v>0</v>
      </c>
      <c r="U56" s="8"/>
      <c r="V56" s="8"/>
      <c r="W56" s="8"/>
      <c r="X56" s="8"/>
      <c r="Y56" s="12">
        <v>3.5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56" x14ac:dyDescent="0.25">
      <c r="E57">
        <v>16</v>
      </c>
      <c r="I57" s="12">
        <v>2.2999999999999998</v>
      </c>
      <c r="J57">
        <v>0</v>
      </c>
      <c r="L57">
        <v>1</v>
      </c>
      <c r="S57" s="10"/>
      <c r="T57" s="10">
        <f t="shared" si="4"/>
        <v>0</v>
      </c>
      <c r="U57" s="8"/>
      <c r="V57" s="8"/>
      <c r="W57" s="8"/>
      <c r="X57" s="8"/>
      <c r="Y57" s="12">
        <v>2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6" x14ac:dyDescent="0.25">
      <c r="E58">
        <v>17</v>
      </c>
      <c r="I58" s="12"/>
      <c r="S58" s="10"/>
      <c r="T58" s="10">
        <f t="shared" si="4"/>
        <v>0</v>
      </c>
      <c r="U58" s="8"/>
      <c r="V58" s="8"/>
      <c r="W58" s="8"/>
      <c r="X58" s="8"/>
      <c r="Y58" s="1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BD58" t="s">
        <v>19</v>
      </c>
    </row>
    <row r="59" spans="1:56" x14ac:dyDescent="0.25">
      <c r="E59">
        <v>18</v>
      </c>
      <c r="I59" s="12">
        <v>1.2</v>
      </c>
      <c r="J59">
        <v>0</v>
      </c>
      <c r="L59">
        <v>0</v>
      </c>
      <c r="S59" s="10"/>
      <c r="T59" s="10">
        <f t="shared" si="4"/>
        <v>0</v>
      </c>
      <c r="U59" s="8"/>
      <c r="V59" s="8"/>
      <c r="W59" s="8"/>
      <c r="X59" s="8"/>
      <c r="Y59" s="12">
        <v>1.1499999999999999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56" x14ac:dyDescent="0.25">
      <c r="E60">
        <v>19</v>
      </c>
      <c r="I60" s="12">
        <v>1.25</v>
      </c>
      <c r="J60">
        <v>0</v>
      </c>
      <c r="L60">
        <v>0</v>
      </c>
      <c r="S60" s="10"/>
      <c r="T60" s="10">
        <f t="shared" si="4"/>
        <v>0</v>
      </c>
      <c r="U60" s="8"/>
      <c r="V60" s="8"/>
      <c r="W60" s="8"/>
      <c r="X60" s="8"/>
      <c r="Y60" s="12">
        <v>1.2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6" x14ac:dyDescent="0.25">
      <c r="E61">
        <v>20</v>
      </c>
      <c r="F61">
        <v>68</v>
      </c>
      <c r="G61">
        <v>65</v>
      </c>
      <c r="H61">
        <v>10</v>
      </c>
      <c r="I61" s="12">
        <v>2.25</v>
      </c>
      <c r="J61">
        <v>0</v>
      </c>
      <c r="K61">
        <v>8</v>
      </c>
      <c r="L61">
        <v>0</v>
      </c>
      <c r="M61">
        <v>0</v>
      </c>
      <c r="N61">
        <v>7</v>
      </c>
      <c r="O61">
        <v>2</v>
      </c>
      <c r="P61">
        <v>0</v>
      </c>
      <c r="Q61">
        <v>4</v>
      </c>
      <c r="R61">
        <v>1</v>
      </c>
      <c r="S61" s="10">
        <v>0</v>
      </c>
      <c r="T61" s="10">
        <f t="shared" si="4"/>
        <v>7</v>
      </c>
      <c r="U61" s="8">
        <v>22</v>
      </c>
      <c r="V61" s="8">
        <v>7.2</v>
      </c>
      <c r="W61" s="8">
        <v>7</v>
      </c>
      <c r="X61" s="8">
        <v>4.9000000000000004</v>
      </c>
      <c r="Y61" s="12">
        <v>2.15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6" x14ac:dyDescent="0.25">
      <c r="A62" s="1">
        <v>42738</v>
      </c>
      <c r="B62" t="s">
        <v>41</v>
      </c>
      <c r="C62">
        <v>5</v>
      </c>
      <c r="D62">
        <v>1</v>
      </c>
      <c r="E62">
        <v>1</v>
      </c>
      <c r="F62">
        <v>87</v>
      </c>
      <c r="G62">
        <v>78</v>
      </c>
      <c r="H62">
        <v>16</v>
      </c>
      <c r="I62" s="12">
        <v>3</v>
      </c>
      <c r="J62">
        <v>2</v>
      </c>
      <c r="K62" s="10">
        <v>9</v>
      </c>
      <c r="L62">
        <v>0</v>
      </c>
      <c r="M62">
        <v>0</v>
      </c>
      <c r="N62">
        <v>9</v>
      </c>
      <c r="O62">
        <v>2</v>
      </c>
      <c r="P62">
        <v>0</v>
      </c>
      <c r="Q62">
        <v>0</v>
      </c>
      <c r="R62">
        <v>6</v>
      </c>
      <c r="S62">
        <v>1</v>
      </c>
      <c r="T62">
        <f t="shared" si="4"/>
        <v>9</v>
      </c>
      <c r="U62" s="8">
        <v>37</v>
      </c>
      <c r="V62" s="8">
        <v>7.4</v>
      </c>
      <c r="W62" s="8">
        <v>10</v>
      </c>
      <c r="X62" s="8">
        <v>4.9000000000000004</v>
      </c>
      <c r="Y62" s="12">
        <v>3</v>
      </c>
      <c r="Z62">
        <v>50</v>
      </c>
      <c r="AA62">
        <v>50</v>
      </c>
      <c r="AB62" s="4">
        <v>9.9</v>
      </c>
      <c r="AC62" s="4">
        <v>3.9</v>
      </c>
      <c r="AD62" s="3">
        <f>100-(100*(AB62-AC62)/AB62)</f>
        <v>39.393939393939398</v>
      </c>
      <c r="AE62" s="4">
        <v>10</v>
      </c>
      <c r="AF62" s="4">
        <v>4.0999999999999996</v>
      </c>
      <c r="AG62" s="3">
        <f>100-(100*(AE62-AF62)/AE62)</f>
        <v>41</v>
      </c>
      <c r="AH62" s="4">
        <v>10.3</v>
      </c>
      <c r="AI62" s="4">
        <v>4.2</v>
      </c>
      <c r="AJ62" s="3">
        <f>100-(100*(AH62-AI62)/AH62)</f>
        <v>40.77669902912622</v>
      </c>
      <c r="AK62" s="4">
        <v>9.9</v>
      </c>
      <c r="AL62" s="4">
        <v>3.7</v>
      </c>
      <c r="AM62" s="3">
        <f>100-(100*(AK62-AL62)/AK62)</f>
        <v>37.373737373737377</v>
      </c>
      <c r="AN62" s="4">
        <v>10.199999999999999</v>
      </c>
      <c r="AO62" s="4">
        <v>3.7</v>
      </c>
      <c r="AP62" s="3">
        <f>100-(100*(AN62-AO62)/AN62)</f>
        <v>36.274509803921575</v>
      </c>
      <c r="AQ62" s="4">
        <v>10.199999999999999</v>
      </c>
      <c r="AR62" s="4">
        <v>3.7</v>
      </c>
      <c r="AS62" s="3">
        <f>100-(100*(AQ62-AR62)/AQ62)</f>
        <v>36.274509803921575</v>
      </c>
      <c r="AT62">
        <v>3000.2</v>
      </c>
      <c r="AU62">
        <v>299.3</v>
      </c>
      <c r="AV62" s="4">
        <f t="shared" ref="AV62" si="13">AT62/(AT62-AU62)</f>
        <v>1.1108149135473362</v>
      </c>
      <c r="AW62">
        <v>2999.8</v>
      </c>
      <c r="AX62">
        <v>272.5</v>
      </c>
      <c r="AY62" s="4">
        <f t="shared" ref="AY62" si="14">AW62/(AW62-AX62)</f>
        <v>1.0999156675099915</v>
      </c>
      <c r="AZ62">
        <v>3000.2</v>
      </c>
      <c r="BA62">
        <v>308.10000000000002</v>
      </c>
      <c r="BB62" s="4">
        <f t="shared" ref="BB62" si="15">AZ62/(AZ62-BA62)</f>
        <v>1.1144459715463764</v>
      </c>
      <c r="BC62" s="4">
        <f t="shared" ref="BC62" si="16">(AV62+AY62+BB62)/3</f>
        <v>1.1083921842012348</v>
      </c>
    </row>
    <row r="63" spans="1:56" x14ac:dyDescent="0.25">
      <c r="E63">
        <v>2</v>
      </c>
      <c r="F63">
        <v>83</v>
      </c>
      <c r="G63">
        <v>54</v>
      </c>
      <c r="H63">
        <v>11</v>
      </c>
      <c r="I63" s="12">
        <v>1.9</v>
      </c>
      <c r="J63">
        <v>0</v>
      </c>
      <c r="K63" s="10">
        <v>7</v>
      </c>
      <c r="L63">
        <v>1</v>
      </c>
      <c r="M63">
        <v>0</v>
      </c>
      <c r="N63">
        <v>5</v>
      </c>
      <c r="O63">
        <v>0</v>
      </c>
      <c r="P63">
        <v>0</v>
      </c>
      <c r="Q63">
        <v>0</v>
      </c>
      <c r="R63">
        <v>2</v>
      </c>
      <c r="S63">
        <v>3</v>
      </c>
      <c r="T63">
        <f t="shared" si="4"/>
        <v>5</v>
      </c>
      <c r="U63" s="8">
        <v>26</v>
      </c>
      <c r="V63" s="8">
        <v>7.3</v>
      </c>
      <c r="W63" s="8">
        <v>19</v>
      </c>
      <c r="X63" s="8">
        <v>4.5</v>
      </c>
      <c r="Y63" s="12">
        <v>1.925</v>
      </c>
      <c r="Z63">
        <v>50</v>
      </c>
      <c r="AA63">
        <v>50</v>
      </c>
      <c r="AB63" s="4">
        <v>10</v>
      </c>
      <c r="AC63" s="4">
        <v>3.4</v>
      </c>
      <c r="AD63" s="3">
        <f>100-(100*(AB63-AC63)/AB63)</f>
        <v>34</v>
      </c>
      <c r="AE63" s="4">
        <v>10.199999999999999</v>
      </c>
      <c r="AF63" s="4">
        <v>3.7</v>
      </c>
      <c r="AG63" s="3">
        <f>100-(100*(AE63-AF63)/AE63)</f>
        <v>36.274509803921575</v>
      </c>
      <c r="AH63" s="4">
        <v>10.199999999999999</v>
      </c>
      <c r="AI63" s="4">
        <v>4.2</v>
      </c>
      <c r="AJ63" s="3">
        <f>100-(100*(AH63-AI63)/AH63)</f>
        <v>41.176470588235304</v>
      </c>
      <c r="AK63" s="4">
        <v>10</v>
      </c>
      <c r="AL63" s="4">
        <v>4.5999999999999996</v>
      </c>
      <c r="AM63" s="3">
        <f>100-(100*(AK63-AL63)/AK63)</f>
        <v>46</v>
      </c>
      <c r="AN63" s="4">
        <v>10</v>
      </c>
      <c r="AO63" s="4">
        <v>4.5</v>
      </c>
      <c r="AP63" s="3">
        <f>100-(100*(AN63-AO63)/AN63)</f>
        <v>45</v>
      </c>
      <c r="AQ63" s="4">
        <v>10</v>
      </c>
      <c r="AR63" s="4">
        <v>4.5</v>
      </c>
      <c r="AS63" s="3">
        <f>100-(100*(AQ63-AR63)/AQ63)</f>
        <v>45</v>
      </c>
    </row>
    <row r="64" spans="1:56" x14ac:dyDescent="0.25">
      <c r="E64">
        <v>3</v>
      </c>
      <c r="F64">
        <v>105</v>
      </c>
      <c r="G64">
        <v>44</v>
      </c>
      <c r="H64">
        <v>13</v>
      </c>
      <c r="I64" s="12">
        <v>3.855</v>
      </c>
      <c r="J64">
        <v>0</v>
      </c>
      <c r="K64" s="10">
        <v>6</v>
      </c>
      <c r="L64">
        <v>0</v>
      </c>
      <c r="M64">
        <v>0</v>
      </c>
      <c r="N64">
        <v>6</v>
      </c>
      <c r="O64">
        <v>1</v>
      </c>
      <c r="P64">
        <v>0</v>
      </c>
      <c r="Q64">
        <v>0</v>
      </c>
      <c r="R64">
        <v>2</v>
      </c>
      <c r="S64">
        <v>3</v>
      </c>
      <c r="T64">
        <f t="shared" si="4"/>
        <v>6</v>
      </c>
      <c r="U64" s="8">
        <v>27</v>
      </c>
      <c r="V64" s="8">
        <v>8.1</v>
      </c>
      <c r="W64" s="8">
        <v>11</v>
      </c>
      <c r="X64" s="8">
        <v>6.7</v>
      </c>
      <c r="Y64" s="12">
        <v>3.8</v>
      </c>
      <c r="Z64">
        <v>50</v>
      </c>
      <c r="AA64">
        <v>200</v>
      </c>
      <c r="AB64" s="4">
        <v>10</v>
      </c>
      <c r="AC64" s="4">
        <v>3.6</v>
      </c>
      <c r="AD64" s="3">
        <f>100-(100*(AB64-AC64)/AB64)</f>
        <v>36</v>
      </c>
      <c r="AE64" s="4">
        <v>10.3</v>
      </c>
      <c r="AF64" s="4">
        <v>3.9</v>
      </c>
      <c r="AG64" s="3">
        <f>100-(100*(AE64-AF64)/AE64)</f>
        <v>37.864077669902919</v>
      </c>
      <c r="AH64" s="4">
        <v>10.3</v>
      </c>
      <c r="AI64" s="4">
        <v>4.2</v>
      </c>
      <c r="AJ64" s="3">
        <f>100-(100*(AH64-AI64)/AH64)</f>
        <v>40.77669902912622</v>
      </c>
      <c r="AK64" s="4">
        <v>10.199999999999999</v>
      </c>
      <c r="AL64" s="4">
        <v>4.0999999999999996</v>
      </c>
      <c r="AM64" s="3">
        <f>100-(100*(AK64-AL64)/AK64)</f>
        <v>40.196078431372548</v>
      </c>
      <c r="AN64" s="4">
        <v>10</v>
      </c>
      <c r="AO64" s="4">
        <v>4</v>
      </c>
      <c r="AP64" s="3">
        <f>100-(100*(AN64-AO64)/AN64)</f>
        <v>40</v>
      </c>
      <c r="AQ64" s="4">
        <v>10</v>
      </c>
      <c r="AR64" s="4">
        <v>4.0999999999999996</v>
      </c>
      <c r="AS64" s="3">
        <f>100-(100*(AQ64-AR64)/AQ64)</f>
        <v>41</v>
      </c>
    </row>
    <row r="65" spans="5:45" x14ac:dyDescent="0.25">
      <c r="E65">
        <v>4</v>
      </c>
      <c r="I65" s="12"/>
      <c r="K65" s="10"/>
      <c r="T65">
        <f t="shared" ref="T65:T125" si="17">SUM(O65:S65)</f>
        <v>0</v>
      </c>
      <c r="U65" s="8"/>
      <c r="V65" s="8"/>
      <c r="W65" s="8"/>
      <c r="X65" s="8"/>
      <c r="Y65" s="1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5:45" x14ac:dyDescent="0.25">
      <c r="E66">
        <v>5</v>
      </c>
      <c r="I66" s="12"/>
      <c r="K66" s="10"/>
      <c r="T66">
        <f t="shared" si="17"/>
        <v>0</v>
      </c>
      <c r="U66" s="8"/>
      <c r="V66" s="8"/>
      <c r="W66" s="8"/>
      <c r="X66" s="8"/>
      <c r="Y66" s="1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5:45" x14ac:dyDescent="0.25">
      <c r="E67">
        <v>6</v>
      </c>
      <c r="I67" s="12"/>
      <c r="K67" s="10"/>
      <c r="T67">
        <f t="shared" si="17"/>
        <v>0</v>
      </c>
      <c r="U67" s="8"/>
      <c r="V67" s="8"/>
      <c r="W67" s="8"/>
      <c r="X67" s="8"/>
      <c r="Y67" s="1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5:45" x14ac:dyDescent="0.25">
      <c r="E68">
        <v>7</v>
      </c>
      <c r="F68">
        <v>130</v>
      </c>
      <c r="G68">
        <v>42</v>
      </c>
      <c r="H68">
        <v>6</v>
      </c>
      <c r="I68" s="12">
        <v>1.55</v>
      </c>
      <c r="J68">
        <v>0</v>
      </c>
      <c r="K68" s="10">
        <v>5</v>
      </c>
      <c r="L68">
        <v>0</v>
      </c>
      <c r="M68">
        <v>0</v>
      </c>
      <c r="N68">
        <v>5</v>
      </c>
      <c r="O68">
        <v>1</v>
      </c>
      <c r="P68">
        <v>0</v>
      </c>
      <c r="Q68">
        <v>1</v>
      </c>
      <c r="R68">
        <v>0</v>
      </c>
      <c r="S68">
        <v>3</v>
      </c>
      <c r="T68">
        <f t="shared" si="17"/>
        <v>5</v>
      </c>
      <c r="U68" s="8">
        <v>7</v>
      </c>
      <c r="V68" s="8">
        <v>3.4</v>
      </c>
      <c r="W68" s="8">
        <v>0</v>
      </c>
      <c r="X68" s="8">
        <v>0</v>
      </c>
      <c r="Y68" s="12">
        <v>1.375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5:45" x14ac:dyDescent="0.25">
      <c r="E69">
        <v>8</v>
      </c>
      <c r="I69" s="12"/>
      <c r="K69" s="10"/>
      <c r="T69">
        <f t="shared" si="17"/>
        <v>0</v>
      </c>
      <c r="U69" s="8"/>
      <c r="V69" s="8"/>
      <c r="W69" s="8"/>
      <c r="X69" s="8"/>
      <c r="Y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5:45" x14ac:dyDescent="0.25">
      <c r="E70">
        <v>9</v>
      </c>
      <c r="F70">
        <v>86</v>
      </c>
      <c r="G70">
        <v>79</v>
      </c>
      <c r="H70">
        <v>15</v>
      </c>
      <c r="I70" s="12">
        <v>2.875</v>
      </c>
      <c r="J70">
        <v>0</v>
      </c>
      <c r="K70" s="10">
        <v>3</v>
      </c>
      <c r="L70">
        <v>0</v>
      </c>
      <c r="M70">
        <v>0</v>
      </c>
      <c r="N70">
        <v>3</v>
      </c>
      <c r="O70">
        <v>0</v>
      </c>
      <c r="P70">
        <v>1</v>
      </c>
      <c r="Q70">
        <v>0</v>
      </c>
      <c r="R70">
        <v>0</v>
      </c>
      <c r="S70">
        <v>2</v>
      </c>
      <c r="T70">
        <f t="shared" si="17"/>
        <v>3</v>
      </c>
      <c r="U70" s="8">
        <v>29</v>
      </c>
      <c r="V70" s="8">
        <v>7.6</v>
      </c>
      <c r="W70" s="8">
        <v>0</v>
      </c>
      <c r="X70" s="8">
        <v>0</v>
      </c>
      <c r="Y70" s="12">
        <v>2.6749999999999998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5:45" x14ac:dyDescent="0.25">
      <c r="E71">
        <v>10</v>
      </c>
      <c r="F71">
        <v>62</v>
      </c>
      <c r="G71">
        <v>70</v>
      </c>
      <c r="H71">
        <v>14</v>
      </c>
      <c r="I71" s="12">
        <v>3.7</v>
      </c>
      <c r="J71">
        <v>0</v>
      </c>
      <c r="K71" s="10">
        <v>7</v>
      </c>
      <c r="L71">
        <v>0</v>
      </c>
      <c r="M71">
        <v>0</v>
      </c>
      <c r="N71">
        <v>7</v>
      </c>
      <c r="O71">
        <v>3</v>
      </c>
      <c r="P71">
        <v>0</v>
      </c>
      <c r="Q71">
        <v>1</v>
      </c>
      <c r="R71">
        <v>2</v>
      </c>
      <c r="S71">
        <v>1</v>
      </c>
      <c r="T71">
        <f t="shared" si="17"/>
        <v>7</v>
      </c>
      <c r="U71" s="8">
        <v>15</v>
      </c>
      <c r="V71" s="8">
        <v>7.8</v>
      </c>
      <c r="W71" s="8">
        <v>10</v>
      </c>
      <c r="X71" s="8">
        <v>4.8</v>
      </c>
      <c r="Y71" s="12">
        <v>3.65</v>
      </c>
      <c r="Z71">
        <v>200</v>
      </c>
      <c r="AA71">
        <v>100</v>
      </c>
      <c r="AB71" s="4">
        <v>10</v>
      </c>
      <c r="AC71" s="4">
        <v>4</v>
      </c>
      <c r="AD71" s="3">
        <f>100-(100*(AB71-AC71)/AB71)</f>
        <v>40</v>
      </c>
      <c r="AE71" s="4">
        <v>10.199999999999999</v>
      </c>
      <c r="AF71" s="4">
        <v>3.9</v>
      </c>
      <c r="AG71" s="3">
        <f>100-(100*(AE71-AF71)/AE71)</f>
        <v>38.235294117647065</v>
      </c>
      <c r="AH71" s="4">
        <v>10.3</v>
      </c>
      <c r="AI71" s="4">
        <v>4.2</v>
      </c>
      <c r="AJ71" s="3">
        <f>100-(100*(AH71-AI71)/AH71)</f>
        <v>40.77669902912622</v>
      </c>
      <c r="AK71" s="4">
        <v>10.199999999999999</v>
      </c>
      <c r="AL71" s="4">
        <v>4.7</v>
      </c>
      <c r="AM71" s="3">
        <f>100-(100*(AK71-AL71)/AK71)</f>
        <v>46.078431372549026</v>
      </c>
      <c r="AN71" s="4">
        <v>10.1</v>
      </c>
      <c r="AO71" s="4">
        <v>4.5</v>
      </c>
      <c r="AP71" s="3">
        <f>100-(100*(AN71-AO71)/AN71)</f>
        <v>44.554455445544555</v>
      </c>
      <c r="AQ71" s="4">
        <v>10</v>
      </c>
      <c r="AR71" s="4">
        <v>4.5999999999999996</v>
      </c>
      <c r="AS71" s="3">
        <f>100-(100*(AQ71-AR71)/AQ71)</f>
        <v>46</v>
      </c>
    </row>
    <row r="72" spans="5:45" x14ac:dyDescent="0.25">
      <c r="E72" t="s">
        <v>69</v>
      </c>
      <c r="F72">
        <v>70</v>
      </c>
      <c r="G72">
        <v>60</v>
      </c>
      <c r="H72">
        <v>10</v>
      </c>
      <c r="I72" s="12">
        <v>3.375</v>
      </c>
      <c r="J72">
        <v>3</v>
      </c>
      <c r="K72" s="10">
        <v>6</v>
      </c>
      <c r="L72">
        <v>0</v>
      </c>
      <c r="M72">
        <v>0</v>
      </c>
      <c r="N72">
        <v>6</v>
      </c>
      <c r="O72">
        <v>0</v>
      </c>
      <c r="P72">
        <v>0</v>
      </c>
      <c r="Q72">
        <v>2</v>
      </c>
      <c r="R72">
        <v>1</v>
      </c>
      <c r="S72">
        <v>3</v>
      </c>
      <c r="T72">
        <f t="shared" si="17"/>
        <v>6</v>
      </c>
      <c r="U72" s="8">
        <v>34</v>
      </c>
      <c r="V72" s="8">
        <v>6.7</v>
      </c>
      <c r="W72" s="8">
        <v>15</v>
      </c>
      <c r="X72" s="8">
        <v>4.5</v>
      </c>
      <c r="Y72" s="12">
        <v>3.25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5:45" x14ac:dyDescent="0.25">
      <c r="E73">
        <v>12</v>
      </c>
      <c r="F73">
        <v>48</v>
      </c>
      <c r="G73">
        <v>74</v>
      </c>
      <c r="H73">
        <v>9</v>
      </c>
      <c r="I73" s="12">
        <v>2.4750000000000001</v>
      </c>
      <c r="J73">
        <v>1</v>
      </c>
      <c r="K73" s="10">
        <v>5</v>
      </c>
      <c r="L73">
        <v>0</v>
      </c>
      <c r="M73">
        <v>1</v>
      </c>
      <c r="N73">
        <v>5</v>
      </c>
      <c r="O73">
        <v>0</v>
      </c>
      <c r="P73">
        <v>1</v>
      </c>
      <c r="Q73">
        <v>1</v>
      </c>
      <c r="R73">
        <v>0</v>
      </c>
      <c r="S73">
        <v>3</v>
      </c>
      <c r="T73">
        <f t="shared" si="17"/>
        <v>5</v>
      </c>
      <c r="U73" s="8">
        <v>26</v>
      </c>
      <c r="V73" s="8">
        <v>6.4</v>
      </c>
      <c r="W73" s="8">
        <v>14</v>
      </c>
      <c r="X73" s="8">
        <v>8.6999999999999993</v>
      </c>
      <c r="Y73" s="12">
        <v>2.4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5:45" x14ac:dyDescent="0.25">
      <c r="E74">
        <v>13</v>
      </c>
      <c r="F74">
        <v>47</v>
      </c>
      <c r="G74">
        <v>55</v>
      </c>
      <c r="H74">
        <v>15</v>
      </c>
      <c r="I74" s="12">
        <v>2.4</v>
      </c>
      <c r="J74">
        <v>0</v>
      </c>
      <c r="K74" s="10">
        <v>6</v>
      </c>
      <c r="L74">
        <v>0</v>
      </c>
      <c r="M74">
        <v>1</v>
      </c>
      <c r="N74">
        <v>6</v>
      </c>
      <c r="O74">
        <v>2</v>
      </c>
      <c r="P74">
        <v>0</v>
      </c>
      <c r="Q74">
        <v>2</v>
      </c>
      <c r="R74">
        <v>2</v>
      </c>
      <c r="S74">
        <v>0</v>
      </c>
      <c r="T74">
        <f t="shared" si="17"/>
        <v>6</v>
      </c>
      <c r="U74" s="8">
        <v>18</v>
      </c>
      <c r="V74" s="8">
        <v>5.3</v>
      </c>
      <c r="W74" s="8">
        <v>9</v>
      </c>
      <c r="X74" s="8">
        <v>6.7</v>
      </c>
      <c r="Y74" s="12">
        <v>2.2999999999999998</v>
      </c>
      <c r="Z74">
        <v>20</v>
      </c>
      <c r="AA74">
        <v>40</v>
      </c>
      <c r="AB74" s="4">
        <v>10.3</v>
      </c>
      <c r="AC74" s="4">
        <v>3.7</v>
      </c>
      <c r="AD74" s="3">
        <f>100-(100*(AB74-AC74)/AB74)</f>
        <v>35.922330097087382</v>
      </c>
      <c r="AE74" s="4">
        <v>10.1</v>
      </c>
      <c r="AF74" s="4">
        <v>3.4</v>
      </c>
      <c r="AG74" s="3">
        <f>100-(100*(AE74-AF74)/AE74)</f>
        <v>33.663366336633672</v>
      </c>
      <c r="AH74" s="4">
        <v>10</v>
      </c>
      <c r="AI74" s="4">
        <v>3.4</v>
      </c>
      <c r="AJ74" s="3">
        <f>100-(100*(AH74-AI74)/AH74)</f>
        <v>34</v>
      </c>
      <c r="AK74" s="4">
        <v>10.199999999999999</v>
      </c>
      <c r="AL74" s="4">
        <v>4.3</v>
      </c>
      <c r="AM74" s="3">
        <f>100-(100*(AK74-AL74)/AK74)</f>
        <v>42.156862745098039</v>
      </c>
      <c r="AN74" s="4">
        <v>10.1</v>
      </c>
      <c r="AO74" s="4">
        <v>4.2</v>
      </c>
      <c r="AP74" s="3">
        <f>100-(100*(AN74-AO74)/AN74)</f>
        <v>41.584158415841586</v>
      </c>
      <c r="AQ74" s="4">
        <v>10</v>
      </c>
      <c r="AR74" s="4">
        <v>4.2</v>
      </c>
      <c r="AS74" s="3">
        <f>100-(100*(AQ74-AR74)/AQ74)</f>
        <v>42</v>
      </c>
    </row>
    <row r="75" spans="5:45" x14ac:dyDescent="0.25">
      <c r="E75">
        <v>14</v>
      </c>
      <c r="I75" s="12"/>
      <c r="K75" s="10"/>
      <c r="T75">
        <f t="shared" si="17"/>
        <v>0</v>
      </c>
      <c r="U75" s="8"/>
      <c r="V75" s="8"/>
      <c r="W75" s="8"/>
      <c r="X75" s="8"/>
      <c r="Y75" s="1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5:45" x14ac:dyDescent="0.25">
      <c r="E76">
        <v>15</v>
      </c>
      <c r="I76" s="12"/>
      <c r="T76">
        <f t="shared" si="17"/>
        <v>0</v>
      </c>
      <c r="U76" s="8"/>
      <c r="V76" s="8"/>
      <c r="W76" s="8"/>
      <c r="X76" s="8"/>
      <c r="Y76" s="1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5:45" x14ac:dyDescent="0.25">
      <c r="E77">
        <v>16</v>
      </c>
      <c r="I77" s="12"/>
      <c r="T77">
        <f t="shared" si="17"/>
        <v>0</v>
      </c>
      <c r="U77" s="8"/>
      <c r="V77" s="8"/>
      <c r="W77" s="8"/>
      <c r="X77" s="8"/>
      <c r="Y77" s="1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5:45" x14ac:dyDescent="0.25">
      <c r="E78">
        <v>17</v>
      </c>
      <c r="I78" s="12"/>
      <c r="T78">
        <f t="shared" si="17"/>
        <v>0</v>
      </c>
      <c r="U78" s="8"/>
      <c r="V78" s="8"/>
      <c r="W78" s="8"/>
      <c r="X78" s="8"/>
      <c r="Y78" s="1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5:45" x14ac:dyDescent="0.25">
      <c r="E79">
        <v>18</v>
      </c>
      <c r="I79" s="12"/>
      <c r="T79">
        <f t="shared" si="17"/>
        <v>0</v>
      </c>
      <c r="U79" s="8"/>
      <c r="V79" s="8"/>
      <c r="W79" s="8"/>
      <c r="X79" s="8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5:45" x14ac:dyDescent="0.25">
      <c r="E80">
        <v>19</v>
      </c>
      <c r="I80" s="12"/>
      <c r="T80">
        <f t="shared" si="17"/>
        <v>0</v>
      </c>
      <c r="U80" s="8"/>
      <c r="V80" s="8"/>
      <c r="W80" s="8"/>
      <c r="X80" s="8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5" x14ac:dyDescent="0.25">
      <c r="E81">
        <v>20</v>
      </c>
      <c r="F81">
        <v>64</v>
      </c>
      <c r="G81">
        <v>33</v>
      </c>
      <c r="H81">
        <v>12</v>
      </c>
      <c r="I81" s="12">
        <v>2.7749999999999999</v>
      </c>
      <c r="J81">
        <v>0</v>
      </c>
      <c r="K81">
        <v>6</v>
      </c>
      <c r="L81">
        <v>0</v>
      </c>
      <c r="M81">
        <v>1</v>
      </c>
      <c r="N81">
        <v>4</v>
      </c>
      <c r="O81">
        <v>0</v>
      </c>
      <c r="P81">
        <v>0</v>
      </c>
      <c r="Q81">
        <v>0</v>
      </c>
      <c r="R81">
        <v>0</v>
      </c>
      <c r="S81">
        <v>4</v>
      </c>
      <c r="T81">
        <f t="shared" si="17"/>
        <v>4</v>
      </c>
      <c r="U81" s="8">
        <v>10</v>
      </c>
      <c r="V81" s="8">
        <v>7.8</v>
      </c>
      <c r="W81" s="8">
        <v>0</v>
      </c>
      <c r="X81" s="8">
        <v>0</v>
      </c>
      <c r="Y81" s="12">
        <v>2.5750000000000002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A82" s="1" t="s">
        <v>26</v>
      </c>
      <c r="B82" t="s">
        <v>32</v>
      </c>
      <c r="C82">
        <v>1</v>
      </c>
      <c r="D82">
        <v>3</v>
      </c>
      <c r="E82">
        <v>1</v>
      </c>
      <c r="F82">
        <v>69</v>
      </c>
      <c r="G82">
        <v>83</v>
      </c>
      <c r="H82">
        <v>18</v>
      </c>
      <c r="I82" s="12">
        <v>3.375</v>
      </c>
      <c r="J82">
        <v>0</v>
      </c>
      <c r="K82">
        <v>9</v>
      </c>
      <c r="L82">
        <v>2</v>
      </c>
      <c r="M82">
        <v>0</v>
      </c>
      <c r="N82">
        <v>9</v>
      </c>
      <c r="O82">
        <v>5</v>
      </c>
      <c r="P82">
        <v>1</v>
      </c>
      <c r="Q82">
        <v>3</v>
      </c>
      <c r="R82">
        <v>0</v>
      </c>
      <c r="S82">
        <v>0</v>
      </c>
      <c r="T82">
        <f t="shared" si="17"/>
        <v>9</v>
      </c>
      <c r="U82" s="8">
        <v>34</v>
      </c>
      <c r="V82" s="8">
        <v>7.9</v>
      </c>
      <c r="W82" s="8">
        <v>7</v>
      </c>
      <c r="X82" s="8">
        <v>4.4000000000000004</v>
      </c>
      <c r="Y82" s="12">
        <v>3.2</v>
      </c>
      <c r="Z82">
        <v>20</v>
      </c>
      <c r="AA82">
        <v>10</v>
      </c>
      <c r="AB82" s="4">
        <v>10.0754</v>
      </c>
      <c r="AC82" s="4">
        <v>3.9241000000000001</v>
      </c>
      <c r="AD82" s="3">
        <f>100-(100*(AB82-AC82)/AB82)</f>
        <v>38.947337078428646</v>
      </c>
      <c r="AE82" s="4">
        <v>10.047000000000001</v>
      </c>
      <c r="AF82" s="4">
        <v>3.7296999999999998</v>
      </c>
      <c r="AG82" s="3">
        <f>100-(100*(AE82-AF82)/AE82)</f>
        <v>37.12252413655817</v>
      </c>
      <c r="AH82" s="4">
        <v>10.054</v>
      </c>
      <c r="AI82" s="4">
        <v>3.7562000000000002</v>
      </c>
      <c r="AJ82" s="3">
        <f>100-(100*(AH82-AI82)/AH82)</f>
        <v>37.360254625024858</v>
      </c>
      <c r="AK82" s="4">
        <v>10.0769</v>
      </c>
      <c r="AL82" s="4">
        <v>4.1749999999999998</v>
      </c>
      <c r="AM82" s="3">
        <f>100-(100*(AK82-AL82)/AK82)</f>
        <v>41.431392590975392</v>
      </c>
      <c r="AN82" s="4">
        <v>10.0357</v>
      </c>
      <c r="AO82" s="4">
        <v>4.0358999999999998</v>
      </c>
      <c r="AP82" s="3">
        <f>100-(100*(AN82-AO82)/AN82)</f>
        <v>40.215430911645427</v>
      </c>
      <c r="AQ82" s="4">
        <v>10.045400000000001</v>
      </c>
      <c r="AR82" s="4">
        <v>4.0342000000000002</v>
      </c>
      <c r="AS82" s="3">
        <f>100-(100*(AQ82-AR82)/AQ82)</f>
        <v>40.159675075158781</v>
      </c>
      <c r="AT82" s="8">
        <v>3000.4</v>
      </c>
      <c r="AU82" s="8">
        <v>264.8</v>
      </c>
      <c r="AV82" s="4">
        <f t="shared" ref="AV82" si="18">AT82/(AT82-AU82)</f>
        <v>1.0967977774528441</v>
      </c>
      <c r="AW82" s="8">
        <v>3000.3</v>
      </c>
      <c r="AX82" s="8">
        <v>262.60000000000002</v>
      </c>
      <c r="AY82" s="4">
        <f t="shared" ref="AY82" si="19">AW82/(AW82-AX82)</f>
        <v>1.0959199327902984</v>
      </c>
      <c r="AZ82" s="8">
        <v>3000.3</v>
      </c>
      <c r="BA82" s="8">
        <v>285.39999999999998</v>
      </c>
      <c r="BB82" s="4">
        <f t="shared" ref="BB82" si="20">AZ82/(AZ82-BA82)</f>
        <v>1.1051235772956647</v>
      </c>
      <c r="BC82" s="4">
        <f t="shared" ref="BC82" si="21">(AV82+AY82+BB82)/3</f>
        <v>1.0992804291796023</v>
      </c>
    </row>
    <row r="83" spans="1:55" x14ac:dyDescent="0.25">
      <c r="E83">
        <v>2</v>
      </c>
      <c r="I83" s="12">
        <v>3.75</v>
      </c>
      <c r="J83">
        <v>0</v>
      </c>
      <c r="L83">
        <v>2</v>
      </c>
      <c r="T83">
        <f t="shared" si="17"/>
        <v>0</v>
      </c>
      <c r="U83" s="8"/>
      <c r="V83" s="8"/>
      <c r="W83" s="8"/>
      <c r="X83" s="8"/>
      <c r="Y83" s="12">
        <v>3.5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55" x14ac:dyDescent="0.25">
      <c r="E84">
        <v>3</v>
      </c>
      <c r="I84" s="12">
        <v>3.6</v>
      </c>
      <c r="J84">
        <v>0</v>
      </c>
      <c r="L84">
        <v>1</v>
      </c>
      <c r="T84">
        <f t="shared" si="17"/>
        <v>0</v>
      </c>
      <c r="U84" s="8"/>
      <c r="V84" s="8"/>
      <c r="W84" s="8"/>
      <c r="X84" s="8"/>
      <c r="Y84" s="12">
        <v>3.4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4</v>
      </c>
      <c r="F85">
        <v>77</v>
      </c>
      <c r="G85">
        <v>82</v>
      </c>
      <c r="H85">
        <v>16</v>
      </c>
      <c r="I85" s="12">
        <v>3</v>
      </c>
      <c r="J85">
        <v>1</v>
      </c>
      <c r="K85">
        <v>10</v>
      </c>
      <c r="L85">
        <v>3</v>
      </c>
      <c r="M85">
        <v>0</v>
      </c>
      <c r="N85">
        <v>10</v>
      </c>
      <c r="O85">
        <v>7</v>
      </c>
      <c r="P85">
        <v>0</v>
      </c>
      <c r="Q85">
        <v>2</v>
      </c>
      <c r="R85">
        <v>0</v>
      </c>
      <c r="S85">
        <v>1</v>
      </c>
      <c r="T85">
        <f t="shared" si="17"/>
        <v>10</v>
      </c>
      <c r="U85" s="8">
        <v>31</v>
      </c>
      <c r="V85" s="8">
        <v>6.2</v>
      </c>
      <c r="W85" s="8">
        <v>7</v>
      </c>
      <c r="X85" s="8">
        <v>6.2</v>
      </c>
      <c r="Y85" s="12">
        <v>2.85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5" x14ac:dyDescent="0.25">
      <c r="E86">
        <v>5</v>
      </c>
      <c r="I86" s="12">
        <v>2.95</v>
      </c>
      <c r="J86">
        <v>0</v>
      </c>
      <c r="L86">
        <v>1</v>
      </c>
      <c r="T86">
        <f t="shared" si="17"/>
        <v>0</v>
      </c>
      <c r="U86" s="8"/>
      <c r="V86" s="8"/>
      <c r="W86" s="8"/>
      <c r="X86" s="8"/>
      <c r="Y86" s="12">
        <v>2.7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6</v>
      </c>
      <c r="I87" s="12">
        <v>1.5</v>
      </c>
      <c r="J87">
        <v>0</v>
      </c>
      <c r="L87">
        <v>5</v>
      </c>
      <c r="T87">
        <f t="shared" si="17"/>
        <v>0</v>
      </c>
      <c r="U87" s="8"/>
      <c r="V87" s="8"/>
      <c r="W87" s="8"/>
      <c r="X87" s="8"/>
      <c r="Y87" s="12">
        <v>1.45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55" x14ac:dyDescent="0.25">
      <c r="E88">
        <v>7</v>
      </c>
      <c r="F88">
        <v>86</v>
      </c>
      <c r="G88">
        <v>85</v>
      </c>
      <c r="H88">
        <v>12</v>
      </c>
      <c r="I88" s="12">
        <v>2.2250000000000001</v>
      </c>
      <c r="J88">
        <v>1</v>
      </c>
      <c r="K88">
        <v>10</v>
      </c>
      <c r="L88">
        <v>5</v>
      </c>
      <c r="M88">
        <v>0</v>
      </c>
      <c r="N88">
        <v>10</v>
      </c>
      <c r="O88">
        <v>6</v>
      </c>
      <c r="P88">
        <v>0</v>
      </c>
      <c r="Q88">
        <v>3</v>
      </c>
      <c r="R88">
        <v>1</v>
      </c>
      <c r="S88">
        <v>0</v>
      </c>
      <c r="T88">
        <f t="shared" si="17"/>
        <v>10</v>
      </c>
      <c r="U88" s="8">
        <v>24</v>
      </c>
      <c r="V88" s="8">
        <v>6.3</v>
      </c>
      <c r="W88" s="8">
        <v>8</v>
      </c>
      <c r="X88" s="8">
        <v>3.3</v>
      </c>
      <c r="Y88" s="12">
        <v>2.1</v>
      </c>
      <c r="Z88">
        <v>10</v>
      </c>
      <c r="AA88">
        <v>10</v>
      </c>
      <c r="AB88" s="4">
        <v>10.0326</v>
      </c>
      <c r="AC88" s="4">
        <v>2.903</v>
      </c>
      <c r="AD88" s="3">
        <f>100-(100*(AB88-AC88)/AB88)</f>
        <v>28.935669716723481</v>
      </c>
      <c r="AE88" s="4">
        <v>10.0556</v>
      </c>
      <c r="AF88" s="4">
        <v>3.1044</v>
      </c>
      <c r="AG88" s="3">
        <f>100-(100*(AE88-AF88)/AE88)</f>
        <v>30.872349735470777</v>
      </c>
      <c r="AH88" s="4">
        <v>10.020099999999999</v>
      </c>
      <c r="AI88" s="4">
        <v>3.0922000000000001</v>
      </c>
      <c r="AJ88" s="3">
        <f>100-(100*(AH88-AI88)/AH88)</f>
        <v>30.85997145737069</v>
      </c>
      <c r="AK88" s="4">
        <v>10.070600000000001</v>
      </c>
      <c r="AL88" s="4">
        <v>3.6541000000000001</v>
      </c>
      <c r="AM88" s="3">
        <f>100-(100*(AK88-AL88)/AK88)</f>
        <v>36.284829106508049</v>
      </c>
      <c r="AN88" s="4">
        <v>10.0304</v>
      </c>
      <c r="AO88" s="4">
        <v>3.7761999999999998</v>
      </c>
      <c r="AP88" s="3">
        <f>100-(100*(AN88-AO88)/AN88)</f>
        <v>37.647551443611412</v>
      </c>
      <c r="AQ88" s="4">
        <v>10.0931</v>
      </c>
      <c r="AR88" s="4">
        <v>3.6825000000000001</v>
      </c>
      <c r="AS88" s="3">
        <f>100-(100*(AQ88-AR88)/AQ88)</f>
        <v>36.48532165538834</v>
      </c>
    </row>
    <row r="89" spans="1:55" x14ac:dyDescent="0.25">
      <c r="E89">
        <v>8</v>
      </c>
      <c r="F89">
        <v>70</v>
      </c>
      <c r="G89">
        <v>80</v>
      </c>
      <c r="H89">
        <v>17</v>
      </c>
      <c r="I89" s="12">
        <v>3.5</v>
      </c>
      <c r="J89">
        <v>0</v>
      </c>
      <c r="K89">
        <v>16</v>
      </c>
      <c r="L89">
        <v>0</v>
      </c>
      <c r="M89">
        <v>0</v>
      </c>
      <c r="N89">
        <v>16</v>
      </c>
      <c r="O89">
        <v>12</v>
      </c>
      <c r="P89">
        <v>2</v>
      </c>
      <c r="Q89">
        <v>2</v>
      </c>
      <c r="R89">
        <v>0</v>
      </c>
      <c r="S89">
        <v>0</v>
      </c>
      <c r="T89">
        <f t="shared" si="17"/>
        <v>16</v>
      </c>
      <c r="U89" s="8">
        <v>30</v>
      </c>
      <c r="V89" s="8">
        <v>5.9</v>
      </c>
      <c r="W89" s="8">
        <v>7</v>
      </c>
      <c r="X89" s="8">
        <v>4.3</v>
      </c>
      <c r="Y89" s="12">
        <v>3.15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5" x14ac:dyDescent="0.25">
      <c r="E90">
        <v>9</v>
      </c>
      <c r="I90" s="12">
        <v>1.25</v>
      </c>
      <c r="J90">
        <v>0</v>
      </c>
      <c r="L90">
        <v>4</v>
      </c>
      <c r="T90">
        <f t="shared" si="17"/>
        <v>0</v>
      </c>
      <c r="U90" s="8"/>
      <c r="V90" s="8"/>
      <c r="W90" s="8"/>
      <c r="X90" s="8"/>
      <c r="Y90" s="12">
        <v>1.1499999999999999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55" x14ac:dyDescent="0.25">
      <c r="E91">
        <v>10</v>
      </c>
      <c r="I91" s="12">
        <v>2.4</v>
      </c>
      <c r="J91">
        <v>0</v>
      </c>
      <c r="L91">
        <v>2</v>
      </c>
      <c r="T91">
        <f t="shared" si="17"/>
        <v>0</v>
      </c>
      <c r="U91" s="8"/>
      <c r="V91" s="8"/>
      <c r="W91" s="8"/>
      <c r="X91" s="8"/>
      <c r="Y91" s="12">
        <v>2.2999999999999998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55" x14ac:dyDescent="0.25">
      <c r="E92">
        <v>11</v>
      </c>
      <c r="I92" s="12">
        <v>1.2</v>
      </c>
      <c r="J92">
        <v>0</v>
      </c>
      <c r="L92">
        <v>7</v>
      </c>
      <c r="T92">
        <f t="shared" si="17"/>
        <v>0</v>
      </c>
      <c r="U92" s="8"/>
      <c r="V92" s="8"/>
      <c r="W92" s="8"/>
      <c r="X92" s="8"/>
      <c r="Y92" s="12">
        <v>1.1000000000000001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55" x14ac:dyDescent="0.25">
      <c r="E93">
        <v>12</v>
      </c>
      <c r="F93">
        <v>80</v>
      </c>
      <c r="G93">
        <v>97</v>
      </c>
      <c r="H93">
        <v>16</v>
      </c>
      <c r="I93" s="12">
        <v>5.7</v>
      </c>
      <c r="J93">
        <v>0</v>
      </c>
      <c r="K93">
        <v>11</v>
      </c>
      <c r="L93">
        <v>2</v>
      </c>
      <c r="M93">
        <v>0</v>
      </c>
      <c r="N93">
        <v>11</v>
      </c>
      <c r="O93">
        <v>10</v>
      </c>
      <c r="P93">
        <v>0</v>
      </c>
      <c r="Q93">
        <v>1</v>
      </c>
      <c r="R93">
        <v>0</v>
      </c>
      <c r="S93">
        <v>0</v>
      </c>
      <c r="T93">
        <f t="shared" si="17"/>
        <v>11</v>
      </c>
      <c r="U93" s="8">
        <v>40</v>
      </c>
      <c r="V93" s="8">
        <v>6.7</v>
      </c>
      <c r="W93" s="8">
        <v>13</v>
      </c>
      <c r="X93" s="8">
        <v>5.6</v>
      </c>
      <c r="Y93" s="12">
        <v>5.5</v>
      </c>
      <c r="Z93">
        <v>30</v>
      </c>
      <c r="AA93">
        <v>10</v>
      </c>
      <c r="AB93" s="4">
        <v>10.0205</v>
      </c>
      <c r="AC93" s="4">
        <v>4.1146000000000003</v>
      </c>
      <c r="AD93" s="3">
        <f>100-(100*(AB93-AC93)/AB93)</f>
        <v>41.061823262312259</v>
      </c>
      <c r="AE93" s="4">
        <v>10.0159</v>
      </c>
      <c r="AF93" s="4">
        <v>3.8540999999999999</v>
      </c>
      <c r="AG93" s="3">
        <f>100-(100*(AE93-AF93)/AE93)</f>
        <v>38.479817090825584</v>
      </c>
      <c r="AH93" s="4">
        <v>10.026400000000001</v>
      </c>
      <c r="AI93" s="4">
        <v>3.5783</v>
      </c>
      <c r="AJ93" s="3">
        <f>100-(100*(AH93-AI93)/AH93)</f>
        <v>35.688781616532353</v>
      </c>
      <c r="AK93" s="4">
        <v>10.039199999999999</v>
      </c>
      <c r="AL93" s="4">
        <v>3.9862000000000002</v>
      </c>
      <c r="AM93" s="3">
        <f>100-(100*(AK93-AL93)/AK93)</f>
        <v>39.706351103673597</v>
      </c>
      <c r="AN93" s="4">
        <v>10.087400000000001</v>
      </c>
      <c r="AO93" s="4">
        <v>3.6406999999999998</v>
      </c>
      <c r="AP93" s="3">
        <f>100-(100*(AN93-AO93)/AN93)</f>
        <v>36.091559767630905</v>
      </c>
      <c r="AQ93" s="4">
        <v>10.0585</v>
      </c>
      <c r="AR93" s="4">
        <v>3.9628000000000001</v>
      </c>
      <c r="AS93" s="3">
        <f>100-(100*(AQ93-AR93)/AQ93)</f>
        <v>39.397524481781574</v>
      </c>
    </row>
    <row r="94" spans="1:55" x14ac:dyDescent="0.25">
      <c r="E94">
        <v>13</v>
      </c>
      <c r="F94">
        <v>70</v>
      </c>
      <c r="G94">
        <v>101</v>
      </c>
      <c r="H94">
        <v>10</v>
      </c>
      <c r="I94" s="12">
        <v>4.25</v>
      </c>
      <c r="J94">
        <v>0</v>
      </c>
      <c r="K94">
        <v>12</v>
      </c>
      <c r="L94">
        <v>4</v>
      </c>
      <c r="M94">
        <v>0</v>
      </c>
      <c r="N94">
        <v>12</v>
      </c>
      <c r="O94">
        <v>9</v>
      </c>
      <c r="P94">
        <v>0</v>
      </c>
      <c r="Q94">
        <v>1</v>
      </c>
      <c r="R94">
        <v>2</v>
      </c>
      <c r="S94">
        <v>0</v>
      </c>
      <c r="T94">
        <f t="shared" si="17"/>
        <v>12</v>
      </c>
      <c r="U94" s="8">
        <v>32</v>
      </c>
      <c r="V94" s="8">
        <v>5.6</v>
      </c>
      <c r="W94" s="8">
        <v>6</v>
      </c>
      <c r="X94" s="8">
        <v>4.5999999999999996</v>
      </c>
      <c r="Y94" s="12">
        <v>4.05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5" x14ac:dyDescent="0.25">
      <c r="E95">
        <v>14</v>
      </c>
      <c r="F95">
        <v>66</v>
      </c>
      <c r="G95">
        <v>90</v>
      </c>
      <c r="H95">
        <v>14</v>
      </c>
      <c r="I95" s="12">
        <v>5.6</v>
      </c>
      <c r="J95">
        <v>0</v>
      </c>
      <c r="K95">
        <v>15</v>
      </c>
      <c r="L95">
        <v>1</v>
      </c>
      <c r="M95">
        <v>0</v>
      </c>
      <c r="N95">
        <v>15</v>
      </c>
      <c r="O95">
        <v>12</v>
      </c>
      <c r="P95">
        <v>1</v>
      </c>
      <c r="Q95">
        <v>2</v>
      </c>
      <c r="R95">
        <v>0</v>
      </c>
      <c r="S95">
        <v>0</v>
      </c>
      <c r="T95">
        <f t="shared" si="17"/>
        <v>15</v>
      </c>
      <c r="U95" s="8">
        <v>26</v>
      </c>
      <c r="V95" s="8">
        <v>7.3</v>
      </c>
      <c r="W95" s="8">
        <v>13</v>
      </c>
      <c r="X95" s="8">
        <v>4.4000000000000004</v>
      </c>
      <c r="Y95" s="12">
        <v>5.3</v>
      </c>
      <c r="Z95">
        <v>20</v>
      </c>
      <c r="AA95">
        <v>20</v>
      </c>
      <c r="AB95" s="4">
        <v>10.0381</v>
      </c>
      <c r="AC95" s="4">
        <v>4.2149999999999999</v>
      </c>
      <c r="AD95" s="3">
        <f>100-(100*(AB95-AC95)/AB95)</f>
        <v>41.990018031300735</v>
      </c>
      <c r="AE95" s="4">
        <v>10.0541</v>
      </c>
      <c r="AF95" s="4">
        <v>3.7473999999999998</v>
      </c>
      <c r="AG95" s="3">
        <f>100-(100*(AE95-AF95)/AE95)</f>
        <v>37.272356551058763</v>
      </c>
      <c r="AH95" s="4">
        <v>10.0441</v>
      </c>
      <c r="AI95" s="4">
        <v>3.7225000000000001</v>
      </c>
      <c r="AJ95" s="3">
        <f>100-(100*(AH95-AI95)/AH95)</f>
        <v>37.061558526896391</v>
      </c>
      <c r="AK95" s="4">
        <v>10.043900000000001</v>
      </c>
      <c r="AL95" s="4">
        <v>4.4972000000000003</v>
      </c>
      <c r="AM95" s="3">
        <f>100-(100*(AK95-AL95)/AK95)</f>
        <v>44.775435836676984</v>
      </c>
      <c r="AN95" s="4">
        <v>10.082100000000001</v>
      </c>
      <c r="AO95" s="4">
        <v>4.3715000000000002</v>
      </c>
      <c r="AP95" s="3">
        <f>100-(100*(AN95-AO95)/AN95)</f>
        <v>43.359022425883495</v>
      </c>
      <c r="AQ95" s="4">
        <v>10.053100000000001</v>
      </c>
      <c r="AR95" s="4">
        <v>4.4017999999999997</v>
      </c>
      <c r="AS95" s="3">
        <f>100-(100*(AQ95-AR95)/AQ95)</f>
        <v>43.785499000308356</v>
      </c>
    </row>
    <row r="96" spans="1:55" x14ac:dyDescent="0.25">
      <c r="E96">
        <v>15</v>
      </c>
      <c r="I96" s="12">
        <v>4.95</v>
      </c>
      <c r="J96">
        <v>0</v>
      </c>
      <c r="L96">
        <v>0</v>
      </c>
      <c r="T96">
        <f t="shared" si="17"/>
        <v>0</v>
      </c>
      <c r="U96" s="8"/>
      <c r="V96" s="8"/>
      <c r="W96" s="8"/>
      <c r="X96" s="8"/>
      <c r="Y96" s="12">
        <v>4.25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55" x14ac:dyDescent="0.25">
      <c r="E97">
        <v>16</v>
      </c>
      <c r="F97">
        <v>79</v>
      </c>
      <c r="G97">
        <v>56</v>
      </c>
      <c r="H97">
        <v>13</v>
      </c>
      <c r="I97" s="12">
        <v>2.0499999999999998</v>
      </c>
      <c r="J97">
        <v>0</v>
      </c>
      <c r="K97">
        <v>3</v>
      </c>
      <c r="L97">
        <v>5</v>
      </c>
      <c r="M97">
        <v>0</v>
      </c>
      <c r="N97">
        <v>3</v>
      </c>
      <c r="O97">
        <v>3</v>
      </c>
      <c r="P97">
        <v>0</v>
      </c>
      <c r="Q97">
        <v>0</v>
      </c>
      <c r="R97">
        <v>0</v>
      </c>
      <c r="S97">
        <v>0</v>
      </c>
      <c r="T97">
        <f t="shared" si="17"/>
        <v>3</v>
      </c>
      <c r="U97" s="8">
        <v>35</v>
      </c>
      <c r="V97" s="8">
        <v>7.8</v>
      </c>
      <c r="W97" s="8">
        <v>20</v>
      </c>
      <c r="X97" s="8">
        <v>4.5</v>
      </c>
      <c r="Y97" s="12">
        <v>1.95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55" x14ac:dyDescent="0.25">
      <c r="E98">
        <v>17</v>
      </c>
      <c r="F98">
        <v>70</v>
      </c>
      <c r="G98">
        <v>90</v>
      </c>
      <c r="H98">
        <v>12</v>
      </c>
      <c r="I98" s="12">
        <v>3.375</v>
      </c>
      <c r="J98">
        <v>0</v>
      </c>
      <c r="K98">
        <v>12</v>
      </c>
      <c r="L98">
        <v>4</v>
      </c>
      <c r="M98">
        <v>0</v>
      </c>
      <c r="N98">
        <v>11</v>
      </c>
      <c r="O98">
        <v>7</v>
      </c>
      <c r="P98">
        <v>0</v>
      </c>
      <c r="Q98">
        <v>4</v>
      </c>
      <c r="R98">
        <v>0</v>
      </c>
      <c r="S98">
        <v>0</v>
      </c>
      <c r="T98" s="10">
        <f t="shared" si="17"/>
        <v>11</v>
      </c>
      <c r="U98" s="8">
        <v>30</v>
      </c>
      <c r="V98" s="8">
        <v>7.6</v>
      </c>
      <c r="W98" s="8">
        <v>8</v>
      </c>
      <c r="X98" s="8">
        <v>4</v>
      </c>
      <c r="Y98" s="12">
        <v>3.1</v>
      </c>
      <c r="Z98">
        <v>20</v>
      </c>
      <c r="AA98">
        <v>20</v>
      </c>
      <c r="AB98" s="4">
        <v>10.057399999999999</v>
      </c>
      <c r="AC98" s="4">
        <v>4.1261999999999999</v>
      </c>
      <c r="AD98" s="3">
        <f>100-(100*(AB98-AC98)/AB98)</f>
        <v>41.026507844969871</v>
      </c>
      <c r="AE98" s="4">
        <v>10.0228</v>
      </c>
      <c r="AF98" s="4">
        <v>3.4733999999999998</v>
      </c>
      <c r="AG98" s="3">
        <f>100-(100*(AE98-AF98)/AE98)</f>
        <v>34.654986630482497</v>
      </c>
      <c r="AH98" s="4">
        <v>10.0852</v>
      </c>
      <c r="AI98" s="4">
        <v>3.5935999999999999</v>
      </c>
      <c r="AJ98" s="3">
        <f>100-(100*(AH98-AI98)/AH98)</f>
        <v>35.632411851029232</v>
      </c>
      <c r="AK98" s="4">
        <v>10.053000000000001</v>
      </c>
      <c r="AL98" s="4">
        <v>3.024</v>
      </c>
      <c r="AM98" s="3">
        <f>100-(100*(AK98-AL98)/AK98)</f>
        <v>30.080572963294529</v>
      </c>
      <c r="AN98" s="4">
        <v>10.042</v>
      </c>
      <c r="AO98" s="4">
        <v>3.1305000000000001</v>
      </c>
      <c r="AP98" s="3">
        <f>100-(100*(AN98-AO98)/AN98)</f>
        <v>31.174068910575585</v>
      </c>
      <c r="AQ98" s="4">
        <v>10.0708</v>
      </c>
      <c r="AR98" s="4">
        <v>3.024</v>
      </c>
      <c r="AS98" s="3">
        <f>100-(100*(AQ98-AR98)/AQ98)</f>
        <v>30.027405965762398</v>
      </c>
    </row>
    <row r="99" spans="1:55" x14ac:dyDescent="0.25">
      <c r="E99">
        <v>18</v>
      </c>
      <c r="I99" s="12">
        <v>3.05</v>
      </c>
      <c r="J99">
        <v>0</v>
      </c>
      <c r="L99">
        <v>7</v>
      </c>
      <c r="T99">
        <f t="shared" si="17"/>
        <v>0</v>
      </c>
      <c r="U99" s="8"/>
      <c r="V99" s="8"/>
      <c r="W99" s="8"/>
      <c r="X99" s="8"/>
      <c r="Y99" s="12">
        <v>2.85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55" x14ac:dyDescent="0.25">
      <c r="E100">
        <v>19</v>
      </c>
      <c r="I100" s="12">
        <v>2</v>
      </c>
      <c r="J100">
        <v>0</v>
      </c>
      <c r="L100">
        <v>8</v>
      </c>
      <c r="T100">
        <f t="shared" si="17"/>
        <v>0</v>
      </c>
      <c r="U100" s="8"/>
      <c r="V100" s="8"/>
      <c r="W100" s="8"/>
      <c r="X100" s="8"/>
      <c r="Y100" s="12">
        <v>1.5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5" x14ac:dyDescent="0.25">
      <c r="E101">
        <v>20</v>
      </c>
      <c r="F101">
        <v>68</v>
      </c>
      <c r="G101">
        <v>86</v>
      </c>
      <c r="H101">
        <v>17</v>
      </c>
      <c r="I101" s="12">
        <v>3.15</v>
      </c>
      <c r="J101">
        <v>0</v>
      </c>
      <c r="K101">
        <v>9</v>
      </c>
      <c r="L101">
        <v>1</v>
      </c>
      <c r="M101">
        <v>0</v>
      </c>
      <c r="N101">
        <v>9</v>
      </c>
      <c r="O101">
        <v>8</v>
      </c>
      <c r="P101">
        <v>0</v>
      </c>
      <c r="Q101">
        <v>1</v>
      </c>
      <c r="R101">
        <v>0</v>
      </c>
      <c r="S101">
        <v>0</v>
      </c>
      <c r="T101">
        <f t="shared" si="17"/>
        <v>9</v>
      </c>
      <c r="U101" s="8">
        <v>37</v>
      </c>
      <c r="V101" s="8">
        <v>6.9</v>
      </c>
      <c r="W101" s="8">
        <v>10</v>
      </c>
      <c r="X101" s="8">
        <v>4.8</v>
      </c>
      <c r="Y101" s="12">
        <v>3.45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5" x14ac:dyDescent="0.25">
      <c r="A102" s="1">
        <v>42738</v>
      </c>
      <c r="B102" t="s">
        <v>33</v>
      </c>
      <c r="C102">
        <v>1</v>
      </c>
      <c r="D102">
        <v>3</v>
      </c>
      <c r="E102">
        <v>1</v>
      </c>
      <c r="F102">
        <v>115</v>
      </c>
      <c r="G102">
        <v>63</v>
      </c>
      <c r="H102">
        <v>17</v>
      </c>
      <c r="I102" s="12">
        <v>1.9</v>
      </c>
      <c r="J102">
        <v>0</v>
      </c>
      <c r="K102" s="10">
        <v>6</v>
      </c>
      <c r="L102">
        <v>5</v>
      </c>
      <c r="M102">
        <v>0</v>
      </c>
      <c r="N102">
        <v>6</v>
      </c>
      <c r="O102">
        <v>0</v>
      </c>
      <c r="P102">
        <v>0</v>
      </c>
      <c r="Q102">
        <v>0</v>
      </c>
      <c r="R102">
        <v>0</v>
      </c>
      <c r="S102">
        <v>6</v>
      </c>
      <c r="T102">
        <f t="shared" si="17"/>
        <v>6</v>
      </c>
      <c r="U102" s="8">
        <v>19</v>
      </c>
      <c r="V102" s="8">
        <v>4.5</v>
      </c>
      <c r="W102" s="8">
        <v>14</v>
      </c>
      <c r="X102" s="8">
        <v>3.4</v>
      </c>
      <c r="Y102" s="12">
        <v>1.7250000000000001</v>
      </c>
      <c r="Z102">
        <v>10</v>
      </c>
      <c r="AA102">
        <v>10</v>
      </c>
      <c r="AB102" s="4">
        <v>10.4</v>
      </c>
      <c r="AC102" s="4">
        <v>3.8</v>
      </c>
      <c r="AD102" s="3">
        <f>100-(100*(AB102-AC102)/AB102)</f>
        <v>36.53846153846154</v>
      </c>
      <c r="AE102" s="4">
        <v>10.9</v>
      </c>
      <c r="AF102" s="4">
        <v>2.5</v>
      </c>
      <c r="AG102" s="3">
        <f>100-(100*(AE102-AF102)/AE102)</f>
        <v>22.935779816513758</v>
      </c>
      <c r="AH102" s="4">
        <v>10.1</v>
      </c>
      <c r="AI102" s="4">
        <v>2.2999999999999998</v>
      </c>
      <c r="AJ102" s="3">
        <f>100-(100*(AH102-AI102)/AH102)</f>
        <v>22.772277227722768</v>
      </c>
      <c r="AK102" s="4">
        <v>10.8</v>
      </c>
      <c r="AL102" s="4">
        <v>3.4</v>
      </c>
      <c r="AM102" s="3">
        <f>100-(100*(AK102-AL102)/AK102)</f>
        <v>31.481481481481481</v>
      </c>
      <c r="AN102" s="4">
        <v>10.5</v>
      </c>
      <c r="AO102" s="4">
        <v>3.1</v>
      </c>
      <c r="AP102" s="3">
        <f>100-(100*(AN102-AO102)/AN102)</f>
        <v>29.523809523809518</v>
      </c>
      <c r="AQ102" s="4">
        <v>10.199999999999999</v>
      </c>
      <c r="AR102" s="4">
        <v>3.2</v>
      </c>
      <c r="AS102" s="3">
        <f>100-(100*(AQ102-AR102)/AQ102)</f>
        <v>31.372549019607845</v>
      </c>
      <c r="AT102">
        <v>3000.3</v>
      </c>
      <c r="AU102">
        <v>257.60000000000002</v>
      </c>
      <c r="AV102" s="4">
        <f t="shared" ref="AV102" si="22">AT102/(AT102-AU102)</f>
        <v>1.0939220476173113</v>
      </c>
      <c r="AW102">
        <v>3000</v>
      </c>
      <c r="AX102">
        <v>222.6</v>
      </c>
      <c r="AY102" s="4">
        <f t="shared" ref="AY102" si="23">AW102/(AW102-AX102)</f>
        <v>1.080146899978397</v>
      </c>
      <c r="AZ102">
        <v>3000.4</v>
      </c>
      <c r="BA102">
        <v>259.10000000000002</v>
      </c>
      <c r="BB102" s="4">
        <f t="shared" ref="BB102" si="24">AZ102/(AZ102-BA102)</f>
        <v>1.0945171998686754</v>
      </c>
      <c r="BC102" s="4">
        <f t="shared" ref="BC102" si="25">(AV102+AY102+BB102)/3</f>
        <v>1.0895287158214613</v>
      </c>
    </row>
    <row r="103" spans="1:55" x14ac:dyDescent="0.25">
      <c r="A103" s="1"/>
      <c r="E103">
        <v>2</v>
      </c>
      <c r="I103" s="12"/>
      <c r="T103">
        <f t="shared" si="17"/>
        <v>0</v>
      </c>
      <c r="U103" s="8"/>
      <c r="V103" s="8"/>
      <c r="W103" s="8"/>
      <c r="X103" s="8"/>
      <c r="Y103" s="1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55" x14ac:dyDescent="0.25">
      <c r="E104">
        <v>3</v>
      </c>
      <c r="F104">
        <v>100</v>
      </c>
      <c r="G104">
        <v>76</v>
      </c>
      <c r="H104">
        <v>13</v>
      </c>
      <c r="I104" s="12" t="s">
        <v>70</v>
      </c>
      <c r="J104">
        <v>0</v>
      </c>
      <c r="K104">
        <v>9</v>
      </c>
      <c r="L104">
        <v>4</v>
      </c>
      <c r="M104">
        <v>0</v>
      </c>
      <c r="N104">
        <v>7</v>
      </c>
      <c r="O104">
        <v>0</v>
      </c>
      <c r="P104">
        <v>1</v>
      </c>
      <c r="Q104">
        <v>0</v>
      </c>
      <c r="R104">
        <v>1</v>
      </c>
      <c r="S104">
        <v>5</v>
      </c>
      <c r="T104">
        <f t="shared" si="17"/>
        <v>7</v>
      </c>
      <c r="U104" s="8">
        <v>21</v>
      </c>
      <c r="V104" s="8">
        <v>5.7</v>
      </c>
      <c r="W104" s="8">
        <v>9</v>
      </c>
      <c r="X104" s="8">
        <v>4.3</v>
      </c>
      <c r="Y104" s="12">
        <v>1.9750000000000001</v>
      </c>
      <c r="Z104">
        <v>5</v>
      </c>
      <c r="AA104">
        <v>20</v>
      </c>
      <c r="AB104" s="4">
        <v>10.3</v>
      </c>
      <c r="AC104" s="4">
        <v>4.2</v>
      </c>
      <c r="AD104" s="3">
        <f>100-(100*(AB104-AC104)/AB104)</f>
        <v>40.77669902912622</v>
      </c>
      <c r="AE104" s="4">
        <v>10.3</v>
      </c>
      <c r="AF104" s="4">
        <v>3.4</v>
      </c>
      <c r="AG104" s="3">
        <f>100-(100*(AE104-AF104)/AE104)</f>
        <v>33.009708737864088</v>
      </c>
      <c r="AH104" s="4">
        <v>110.1</v>
      </c>
      <c r="AI104" s="4">
        <v>2.8</v>
      </c>
      <c r="AJ104" s="3">
        <f>100-(100*(AH104-AI104)/AH104)</f>
        <v>2.5431425976385071</v>
      </c>
      <c r="AK104" s="4">
        <v>10.199999999999999</v>
      </c>
      <c r="AL104" s="4">
        <v>4.0999999999999996</v>
      </c>
      <c r="AM104" s="3">
        <f>100-(100*(AK104-AL104)/AK104)</f>
        <v>40.196078431372548</v>
      </c>
      <c r="AN104" s="4">
        <v>10.199999999999999</v>
      </c>
      <c r="AO104" s="4">
        <v>4.0999999999999996</v>
      </c>
      <c r="AP104" s="3">
        <f>100-(100*(AN104-AO104)/AN104)</f>
        <v>40.196078431372548</v>
      </c>
      <c r="AQ104" s="4">
        <v>10</v>
      </c>
      <c r="AR104" s="4">
        <v>3.8</v>
      </c>
      <c r="AS104" s="3">
        <f>100-(100*(AQ104-AR104)/AQ104)</f>
        <v>38</v>
      </c>
    </row>
    <row r="105" spans="1:55" x14ac:dyDescent="0.25">
      <c r="E105">
        <v>4</v>
      </c>
      <c r="F105">
        <v>64</v>
      </c>
      <c r="G105">
        <v>40</v>
      </c>
      <c r="H105">
        <v>8</v>
      </c>
      <c r="I105" s="12">
        <v>0.92500000000000004</v>
      </c>
      <c r="J105">
        <v>0</v>
      </c>
      <c r="K105">
        <v>3</v>
      </c>
      <c r="L105">
        <v>1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3</v>
      </c>
      <c r="T105">
        <f t="shared" si="17"/>
        <v>3</v>
      </c>
      <c r="U105" s="8">
        <v>27</v>
      </c>
      <c r="V105" s="8">
        <v>6.4</v>
      </c>
      <c r="W105" s="8">
        <v>18</v>
      </c>
      <c r="X105" s="8">
        <v>5.6</v>
      </c>
      <c r="Y105" s="12">
        <v>0.8</v>
      </c>
      <c r="Z105">
        <v>200</v>
      </c>
      <c r="AA105">
        <v>30</v>
      </c>
      <c r="AB105" s="4">
        <v>10.1</v>
      </c>
      <c r="AC105" s="4">
        <v>3.2</v>
      </c>
      <c r="AD105" s="3">
        <f>100-(100*(AB105-AC105)/AB105)</f>
        <v>31.683168316831683</v>
      </c>
      <c r="AE105" s="4">
        <v>10.199999999999999</v>
      </c>
      <c r="AF105" s="4">
        <v>3.5</v>
      </c>
      <c r="AG105" s="3">
        <f>100-(100*(AE105-AF105)/AE105)</f>
        <v>34.313725490196092</v>
      </c>
      <c r="AH105" s="4">
        <v>10.4</v>
      </c>
      <c r="AI105" s="4">
        <v>4.2</v>
      </c>
      <c r="AJ105" s="3">
        <f>100-(100*(AH105-AI105)/AH105)</f>
        <v>40.384615384615387</v>
      </c>
      <c r="AK105" s="4">
        <v>10.6</v>
      </c>
      <c r="AL105" s="4">
        <v>4.3</v>
      </c>
      <c r="AM105" s="3">
        <f>100-(100*(AK105-AL105)/AK105)</f>
        <v>40.566037735849058</v>
      </c>
      <c r="AN105" s="4">
        <v>10.3</v>
      </c>
      <c r="AO105" s="4">
        <v>4.2</v>
      </c>
      <c r="AP105" s="3">
        <f>100-(100*(AN105-AO105)/AN105)</f>
        <v>40.77669902912622</v>
      </c>
      <c r="AQ105" s="4">
        <v>10.199999999999999</v>
      </c>
      <c r="AR105" s="4">
        <v>4.0999999999999996</v>
      </c>
      <c r="AS105" s="3">
        <f>100-(100*(AQ105-AR105)/AQ105)</f>
        <v>40.196078431372548</v>
      </c>
    </row>
    <row r="106" spans="1:55" x14ac:dyDescent="0.25">
      <c r="E106">
        <v>5</v>
      </c>
      <c r="I106" s="12"/>
      <c r="T106">
        <f t="shared" si="17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5" x14ac:dyDescent="0.25">
      <c r="E107">
        <v>6</v>
      </c>
      <c r="I107" s="12"/>
      <c r="T107">
        <f t="shared" si="17"/>
        <v>0</v>
      </c>
      <c r="U107" s="8"/>
      <c r="V107" s="8"/>
      <c r="W107" s="8"/>
      <c r="X107" s="8"/>
      <c r="Y107" s="1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55" x14ac:dyDescent="0.25">
      <c r="E108">
        <v>7</v>
      </c>
      <c r="F108">
        <v>78</v>
      </c>
      <c r="G108">
        <v>110</v>
      </c>
      <c r="H108">
        <v>15</v>
      </c>
      <c r="I108" s="12">
        <v>2.35</v>
      </c>
      <c r="J108">
        <v>0</v>
      </c>
      <c r="K108">
        <v>7</v>
      </c>
      <c r="L108">
        <v>3</v>
      </c>
      <c r="M108">
        <v>0</v>
      </c>
      <c r="N108">
        <v>4</v>
      </c>
      <c r="O108">
        <v>0</v>
      </c>
      <c r="P108">
        <v>1</v>
      </c>
      <c r="Q108">
        <v>0</v>
      </c>
      <c r="R108">
        <v>0</v>
      </c>
      <c r="S108">
        <v>3</v>
      </c>
      <c r="T108">
        <f t="shared" si="17"/>
        <v>4</v>
      </c>
      <c r="U108" s="8">
        <v>24</v>
      </c>
      <c r="V108" s="8">
        <v>3.2</v>
      </c>
      <c r="W108" s="8">
        <v>21</v>
      </c>
      <c r="X108" s="8">
        <v>4.4000000000000004</v>
      </c>
      <c r="Y108" s="12">
        <v>2.25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55" x14ac:dyDescent="0.25">
      <c r="E109">
        <v>8</v>
      </c>
      <c r="F109">
        <v>48</v>
      </c>
      <c r="G109">
        <v>83</v>
      </c>
      <c r="H109">
        <v>13</v>
      </c>
      <c r="I109" s="12">
        <v>1.7250000000000001</v>
      </c>
      <c r="J109">
        <v>1</v>
      </c>
      <c r="K109">
        <v>8</v>
      </c>
      <c r="L109">
        <v>0</v>
      </c>
      <c r="M109">
        <v>0</v>
      </c>
      <c r="N109">
        <v>8</v>
      </c>
      <c r="O109">
        <v>2</v>
      </c>
      <c r="P109">
        <v>0</v>
      </c>
      <c r="Q109">
        <v>0</v>
      </c>
      <c r="R109">
        <v>2</v>
      </c>
      <c r="S109">
        <v>4</v>
      </c>
      <c r="T109">
        <f t="shared" si="17"/>
        <v>8</v>
      </c>
      <c r="U109" s="8">
        <v>44</v>
      </c>
      <c r="V109" s="8">
        <v>5.6</v>
      </c>
      <c r="W109" s="8">
        <v>29</v>
      </c>
      <c r="X109" s="8">
        <v>3</v>
      </c>
      <c r="Y109" s="12">
        <v>1.675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55" x14ac:dyDescent="0.25">
      <c r="E110">
        <v>9</v>
      </c>
      <c r="I110" s="12"/>
      <c r="T110">
        <f t="shared" si="17"/>
        <v>0</v>
      </c>
      <c r="U110" s="8"/>
      <c r="V110" s="8"/>
      <c r="W110" s="8"/>
      <c r="X110" s="8"/>
      <c r="Y110" s="12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5" x14ac:dyDescent="0.25">
      <c r="E111">
        <v>10</v>
      </c>
      <c r="I111" s="12"/>
      <c r="T111">
        <f t="shared" si="17"/>
        <v>0</v>
      </c>
      <c r="U111" s="8"/>
      <c r="V111" s="8"/>
      <c r="W111" s="8"/>
      <c r="X111" s="8"/>
      <c r="Y111" s="12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55" x14ac:dyDescent="0.25">
      <c r="E112">
        <v>11</v>
      </c>
      <c r="I112" s="12"/>
      <c r="T112">
        <f t="shared" si="17"/>
        <v>0</v>
      </c>
      <c r="U112" s="8"/>
      <c r="V112" s="8"/>
      <c r="W112" s="8"/>
      <c r="X112" s="8"/>
      <c r="Y112" s="12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56" x14ac:dyDescent="0.25">
      <c r="E113">
        <v>12</v>
      </c>
      <c r="F113">
        <v>90</v>
      </c>
      <c r="G113">
        <v>48</v>
      </c>
      <c r="H113">
        <v>15</v>
      </c>
      <c r="I113" s="12">
        <v>2.7</v>
      </c>
      <c r="J113">
        <v>0</v>
      </c>
      <c r="K113">
        <v>9</v>
      </c>
      <c r="L113">
        <v>0</v>
      </c>
      <c r="M113">
        <v>0</v>
      </c>
      <c r="N113">
        <v>9</v>
      </c>
      <c r="O113">
        <v>3</v>
      </c>
      <c r="P113">
        <v>1</v>
      </c>
      <c r="Q113">
        <v>0</v>
      </c>
      <c r="R113">
        <v>1</v>
      </c>
      <c r="S113">
        <v>4</v>
      </c>
      <c r="T113">
        <f t="shared" si="17"/>
        <v>9</v>
      </c>
      <c r="U113" s="8">
        <v>23</v>
      </c>
      <c r="V113" s="8">
        <v>5.8</v>
      </c>
      <c r="W113" s="8">
        <v>17</v>
      </c>
      <c r="X113" s="8">
        <v>4.0999999999999996</v>
      </c>
      <c r="Y113" s="12">
        <v>2.4500000000000002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56" x14ac:dyDescent="0.25">
      <c r="E114">
        <v>13</v>
      </c>
      <c r="F114">
        <v>60</v>
      </c>
      <c r="G114">
        <v>60</v>
      </c>
      <c r="H114">
        <v>7</v>
      </c>
      <c r="I114" s="12">
        <v>1.6</v>
      </c>
      <c r="J114">
        <v>0</v>
      </c>
      <c r="K114">
        <v>4</v>
      </c>
      <c r="L114">
        <v>0</v>
      </c>
      <c r="M114">
        <v>0</v>
      </c>
      <c r="N114">
        <v>4</v>
      </c>
      <c r="O114">
        <v>1</v>
      </c>
      <c r="P114">
        <v>0</v>
      </c>
      <c r="Q114">
        <v>2</v>
      </c>
      <c r="R114">
        <v>1</v>
      </c>
      <c r="S114">
        <v>0</v>
      </c>
      <c r="T114">
        <f t="shared" si="17"/>
        <v>4</v>
      </c>
      <c r="U114" s="8">
        <v>23</v>
      </c>
      <c r="V114" s="8">
        <v>7.3</v>
      </c>
      <c r="W114" s="8">
        <v>9</v>
      </c>
      <c r="X114" s="8">
        <v>4.9000000000000004</v>
      </c>
      <c r="Y114" s="12">
        <v>1.5</v>
      </c>
      <c r="Z114">
        <v>5</v>
      </c>
      <c r="AA114">
        <v>5</v>
      </c>
      <c r="AB114" s="4">
        <v>10.5</v>
      </c>
      <c r="AC114" s="4">
        <v>4.2</v>
      </c>
      <c r="AD114" s="3">
        <f>100-(100*(AB114-AC114)/AB114)</f>
        <v>40</v>
      </c>
      <c r="AE114" s="4">
        <v>10.6</v>
      </c>
      <c r="AF114" s="4">
        <v>4</v>
      </c>
      <c r="AG114" s="3">
        <f>100-(100*(AE114-AF114)/AE114)</f>
        <v>37.735849056603769</v>
      </c>
      <c r="AH114" s="4">
        <v>10.199999999999999</v>
      </c>
      <c r="AI114" s="4">
        <v>3.7</v>
      </c>
      <c r="AJ114" s="3">
        <f>100-(100*(AH114-AI114)/AH114)</f>
        <v>36.274509803921575</v>
      </c>
      <c r="AK114" s="4">
        <v>10.199999999999999</v>
      </c>
      <c r="AL114" s="4">
        <v>4.2</v>
      </c>
      <c r="AM114" s="3">
        <f>100-(100*(AK114-AL114)/AK114)</f>
        <v>41.176470588235304</v>
      </c>
      <c r="AN114" s="4">
        <v>10.3</v>
      </c>
      <c r="AO114" s="4">
        <v>4.2</v>
      </c>
      <c r="AP114" s="3">
        <f>100-(100*(AN114-AO114)/AN114)</f>
        <v>40.77669902912622</v>
      </c>
      <c r="AQ114" s="4">
        <v>10.1</v>
      </c>
      <c r="AR114" s="4">
        <v>4</v>
      </c>
      <c r="AS114" s="3">
        <f>100-(100*(AQ114-AR114)/AQ114)</f>
        <v>39.603960396039604</v>
      </c>
    </row>
    <row r="115" spans="1:56" x14ac:dyDescent="0.25">
      <c r="E115">
        <v>14</v>
      </c>
      <c r="F115">
        <v>80</v>
      </c>
      <c r="G115">
        <v>84</v>
      </c>
      <c r="H115">
        <v>10</v>
      </c>
      <c r="I115" s="12">
        <v>1.45</v>
      </c>
      <c r="J115">
        <v>0</v>
      </c>
      <c r="K115">
        <v>3</v>
      </c>
      <c r="L115">
        <v>7</v>
      </c>
      <c r="M115">
        <v>0</v>
      </c>
      <c r="N115">
        <v>3</v>
      </c>
      <c r="O115">
        <v>0</v>
      </c>
      <c r="P115">
        <v>0</v>
      </c>
      <c r="Q115">
        <v>0</v>
      </c>
      <c r="R115">
        <v>1</v>
      </c>
      <c r="S115">
        <v>2</v>
      </c>
      <c r="T115">
        <f t="shared" si="17"/>
        <v>3</v>
      </c>
      <c r="U115" s="8">
        <v>42</v>
      </c>
      <c r="V115" s="8">
        <v>5.4</v>
      </c>
      <c r="W115" s="8">
        <v>0</v>
      </c>
      <c r="X115" s="8">
        <v>0</v>
      </c>
      <c r="Y115" s="12">
        <v>1.325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56" x14ac:dyDescent="0.25">
      <c r="E116">
        <v>15</v>
      </c>
      <c r="I116" s="12"/>
      <c r="T116">
        <f t="shared" si="17"/>
        <v>0</v>
      </c>
      <c r="U116" s="8"/>
      <c r="V116" s="8"/>
      <c r="W116" s="8"/>
      <c r="X116" s="8"/>
      <c r="Y116" s="12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56" x14ac:dyDescent="0.25">
      <c r="E117">
        <v>16</v>
      </c>
      <c r="F117">
        <v>87</v>
      </c>
      <c r="G117">
        <v>70</v>
      </c>
      <c r="H117">
        <v>12</v>
      </c>
      <c r="I117" s="12">
        <v>2.35</v>
      </c>
      <c r="J117">
        <v>0</v>
      </c>
      <c r="K117">
        <v>6</v>
      </c>
      <c r="L117">
        <v>3</v>
      </c>
      <c r="M117">
        <v>0</v>
      </c>
      <c r="N117">
        <v>5</v>
      </c>
      <c r="O117">
        <v>0</v>
      </c>
      <c r="P117">
        <v>1</v>
      </c>
      <c r="Q117">
        <v>0</v>
      </c>
      <c r="R117">
        <v>0</v>
      </c>
      <c r="S117">
        <v>4</v>
      </c>
      <c r="T117">
        <f t="shared" si="17"/>
        <v>5</v>
      </c>
      <c r="U117" s="8">
        <v>30</v>
      </c>
      <c r="V117" s="8">
        <v>5.8</v>
      </c>
      <c r="W117" s="8">
        <v>11</v>
      </c>
      <c r="X117" s="8">
        <v>4.0999999999999996</v>
      </c>
      <c r="Y117" s="12">
        <v>2.3250000000000002</v>
      </c>
      <c r="Z117">
        <v>50</v>
      </c>
      <c r="AA117">
        <v>10</v>
      </c>
      <c r="AB117" s="4">
        <v>10.1</v>
      </c>
      <c r="AC117" s="4">
        <v>3.7</v>
      </c>
      <c r="AD117" s="3">
        <f>100-(100*(AB117-AC117)/AB117)</f>
        <v>36.633663366336634</v>
      </c>
      <c r="AE117" s="4">
        <v>10.6</v>
      </c>
      <c r="AF117" s="4">
        <v>4</v>
      </c>
      <c r="AG117" s="3">
        <f>100-(100*(AE117-AF117)/AE117)</f>
        <v>37.735849056603769</v>
      </c>
      <c r="AH117" s="4">
        <v>10.3</v>
      </c>
      <c r="AI117" s="4">
        <v>3.8</v>
      </c>
      <c r="AJ117" s="3">
        <f>100-(100*(AH117-AI117)/AH117)</f>
        <v>36.89320388349514</v>
      </c>
      <c r="AK117" s="4">
        <v>10.4</v>
      </c>
      <c r="AL117" s="4">
        <v>4.4000000000000004</v>
      </c>
      <c r="AM117" s="3">
        <f>100-(100*(AK117-AL117)/AK117)</f>
        <v>42.307692307692307</v>
      </c>
      <c r="AN117" s="4">
        <v>10.5</v>
      </c>
      <c r="AO117" s="4">
        <v>4.4000000000000004</v>
      </c>
      <c r="AP117" s="3">
        <f>100-(100*(AN117-AO117)/AN117)</f>
        <v>41.904761904761905</v>
      </c>
      <c r="AQ117" s="4">
        <v>10.1</v>
      </c>
      <c r="AR117" s="4">
        <v>4</v>
      </c>
      <c r="AS117" s="3">
        <f>100-(100*(AQ117-AR117)/AQ117)</f>
        <v>39.603960396039604</v>
      </c>
    </row>
    <row r="118" spans="1:56" x14ac:dyDescent="0.25">
      <c r="E118">
        <v>17</v>
      </c>
      <c r="F118">
        <v>136</v>
      </c>
      <c r="G118">
        <v>50</v>
      </c>
      <c r="H118">
        <v>9</v>
      </c>
      <c r="I118" s="12">
        <v>1.95</v>
      </c>
      <c r="J118">
        <v>0</v>
      </c>
      <c r="K118">
        <v>6</v>
      </c>
      <c r="L118">
        <v>4</v>
      </c>
      <c r="M118">
        <v>0</v>
      </c>
      <c r="N118">
        <v>4</v>
      </c>
      <c r="O118">
        <v>0</v>
      </c>
      <c r="P118">
        <v>0</v>
      </c>
      <c r="Q118">
        <v>0</v>
      </c>
      <c r="R118">
        <v>1</v>
      </c>
      <c r="S118">
        <v>3</v>
      </c>
      <c r="T118">
        <f t="shared" si="17"/>
        <v>4</v>
      </c>
      <c r="U118" s="8">
        <v>28</v>
      </c>
      <c r="V118" s="8">
        <v>6.3</v>
      </c>
      <c r="W118" s="8">
        <v>0</v>
      </c>
      <c r="X118" s="8">
        <v>0</v>
      </c>
      <c r="Y118" s="12">
        <v>1.8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6" x14ac:dyDescent="0.25">
      <c r="E119">
        <v>18</v>
      </c>
      <c r="I119" s="12"/>
      <c r="T119">
        <f t="shared" si="17"/>
        <v>0</v>
      </c>
      <c r="U119" s="8"/>
      <c r="V119" s="8"/>
      <c r="W119" s="8"/>
      <c r="X119" s="8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6" x14ac:dyDescent="0.25">
      <c r="E120">
        <v>19</v>
      </c>
      <c r="I120" s="12"/>
      <c r="T120">
        <f t="shared" si="17"/>
        <v>0</v>
      </c>
      <c r="U120" s="8"/>
      <c r="V120" s="8"/>
      <c r="W120" s="8"/>
      <c r="X120" s="8"/>
      <c r="Y120" s="12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56" x14ac:dyDescent="0.25">
      <c r="E121">
        <v>20</v>
      </c>
      <c r="I121" s="12"/>
      <c r="T121">
        <f t="shared" si="17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6" x14ac:dyDescent="0.25">
      <c r="A122" s="1" t="s">
        <v>26</v>
      </c>
      <c r="B122" t="s">
        <v>36</v>
      </c>
      <c r="C122">
        <v>4</v>
      </c>
      <c r="D122">
        <v>3</v>
      </c>
      <c r="E122">
        <v>1</v>
      </c>
      <c r="F122">
        <v>36</v>
      </c>
      <c r="G122">
        <v>29</v>
      </c>
      <c r="H122">
        <v>10</v>
      </c>
      <c r="I122" s="12">
        <v>0.8</v>
      </c>
      <c r="J122">
        <v>0</v>
      </c>
      <c r="K122">
        <v>1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f t="shared" si="17"/>
        <v>1</v>
      </c>
      <c r="U122" s="8">
        <v>30</v>
      </c>
      <c r="V122" s="8">
        <v>7.1</v>
      </c>
      <c r="W122" s="8">
        <v>0</v>
      </c>
      <c r="X122" s="8">
        <v>0</v>
      </c>
      <c r="Y122" s="12">
        <v>0.6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8">
        <v>3000</v>
      </c>
      <c r="AU122" s="8">
        <v>275.5</v>
      </c>
      <c r="AV122" s="4">
        <f t="shared" ref="AV122" si="26">AT122/(AT122-AU122)</f>
        <v>1.1011194714626538</v>
      </c>
      <c r="AW122" s="8">
        <v>3000.3</v>
      </c>
      <c r="AX122" s="8">
        <v>261.7</v>
      </c>
      <c r="AY122" s="4">
        <f t="shared" ref="AY122" si="27">AW122/(AW122-AX122)</f>
        <v>1.0955597750675528</v>
      </c>
      <c r="AZ122" s="8">
        <v>3000</v>
      </c>
      <c r="BA122" s="8">
        <v>284.5</v>
      </c>
      <c r="BB122" s="4">
        <f t="shared" ref="BB122" si="28">AZ122/(AZ122-BA122)</f>
        <v>1.1047689191677408</v>
      </c>
      <c r="BC122" s="4">
        <f t="shared" ref="BC122" si="29">(AV122+AY122+BB122)/3</f>
        <v>1.1004827218993158</v>
      </c>
      <c r="BD122" t="s">
        <v>27</v>
      </c>
    </row>
    <row r="123" spans="1:56" x14ac:dyDescent="0.25">
      <c r="E123">
        <v>2</v>
      </c>
      <c r="I123" s="12">
        <v>0.2</v>
      </c>
      <c r="J123">
        <v>0</v>
      </c>
      <c r="L123">
        <v>9</v>
      </c>
      <c r="T123">
        <f t="shared" si="17"/>
        <v>0</v>
      </c>
      <c r="U123" s="8"/>
      <c r="V123" s="8"/>
      <c r="W123" s="8"/>
      <c r="X123" s="8"/>
      <c r="Y123" s="12">
        <v>0.19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56" x14ac:dyDescent="0.25">
      <c r="E124">
        <v>3</v>
      </c>
      <c r="I124" s="12">
        <v>0.7</v>
      </c>
      <c r="J124">
        <v>2</v>
      </c>
      <c r="L124">
        <v>10</v>
      </c>
      <c r="T124">
        <f t="shared" si="17"/>
        <v>0</v>
      </c>
      <c r="U124" s="8"/>
      <c r="V124" s="8"/>
      <c r="W124" s="8"/>
      <c r="X124" s="8"/>
      <c r="Y124" s="12">
        <v>0.6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56" x14ac:dyDescent="0.25">
      <c r="E125">
        <v>4</v>
      </c>
      <c r="F125">
        <v>40</v>
      </c>
      <c r="G125">
        <v>55</v>
      </c>
      <c r="H125">
        <v>10</v>
      </c>
      <c r="I125" s="12">
        <v>1</v>
      </c>
      <c r="J125">
        <v>0</v>
      </c>
      <c r="K125">
        <v>5</v>
      </c>
      <c r="M125">
        <v>0</v>
      </c>
      <c r="N125">
        <v>5</v>
      </c>
      <c r="O125">
        <v>4</v>
      </c>
      <c r="P125">
        <v>0</v>
      </c>
      <c r="Q125">
        <v>1</v>
      </c>
      <c r="R125">
        <v>0</v>
      </c>
      <c r="S125">
        <v>0</v>
      </c>
      <c r="T125">
        <f t="shared" si="17"/>
        <v>5</v>
      </c>
      <c r="U125" s="8">
        <v>20</v>
      </c>
      <c r="V125" s="8">
        <v>5.8</v>
      </c>
      <c r="W125" s="8">
        <v>9</v>
      </c>
      <c r="X125" s="8">
        <v>4.9000000000000004</v>
      </c>
      <c r="Y125" s="12">
        <v>0.75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BD125" t="s">
        <v>28</v>
      </c>
    </row>
    <row r="126" spans="1:56" x14ac:dyDescent="0.25">
      <c r="E126">
        <v>5</v>
      </c>
      <c r="I126" s="12">
        <v>1.4</v>
      </c>
      <c r="J126">
        <v>0</v>
      </c>
      <c r="L126">
        <v>6</v>
      </c>
      <c r="T126">
        <f t="shared" ref="T126:T186" si="30">SUM(O126:S126)</f>
        <v>0</v>
      </c>
      <c r="U126" s="8"/>
      <c r="V126" s="8"/>
      <c r="W126" s="8"/>
      <c r="X126" s="8"/>
      <c r="Y126" s="12">
        <v>1.25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6" x14ac:dyDescent="0.25">
      <c r="E127">
        <v>6</v>
      </c>
      <c r="I127" s="12">
        <v>6.3</v>
      </c>
      <c r="J127">
        <v>1</v>
      </c>
      <c r="L127">
        <v>1</v>
      </c>
      <c r="T127">
        <f t="shared" si="30"/>
        <v>0</v>
      </c>
      <c r="U127" s="8"/>
      <c r="V127" s="8"/>
      <c r="W127" s="8"/>
      <c r="X127" s="8"/>
      <c r="Y127" s="12">
        <v>6.1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6" x14ac:dyDescent="0.25">
      <c r="E128">
        <v>7</v>
      </c>
      <c r="I128" s="12">
        <v>4.2</v>
      </c>
      <c r="J128">
        <v>0</v>
      </c>
      <c r="L128">
        <v>2</v>
      </c>
      <c r="T128">
        <f t="shared" si="30"/>
        <v>0</v>
      </c>
      <c r="U128" s="8"/>
      <c r="V128" s="8"/>
      <c r="W128" s="8"/>
      <c r="X128" s="8"/>
      <c r="Y128" s="12">
        <v>4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5" x14ac:dyDescent="0.25">
      <c r="E129">
        <v>8</v>
      </c>
      <c r="F129">
        <v>83</v>
      </c>
      <c r="G129">
        <v>90</v>
      </c>
      <c r="H129">
        <v>12</v>
      </c>
      <c r="I129" s="12">
        <v>4.0999999999999996</v>
      </c>
      <c r="J129">
        <v>4</v>
      </c>
      <c r="K129">
        <v>10</v>
      </c>
      <c r="L129">
        <v>1</v>
      </c>
      <c r="M129">
        <v>0</v>
      </c>
      <c r="N129">
        <v>10</v>
      </c>
      <c r="O129">
        <v>2</v>
      </c>
      <c r="P129">
        <v>7</v>
      </c>
      <c r="Q129">
        <v>0</v>
      </c>
      <c r="R129">
        <v>1</v>
      </c>
      <c r="S129">
        <v>0</v>
      </c>
      <c r="T129">
        <f t="shared" si="30"/>
        <v>10</v>
      </c>
      <c r="U129" s="8">
        <v>40</v>
      </c>
      <c r="V129" s="8">
        <v>6.6</v>
      </c>
      <c r="W129" s="8">
        <v>10</v>
      </c>
      <c r="X129" s="8">
        <v>4.3</v>
      </c>
      <c r="Y129" s="12">
        <v>4</v>
      </c>
      <c r="Z129">
        <v>10</v>
      </c>
      <c r="AA129">
        <v>20</v>
      </c>
      <c r="AB129" s="4">
        <v>10.07</v>
      </c>
      <c r="AC129" s="4">
        <v>3.6821000000000002</v>
      </c>
      <c r="AD129" s="3">
        <f>100-(100*(AB129-AC129)/AB129)</f>
        <v>36.565044687189676</v>
      </c>
      <c r="AE129" s="4">
        <v>10.0793</v>
      </c>
      <c r="AF129" s="4">
        <v>34841</v>
      </c>
      <c r="AG129" s="3">
        <f>100-(100*(AE129-AF129)/AE129)</f>
        <v>345668.84605081705</v>
      </c>
      <c r="AH129" s="4">
        <v>10.074299999999999</v>
      </c>
      <c r="AI129" s="4">
        <v>3.3399000000000001</v>
      </c>
      <c r="AJ129" s="3">
        <f>100-(100*(AH129-AI129)/AH129)</f>
        <v>33.152675620142347</v>
      </c>
      <c r="AK129" s="4">
        <v>10.058299999999999</v>
      </c>
      <c r="AL129" s="4">
        <v>3.6513</v>
      </c>
      <c r="AM129" s="3">
        <f>100-(100*(AK129-AL129)/AK129)</f>
        <v>36.301363053398688</v>
      </c>
      <c r="AN129" s="4">
        <v>10.0959</v>
      </c>
      <c r="AO129" s="4">
        <v>3.7408000000000001</v>
      </c>
      <c r="AP129" s="3">
        <f>100-(100*(AN129-AO129)/AN129)</f>
        <v>37.052664943194763</v>
      </c>
      <c r="AQ129" s="4">
        <v>10.0427</v>
      </c>
      <c r="AR129" s="4">
        <v>3.9293999999999998</v>
      </c>
      <c r="AS129" s="3">
        <f>100-(100*(AQ129-AR129)/AQ129)</f>
        <v>39.126928017365842</v>
      </c>
    </row>
    <row r="130" spans="1:55" x14ac:dyDescent="0.25">
      <c r="E130">
        <v>9</v>
      </c>
      <c r="F130">
        <v>110</v>
      </c>
      <c r="G130">
        <v>110</v>
      </c>
      <c r="H130">
        <v>21</v>
      </c>
      <c r="I130" s="12">
        <v>5.9</v>
      </c>
      <c r="J130">
        <v>1</v>
      </c>
      <c r="K130">
        <v>10</v>
      </c>
      <c r="L130">
        <v>0</v>
      </c>
      <c r="M130">
        <v>0</v>
      </c>
      <c r="N130">
        <v>10</v>
      </c>
      <c r="O130">
        <v>9</v>
      </c>
      <c r="P130">
        <v>1</v>
      </c>
      <c r="Q130">
        <v>0</v>
      </c>
      <c r="R130">
        <v>0</v>
      </c>
      <c r="S130">
        <v>0</v>
      </c>
      <c r="T130">
        <f t="shared" si="30"/>
        <v>10</v>
      </c>
      <c r="U130" s="8">
        <v>49</v>
      </c>
      <c r="V130" s="8">
        <v>5.9</v>
      </c>
      <c r="W130" s="8">
        <v>11</v>
      </c>
      <c r="X130" s="8">
        <v>4.5999999999999996</v>
      </c>
      <c r="Y130" s="12">
        <v>5.55</v>
      </c>
      <c r="Z130">
        <v>10</v>
      </c>
      <c r="AA130">
        <v>20</v>
      </c>
      <c r="AB130" s="4">
        <v>10.0139</v>
      </c>
      <c r="AC130" s="4">
        <v>3.6962999999999999</v>
      </c>
      <c r="AD130" s="3">
        <f>100-(100*(AB130-AC130)/AB130)</f>
        <v>36.911692747081553</v>
      </c>
      <c r="AE130" s="4">
        <v>10.0488</v>
      </c>
      <c r="AF130" s="4">
        <v>3.4613999999999998</v>
      </c>
      <c r="AG130" s="3">
        <f>100-(100*(AE130-AF130)/AE130)</f>
        <v>34.445903988535946</v>
      </c>
      <c r="AH130" s="4">
        <v>10.0284</v>
      </c>
      <c r="AI130" s="4">
        <v>3.4712999999999998</v>
      </c>
      <c r="AJ130" s="3">
        <f>100-(100*(AH130-AI130)/AH130)</f>
        <v>34.614694268278086</v>
      </c>
      <c r="AK130" s="4">
        <v>10.0044</v>
      </c>
      <c r="AL130" s="4">
        <v>4.2087000000000003</v>
      </c>
      <c r="AM130" s="3">
        <f>100-(100*(AK130-AL130)/AK130)</f>
        <v>42.068489864459636</v>
      </c>
      <c r="AN130" s="4">
        <v>10.0319</v>
      </c>
      <c r="AO130" s="4">
        <v>4.1014999999999997</v>
      </c>
      <c r="AP130" s="3">
        <f>100-(100*(AN130-AO130)/AN130)</f>
        <v>40.884578195556166</v>
      </c>
      <c r="AQ130" s="4">
        <v>10.0473</v>
      </c>
      <c r="AR130" s="4">
        <v>4.1269999999999998</v>
      </c>
      <c r="AS130" s="3">
        <f>100-(100*(AQ130-AR130)/AQ130)</f>
        <v>41.075711882794387</v>
      </c>
    </row>
    <row r="131" spans="1:55" x14ac:dyDescent="0.25">
      <c r="E131">
        <v>10</v>
      </c>
      <c r="F131">
        <v>100</v>
      </c>
      <c r="G131">
        <v>90</v>
      </c>
      <c r="H131">
        <v>20</v>
      </c>
      <c r="I131" s="12">
        <v>8.4</v>
      </c>
      <c r="J131">
        <v>0</v>
      </c>
      <c r="K131">
        <v>11</v>
      </c>
      <c r="L131">
        <v>0</v>
      </c>
      <c r="M131">
        <v>0</v>
      </c>
      <c r="N131">
        <v>11</v>
      </c>
      <c r="O131">
        <v>7</v>
      </c>
      <c r="P131">
        <v>4</v>
      </c>
      <c r="Q131">
        <v>0</v>
      </c>
      <c r="R131">
        <v>0</v>
      </c>
      <c r="S131">
        <v>0</v>
      </c>
      <c r="T131">
        <f t="shared" si="30"/>
        <v>11</v>
      </c>
      <c r="U131" s="8">
        <v>46</v>
      </c>
      <c r="V131" s="8">
        <v>7.8</v>
      </c>
      <c r="W131" s="8">
        <v>14</v>
      </c>
      <c r="X131" s="8">
        <v>6.7</v>
      </c>
      <c r="Y131" s="12">
        <v>8</v>
      </c>
      <c r="Z131">
        <v>30</v>
      </c>
      <c r="AA131">
        <v>30</v>
      </c>
      <c r="AB131" s="4">
        <v>10.040800000000001</v>
      </c>
      <c r="AC131" s="4">
        <v>4.1490999999999998</v>
      </c>
      <c r="AD131" s="3">
        <f>100-(100*(AB131-AC131)/AB131)</f>
        <v>41.322404589275756</v>
      </c>
      <c r="AE131" s="4">
        <v>10.035299999999999</v>
      </c>
      <c r="AF131" s="4">
        <v>4.0692000000000004</v>
      </c>
      <c r="AG131" s="3">
        <f>100-(100*(AE131-AF131)/AE131)</f>
        <v>40.548862515320927</v>
      </c>
      <c r="AH131" s="4">
        <v>10.019500000000001</v>
      </c>
      <c r="AI131" s="4">
        <v>3.7292000000000001</v>
      </c>
      <c r="AJ131" s="3">
        <f>100-(100*(AH131-AI131)/AH131)</f>
        <v>37.219422126852642</v>
      </c>
      <c r="AK131" s="4">
        <v>10.0542</v>
      </c>
      <c r="AL131" s="4">
        <v>4.2401999999999997</v>
      </c>
      <c r="AM131" s="3">
        <f>100-(100*(AK131-AL131)/AK131)</f>
        <v>42.173420063257147</v>
      </c>
      <c r="AN131" s="4">
        <v>10.077400000000001</v>
      </c>
      <c r="AO131" s="4">
        <v>4.0960999999999999</v>
      </c>
      <c r="AP131" s="3">
        <f>100-(100*(AN131-AO131)/AN131)</f>
        <v>40.646396888086208</v>
      </c>
      <c r="AQ131" s="4">
        <v>10.052</v>
      </c>
      <c r="AR131" s="4">
        <v>4.3019999999999996</v>
      </c>
      <c r="AS131" s="3">
        <f>100-(100*(AQ131-AR131)/AQ131)</f>
        <v>42.797453243135692</v>
      </c>
    </row>
    <row r="132" spans="1:55" x14ac:dyDescent="0.25">
      <c r="E132">
        <v>11</v>
      </c>
      <c r="F132">
        <v>40</v>
      </c>
      <c r="G132">
        <v>70</v>
      </c>
      <c r="H132">
        <v>7</v>
      </c>
      <c r="I132" s="12">
        <v>0.6</v>
      </c>
      <c r="J132">
        <v>0</v>
      </c>
      <c r="K132">
        <v>3</v>
      </c>
      <c r="L132">
        <v>2</v>
      </c>
      <c r="M132">
        <v>0</v>
      </c>
      <c r="N132">
        <v>3</v>
      </c>
      <c r="O132">
        <v>0</v>
      </c>
      <c r="P132">
        <v>0</v>
      </c>
      <c r="Q132">
        <v>1</v>
      </c>
      <c r="R132">
        <v>2</v>
      </c>
      <c r="S132">
        <v>0</v>
      </c>
      <c r="T132">
        <f t="shared" si="30"/>
        <v>3</v>
      </c>
      <c r="U132" s="8">
        <v>29</v>
      </c>
      <c r="V132" s="8">
        <v>3.9</v>
      </c>
      <c r="W132" s="8">
        <v>7</v>
      </c>
      <c r="X132" s="8">
        <v>4.2</v>
      </c>
      <c r="Y132" s="12">
        <v>0.45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5" x14ac:dyDescent="0.25">
      <c r="E133">
        <v>12</v>
      </c>
      <c r="F133">
        <v>69</v>
      </c>
      <c r="G133">
        <v>46</v>
      </c>
      <c r="H133">
        <v>13</v>
      </c>
      <c r="I133" s="12">
        <v>2.0249999999999999</v>
      </c>
      <c r="J133">
        <v>0</v>
      </c>
      <c r="K133">
        <v>8</v>
      </c>
      <c r="L133">
        <v>6</v>
      </c>
      <c r="M133">
        <v>0</v>
      </c>
      <c r="N133">
        <v>8</v>
      </c>
      <c r="O133">
        <v>1</v>
      </c>
      <c r="P133">
        <v>4</v>
      </c>
      <c r="Q133">
        <v>2</v>
      </c>
      <c r="R133">
        <v>0</v>
      </c>
      <c r="S133">
        <v>1</v>
      </c>
      <c r="T133">
        <f t="shared" si="30"/>
        <v>8</v>
      </c>
      <c r="U133" s="8">
        <v>12</v>
      </c>
      <c r="V133" s="8">
        <v>6.4</v>
      </c>
      <c r="W133" s="8">
        <v>6</v>
      </c>
      <c r="X133" s="8">
        <v>3.4</v>
      </c>
      <c r="Y133" s="12">
        <v>1.8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55" x14ac:dyDescent="0.25">
      <c r="E134">
        <v>13</v>
      </c>
      <c r="I134" s="12">
        <v>2.0499999999999998</v>
      </c>
      <c r="J134">
        <v>0</v>
      </c>
      <c r="L134">
        <v>7</v>
      </c>
      <c r="T134">
        <f t="shared" si="30"/>
        <v>0</v>
      </c>
      <c r="U134" s="8"/>
      <c r="V134" s="8"/>
      <c r="W134" s="8"/>
      <c r="X134" s="8"/>
      <c r="Y134" s="12">
        <v>1.95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5" x14ac:dyDescent="0.25">
      <c r="E135">
        <v>14</v>
      </c>
      <c r="I135" s="12">
        <v>0.95</v>
      </c>
      <c r="J135">
        <v>1</v>
      </c>
      <c r="L135">
        <v>4</v>
      </c>
      <c r="T135">
        <f t="shared" si="30"/>
        <v>0</v>
      </c>
      <c r="U135" s="8"/>
      <c r="V135" s="8"/>
      <c r="W135" s="8"/>
      <c r="X135" s="8"/>
      <c r="Y135" s="12">
        <v>0.85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55" x14ac:dyDescent="0.25">
      <c r="E136">
        <v>15</v>
      </c>
      <c r="I136" s="12">
        <v>0.25</v>
      </c>
      <c r="J136">
        <v>0</v>
      </c>
      <c r="L136">
        <v>0</v>
      </c>
      <c r="T136">
        <f t="shared" si="30"/>
        <v>0</v>
      </c>
      <c r="U136" s="8"/>
      <c r="V136" s="8"/>
      <c r="W136" s="8"/>
      <c r="X136" s="8"/>
      <c r="Y136" s="12">
        <v>0.2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55" x14ac:dyDescent="0.25">
      <c r="E137">
        <v>16</v>
      </c>
      <c r="F137">
        <v>67</v>
      </c>
      <c r="G137">
        <v>75</v>
      </c>
      <c r="H137">
        <v>12</v>
      </c>
      <c r="I137" s="12">
        <v>3.4</v>
      </c>
      <c r="J137">
        <v>0</v>
      </c>
      <c r="K137">
        <v>9</v>
      </c>
      <c r="L137">
        <v>3</v>
      </c>
      <c r="M137">
        <v>0</v>
      </c>
      <c r="N137">
        <v>9</v>
      </c>
      <c r="O137">
        <v>2</v>
      </c>
      <c r="P137">
        <v>0</v>
      </c>
      <c r="Q137">
        <v>6</v>
      </c>
      <c r="R137">
        <v>0</v>
      </c>
      <c r="S137">
        <v>1</v>
      </c>
      <c r="T137" s="10">
        <f t="shared" si="30"/>
        <v>9</v>
      </c>
      <c r="U137" s="8">
        <v>29</v>
      </c>
      <c r="V137" s="8">
        <v>9.6</v>
      </c>
      <c r="W137" s="8">
        <v>7</v>
      </c>
      <c r="X137" s="8">
        <v>2.9</v>
      </c>
      <c r="Y137" s="12">
        <v>3.25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55" x14ac:dyDescent="0.25">
      <c r="E138">
        <v>17</v>
      </c>
      <c r="F138">
        <v>60</v>
      </c>
      <c r="G138">
        <v>70</v>
      </c>
      <c r="H138">
        <v>10</v>
      </c>
      <c r="I138" s="12">
        <v>2</v>
      </c>
      <c r="J138">
        <v>0</v>
      </c>
      <c r="K138">
        <v>8</v>
      </c>
      <c r="L138">
        <v>3</v>
      </c>
      <c r="M138">
        <v>0</v>
      </c>
      <c r="N138">
        <v>8</v>
      </c>
      <c r="O138">
        <v>1</v>
      </c>
      <c r="P138">
        <v>2</v>
      </c>
      <c r="Q138">
        <v>5</v>
      </c>
      <c r="R138">
        <v>0</v>
      </c>
      <c r="S138">
        <v>0</v>
      </c>
      <c r="T138" s="10">
        <f t="shared" si="30"/>
        <v>8</v>
      </c>
      <c r="U138" s="8">
        <v>24</v>
      </c>
      <c r="V138" s="8">
        <v>5.5</v>
      </c>
      <c r="W138" s="8">
        <v>7</v>
      </c>
      <c r="X138" s="8">
        <v>3.6</v>
      </c>
      <c r="Y138" s="12">
        <v>1.75</v>
      </c>
      <c r="Z138">
        <v>20</v>
      </c>
      <c r="AA138">
        <v>20</v>
      </c>
      <c r="AB138" s="4">
        <v>10.035600000000001</v>
      </c>
      <c r="AC138" s="4">
        <v>4.0641999999999996</v>
      </c>
      <c r="AD138" s="3">
        <f>100-(100*(AB138-AC138)/AB138)</f>
        <v>40.497827733269553</v>
      </c>
      <c r="AE138" s="4">
        <v>10.0694</v>
      </c>
      <c r="AF138" s="4">
        <v>2.8012999999999999</v>
      </c>
      <c r="AG138" s="3">
        <f>100-(100*(AE138-AF138)/AE138)</f>
        <v>27.819929687965512</v>
      </c>
      <c r="AH138" s="4">
        <v>10.093400000000001</v>
      </c>
      <c r="AI138" s="4">
        <v>3.2570999999999999</v>
      </c>
      <c r="AJ138" s="3">
        <f>100-(100*(AH138-AI138)/AH138)</f>
        <v>32.269601918085087</v>
      </c>
      <c r="AK138" s="4">
        <v>10.0337</v>
      </c>
      <c r="AL138" s="4">
        <v>4.3432000000000004</v>
      </c>
      <c r="AM138" s="3">
        <f>100-(100*(AK138-AL138)/AK138)</f>
        <v>43.286125756201606</v>
      </c>
      <c r="AN138" s="4">
        <v>10.0543</v>
      </c>
      <c r="AO138" s="4">
        <v>4.2106000000000003</v>
      </c>
      <c r="AP138" s="3">
        <f>100-(100*(AN138-AO138)/AN138)</f>
        <v>41.878599206309744</v>
      </c>
      <c r="AQ138" s="4">
        <v>10.0121</v>
      </c>
      <c r="AR138" s="4">
        <v>4.2320000000000002</v>
      </c>
      <c r="AS138" s="3">
        <f>100-(100*(AQ138-AR138)/AQ138)</f>
        <v>42.268854685830149</v>
      </c>
    </row>
    <row r="139" spans="1:55" x14ac:dyDescent="0.25">
      <c r="E139">
        <v>18</v>
      </c>
      <c r="I139" s="12">
        <v>4.6500000000000004</v>
      </c>
      <c r="J139">
        <v>13</v>
      </c>
      <c r="L139">
        <v>4</v>
      </c>
      <c r="T139">
        <f t="shared" si="30"/>
        <v>0</v>
      </c>
      <c r="U139" s="8"/>
      <c r="V139" s="8"/>
      <c r="W139" s="8"/>
      <c r="X139" s="8"/>
      <c r="Y139" s="12">
        <v>4.55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5" x14ac:dyDescent="0.25">
      <c r="E140">
        <v>19</v>
      </c>
      <c r="F140">
        <v>90</v>
      </c>
      <c r="G140">
        <v>90</v>
      </c>
      <c r="H140">
        <v>14</v>
      </c>
      <c r="I140" s="12">
        <v>5.4</v>
      </c>
      <c r="J140">
        <v>2</v>
      </c>
      <c r="K140">
        <v>14</v>
      </c>
      <c r="L140">
        <v>0</v>
      </c>
      <c r="M140">
        <v>0</v>
      </c>
      <c r="N140">
        <v>14</v>
      </c>
      <c r="O140">
        <v>9</v>
      </c>
      <c r="P140">
        <v>3</v>
      </c>
      <c r="Q140">
        <v>2</v>
      </c>
      <c r="R140">
        <v>0</v>
      </c>
      <c r="S140">
        <v>0</v>
      </c>
      <c r="T140">
        <f t="shared" si="30"/>
        <v>14</v>
      </c>
      <c r="U140" s="8">
        <v>36</v>
      </c>
      <c r="V140" s="8">
        <v>7.4</v>
      </c>
      <c r="W140" s="8">
        <v>9</v>
      </c>
      <c r="X140" s="8">
        <v>4.4000000000000004</v>
      </c>
      <c r="Y140" s="12">
        <v>5.15</v>
      </c>
      <c r="Z140">
        <v>20</v>
      </c>
      <c r="AA140">
        <v>20</v>
      </c>
      <c r="AB140" s="4">
        <v>10.003299999999999</v>
      </c>
      <c r="AC140" s="4">
        <v>3.6107999999999998</v>
      </c>
      <c r="AD140" s="3">
        <f>100-(100*(AB140-AC140)/AB140)</f>
        <v>36.09608829086401</v>
      </c>
      <c r="AE140" s="4">
        <v>10.017799999999999</v>
      </c>
      <c r="AF140" s="4">
        <v>3.69</v>
      </c>
      <c r="AG140" s="3">
        <f>100-(100*(AE140-AF140)/AE140)</f>
        <v>36.834434706222922</v>
      </c>
      <c r="AH140" s="4">
        <v>10.0555</v>
      </c>
      <c r="AI140" s="4">
        <v>3.4148999999999998</v>
      </c>
      <c r="AJ140" s="3">
        <f>100-(100*(AH140-AI140)/AH140)</f>
        <v>33.960519118890161</v>
      </c>
      <c r="AK140" s="4">
        <v>10.055199999999999</v>
      </c>
      <c r="AL140" s="4">
        <v>3.4477000000000002</v>
      </c>
      <c r="AM140" s="3">
        <f>100-(100*(AK140-AL140)/AK140)</f>
        <v>34.287731720900638</v>
      </c>
      <c r="AN140" s="4">
        <v>10.0687</v>
      </c>
      <c r="AO140" s="4">
        <v>3.3380999999999998</v>
      </c>
      <c r="AP140" s="3">
        <f>100-(100*(AN140-AO140)/AN140)</f>
        <v>33.153237260023644</v>
      </c>
      <c r="AQ140" s="4">
        <v>10.000500000000001</v>
      </c>
      <c r="AR140" s="4">
        <v>3.3828999999999998</v>
      </c>
      <c r="AS140" s="3">
        <f>100-(100*(AQ140-AR140)/AQ140)</f>
        <v>33.827308634568269</v>
      </c>
    </row>
    <row r="141" spans="1:55" x14ac:dyDescent="0.25">
      <c r="E141">
        <v>20</v>
      </c>
      <c r="I141" s="12">
        <v>4.25</v>
      </c>
      <c r="J141">
        <v>1</v>
      </c>
      <c r="L141">
        <v>1</v>
      </c>
      <c r="T141">
        <f t="shared" si="30"/>
        <v>0</v>
      </c>
      <c r="U141" s="8"/>
      <c r="V141" s="8"/>
      <c r="W141" s="8"/>
      <c r="X141" s="8"/>
      <c r="Y141" s="12">
        <v>3.95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55" x14ac:dyDescent="0.25">
      <c r="A142" s="1">
        <v>42738</v>
      </c>
      <c r="B142" t="s">
        <v>40</v>
      </c>
      <c r="C142">
        <v>4</v>
      </c>
      <c r="D142">
        <v>3</v>
      </c>
      <c r="E142">
        <v>1</v>
      </c>
      <c r="F142">
        <v>107</v>
      </c>
      <c r="G142">
        <v>160</v>
      </c>
      <c r="H142">
        <v>14</v>
      </c>
      <c r="I142" s="12">
        <v>3.25</v>
      </c>
      <c r="J142">
        <v>0</v>
      </c>
      <c r="K142">
        <v>13</v>
      </c>
      <c r="L142">
        <v>4</v>
      </c>
      <c r="M142">
        <v>0</v>
      </c>
      <c r="N142">
        <v>6</v>
      </c>
      <c r="O142">
        <v>0</v>
      </c>
      <c r="P142">
        <v>0</v>
      </c>
      <c r="Q142">
        <v>0</v>
      </c>
      <c r="R142">
        <v>1</v>
      </c>
      <c r="S142">
        <v>5</v>
      </c>
      <c r="T142">
        <f t="shared" si="30"/>
        <v>6</v>
      </c>
      <c r="U142" s="8">
        <v>30</v>
      </c>
      <c r="V142" s="8">
        <v>6.1</v>
      </c>
      <c r="W142" s="8">
        <v>6</v>
      </c>
      <c r="X142" s="8">
        <v>4.7</v>
      </c>
      <c r="Y142" s="12">
        <v>3.1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>
        <v>3000.1</v>
      </c>
      <c r="AU142">
        <v>288.3</v>
      </c>
      <c r="AV142" s="4">
        <f t="shared" ref="AV142" si="31">AT142/(AT142-AU142)</f>
        <v>1.1063131499373111</v>
      </c>
      <c r="AW142">
        <v>3000.5</v>
      </c>
      <c r="AX142">
        <v>247.7</v>
      </c>
      <c r="AY142" s="4">
        <f t="shared" ref="AY142" si="32">AW142/(AW142-AX142)</f>
        <v>1.0899811101424004</v>
      </c>
      <c r="AZ142">
        <v>3000.1</v>
      </c>
      <c r="BA142">
        <v>280.39999999999998</v>
      </c>
      <c r="BB142" s="4">
        <f t="shared" ref="BB142" si="33">AZ142/(AZ142-BA142)</f>
        <v>1.1030996065742547</v>
      </c>
      <c r="BC142" s="4">
        <f t="shared" ref="BC142" si="34">(AV142+AY142+BB142)/3</f>
        <v>1.099797955551322</v>
      </c>
    </row>
    <row r="143" spans="1:55" x14ac:dyDescent="0.25">
      <c r="A143" s="1"/>
      <c r="E143">
        <v>2</v>
      </c>
      <c r="I143" s="12"/>
      <c r="T143">
        <f t="shared" si="30"/>
        <v>0</v>
      </c>
      <c r="U143" s="8"/>
      <c r="V143" s="8"/>
      <c r="W143" s="8"/>
      <c r="X143" s="8"/>
      <c r="Y143" s="12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55" x14ac:dyDescent="0.25">
      <c r="A144" s="1"/>
      <c r="E144">
        <v>3</v>
      </c>
      <c r="I144" s="12"/>
      <c r="T144">
        <f t="shared" si="30"/>
        <v>0</v>
      </c>
      <c r="U144" s="8"/>
      <c r="V144" s="8"/>
      <c r="W144" s="8"/>
      <c r="X144" s="8"/>
      <c r="Y144" s="12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56" x14ac:dyDescent="0.25">
      <c r="A145" s="1"/>
      <c r="E145">
        <v>4</v>
      </c>
      <c r="I145" s="12"/>
      <c r="T145">
        <f t="shared" si="30"/>
        <v>0</v>
      </c>
      <c r="U145" s="8"/>
      <c r="V145" s="8"/>
      <c r="W145" s="8"/>
      <c r="X145" s="8"/>
      <c r="Y145" s="12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56" x14ac:dyDescent="0.25">
      <c r="E146">
        <v>5</v>
      </c>
      <c r="F146">
        <v>70</v>
      </c>
      <c r="G146">
        <v>85</v>
      </c>
      <c r="H146">
        <v>15</v>
      </c>
      <c r="I146" s="12">
        <v>2.375</v>
      </c>
      <c r="J146">
        <v>0</v>
      </c>
      <c r="K146">
        <v>6</v>
      </c>
      <c r="L146">
        <v>2</v>
      </c>
      <c r="M146">
        <v>0</v>
      </c>
      <c r="N146">
        <v>5</v>
      </c>
      <c r="O146">
        <v>0</v>
      </c>
      <c r="P146">
        <v>0</v>
      </c>
      <c r="Q146">
        <v>0</v>
      </c>
      <c r="R146">
        <v>0</v>
      </c>
      <c r="S146">
        <v>5</v>
      </c>
      <c r="T146">
        <f t="shared" si="30"/>
        <v>5</v>
      </c>
      <c r="U146" s="8">
        <v>14</v>
      </c>
      <c r="V146" s="8">
        <v>4.5</v>
      </c>
      <c r="W146" s="8">
        <v>0</v>
      </c>
      <c r="X146" s="8">
        <v>0</v>
      </c>
      <c r="Y146" s="12">
        <v>2.2250000000000001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56" x14ac:dyDescent="0.25">
      <c r="E147">
        <v>6</v>
      </c>
      <c r="F147">
        <v>79</v>
      </c>
      <c r="G147">
        <v>50</v>
      </c>
      <c r="H147">
        <v>17</v>
      </c>
      <c r="I147" s="12">
        <v>3.05</v>
      </c>
      <c r="J147">
        <v>0</v>
      </c>
      <c r="K147">
        <v>9</v>
      </c>
      <c r="L147">
        <v>5</v>
      </c>
      <c r="M147">
        <v>0</v>
      </c>
      <c r="N147">
        <v>7</v>
      </c>
      <c r="O147">
        <v>0</v>
      </c>
      <c r="P147">
        <v>0</v>
      </c>
      <c r="Q147">
        <v>2</v>
      </c>
      <c r="R147">
        <v>3</v>
      </c>
      <c r="S147">
        <v>2</v>
      </c>
      <c r="T147">
        <f t="shared" si="30"/>
        <v>7</v>
      </c>
      <c r="U147" s="8">
        <v>28</v>
      </c>
      <c r="V147" s="8">
        <v>6.9</v>
      </c>
      <c r="W147" s="8">
        <v>12</v>
      </c>
      <c r="X147" s="8">
        <v>3.6</v>
      </c>
      <c r="Y147" s="12">
        <v>3</v>
      </c>
      <c r="Z147">
        <v>0</v>
      </c>
      <c r="AA147">
        <v>100</v>
      </c>
      <c r="AB147" s="4">
        <v>10.7</v>
      </c>
      <c r="AC147" s="4">
        <v>4.3</v>
      </c>
      <c r="AD147" s="3">
        <f>100-(100*(AB147-AC147)/AB147)</f>
        <v>40.186915887850461</v>
      </c>
      <c r="AE147" s="4">
        <v>10.4</v>
      </c>
      <c r="AF147" s="4">
        <v>4.3</v>
      </c>
      <c r="AG147" s="3">
        <f>100-(100*(AE147-AF147)/AE147)</f>
        <v>41.346153846153847</v>
      </c>
      <c r="AH147" s="4">
        <v>10.6</v>
      </c>
      <c r="AI147" s="4">
        <v>4.4000000000000004</v>
      </c>
      <c r="AJ147" s="3">
        <f>100-(100*(AH147-AI147)/AH147)</f>
        <v>41.509433962264161</v>
      </c>
      <c r="AK147" s="4">
        <v>10.199999999999999</v>
      </c>
      <c r="AL147" s="4">
        <v>4.8</v>
      </c>
      <c r="AM147" s="3">
        <f>100-(100*(AK147-AL147)/AK147)</f>
        <v>47.058823529411761</v>
      </c>
      <c r="AN147" s="4">
        <v>10.3</v>
      </c>
      <c r="AO147" s="4">
        <v>4.7</v>
      </c>
      <c r="AP147" s="3">
        <f>100-(100*(AN147-AO147)/AN147)</f>
        <v>45.631067961165051</v>
      </c>
      <c r="AQ147" s="4">
        <v>10.6</v>
      </c>
      <c r="AR147" s="4">
        <v>4.5</v>
      </c>
      <c r="AS147" s="3">
        <f>100-(100*(AQ147-AR147)/AQ147)</f>
        <v>42.452830188679243</v>
      </c>
    </row>
    <row r="148" spans="1:56" x14ac:dyDescent="0.25">
      <c r="E148">
        <v>7</v>
      </c>
      <c r="F148">
        <v>57</v>
      </c>
      <c r="G148">
        <v>44</v>
      </c>
      <c r="H148">
        <v>10</v>
      </c>
      <c r="I148" s="12">
        <v>2.9</v>
      </c>
      <c r="J148">
        <v>0</v>
      </c>
      <c r="K148">
        <v>7</v>
      </c>
      <c r="L148">
        <v>5</v>
      </c>
      <c r="M148">
        <v>0</v>
      </c>
      <c r="N148">
        <v>6</v>
      </c>
      <c r="O148">
        <v>1</v>
      </c>
      <c r="P148">
        <v>0</v>
      </c>
      <c r="Q148">
        <v>1</v>
      </c>
      <c r="R148">
        <v>1</v>
      </c>
      <c r="S148">
        <v>3</v>
      </c>
      <c r="T148">
        <f t="shared" si="30"/>
        <v>6</v>
      </c>
      <c r="U148" s="8">
        <v>37</v>
      </c>
      <c r="V148" s="8">
        <v>7.8</v>
      </c>
      <c r="W148" s="8">
        <v>20</v>
      </c>
      <c r="X148" s="8">
        <v>4.7</v>
      </c>
      <c r="Y148" s="12">
        <v>2.625</v>
      </c>
      <c r="Z148">
        <v>5</v>
      </c>
      <c r="AA148">
        <v>5</v>
      </c>
      <c r="AB148" s="4">
        <v>10</v>
      </c>
      <c r="AC148" s="4">
        <v>3.7</v>
      </c>
      <c r="AD148" s="3">
        <f>100-(100*(AB148-AC148)/AB148)</f>
        <v>37</v>
      </c>
      <c r="AE148" s="4">
        <v>10.4</v>
      </c>
      <c r="AF148" s="4">
        <v>3.3</v>
      </c>
      <c r="AG148" s="3">
        <f>100-(100*(AE148-AF148)/AE148)</f>
        <v>31.730769230769226</v>
      </c>
      <c r="AH148" s="4">
        <v>10.3</v>
      </c>
      <c r="AI148" s="4">
        <v>3.2</v>
      </c>
      <c r="AJ148" s="3">
        <f>100-(100*(AH148-AI148)/AH148)</f>
        <v>31.067961165048544</v>
      </c>
      <c r="AK148" s="4">
        <v>10.7</v>
      </c>
      <c r="AL148" s="4">
        <v>3.6</v>
      </c>
      <c r="AM148" s="3">
        <f>100-(100*(AK148-AL148)/AK148)</f>
        <v>33.644859813084111</v>
      </c>
      <c r="AN148" s="4">
        <v>10.3</v>
      </c>
      <c r="AO148" s="4">
        <v>3.2</v>
      </c>
      <c r="AP148" s="3">
        <f>100-(100*(AN148-AO148)/AN148)</f>
        <v>31.067961165048544</v>
      </c>
      <c r="AQ148" s="4">
        <v>10.1</v>
      </c>
      <c r="AR148" s="4">
        <v>3.1</v>
      </c>
      <c r="AS148" s="3">
        <f>100-(100*(AQ148-AR148)/AQ148)</f>
        <v>30.693069306930695</v>
      </c>
    </row>
    <row r="149" spans="1:56" x14ac:dyDescent="0.25">
      <c r="E149">
        <v>8</v>
      </c>
      <c r="I149" s="12"/>
      <c r="T149">
        <f t="shared" si="30"/>
        <v>0</v>
      </c>
      <c r="U149" s="8"/>
      <c r="V149" s="8"/>
      <c r="W149" s="8"/>
      <c r="X149" s="8"/>
      <c r="Y149" s="12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56" x14ac:dyDescent="0.25">
      <c r="E150">
        <v>9</v>
      </c>
      <c r="I150" s="12"/>
      <c r="T150">
        <f t="shared" si="30"/>
        <v>0</v>
      </c>
      <c r="U150" s="8"/>
      <c r="V150" s="8"/>
      <c r="W150" s="8"/>
      <c r="X150" s="8"/>
      <c r="Y150" s="12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56" x14ac:dyDescent="0.25">
      <c r="E151">
        <v>10</v>
      </c>
      <c r="F151">
        <v>105</v>
      </c>
      <c r="G151">
        <v>87</v>
      </c>
      <c r="H151">
        <v>18</v>
      </c>
      <c r="I151" s="12">
        <v>0</v>
      </c>
      <c r="T151">
        <f t="shared" si="30"/>
        <v>0</v>
      </c>
      <c r="U151" s="8"/>
      <c r="V151" s="8"/>
      <c r="W151" s="8"/>
      <c r="X151" s="8"/>
      <c r="Y151" s="12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BD151" t="s">
        <v>19</v>
      </c>
    </row>
    <row r="152" spans="1:56" x14ac:dyDescent="0.25">
      <c r="E152">
        <v>11</v>
      </c>
      <c r="F152">
        <v>90</v>
      </c>
      <c r="G152">
        <v>130</v>
      </c>
      <c r="H152">
        <v>17</v>
      </c>
      <c r="I152" s="12">
        <v>5.9</v>
      </c>
      <c r="J152">
        <v>0</v>
      </c>
      <c r="K152" s="10">
        <v>8</v>
      </c>
      <c r="L152">
        <v>1</v>
      </c>
      <c r="M152">
        <v>0</v>
      </c>
      <c r="N152">
        <v>8</v>
      </c>
      <c r="O152">
        <v>1</v>
      </c>
      <c r="P152">
        <v>3</v>
      </c>
      <c r="Q152">
        <v>2</v>
      </c>
      <c r="R152">
        <v>2</v>
      </c>
      <c r="S152">
        <v>0</v>
      </c>
      <c r="T152">
        <f t="shared" si="30"/>
        <v>8</v>
      </c>
      <c r="U152" s="8">
        <v>41</v>
      </c>
      <c r="V152" s="8">
        <v>5.0999999999999996</v>
      </c>
      <c r="W152" s="8">
        <v>16</v>
      </c>
      <c r="X152" s="8">
        <v>4.5</v>
      </c>
      <c r="Y152" s="12">
        <v>5.8250000000000002</v>
      </c>
      <c r="Z152">
        <v>5</v>
      </c>
      <c r="AA152">
        <v>5</v>
      </c>
      <c r="AB152" s="4">
        <v>10.6</v>
      </c>
      <c r="AC152" s="4">
        <v>4.8</v>
      </c>
      <c r="AD152" s="3">
        <f>100-(100*(AB152-AC152)/AB152)</f>
        <v>45.283018867924525</v>
      </c>
      <c r="AE152" s="4">
        <v>10.5</v>
      </c>
      <c r="AF152" s="4">
        <v>4.8</v>
      </c>
      <c r="AG152" s="3">
        <f>100-(100*(AE152-AF152)/AE152)</f>
        <v>45.714285714285715</v>
      </c>
      <c r="AH152" s="4">
        <v>10.5</v>
      </c>
      <c r="AI152" s="4">
        <v>4.5999999999999996</v>
      </c>
      <c r="AJ152" s="3">
        <f>100-(100*(AH152-AI152)/AH152)</f>
        <v>43.80952380952381</v>
      </c>
      <c r="AK152" s="4">
        <v>10.3</v>
      </c>
      <c r="AL152" s="4">
        <v>4.3</v>
      </c>
      <c r="AM152" s="3">
        <f>100-(100*(AK152-AL152)/AK152)</f>
        <v>41.747572815533971</v>
      </c>
      <c r="AN152" s="4">
        <v>10.1</v>
      </c>
      <c r="AO152" s="4">
        <v>4.2</v>
      </c>
      <c r="AP152" s="3">
        <f>100-(100*(AN152-AO152)/AN152)</f>
        <v>41.584158415841586</v>
      </c>
      <c r="AQ152" s="4">
        <v>10.5</v>
      </c>
      <c r="AR152" s="4">
        <v>4.5</v>
      </c>
      <c r="AS152" s="3">
        <f>100-(100*(AQ152-AR152)/AQ152)</f>
        <v>42.857142857142854</v>
      </c>
    </row>
    <row r="153" spans="1:56" x14ac:dyDescent="0.25">
      <c r="E153">
        <v>12</v>
      </c>
      <c r="F153">
        <v>79</v>
      </c>
      <c r="G153">
        <v>97</v>
      </c>
      <c r="H153">
        <v>11</v>
      </c>
      <c r="I153" s="12">
        <v>4.9749999999999996</v>
      </c>
      <c r="J153">
        <v>1</v>
      </c>
      <c r="K153">
        <v>7</v>
      </c>
      <c r="L153">
        <v>2</v>
      </c>
      <c r="M153">
        <v>0</v>
      </c>
      <c r="N153">
        <v>5</v>
      </c>
      <c r="O153">
        <v>5</v>
      </c>
      <c r="P153">
        <v>0</v>
      </c>
      <c r="Q153">
        <v>0</v>
      </c>
      <c r="R153">
        <v>0</v>
      </c>
      <c r="S153">
        <v>0</v>
      </c>
      <c r="T153">
        <f t="shared" si="30"/>
        <v>5</v>
      </c>
      <c r="U153" s="8">
        <v>35</v>
      </c>
      <c r="V153" s="8">
        <v>6.7</v>
      </c>
      <c r="W153" s="8">
        <v>29</v>
      </c>
      <c r="X153" s="8">
        <v>6.6</v>
      </c>
      <c r="Y153" s="12">
        <f>4+8.75</f>
        <v>12.75</v>
      </c>
      <c r="Z153">
        <v>5</v>
      </c>
      <c r="AA153">
        <v>5</v>
      </c>
      <c r="AB153" s="4">
        <v>10.7</v>
      </c>
      <c r="AC153" s="4">
        <v>4.3</v>
      </c>
      <c r="AD153" s="3">
        <f>100-(100*(AB153-AC153)/AB153)</f>
        <v>40.186915887850461</v>
      </c>
      <c r="AE153" s="4">
        <v>10.6</v>
      </c>
      <c r="AF153" s="4">
        <v>4.5</v>
      </c>
      <c r="AG153" s="3">
        <f>100-(100*(AE153-AF153)/AE153)</f>
        <v>42.452830188679243</v>
      </c>
      <c r="AH153" s="4">
        <v>10.6</v>
      </c>
      <c r="AI153" s="4">
        <v>3.5</v>
      </c>
      <c r="AJ153" s="3">
        <f>100-(100*(AH153-AI153)/AH153)</f>
        <v>33.018867924528294</v>
      </c>
      <c r="AK153" s="4">
        <v>10.3</v>
      </c>
      <c r="AL153" s="4">
        <v>4.3</v>
      </c>
      <c r="AM153" s="3">
        <f>100-(100*(AK153-AL153)/AK153)</f>
        <v>41.747572815533971</v>
      </c>
      <c r="AN153" s="4">
        <v>10.6</v>
      </c>
      <c r="AO153" s="4">
        <v>3.4</v>
      </c>
      <c r="AP153" s="3">
        <f>100-(100*(AN153-AO153)/AN153)</f>
        <v>32.075471698113219</v>
      </c>
      <c r="AQ153" s="4">
        <v>10.1</v>
      </c>
      <c r="AR153" s="4">
        <v>3.1</v>
      </c>
      <c r="AS153" s="3">
        <f>100-(100*(AQ153-AR153)/AQ153)</f>
        <v>30.693069306930695</v>
      </c>
    </row>
    <row r="154" spans="1:56" x14ac:dyDescent="0.25">
      <c r="E154">
        <v>13</v>
      </c>
      <c r="I154" s="12"/>
      <c r="L154" s="10"/>
      <c r="T154">
        <f t="shared" si="30"/>
        <v>0</v>
      </c>
      <c r="U154" s="8"/>
      <c r="V154" s="8"/>
      <c r="W154" s="8"/>
      <c r="X154" s="8"/>
      <c r="Y154" s="12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56" x14ac:dyDescent="0.25">
      <c r="E155">
        <v>14</v>
      </c>
      <c r="I155" s="12"/>
      <c r="L155" s="10"/>
      <c r="T155">
        <f t="shared" si="30"/>
        <v>0</v>
      </c>
      <c r="U155" s="8"/>
      <c r="V155" s="8"/>
      <c r="W155" s="8"/>
      <c r="X155" s="8"/>
      <c r="Y155" s="12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56" x14ac:dyDescent="0.25">
      <c r="E156">
        <v>15</v>
      </c>
      <c r="I156" s="12"/>
      <c r="L156" s="10"/>
      <c r="T156">
        <f t="shared" si="30"/>
        <v>0</v>
      </c>
      <c r="U156" s="8"/>
      <c r="V156" s="8"/>
      <c r="W156" s="8"/>
      <c r="X156" s="8"/>
      <c r="Y156" s="12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56" x14ac:dyDescent="0.25">
      <c r="E157">
        <v>16</v>
      </c>
      <c r="F157">
        <v>70</v>
      </c>
      <c r="G157">
        <v>89</v>
      </c>
      <c r="H157">
        <v>16</v>
      </c>
      <c r="I157" s="12">
        <v>3.4249999999999998</v>
      </c>
      <c r="J157">
        <v>0</v>
      </c>
      <c r="K157">
        <v>7</v>
      </c>
      <c r="L157" s="10">
        <v>2</v>
      </c>
      <c r="M157">
        <v>0</v>
      </c>
      <c r="N157">
        <v>7</v>
      </c>
      <c r="O157">
        <v>2</v>
      </c>
      <c r="P157">
        <v>0</v>
      </c>
      <c r="Q157">
        <v>1</v>
      </c>
      <c r="R157">
        <v>0</v>
      </c>
      <c r="S157">
        <v>4</v>
      </c>
      <c r="T157">
        <f t="shared" si="30"/>
        <v>7</v>
      </c>
      <c r="U157" s="8">
        <v>25</v>
      </c>
      <c r="V157" s="8">
        <v>6.2</v>
      </c>
      <c r="W157" s="8">
        <v>22</v>
      </c>
      <c r="X157" s="8">
        <v>4.5999999999999996</v>
      </c>
      <c r="Y157" s="12">
        <v>3.4</v>
      </c>
      <c r="Z157">
        <v>5</v>
      </c>
      <c r="AA157">
        <v>5</v>
      </c>
      <c r="AB157" s="4">
        <v>10.5</v>
      </c>
      <c r="AC157" s="4">
        <v>4.4000000000000004</v>
      </c>
      <c r="AD157" s="3">
        <f>100-(100*(AB157-AC157)/AB157)</f>
        <v>41.904761904761905</v>
      </c>
      <c r="AE157" s="4">
        <v>10.5</v>
      </c>
      <c r="AF157" s="4">
        <v>4.4000000000000004</v>
      </c>
      <c r="AG157" s="3">
        <f>100-(100*(AE157-AF157)/AE157)</f>
        <v>41.904761904761905</v>
      </c>
      <c r="AH157" s="4">
        <v>10.5</v>
      </c>
      <c r="AI157" s="4">
        <v>4.5999999999999996</v>
      </c>
      <c r="AJ157" s="3">
        <f>100-(100*(AH157-AI157)/AH157)</f>
        <v>43.80952380952381</v>
      </c>
      <c r="AK157" s="4">
        <v>10.9</v>
      </c>
      <c r="AL157" s="4">
        <v>4.9000000000000004</v>
      </c>
      <c r="AM157" s="3">
        <f>100-(100*(AK157-AL157)/AK157)</f>
        <v>44.954128440366972</v>
      </c>
      <c r="AN157" s="4">
        <v>10.7</v>
      </c>
      <c r="AO157" s="4">
        <v>4.7</v>
      </c>
      <c r="AP157" s="3">
        <f>100-(100*(AN157-AO157)/AN157)</f>
        <v>43.925233644859823</v>
      </c>
      <c r="AQ157" s="4">
        <v>10.199999999999999</v>
      </c>
      <c r="AR157" s="4">
        <v>4.2</v>
      </c>
      <c r="AS157" s="3">
        <f>100-(100*(AQ157-AR157)/AQ157)</f>
        <v>41.176470588235304</v>
      </c>
    </row>
    <row r="158" spans="1:56" x14ac:dyDescent="0.25">
      <c r="E158">
        <v>17</v>
      </c>
      <c r="F158">
        <v>110</v>
      </c>
      <c r="G158">
        <v>95</v>
      </c>
      <c r="H158">
        <v>13</v>
      </c>
      <c r="I158" s="12">
        <v>4.2750000000000004</v>
      </c>
      <c r="J158">
        <v>0</v>
      </c>
      <c r="K158">
        <v>4</v>
      </c>
      <c r="L158" s="10">
        <v>1</v>
      </c>
      <c r="M158">
        <v>0</v>
      </c>
      <c r="N158">
        <v>4</v>
      </c>
      <c r="O158">
        <v>0</v>
      </c>
      <c r="P158">
        <v>1</v>
      </c>
      <c r="Q158">
        <v>0</v>
      </c>
      <c r="R158">
        <v>1</v>
      </c>
      <c r="S158">
        <v>2</v>
      </c>
      <c r="T158">
        <f t="shared" si="30"/>
        <v>4</v>
      </c>
      <c r="U158" s="8">
        <v>42</v>
      </c>
      <c r="V158" s="8">
        <v>8.3000000000000007</v>
      </c>
      <c r="W158" s="8">
        <v>0</v>
      </c>
      <c r="X158" s="8">
        <v>0</v>
      </c>
      <c r="Y158" s="12">
        <v>4.2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56" x14ac:dyDescent="0.25">
      <c r="E159">
        <v>18</v>
      </c>
      <c r="I159" s="12"/>
      <c r="T159">
        <f t="shared" si="30"/>
        <v>0</v>
      </c>
      <c r="U159" s="8"/>
      <c r="V159" s="8"/>
      <c r="W159" s="8"/>
      <c r="X159" s="8"/>
      <c r="Y159" s="12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56" x14ac:dyDescent="0.25">
      <c r="E160">
        <v>19</v>
      </c>
      <c r="F160">
        <v>55</v>
      </c>
      <c r="G160">
        <v>47</v>
      </c>
      <c r="H160">
        <v>17</v>
      </c>
      <c r="I160" s="12">
        <v>1.55</v>
      </c>
      <c r="J160">
        <v>0</v>
      </c>
      <c r="K160">
        <v>4</v>
      </c>
      <c r="L160">
        <v>3</v>
      </c>
      <c r="M160">
        <v>0</v>
      </c>
      <c r="N160">
        <v>5</v>
      </c>
      <c r="O160">
        <v>3</v>
      </c>
      <c r="P160">
        <v>0</v>
      </c>
      <c r="Q160">
        <v>1</v>
      </c>
      <c r="R160">
        <v>0</v>
      </c>
      <c r="S160">
        <v>1</v>
      </c>
      <c r="T160">
        <f t="shared" si="30"/>
        <v>5</v>
      </c>
      <c r="U160" s="8">
        <v>18</v>
      </c>
      <c r="V160" s="8">
        <v>7</v>
      </c>
      <c r="W160" s="8">
        <v>10</v>
      </c>
      <c r="X160" s="8">
        <v>6.7</v>
      </c>
      <c r="Y160" s="12">
        <v>1.45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6" x14ac:dyDescent="0.25">
      <c r="E161">
        <v>20</v>
      </c>
      <c r="I161" s="12"/>
      <c r="T161">
        <f t="shared" si="30"/>
        <v>0</v>
      </c>
      <c r="U161" s="8"/>
      <c r="V161" s="8"/>
      <c r="W161" s="8"/>
      <c r="X161" s="8"/>
      <c r="Y161" s="12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56" x14ac:dyDescent="0.25">
      <c r="A162" s="1" t="s">
        <v>26</v>
      </c>
      <c r="B162" t="s">
        <v>56</v>
      </c>
      <c r="C162">
        <v>5</v>
      </c>
      <c r="D162">
        <v>3</v>
      </c>
      <c r="E162">
        <v>1</v>
      </c>
      <c r="F162">
        <v>40</v>
      </c>
      <c r="G162">
        <v>77</v>
      </c>
      <c r="H162">
        <v>12</v>
      </c>
      <c r="I162" s="12">
        <v>0.7</v>
      </c>
      <c r="J162">
        <v>0</v>
      </c>
      <c r="K162">
        <v>5</v>
      </c>
      <c r="L162">
        <v>6</v>
      </c>
      <c r="M162">
        <v>0</v>
      </c>
      <c r="N162">
        <v>4</v>
      </c>
      <c r="O162">
        <v>4</v>
      </c>
      <c r="P162">
        <v>0</v>
      </c>
      <c r="Q162">
        <v>0</v>
      </c>
      <c r="R162">
        <v>0</v>
      </c>
      <c r="S162">
        <v>0</v>
      </c>
      <c r="T162">
        <f t="shared" si="30"/>
        <v>4</v>
      </c>
      <c r="U162" s="8">
        <v>22</v>
      </c>
      <c r="V162" s="8">
        <v>4.8</v>
      </c>
      <c r="W162" s="8">
        <v>12</v>
      </c>
      <c r="X162" s="8">
        <v>2.6</v>
      </c>
      <c r="Y162" s="12">
        <v>0.6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8">
        <v>3000</v>
      </c>
      <c r="AU162" s="8">
        <v>226.6</v>
      </c>
      <c r="AV162" s="4">
        <f t="shared" ref="AV162" si="35">AT162/(AT162-AU162)</f>
        <v>1.0817047667123385</v>
      </c>
      <c r="AW162" s="8">
        <v>3000</v>
      </c>
      <c r="AX162" s="8">
        <v>264.2</v>
      </c>
      <c r="AY162" s="4">
        <f t="shared" ref="AY162" si="36">AW162/(AW162-AX162)</f>
        <v>1.0965713867972804</v>
      </c>
      <c r="AZ162" s="8">
        <v>3000</v>
      </c>
      <c r="BA162" s="8">
        <v>267.2</v>
      </c>
      <c r="BB162" s="4">
        <f t="shared" ref="BB162" si="37">AZ162/(AZ162-BA162)</f>
        <v>1.0977751756440279</v>
      </c>
      <c r="BC162" s="4">
        <f t="shared" ref="BC162" si="38">(AV162+AY162+BB162)/3</f>
        <v>1.0920171097178821</v>
      </c>
    </row>
    <row r="163" spans="1:56" x14ac:dyDescent="0.25">
      <c r="E163">
        <v>2</v>
      </c>
      <c r="I163" s="12">
        <v>2.1</v>
      </c>
      <c r="J163">
        <v>0</v>
      </c>
      <c r="L163">
        <v>4</v>
      </c>
      <c r="T163">
        <f t="shared" si="30"/>
        <v>0</v>
      </c>
      <c r="U163" s="8"/>
      <c r="V163" s="8"/>
      <c r="W163" s="8"/>
      <c r="X163" s="8"/>
      <c r="Y163" s="12">
        <v>1.9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56" x14ac:dyDescent="0.25">
      <c r="E164">
        <v>3</v>
      </c>
      <c r="I164" s="12">
        <v>0.45</v>
      </c>
      <c r="J164">
        <v>0</v>
      </c>
      <c r="L164">
        <v>6</v>
      </c>
      <c r="T164">
        <f t="shared" si="30"/>
        <v>0</v>
      </c>
      <c r="U164" s="8"/>
      <c r="V164" s="8"/>
      <c r="W164" s="8"/>
      <c r="X164" s="8"/>
      <c r="Y164" s="12">
        <v>0.3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6" x14ac:dyDescent="0.25">
      <c r="E165">
        <v>4</v>
      </c>
      <c r="F165">
        <v>45</v>
      </c>
      <c r="G165">
        <v>48</v>
      </c>
      <c r="H165">
        <v>8</v>
      </c>
      <c r="I165" s="12">
        <v>0.75</v>
      </c>
      <c r="J165">
        <v>0</v>
      </c>
      <c r="K165">
        <v>7</v>
      </c>
      <c r="L165">
        <v>5</v>
      </c>
      <c r="M165">
        <v>0</v>
      </c>
      <c r="N165">
        <v>4</v>
      </c>
      <c r="O165">
        <v>2</v>
      </c>
      <c r="P165">
        <v>0</v>
      </c>
      <c r="Q165">
        <v>0</v>
      </c>
      <c r="R165">
        <v>0</v>
      </c>
      <c r="S165">
        <v>3</v>
      </c>
      <c r="T165">
        <f t="shared" si="30"/>
        <v>5</v>
      </c>
      <c r="U165" s="8">
        <v>19</v>
      </c>
      <c r="V165" s="8">
        <v>4.9000000000000004</v>
      </c>
      <c r="W165" s="8">
        <v>8</v>
      </c>
      <c r="X165" s="8">
        <v>2.8</v>
      </c>
      <c r="Y165" s="12">
        <v>0.6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6" x14ac:dyDescent="0.25">
      <c r="E166">
        <v>5</v>
      </c>
      <c r="I166" s="12"/>
      <c r="L166">
        <v>7</v>
      </c>
      <c r="T166">
        <f t="shared" si="30"/>
        <v>0</v>
      </c>
      <c r="U166" s="8"/>
      <c r="V166" s="8"/>
      <c r="W166" s="8"/>
      <c r="X166" s="8"/>
      <c r="Y166" s="12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BD166" t="s">
        <v>19</v>
      </c>
    </row>
    <row r="167" spans="1:56" x14ac:dyDescent="0.25">
      <c r="E167">
        <v>6</v>
      </c>
      <c r="I167" s="12">
        <v>6.5</v>
      </c>
      <c r="J167">
        <v>0</v>
      </c>
      <c r="L167">
        <v>0</v>
      </c>
      <c r="T167">
        <f t="shared" si="30"/>
        <v>0</v>
      </c>
      <c r="U167" s="8"/>
      <c r="V167" s="8"/>
      <c r="W167" s="8"/>
      <c r="X167" s="8"/>
      <c r="Y167" s="12">
        <v>6.05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56" x14ac:dyDescent="0.25">
      <c r="E168">
        <v>7</v>
      </c>
      <c r="F168">
        <v>65</v>
      </c>
      <c r="G168">
        <v>48</v>
      </c>
      <c r="H168">
        <v>12</v>
      </c>
      <c r="I168" s="12">
        <v>2.2000000000000002</v>
      </c>
      <c r="J168">
        <v>0</v>
      </c>
      <c r="K168">
        <v>7</v>
      </c>
      <c r="L168">
        <v>4</v>
      </c>
      <c r="M168">
        <v>0</v>
      </c>
      <c r="N168">
        <v>7</v>
      </c>
      <c r="O168">
        <v>6</v>
      </c>
      <c r="P168">
        <v>0</v>
      </c>
      <c r="Q168">
        <v>1</v>
      </c>
      <c r="R168">
        <v>0</v>
      </c>
      <c r="S168">
        <v>0</v>
      </c>
      <c r="T168">
        <f t="shared" si="30"/>
        <v>7</v>
      </c>
      <c r="U168" s="8">
        <v>28</v>
      </c>
      <c r="V168" s="8">
        <v>7.6</v>
      </c>
      <c r="W168" s="8">
        <v>10</v>
      </c>
      <c r="X168" s="8">
        <v>3.9</v>
      </c>
      <c r="Y168" s="12">
        <v>2.1</v>
      </c>
      <c r="Z168">
        <v>20</v>
      </c>
      <c r="AA168">
        <v>10</v>
      </c>
      <c r="AB168" s="5">
        <v>10.0741</v>
      </c>
      <c r="AC168" s="5">
        <v>3.3599000000000001</v>
      </c>
      <c r="AD168" s="3">
        <f>100-(100*(AB168-AC168)/AB168)</f>
        <v>33.351862697412173</v>
      </c>
      <c r="AE168" s="5">
        <v>10.0587</v>
      </c>
      <c r="AF168" s="5">
        <v>3.7057000000000002</v>
      </c>
      <c r="AG168" s="3">
        <f>100-(100*(AE168-AF168)/AE168)</f>
        <v>36.840744827860462</v>
      </c>
      <c r="AH168" s="5">
        <v>10.018800000000001</v>
      </c>
      <c r="AI168" s="5">
        <v>3.496</v>
      </c>
      <c r="AJ168" s="3">
        <f>100-(100*(AH168-AI168)/AH168)</f>
        <v>34.894398530762174</v>
      </c>
      <c r="AK168" s="5">
        <v>10.0504</v>
      </c>
      <c r="AL168" s="5">
        <v>2.8683999999999998</v>
      </c>
      <c r="AM168" s="3">
        <f>100-(100*(AK168-AL168)/AK168)</f>
        <v>28.540157605667432</v>
      </c>
      <c r="AN168" s="5">
        <v>10.0177</v>
      </c>
      <c r="AO168" s="5">
        <v>2.6175000000000002</v>
      </c>
      <c r="AP168" s="3">
        <f>100-(100*(AN168-AO168)/AN168)</f>
        <v>26.128752108767486</v>
      </c>
      <c r="AQ168" s="5">
        <v>10.065300000000001</v>
      </c>
      <c r="AR168" s="5">
        <v>2.9498000000000002</v>
      </c>
      <c r="AS168" s="3">
        <f>100-(100*(AQ168-AR168)/AQ168)</f>
        <v>29.306627720981979</v>
      </c>
    </row>
    <row r="169" spans="1:56" x14ac:dyDescent="0.25">
      <c r="E169">
        <v>8</v>
      </c>
      <c r="I169" s="12">
        <v>3.35</v>
      </c>
      <c r="J169">
        <v>0</v>
      </c>
      <c r="L169">
        <v>1</v>
      </c>
      <c r="T169">
        <f t="shared" si="30"/>
        <v>0</v>
      </c>
      <c r="U169" s="8"/>
      <c r="V169" s="8"/>
      <c r="W169" s="8"/>
      <c r="X169" s="8"/>
      <c r="Y169" s="12">
        <v>3.2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56" x14ac:dyDescent="0.25">
      <c r="E170">
        <v>9</v>
      </c>
      <c r="F170">
        <v>60</v>
      </c>
      <c r="G170">
        <v>90</v>
      </c>
      <c r="H170">
        <v>19</v>
      </c>
      <c r="I170" s="12">
        <v>4.4000000000000004</v>
      </c>
      <c r="J170">
        <v>1</v>
      </c>
      <c r="K170">
        <v>12</v>
      </c>
      <c r="L170">
        <v>0</v>
      </c>
      <c r="M170">
        <v>0</v>
      </c>
      <c r="N170">
        <v>10</v>
      </c>
      <c r="O170">
        <v>7</v>
      </c>
      <c r="P170">
        <v>3</v>
      </c>
      <c r="Q170">
        <v>0</v>
      </c>
      <c r="R170">
        <v>0</v>
      </c>
      <c r="S170">
        <v>0</v>
      </c>
      <c r="T170" s="10">
        <f t="shared" si="30"/>
        <v>10</v>
      </c>
      <c r="U170" s="8">
        <v>36</v>
      </c>
      <c r="V170" s="8">
        <v>5.2</v>
      </c>
      <c r="W170" s="8">
        <v>19</v>
      </c>
      <c r="X170" s="8">
        <v>5</v>
      </c>
      <c r="Y170" s="12">
        <v>4.2</v>
      </c>
      <c r="Z170">
        <v>10</v>
      </c>
      <c r="AA170">
        <v>30</v>
      </c>
      <c r="AB170" s="5">
        <v>10.073700000000001</v>
      </c>
      <c r="AC170" s="5">
        <v>3.0150999999999999</v>
      </c>
      <c r="AD170" s="3">
        <f>100-(100*(AB170-AC170)/AB170)</f>
        <v>29.930412857242132</v>
      </c>
      <c r="AE170" s="5">
        <v>10.054</v>
      </c>
      <c r="AF170" s="5">
        <v>3.1673</v>
      </c>
      <c r="AG170" s="3">
        <f>100-(100*(AE170-AF170)/AE170)</f>
        <v>31.502884424109808</v>
      </c>
      <c r="AH170" s="5">
        <v>10.044600000000001</v>
      </c>
      <c r="AI170" s="5">
        <v>2.7543000000000002</v>
      </c>
      <c r="AJ170" s="3">
        <f>100-(100*(AH170-AI170)/AH170)</f>
        <v>27.420703661668966</v>
      </c>
      <c r="AK170" s="5">
        <v>10.0703</v>
      </c>
      <c r="AL170" s="5">
        <v>4.1189</v>
      </c>
      <c r="AM170" s="3">
        <f>100-(100*(AK170-AL170)/AK170)</f>
        <v>40.901462717098795</v>
      </c>
      <c r="AN170" s="5">
        <v>10.0602</v>
      </c>
      <c r="AO170" s="5">
        <v>3.8525999999999998</v>
      </c>
      <c r="AP170" s="3">
        <f>100-(100*(AN170-AO170)/AN170)</f>
        <v>38.295461322836523</v>
      </c>
      <c r="AQ170" s="5">
        <v>10.0032</v>
      </c>
      <c r="AR170" s="5">
        <v>3.7595000000000001</v>
      </c>
      <c r="AS170" s="3">
        <f>100-(100*(AQ170-AR170)/AQ170)</f>
        <v>37.582973448496482</v>
      </c>
    </row>
    <row r="171" spans="1:56" x14ac:dyDescent="0.25">
      <c r="E171">
        <v>10</v>
      </c>
      <c r="F171">
        <v>49</v>
      </c>
      <c r="G171">
        <v>60</v>
      </c>
      <c r="H171">
        <v>14</v>
      </c>
      <c r="I171" s="12">
        <v>1.75</v>
      </c>
      <c r="J171">
        <v>0</v>
      </c>
      <c r="K171">
        <v>8</v>
      </c>
      <c r="L171">
        <v>2</v>
      </c>
      <c r="M171">
        <v>0</v>
      </c>
      <c r="N171">
        <v>5</v>
      </c>
      <c r="O171">
        <v>5</v>
      </c>
      <c r="P171">
        <v>0</v>
      </c>
      <c r="Q171">
        <v>0</v>
      </c>
      <c r="R171">
        <v>0</v>
      </c>
      <c r="S171">
        <v>0</v>
      </c>
      <c r="T171" s="10">
        <f t="shared" si="30"/>
        <v>5</v>
      </c>
      <c r="U171" s="8">
        <v>24</v>
      </c>
      <c r="V171" s="8">
        <v>6.6</v>
      </c>
      <c r="W171" s="8">
        <v>11</v>
      </c>
      <c r="X171" s="8">
        <v>4.2</v>
      </c>
      <c r="Y171" s="12">
        <v>1.55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56" x14ac:dyDescent="0.25">
      <c r="E172">
        <v>11</v>
      </c>
      <c r="I172" s="12"/>
      <c r="L172">
        <v>11</v>
      </c>
      <c r="T172" s="10">
        <f t="shared" si="30"/>
        <v>0</v>
      </c>
      <c r="U172" s="8"/>
      <c r="V172" s="8"/>
      <c r="W172" s="8"/>
      <c r="X172" s="8"/>
      <c r="Y172" s="12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BD172" t="s">
        <v>19</v>
      </c>
    </row>
    <row r="173" spans="1:56" x14ac:dyDescent="0.25">
      <c r="E173">
        <v>12</v>
      </c>
      <c r="I173" s="12"/>
      <c r="L173">
        <v>9</v>
      </c>
      <c r="T173" s="10">
        <f t="shared" si="30"/>
        <v>0</v>
      </c>
      <c r="U173" s="8"/>
      <c r="V173" s="8"/>
      <c r="W173" s="8"/>
      <c r="X173" s="8"/>
      <c r="Y173" s="12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BD173" t="s">
        <v>19</v>
      </c>
    </row>
    <row r="174" spans="1:56" x14ac:dyDescent="0.25">
      <c r="E174">
        <v>13</v>
      </c>
      <c r="I174" s="12"/>
      <c r="L174">
        <v>6</v>
      </c>
      <c r="T174" s="10">
        <f t="shared" si="30"/>
        <v>0</v>
      </c>
      <c r="U174" s="8"/>
      <c r="V174" s="8"/>
      <c r="W174" s="8"/>
      <c r="X174" s="8"/>
      <c r="Y174" s="12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BD174" t="s">
        <v>19</v>
      </c>
    </row>
    <row r="175" spans="1:56" x14ac:dyDescent="0.25">
      <c r="E175">
        <v>14</v>
      </c>
      <c r="F175">
        <v>49</v>
      </c>
      <c r="G175">
        <v>88</v>
      </c>
      <c r="H175">
        <v>10</v>
      </c>
      <c r="I175" s="12">
        <v>3.65</v>
      </c>
      <c r="J175">
        <v>1</v>
      </c>
      <c r="K175">
        <v>6</v>
      </c>
      <c r="L175">
        <v>5</v>
      </c>
      <c r="M175">
        <v>0</v>
      </c>
      <c r="N175">
        <v>6</v>
      </c>
      <c r="O175">
        <v>5</v>
      </c>
      <c r="P175">
        <v>1</v>
      </c>
      <c r="Q175">
        <v>0</v>
      </c>
      <c r="R175">
        <v>0</v>
      </c>
      <c r="S175">
        <v>0</v>
      </c>
      <c r="T175" s="10">
        <f t="shared" si="30"/>
        <v>6</v>
      </c>
      <c r="U175" s="8">
        <v>37</v>
      </c>
      <c r="V175" s="8">
        <v>7.7</v>
      </c>
      <c r="W175" s="8">
        <v>20</v>
      </c>
      <c r="X175" s="8">
        <v>5.9</v>
      </c>
      <c r="Y175" s="12">
        <v>3.5</v>
      </c>
      <c r="Z175">
        <v>30</v>
      </c>
      <c r="AA175">
        <v>30</v>
      </c>
      <c r="AB175" s="5">
        <v>10.055400000000001</v>
      </c>
      <c r="AC175" s="5">
        <v>3.5659000000000001</v>
      </c>
      <c r="AD175" s="3">
        <f>100-(100*(AB175-AC175)/AB175)</f>
        <v>35.46253754201723</v>
      </c>
      <c r="AE175" s="5">
        <v>10.0129</v>
      </c>
      <c r="AF175" s="5">
        <v>3.2324000000000002</v>
      </c>
      <c r="AG175" s="3">
        <f>100-(100*(AE175-AF175)/AE175)</f>
        <v>32.282355761068231</v>
      </c>
      <c r="AH175" s="5">
        <v>10.0184</v>
      </c>
      <c r="AI175" s="5">
        <v>3.3601000000000001</v>
      </c>
      <c r="AJ175" s="3">
        <f>100-(100*(AH175-AI175)/AH175)</f>
        <v>33.539287710612484</v>
      </c>
      <c r="AK175" s="5">
        <v>10.016999999999999</v>
      </c>
      <c r="AL175" s="5">
        <v>2.0011000000000001</v>
      </c>
      <c r="AM175" s="3">
        <f>100-(100*(AK175-AL175)/AK175)</f>
        <v>19.977039033642825</v>
      </c>
      <c r="AN175" s="5">
        <v>10.008800000000001</v>
      </c>
      <c r="AO175" s="5">
        <v>2.3816999999999999</v>
      </c>
      <c r="AP175" s="3">
        <f>100-(100*(AN175-AO175)/AN175)</f>
        <v>23.796059467668456</v>
      </c>
      <c r="AQ175" s="5">
        <v>10.046900000000001</v>
      </c>
      <c r="AR175" s="5">
        <v>2.4519000000000002</v>
      </c>
      <c r="AS175" s="3">
        <f>100-(100*(AQ175-AR175)/AQ175)</f>
        <v>24.40454269476156</v>
      </c>
    </row>
    <row r="176" spans="1:56" x14ac:dyDescent="0.25">
      <c r="E176">
        <v>15</v>
      </c>
      <c r="F176">
        <v>50</v>
      </c>
      <c r="G176">
        <v>54</v>
      </c>
      <c r="H176">
        <v>10</v>
      </c>
      <c r="I176" s="12">
        <v>2.2000000000000002</v>
      </c>
      <c r="J176">
        <v>0</v>
      </c>
      <c r="K176">
        <v>9</v>
      </c>
      <c r="L176">
        <v>6</v>
      </c>
      <c r="M176">
        <v>0</v>
      </c>
      <c r="N176">
        <v>9</v>
      </c>
      <c r="O176">
        <v>3</v>
      </c>
      <c r="P176">
        <v>3</v>
      </c>
      <c r="Q176">
        <v>0</v>
      </c>
      <c r="R176">
        <v>1</v>
      </c>
      <c r="S176">
        <v>2</v>
      </c>
      <c r="T176" s="10">
        <f t="shared" si="30"/>
        <v>9</v>
      </c>
      <c r="U176" s="8">
        <v>33</v>
      </c>
      <c r="V176" s="8">
        <v>4.7</v>
      </c>
      <c r="W176" s="8">
        <v>11</v>
      </c>
      <c r="X176" s="8">
        <v>3.8</v>
      </c>
      <c r="Y176" s="12">
        <v>2.0499999999999998</v>
      </c>
      <c r="Z176">
        <v>10</v>
      </c>
      <c r="AA176">
        <v>10</v>
      </c>
      <c r="AB176" s="5">
        <v>10.020799999999999</v>
      </c>
      <c r="AC176" s="5">
        <v>3.5171999999999999</v>
      </c>
      <c r="AD176" s="3">
        <f>100-(100*(AB176-AC176)/AB176)</f>
        <v>35.098994092288038</v>
      </c>
      <c r="AE176" s="5">
        <v>10.0326</v>
      </c>
      <c r="AF176" s="5">
        <v>3.2313999999999998</v>
      </c>
      <c r="AG176" s="3">
        <f>100-(100*(AE176-AF176)/AE176)</f>
        <v>32.208998664354212</v>
      </c>
      <c r="AH176" s="5">
        <v>10.038</v>
      </c>
      <c r="AI176" s="5">
        <v>3.5868000000000002</v>
      </c>
      <c r="AJ176" s="3">
        <f>100-(100*(AH176-AI176)/AH176)</f>
        <v>35.73221757322176</v>
      </c>
      <c r="AK176" s="5">
        <v>10.006</v>
      </c>
      <c r="AL176" s="5">
        <v>3.6358999999999999</v>
      </c>
      <c r="AM176" s="3">
        <f>100-(100*(AK176-AL176)/AK176)</f>
        <v>36.337197681391153</v>
      </c>
      <c r="AN176" s="5">
        <v>10.0814</v>
      </c>
      <c r="AO176" s="5">
        <v>3.5836000000000001</v>
      </c>
      <c r="AP176" s="3">
        <f>100-(100*(AN176-AO176)/AN176)</f>
        <v>35.546650266828024</v>
      </c>
      <c r="AQ176" s="5">
        <v>10.066000000000001</v>
      </c>
      <c r="AR176" s="5">
        <v>3.6924000000000001</v>
      </c>
      <c r="AS176" s="3">
        <f>100-(100*(AQ176-AR176)/AQ176)</f>
        <v>36.681899463540638</v>
      </c>
    </row>
    <row r="177" spans="1:56" x14ac:dyDescent="0.25">
      <c r="E177">
        <v>16</v>
      </c>
      <c r="I177" s="12">
        <v>2.2000000000000002</v>
      </c>
      <c r="J177">
        <v>0</v>
      </c>
      <c r="L177">
        <v>4</v>
      </c>
      <c r="T177" s="10">
        <f t="shared" si="30"/>
        <v>0</v>
      </c>
      <c r="U177" s="8"/>
      <c r="V177" s="8"/>
      <c r="W177" s="8"/>
      <c r="X177" s="8"/>
      <c r="Y177" s="12">
        <v>2.1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6" x14ac:dyDescent="0.25">
      <c r="E178">
        <v>17</v>
      </c>
      <c r="F178">
        <v>68</v>
      </c>
      <c r="G178">
        <v>55</v>
      </c>
      <c r="H178">
        <v>10</v>
      </c>
      <c r="I178" s="12">
        <v>0.95</v>
      </c>
      <c r="J178">
        <v>0</v>
      </c>
      <c r="K178">
        <v>4</v>
      </c>
      <c r="L178">
        <v>2</v>
      </c>
      <c r="M178">
        <v>0</v>
      </c>
      <c r="N178">
        <v>4</v>
      </c>
      <c r="O178">
        <v>2</v>
      </c>
      <c r="P178">
        <v>0</v>
      </c>
      <c r="Q178">
        <v>1</v>
      </c>
      <c r="R178">
        <v>0</v>
      </c>
      <c r="S178">
        <v>1</v>
      </c>
      <c r="T178" s="10">
        <f t="shared" si="30"/>
        <v>4</v>
      </c>
      <c r="U178" s="8">
        <v>22</v>
      </c>
      <c r="V178" s="8">
        <v>6.2</v>
      </c>
      <c r="W178" s="8">
        <v>12</v>
      </c>
      <c r="X178" s="8">
        <v>3</v>
      </c>
      <c r="Y178" s="12">
        <v>0.7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56" x14ac:dyDescent="0.25">
      <c r="E179">
        <v>18</v>
      </c>
      <c r="F179">
        <v>40</v>
      </c>
      <c r="G179">
        <v>40</v>
      </c>
      <c r="H179">
        <v>12</v>
      </c>
      <c r="I179" s="12">
        <v>0.55000000000000004</v>
      </c>
      <c r="J179">
        <v>0</v>
      </c>
      <c r="K179">
        <v>1</v>
      </c>
      <c r="L179">
        <v>10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 s="10">
        <f t="shared" si="30"/>
        <v>1</v>
      </c>
      <c r="U179" s="8">
        <v>20</v>
      </c>
      <c r="V179" s="8">
        <v>5.7</v>
      </c>
      <c r="W179" s="8">
        <v>0</v>
      </c>
      <c r="X179" s="8">
        <v>0</v>
      </c>
      <c r="Y179" s="12">
        <v>0.35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6" x14ac:dyDescent="0.25">
      <c r="E180">
        <v>19</v>
      </c>
      <c r="F180">
        <v>81</v>
      </c>
      <c r="G180">
        <v>60</v>
      </c>
      <c r="H180">
        <v>13</v>
      </c>
      <c r="I180" s="12">
        <v>3.5</v>
      </c>
      <c r="J180">
        <v>0</v>
      </c>
      <c r="K180">
        <v>12</v>
      </c>
      <c r="L180">
        <v>1</v>
      </c>
      <c r="M180">
        <v>0</v>
      </c>
      <c r="N180">
        <v>12</v>
      </c>
      <c r="O180">
        <v>9</v>
      </c>
      <c r="P180">
        <v>0</v>
      </c>
      <c r="Q180">
        <v>0</v>
      </c>
      <c r="R180">
        <v>1</v>
      </c>
      <c r="S180">
        <v>2</v>
      </c>
      <c r="T180" s="10">
        <f t="shared" si="30"/>
        <v>12</v>
      </c>
      <c r="U180" s="8">
        <v>26</v>
      </c>
      <c r="V180" s="8">
        <v>5.4</v>
      </c>
      <c r="W180" s="8">
        <v>10</v>
      </c>
      <c r="X180" s="8">
        <v>3.5</v>
      </c>
      <c r="Y180" s="12">
        <v>3.4</v>
      </c>
      <c r="Z180">
        <v>20</v>
      </c>
      <c r="AA180">
        <v>20</v>
      </c>
      <c r="AB180" s="5">
        <v>10.001300000000001</v>
      </c>
      <c r="AC180" s="5">
        <v>3.6753999999999998</v>
      </c>
      <c r="AD180" s="3">
        <f>100-(100*(AB180-AC180)/AB180)</f>
        <v>36.749222601061859</v>
      </c>
      <c r="AE180" s="5">
        <v>10.0595</v>
      </c>
      <c r="AF180" s="5">
        <v>3.9687000000000001</v>
      </c>
      <c r="AG180" s="3">
        <f>100-(100*(AE180-AF180)/AE180)</f>
        <v>39.452259058601328</v>
      </c>
      <c r="AH180" s="5">
        <v>10.0396</v>
      </c>
      <c r="AI180" s="5">
        <v>3.9115000000000002</v>
      </c>
      <c r="AJ180" s="3">
        <f>100-(100*(AH180-AI180)/AH180)</f>
        <v>38.96071556635723</v>
      </c>
      <c r="AK180" s="5">
        <v>10.0169</v>
      </c>
      <c r="AL180" s="5">
        <v>4.2849000000000004</v>
      </c>
      <c r="AM180" s="3">
        <f>100-(100*(AK180-AL180)/AK180)</f>
        <v>42.776707364553907</v>
      </c>
      <c r="AN180" s="5">
        <v>10.0389</v>
      </c>
      <c r="AO180" s="5">
        <v>3.4613999999999998</v>
      </c>
      <c r="AP180" s="3">
        <f>100-(100*(AN180-AO180)/AN180)</f>
        <v>34.479873292890659</v>
      </c>
      <c r="AQ180" s="5">
        <v>10.029500000000001</v>
      </c>
      <c r="AR180" s="5">
        <v>4.3773999999999997</v>
      </c>
      <c r="AS180" s="3">
        <f>100-(100*(AQ180-AR180)/AQ180)</f>
        <v>43.645246522757866</v>
      </c>
    </row>
    <row r="181" spans="1:56" x14ac:dyDescent="0.25">
      <c r="E181">
        <v>20</v>
      </c>
      <c r="I181" s="12"/>
      <c r="L181">
        <v>7</v>
      </c>
      <c r="T181" s="10">
        <f t="shared" si="30"/>
        <v>0</v>
      </c>
      <c r="U181" s="8"/>
      <c r="V181" s="8"/>
      <c r="W181" s="8"/>
      <c r="X181" s="8"/>
      <c r="Y181" s="12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BD181" t="s">
        <v>19</v>
      </c>
    </row>
    <row r="182" spans="1:56" x14ac:dyDescent="0.25">
      <c r="A182" s="1">
        <v>42738</v>
      </c>
      <c r="B182" t="s">
        <v>38</v>
      </c>
      <c r="C182">
        <v>5</v>
      </c>
      <c r="D182">
        <v>3</v>
      </c>
      <c r="E182">
        <v>1</v>
      </c>
      <c r="I182" s="12"/>
      <c r="T182">
        <f t="shared" si="30"/>
        <v>0</v>
      </c>
      <c r="U182" s="8"/>
      <c r="V182" s="8"/>
      <c r="W182" s="8"/>
      <c r="X182" s="8"/>
      <c r="Y182" s="12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6" x14ac:dyDescent="0.25">
      <c r="E183">
        <v>2</v>
      </c>
      <c r="F183">
        <v>112</v>
      </c>
      <c r="G183">
        <v>134</v>
      </c>
      <c r="H183">
        <v>17</v>
      </c>
      <c r="I183" s="12">
        <v>2.8250000000000002</v>
      </c>
      <c r="J183">
        <v>0</v>
      </c>
      <c r="K183">
        <v>6</v>
      </c>
      <c r="L183">
        <v>0</v>
      </c>
      <c r="M183">
        <v>0</v>
      </c>
      <c r="N183">
        <v>6</v>
      </c>
      <c r="O183">
        <v>0</v>
      </c>
      <c r="P183">
        <v>2</v>
      </c>
      <c r="Q183">
        <v>0</v>
      </c>
      <c r="R183">
        <v>2</v>
      </c>
      <c r="S183">
        <v>2</v>
      </c>
      <c r="T183">
        <f t="shared" si="30"/>
        <v>6</v>
      </c>
      <c r="U183" s="8">
        <v>36</v>
      </c>
      <c r="V183" s="8">
        <v>7.1</v>
      </c>
      <c r="W183" s="8">
        <v>12</v>
      </c>
      <c r="X183" s="8">
        <v>3.6</v>
      </c>
      <c r="Y183" s="12">
        <v>2.7749999999999999</v>
      </c>
      <c r="Z183">
        <v>20</v>
      </c>
      <c r="AA183">
        <v>7.5</v>
      </c>
      <c r="AB183" s="4">
        <v>10</v>
      </c>
      <c r="AC183" s="4">
        <v>4</v>
      </c>
      <c r="AD183" s="3">
        <f>100-(100*(AB183-AC183)/AB183)</f>
        <v>40</v>
      </c>
      <c r="AE183" s="4">
        <v>10</v>
      </c>
      <c r="AF183" s="4">
        <v>3.5</v>
      </c>
      <c r="AG183" s="3">
        <f>100-(100*(AE183-AF183)/AE183)</f>
        <v>35</v>
      </c>
      <c r="AH183" s="4">
        <v>10.1</v>
      </c>
      <c r="AI183" s="4">
        <v>3.9</v>
      </c>
      <c r="AJ183" s="3">
        <f>100-(100*(AH183-AI183)/AH183)</f>
        <v>38.613861386138623</v>
      </c>
      <c r="AK183" s="4">
        <v>10.1</v>
      </c>
      <c r="AL183" s="4">
        <v>4.2</v>
      </c>
      <c r="AM183" s="3">
        <f>100-(100*(AK183-AL183)/AK183)</f>
        <v>41.584158415841586</v>
      </c>
      <c r="AN183" s="4">
        <v>10.1</v>
      </c>
      <c r="AO183" s="4">
        <v>4.0999999999999996</v>
      </c>
      <c r="AP183" s="3">
        <f>100-(100*(AN183-AO183)/AN183)</f>
        <v>40.594059405940591</v>
      </c>
      <c r="AQ183" s="4">
        <v>10</v>
      </c>
      <c r="AR183" s="4">
        <v>3.9</v>
      </c>
      <c r="AS183" s="3">
        <f>100-(100*(AQ183-AR183)/AQ183)</f>
        <v>39</v>
      </c>
      <c r="AT183">
        <v>3000.3</v>
      </c>
      <c r="AU183">
        <v>231.3</v>
      </c>
      <c r="AV183" s="4">
        <f t="shared" ref="AV183" si="39">AT183/(AT183-AU183)</f>
        <v>1.0835319609967498</v>
      </c>
      <c r="AW183">
        <v>2999.9</v>
      </c>
      <c r="AX183">
        <v>266.7</v>
      </c>
      <c r="AY183" s="4">
        <f t="shared" ref="AY183" si="40">AW183/(AW183-AX183)</f>
        <v>1.0975779306307625</v>
      </c>
      <c r="AZ183">
        <v>3000</v>
      </c>
      <c r="BA183">
        <v>259.8</v>
      </c>
      <c r="BB183" s="4">
        <f t="shared" ref="BB183" si="41">AZ183/(AZ183-BA183)</f>
        <v>1.0948105977665865</v>
      </c>
      <c r="BC183" s="4">
        <f t="shared" ref="BC183" si="42">(AV183+AY183+BB183)/3</f>
        <v>1.0919734964646997</v>
      </c>
    </row>
    <row r="184" spans="1:56" x14ac:dyDescent="0.25">
      <c r="A184" s="1"/>
      <c r="E184">
        <v>3</v>
      </c>
      <c r="I184" s="12"/>
      <c r="T184">
        <f t="shared" si="30"/>
        <v>0</v>
      </c>
      <c r="U184" s="8"/>
      <c r="V184" s="8"/>
      <c r="W184" s="8"/>
      <c r="X184" s="8"/>
      <c r="Y184" s="12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56" x14ac:dyDescent="0.25">
      <c r="A185" s="1"/>
      <c r="E185">
        <v>4</v>
      </c>
      <c r="I185" s="12"/>
      <c r="T185">
        <f t="shared" si="30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6" x14ac:dyDescent="0.25">
      <c r="E186">
        <v>5</v>
      </c>
      <c r="F186">
        <v>79</v>
      </c>
      <c r="G186">
        <v>59</v>
      </c>
      <c r="H186">
        <v>15</v>
      </c>
      <c r="I186" s="12">
        <v>2.875</v>
      </c>
      <c r="J186">
        <v>0</v>
      </c>
      <c r="K186">
        <v>6</v>
      </c>
      <c r="L186">
        <v>1</v>
      </c>
      <c r="M186">
        <v>0</v>
      </c>
      <c r="N186">
        <v>6</v>
      </c>
      <c r="O186">
        <v>0</v>
      </c>
      <c r="P186">
        <v>2</v>
      </c>
      <c r="Q186">
        <v>0</v>
      </c>
      <c r="R186">
        <v>0</v>
      </c>
      <c r="S186">
        <v>4</v>
      </c>
      <c r="T186">
        <f t="shared" si="30"/>
        <v>6</v>
      </c>
      <c r="U186" s="8">
        <v>28</v>
      </c>
      <c r="V186" s="8">
        <v>7.2</v>
      </c>
      <c r="W186" s="8">
        <v>13</v>
      </c>
      <c r="X186" s="8">
        <v>5.3</v>
      </c>
      <c r="Y186" s="12">
        <v>2.7749999999999999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56" x14ac:dyDescent="0.25">
      <c r="E187">
        <v>6</v>
      </c>
      <c r="I187" s="12"/>
      <c r="K187" s="10"/>
      <c r="T187">
        <f t="shared" ref="T187:T201" si="43">SUM(O187:S187)</f>
        <v>0</v>
      </c>
      <c r="U187" s="8"/>
      <c r="V187" s="8"/>
      <c r="W187" s="8"/>
      <c r="X187" s="8"/>
      <c r="Y187" s="12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56" x14ac:dyDescent="0.25">
      <c r="E188">
        <v>7</v>
      </c>
      <c r="F188">
        <v>85</v>
      </c>
      <c r="G188">
        <v>104</v>
      </c>
      <c r="H188">
        <v>14</v>
      </c>
      <c r="I188" s="12">
        <v>5.875</v>
      </c>
      <c r="J188">
        <v>0</v>
      </c>
      <c r="K188" s="10">
        <v>7</v>
      </c>
      <c r="L188">
        <v>0</v>
      </c>
      <c r="M188">
        <v>0</v>
      </c>
      <c r="N188">
        <v>7</v>
      </c>
      <c r="O188">
        <v>0</v>
      </c>
      <c r="P188">
        <v>1</v>
      </c>
      <c r="Q188">
        <v>4</v>
      </c>
      <c r="R188">
        <v>2</v>
      </c>
      <c r="S188">
        <v>0</v>
      </c>
      <c r="T188">
        <f t="shared" si="43"/>
        <v>7</v>
      </c>
      <c r="U188" s="8">
        <v>42</v>
      </c>
      <c r="V188" s="8">
        <v>5.6</v>
      </c>
      <c r="W188" s="8">
        <v>7</v>
      </c>
      <c r="X188" s="8">
        <v>4.2</v>
      </c>
      <c r="Y188" s="12">
        <v>4.8</v>
      </c>
      <c r="Z188">
        <v>30</v>
      </c>
      <c r="AA188">
        <v>20</v>
      </c>
      <c r="AB188" s="4">
        <v>10.5</v>
      </c>
      <c r="AC188" s="4">
        <v>3.9</v>
      </c>
      <c r="AD188" s="3">
        <f t="shared" ref="AD188" si="44">100-(100*(AB188-AC188)/AB188)</f>
        <v>37.142857142857146</v>
      </c>
      <c r="AE188" s="4">
        <v>10.1</v>
      </c>
      <c r="AF188" s="4">
        <v>3.4</v>
      </c>
      <c r="AG188" s="3">
        <f t="shared" ref="AG188" si="45">100-(100*(AE188-AF188)/AE188)</f>
        <v>33.663366336633672</v>
      </c>
      <c r="AH188" s="4">
        <v>10.1</v>
      </c>
      <c r="AI188" s="4">
        <v>3</v>
      </c>
      <c r="AJ188" s="3">
        <f t="shared" ref="AJ188" si="46">100-(100*(AH188-AI188)/AH188)</f>
        <v>29.702970297029694</v>
      </c>
      <c r="AK188" s="4">
        <v>10.1</v>
      </c>
      <c r="AL188" s="4">
        <v>4.4000000000000004</v>
      </c>
      <c r="AM188" s="3">
        <f t="shared" ref="AM188" si="47">100-(100*(AK188-AL188)/AK188)</f>
        <v>43.564356435643575</v>
      </c>
      <c r="AN188" s="4">
        <v>10.199999999999999</v>
      </c>
      <c r="AO188" s="4">
        <v>4.2</v>
      </c>
      <c r="AP188" s="3">
        <f t="shared" ref="AP188" si="48">100-(100*(AN188-AO188)/AN188)</f>
        <v>41.176470588235304</v>
      </c>
      <c r="AQ188" s="4">
        <v>9.8000000000000007</v>
      </c>
      <c r="AR188" s="4">
        <v>3.9</v>
      </c>
      <c r="AS188" s="3">
        <f t="shared" ref="AS188" si="49">100-(100*(AQ188-AR188)/AQ188)</f>
        <v>39.795918367346943</v>
      </c>
    </row>
    <row r="189" spans="1:56" x14ac:dyDescent="0.25">
      <c r="E189">
        <v>8</v>
      </c>
      <c r="F189">
        <v>60</v>
      </c>
      <c r="G189">
        <v>80</v>
      </c>
      <c r="H189">
        <v>17</v>
      </c>
      <c r="I189" s="12">
        <v>2.65</v>
      </c>
      <c r="J189">
        <v>0</v>
      </c>
      <c r="K189" s="10">
        <v>8</v>
      </c>
      <c r="L189">
        <v>1</v>
      </c>
      <c r="M189">
        <v>0</v>
      </c>
      <c r="N189">
        <v>7</v>
      </c>
      <c r="O189">
        <v>2</v>
      </c>
      <c r="P189">
        <v>0</v>
      </c>
      <c r="Q189">
        <v>2</v>
      </c>
      <c r="R189">
        <v>1</v>
      </c>
      <c r="S189">
        <v>2</v>
      </c>
      <c r="T189" s="10">
        <f t="shared" si="43"/>
        <v>7</v>
      </c>
      <c r="U189" s="8">
        <v>32</v>
      </c>
      <c r="V189" s="8">
        <v>5.4</v>
      </c>
      <c r="W189" s="8">
        <v>9</v>
      </c>
      <c r="X189" s="8">
        <v>5.5</v>
      </c>
      <c r="Y189" s="12">
        <v>2.5249999999999999</v>
      </c>
      <c r="AB189" s="4"/>
      <c r="AC189" s="4"/>
      <c r="AD189" s="3"/>
      <c r="AE189" s="4"/>
      <c r="AF189" s="4"/>
      <c r="AG189" s="3"/>
      <c r="AH189" s="4"/>
      <c r="AI189" s="4"/>
      <c r="AJ189" s="3"/>
      <c r="AK189" s="4"/>
      <c r="AL189" s="4"/>
      <c r="AM189" s="3"/>
      <c r="AN189" s="4"/>
      <c r="AO189" s="4"/>
      <c r="AP189" s="3"/>
      <c r="AQ189" s="4"/>
      <c r="AR189" s="4"/>
      <c r="AS189" s="3"/>
    </row>
    <row r="190" spans="1:56" x14ac:dyDescent="0.25">
      <c r="E190">
        <v>9</v>
      </c>
      <c r="F190">
        <v>83</v>
      </c>
      <c r="G190">
        <v>80</v>
      </c>
      <c r="H190">
        <v>5</v>
      </c>
      <c r="I190" s="12">
        <v>1.55</v>
      </c>
      <c r="J190">
        <v>0</v>
      </c>
      <c r="K190" s="10">
        <v>3</v>
      </c>
      <c r="L190">
        <v>1</v>
      </c>
      <c r="M190">
        <v>0</v>
      </c>
      <c r="N190">
        <v>3</v>
      </c>
      <c r="O190">
        <v>1</v>
      </c>
      <c r="P190">
        <v>0</v>
      </c>
      <c r="Q190">
        <v>1</v>
      </c>
      <c r="R190">
        <v>0</v>
      </c>
      <c r="S190">
        <v>1</v>
      </c>
      <c r="T190">
        <f t="shared" si="43"/>
        <v>3</v>
      </c>
      <c r="U190" s="8">
        <v>22</v>
      </c>
      <c r="V190" s="8">
        <v>7.7</v>
      </c>
      <c r="W190" s="8">
        <v>14</v>
      </c>
      <c r="X190" s="8">
        <v>5.6</v>
      </c>
      <c r="Y190" s="12">
        <v>1.375</v>
      </c>
      <c r="Z190">
        <v>30</v>
      </c>
      <c r="AA190">
        <v>100</v>
      </c>
      <c r="AB190" s="4">
        <v>10.3</v>
      </c>
      <c r="AC190" s="4">
        <v>3.8</v>
      </c>
      <c r="AD190" s="3">
        <f>100-(100*(AB190-AC190)/AB190)</f>
        <v>36.89320388349514</v>
      </c>
      <c r="AE190" s="4">
        <v>10.1</v>
      </c>
      <c r="AF190" s="4">
        <v>3.7</v>
      </c>
      <c r="AG190" s="3">
        <f>100-(100*(AE190-AF190)/AE190)</f>
        <v>36.633663366336634</v>
      </c>
      <c r="AH190" s="4">
        <v>10.4</v>
      </c>
      <c r="AI190" s="4">
        <v>4</v>
      </c>
      <c r="AJ190" s="3">
        <f>100-(100*(AH190-AI190)/AH190)</f>
        <v>38.461538461538467</v>
      </c>
      <c r="AK190" s="4">
        <v>10.3</v>
      </c>
      <c r="AL190" s="4">
        <v>4.2</v>
      </c>
      <c r="AM190" s="3">
        <f>100-(100*(AK190-AL190)/AK190)</f>
        <v>40.77669902912622</v>
      </c>
      <c r="AN190" s="4">
        <v>10.199999999999999</v>
      </c>
      <c r="AO190" s="4">
        <v>4.0999999999999996</v>
      </c>
      <c r="AP190" s="3">
        <f>100-(100*(AN190-AO190)/AN190)</f>
        <v>40.196078431372548</v>
      </c>
      <c r="AQ190" s="4">
        <v>10.3</v>
      </c>
      <c r="AR190" s="4">
        <v>4.3</v>
      </c>
      <c r="AS190" s="3">
        <f>100-(100*(AQ190-AR190)/AQ190)</f>
        <v>41.747572815533971</v>
      </c>
    </row>
    <row r="191" spans="1:56" x14ac:dyDescent="0.25">
      <c r="E191">
        <v>10</v>
      </c>
      <c r="F191">
        <v>50</v>
      </c>
      <c r="G191">
        <v>85</v>
      </c>
      <c r="H191">
        <v>7</v>
      </c>
      <c r="I191" s="12">
        <v>1.9</v>
      </c>
      <c r="J191">
        <v>0</v>
      </c>
      <c r="K191" s="10">
        <v>7</v>
      </c>
      <c r="L191">
        <v>1</v>
      </c>
      <c r="M191">
        <v>0</v>
      </c>
      <c r="N191">
        <v>7</v>
      </c>
      <c r="O191">
        <v>0</v>
      </c>
      <c r="P191">
        <v>0</v>
      </c>
      <c r="Q191">
        <v>3</v>
      </c>
      <c r="R191">
        <v>2</v>
      </c>
      <c r="S191">
        <v>2</v>
      </c>
      <c r="T191">
        <f t="shared" si="43"/>
        <v>7</v>
      </c>
      <c r="U191" s="8">
        <v>28</v>
      </c>
      <c r="V191" s="8">
        <v>7.4</v>
      </c>
      <c r="W191" s="8">
        <v>14</v>
      </c>
      <c r="X191" s="8">
        <v>3.8</v>
      </c>
      <c r="Y191" s="12">
        <v>1.8</v>
      </c>
      <c r="AB191" s="4"/>
      <c r="AC191" s="4"/>
      <c r="AD191" s="3"/>
      <c r="AE191" s="4"/>
      <c r="AF191" s="4"/>
      <c r="AG191" s="3"/>
      <c r="AH191" s="4"/>
      <c r="AI191" s="4"/>
      <c r="AJ191" s="3"/>
      <c r="AK191" s="4"/>
      <c r="AL191" s="4"/>
      <c r="AM191" s="3"/>
      <c r="AN191" s="4"/>
      <c r="AO191" s="4"/>
      <c r="AP191" s="3"/>
      <c r="AQ191" s="4"/>
      <c r="AR191" s="4"/>
      <c r="AS191" s="3"/>
    </row>
    <row r="192" spans="1:56" x14ac:dyDescent="0.25">
      <c r="E192">
        <v>11</v>
      </c>
      <c r="I192" s="12"/>
      <c r="K192" s="10"/>
      <c r="T192">
        <f t="shared" si="43"/>
        <v>0</v>
      </c>
      <c r="U192" s="8"/>
      <c r="V192" s="8"/>
      <c r="W192" s="8"/>
      <c r="X192" s="8"/>
      <c r="Y192" s="12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45" x14ac:dyDescent="0.25">
      <c r="E193">
        <v>12</v>
      </c>
      <c r="F193">
        <v>98</v>
      </c>
      <c r="G193">
        <v>82</v>
      </c>
      <c r="H193">
        <v>17</v>
      </c>
      <c r="I193" s="12">
        <v>4.6749999999999998</v>
      </c>
      <c r="J193">
        <v>0</v>
      </c>
      <c r="K193" s="10">
        <v>9</v>
      </c>
      <c r="L193">
        <v>1</v>
      </c>
      <c r="M193">
        <v>0</v>
      </c>
      <c r="N193">
        <v>8</v>
      </c>
      <c r="O193">
        <v>0</v>
      </c>
      <c r="P193">
        <v>1</v>
      </c>
      <c r="Q193">
        <v>3</v>
      </c>
      <c r="R193">
        <v>2</v>
      </c>
      <c r="S193">
        <v>2</v>
      </c>
      <c r="T193">
        <f t="shared" si="43"/>
        <v>8</v>
      </c>
      <c r="U193" s="8">
        <v>20</v>
      </c>
      <c r="V193" s="8">
        <v>5.7</v>
      </c>
      <c r="W193" s="8">
        <v>11</v>
      </c>
      <c r="X193" s="8">
        <v>4.0999999999999996</v>
      </c>
      <c r="Y193" s="12">
        <v>4.5750000000000002</v>
      </c>
      <c r="Z193">
        <v>0</v>
      </c>
      <c r="AA193">
        <v>20</v>
      </c>
      <c r="AB193" s="4">
        <v>10.1</v>
      </c>
      <c r="AC193" s="4">
        <v>4.5999999999999996</v>
      </c>
      <c r="AD193" s="3">
        <f>100-(100*(AB193-AC193)/AB193)</f>
        <v>45.544554455445542</v>
      </c>
      <c r="AE193" s="4">
        <v>10.1</v>
      </c>
      <c r="AF193" s="4">
        <v>4.5999999999999996</v>
      </c>
      <c r="AG193" s="3">
        <f>100-(100*(AE193-AF193)/AE193)</f>
        <v>45.544554455445542</v>
      </c>
      <c r="AH193" s="4">
        <v>10.1</v>
      </c>
      <c r="AI193" s="4">
        <v>4.5</v>
      </c>
      <c r="AJ193" s="3">
        <f>100-(100*(AH193-AI193)/AH193)</f>
        <v>44.554455445544555</v>
      </c>
      <c r="AK193" s="4">
        <v>10.1</v>
      </c>
      <c r="AL193" s="4">
        <v>4.2</v>
      </c>
      <c r="AM193" s="3">
        <f>100-(100*(AK193-AL193)/AK193)</f>
        <v>41.584158415841586</v>
      </c>
      <c r="AN193" s="4">
        <v>10</v>
      </c>
      <c r="AO193" s="4">
        <v>4</v>
      </c>
      <c r="AP193" s="3">
        <f>100-(100*(AN193-AO193)/AN193)</f>
        <v>40</v>
      </c>
      <c r="AQ193" s="4">
        <v>10.1</v>
      </c>
      <c r="AR193" s="4">
        <v>4.0999999999999996</v>
      </c>
      <c r="AS193" s="3">
        <f>100-(100*(AQ193-AR193)/AQ193)</f>
        <v>40.594059405940591</v>
      </c>
    </row>
    <row r="194" spans="5:45" x14ac:dyDescent="0.25">
      <c r="E194">
        <v>13</v>
      </c>
      <c r="I194" s="12"/>
      <c r="K194" s="10"/>
      <c r="T194">
        <f t="shared" si="43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45" x14ac:dyDescent="0.25">
      <c r="E195">
        <v>14</v>
      </c>
      <c r="I195" s="12"/>
      <c r="K195" s="10"/>
      <c r="T195">
        <f t="shared" si="43"/>
        <v>0</v>
      </c>
      <c r="U195" s="8"/>
      <c r="V195" s="8"/>
      <c r="W195" s="8"/>
      <c r="X195" s="8"/>
      <c r="Y195" s="12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45" x14ac:dyDescent="0.25">
      <c r="E196">
        <v>15</v>
      </c>
      <c r="I196" s="12"/>
      <c r="K196" s="10"/>
      <c r="T196">
        <f t="shared" si="43"/>
        <v>0</v>
      </c>
      <c r="U196" s="8"/>
      <c r="V196" s="8"/>
      <c r="W196" s="8"/>
      <c r="X196" s="8"/>
      <c r="Y196" s="12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5:45" x14ac:dyDescent="0.25">
      <c r="E197">
        <v>16</v>
      </c>
      <c r="I197" s="12"/>
      <c r="K197" s="10"/>
      <c r="T197">
        <f t="shared" si="43"/>
        <v>0</v>
      </c>
      <c r="U197" s="8"/>
      <c r="V197" s="8"/>
      <c r="W197" s="8"/>
      <c r="X197" s="8"/>
      <c r="Y197" s="12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45" x14ac:dyDescent="0.25">
      <c r="E198">
        <v>17</v>
      </c>
      <c r="I198" s="12"/>
      <c r="K198" s="10"/>
      <c r="T198">
        <f t="shared" si="43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45" x14ac:dyDescent="0.25">
      <c r="E199">
        <v>18</v>
      </c>
      <c r="F199">
        <v>75</v>
      </c>
      <c r="G199">
        <v>56</v>
      </c>
      <c r="H199">
        <v>15</v>
      </c>
      <c r="I199" s="12">
        <v>1.925</v>
      </c>
      <c r="J199">
        <v>0</v>
      </c>
      <c r="K199" s="10">
        <v>5</v>
      </c>
      <c r="L199">
        <v>1</v>
      </c>
      <c r="M199">
        <v>0</v>
      </c>
      <c r="N199">
        <v>5</v>
      </c>
      <c r="O199">
        <v>0</v>
      </c>
      <c r="P199">
        <v>1</v>
      </c>
      <c r="Q199">
        <v>4</v>
      </c>
      <c r="R199">
        <v>0</v>
      </c>
      <c r="S199">
        <v>0</v>
      </c>
      <c r="T199">
        <f t="shared" si="43"/>
        <v>5</v>
      </c>
      <c r="U199" s="8">
        <v>21</v>
      </c>
      <c r="V199" s="8">
        <v>6.9</v>
      </c>
      <c r="W199" s="8">
        <v>7</v>
      </c>
      <c r="X199" s="8">
        <v>4.4000000000000004</v>
      </c>
      <c r="Y199" s="12">
        <v>1.85</v>
      </c>
      <c r="Z199">
        <v>10</v>
      </c>
      <c r="AA199">
        <v>0</v>
      </c>
      <c r="AB199" s="4">
        <v>10</v>
      </c>
      <c r="AC199" s="4">
        <v>3.5</v>
      </c>
      <c r="AD199" s="3">
        <f>100-(100*(AB199-AC199)/AB199)</f>
        <v>35</v>
      </c>
      <c r="AE199" s="4">
        <v>10.199999999999999</v>
      </c>
      <c r="AF199" s="4">
        <v>4</v>
      </c>
      <c r="AG199" s="3">
        <f>100-(100*(AE199-AF199)/AE199)</f>
        <v>39.215686274509814</v>
      </c>
      <c r="AH199" s="4">
        <v>10.199999999999999</v>
      </c>
      <c r="AI199" s="4">
        <v>4.2</v>
      </c>
      <c r="AJ199" s="3">
        <f>100-(100*(AH199-AI199)/AH199)</f>
        <v>41.176470588235304</v>
      </c>
      <c r="AK199" s="4">
        <v>10.199999999999999</v>
      </c>
      <c r="AL199" s="4">
        <v>1.6</v>
      </c>
      <c r="AM199" s="3">
        <f>100-(100*(AK199-AL199)/AK199)</f>
        <v>15.686274509803923</v>
      </c>
      <c r="AN199" s="4">
        <v>10.1</v>
      </c>
      <c r="AO199" s="4">
        <v>1.7</v>
      </c>
      <c r="AP199" s="3">
        <f>100-(100*(AN199-AO199)/AN199)</f>
        <v>16.831683168316829</v>
      </c>
      <c r="AQ199" s="4">
        <v>10.1</v>
      </c>
      <c r="AR199" s="4">
        <v>1.9</v>
      </c>
      <c r="AS199" s="3">
        <f>100-(100*(AQ199-AR199)/AQ199)</f>
        <v>18.811881188118818</v>
      </c>
    </row>
    <row r="200" spans="5:45" x14ac:dyDescent="0.25">
      <c r="E200">
        <v>19</v>
      </c>
      <c r="F200">
        <v>84</v>
      </c>
      <c r="G200">
        <v>100</v>
      </c>
      <c r="H200">
        <v>10</v>
      </c>
      <c r="I200" s="12">
        <v>0.8</v>
      </c>
      <c r="J200">
        <v>0</v>
      </c>
      <c r="K200" s="10">
        <v>4</v>
      </c>
      <c r="L200">
        <v>4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1</v>
      </c>
      <c r="S200">
        <v>1</v>
      </c>
      <c r="T200">
        <f t="shared" si="43"/>
        <v>2</v>
      </c>
      <c r="U200" s="8">
        <v>9</v>
      </c>
      <c r="V200" s="8">
        <v>3</v>
      </c>
      <c r="W200" s="8">
        <v>0</v>
      </c>
      <c r="X200" s="8">
        <v>0</v>
      </c>
      <c r="Y200" s="12">
        <v>0.625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5:45" x14ac:dyDescent="0.25">
      <c r="E201">
        <v>20</v>
      </c>
      <c r="F201">
        <v>60</v>
      </c>
      <c r="G201">
        <v>80</v>
      </c>
      <c r="H201">
        <v>10</v>
      </c>
      <c r="I201" s="12">
        <v>1.75</v>
      </c>
      <c r="J201">
        <v>0</v>
      </c>
      <c r="K201">
        <v>7</v>
      </c>
      <c r="L201">
        <v>3</v>
      </c>
      <c r="M201">
        <v>0</v>
      </c>
      <c r="N201">
        <v>6</v>
      </c>
      <c r="O201">
        <v>0</v>
      </c>
      <c r="P201">
        <v>1</v>
      </c>
      <c r="Q201">
        <v>1</v>
      </c>
      <c r="R201">
        <v>1</v>
      </c>
      <c r="S201">
        <v>3</v>
      </c>
      <c r="T201">
        <f t="shared" si="43"/>
        <v>6</v>
      </c>
      <c r="U201" s="8">
        <v>31</v>
      </c>
      <c r="V201" s="8">
        <v>5</v>
      </c>
      <c r="W201" s="8">
        <v>12</v>
      </c>
      <c r="X201" s="8">
        <v>3.7</v>
      </c>
      <c r="Y201" s="12">
        <v>1.5249999999999999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5:45" x14ac:dyDescent="0.25">
      <c r="AD202" s="12"/>
    </row>
    <row r="203" spans="5:45" x14ac:dyDescent="0.25">
      <c r="AD203" s="12"/>
    </row>
    <row r="204" spans="5:45" x14ac:dyDescent="0.25">
      <c r="AD204" s="12"/>
    </row>
    <row r="205" spans="5:45" x14ac:dyDescent="0.25">
      <c r="AD205" s="12"/>
    </row>
    <row r="206" spans="5:45" x14ac:dyDescent="0.25">
      <c r="AD206" s="12"/>
    </row>
    <row r="207" spans="5:45" x14ac:dyDescent="0.25">
      <c r="AD207" s="12"/>
    </row>
    <row r="208" spans="5:45" x14ac:dyDescent="0.25">
      <c r="AD208" s="12"/>
    </row>
    <row r="209" spans="30:30" x14ac:dyDescent="0.25">
      <c r="AD209" s="12"/>
    </row>
    <row r="210" spans="30:30" x14ac:dyDescent="0.25">
      <c r="AD210" s="12"/>
    </row>
    <row r="211" spans="30:30" x14ac:dyDescent="0.25">
      <c r="AD211" s="12"/>
    </row>
    <row r="212" spans="30:30" x14ac:dyDescent="0.25">
      <c r="AD212" s="12"/>
    </row>
    <row r="213" spans="30:30" x14ac:dyDescent="0.25">
      <c r="AD213" s="12"/>
    </row>
    <row r="214" spans="30:30" x14ac:dyDescent="0.25">
      <c r="AD214" s="12"/>
    </row>
    <row r="215" spans="30:30" x14ac:dyDescent="0.25">
      <c r="AD215" s="12"/>
    </row>
    <row r="216" spans="30:30" x14ac:dyDescent="0.25">
      <c r="AD216" s="12"/>
    </row>
    <row r="217" spans="30:30" x14ac:dyDescent="0.25">
      <c r="AD217" s="12"/>
    </row>
    <row r="218" spans="30:30" x14ac:dyDescent="0.25">
      <c r="AD218" s="12"/>
    </row>
    <row r="219" spans="30:30" x14ac:dyDescent="0.25">
      <c r="AD219" s="12"/>
    </row>
    <row r="220" spans="30:30" x14ac:dyDescent="0.25">
      <c r="AD220" s="12"/>
    </row>
    <row r="221" spans="30:30" x14ac:dyDescent="0.25">
      <c r="AD221" s="12"/>
    </row>
    <row r="222" spans="30:30" x14ac:dyDescent="0.25">
      <c r="AD222" s="12"/>
    </row>
    <row r="223" spans="30:30" x14ac:dyDescent="0.25">
      <c r="AD223" s="1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3"/>
  <sheetViews>
    <sheetView zoomScale="60" zoomScaleNormal="60" workbookViewId="0">
      <pane xSplit="5" ySplit="2" topLeftCell="AF3" activePane="bottomRight" state="frozen"/>
      <selection pane="topRight" activeCell="F1" sqref="F1"/>
      <selection pane="bottomLeft" activeCell="A2" sqref="A2"/>
      <selection pane="bottomRight" activeCell="BF194" sqref="BF194"/>
    </sheetView>
  </sheetViews>
  <sheetFormatPr defaultRowHeight="15" x14ac:dyDescent="0.25"/>
  <cols>
    <col min="6" max="6" width="6.42578125" customWidth="1"/>
    <col min="7" max="7" width="7.140625" customWidth="1"/>
    <col min="8" max="8" width="6.85546875" customWidth="1"/>
    <col min="9" max="9" width="6.7109375" customWidth="1"/>
    <col min="10" max="10" width="6" customWidth="1"/>
    <col min="11" max="11" width="5.85546875" customWidth="1"/>
    <col min="12" max="13" width="5.5703125" customWidth="1"/>
    <col min="14" max="14" width="6" customWidth="1"/>
    <col min="15" max="16" width="5.5703125" customWidth="1"/>
    <col min="17" max="17" width="6.7109375" customWidth="1"/>
    <col min="18" max="18" width="6" customWidth="1"/>
    <col min="19" max="20" width="5.5703125" customWidth="1"/>
    <col min="21" max="21" width="6.28515625" customWidth="1"/>
    <col min="22" max="22" width="6.5703125" customWidth="1"/>
    <col min="23" max="23" width="6.28515625" customWidth="1"/>
    <col min="24" max="24" width="6.5703125" customWidth="1"/>
    <col min="25" max="25" width="6.42578125" customWidth="1"/>
    <col min="56" max="56" width="3.28515625" customWidth="1"/>
  </cols>
  <sheetData>
    <row r="1" spans="1:55" ht="45" x14ac:dyDescent="0.25">
      <c r="A1" t="s">
        <v>1</v>
      </c>
      <c r="B1" t="s">
        <v>4</v>
      </c>
      <c r="C1" t="s">
        <v>2</v>
      </c>
      <c r="D1" t="s">
        <v>3</v>
      </c>
      <c r="E1" t="s">
        <v>0</v>
      </c>
      <c r="F1">
        <v>2.1</v>
      </c>
      <c r="G1">
        <v>2.2000000000000002</v>
      </c>
      <c r="H1">
        <v>2.2999999999999998</v>
      </c>
      <c r="I1">
        <v>2.4</v>
      </c>
      <c r="J1">
        <v>2.5</v>
      </c>
      <c r="K1">
        <v>2.6</v>
      </c>
      <c r="L1" t="s">
        <v>15</v>
      </c>
      <c r="M1" t="s">
        <v>16</v>
      </c>
      <c r="N1">
        <v>2.8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128</v>
      </c>
      <c r="U1" t="s">
        <v>12</v>
      </c>
      <c r="V1" t="s">
        <v>13</v>
      </c>
      <c r="W1" t="s">
        <v>6</v>
      </c>
      <c r="X1" t="s">
        <v>14</v>
      </c>
      <c r="Y1">
        <v>2.12</v>
      </c>
      <c r="Z1" s="2" t="s">
        <v>42</v>
      </c>
      <c r="AA1" s="2" t="s">
        <v>43</v>
      </c>
      <c r="AB1" s="2" t="s">
        <v>44</v>
      </c>
      <c r="AC1" s="2" t="s">
        <v>45</v>
      </c>
      <c r="AD1" s="2"/>
      <c r="AE1" s="2" t="s">
        <v>46</v>
      </c>
      <c r="AF1" s="2" t="s">
        <v>47</v>
      </c>
      <c r="AG1" s="2"/>
      <c r="AH1" s="2" t="s">
        <v>48</v>
      </c>
      <c r="AI1" s="2" t="s">
        <v>49</v>
      </c>
      <c r="AJ1" s="2"/>
      <c r="AK1" s="2" t="s">
        <v>50</v>
      </c>
      <c r="AL1" s="2" t="s">
        <v>51</v>
      </c>
      <c r="AM1" s="2"/>
      <c r="AN1" s="2" t="s">
        <v>52</v>
      </c>
      <c r="AO1" s="2" t="s">
        <v>53</v>
      </c>
      <c r="AP1" s="2"/>
      <c r="AQ1" s="2" t="s">
        <v>54</v>
      </c>
      <c r="AR1" s="2" t="s">
        <v>55</v>
      </c>
      <c r="AS1" s="2"/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t="s">
        <v>81</v>
      </c>
      <c r="BA1" t="s">
        <v>82</v>
      </c>
      <c r="BB1" t="s">
        <v>83</v>
      </c>
      <c r="BC1" t="s">
        <v>84</v>
      </c>
    </row>
    <row r="2" spans="1:55" x14ac:dyDescent="0.25"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129</v>
      </c>
      <c r="AE2" t="s">
        <v>108</v>
      </c>
      <c r="AF2" t="s">
        <v>109</v>
      </c>
      <c r="AG2" t="s">
        <v>130</v>
      </c>
      <c r="AH2" t="s">
        <v>110</v>
      </c>
      <c r="AI2" t="s">
        <v>111</v>
      </c>
      <c r="AJ2" t="s">
        <v>131</v>
      </c>
      <c r="AK2" t="s">
        <v>112</v>
      </c>
      <c r="AL2" t="s">
        <v>113</v>
      </c>
      <c r="AM2" t="s">
        <v>132</v>
      </c>
      <c r="AN2" t="s">
        <v>114</v>
      </c>
      <c r="AO2" t="s">
        <v>115</v>
      </c>
      <c r="AP2" t="s">
        <v>133</v>
      </c>
      <c r="AQ2" t="s">
        <v>116</v>
      </c>
      <c r="AR2" t="s">
        <v>117</v>
      </c>
      <c r="AS2" t="s">
        <v>134</v>
      </c>
      <c r="AT2" t="s">
        <v>120</v>
      </c>
      <c r="AU2" t="s">
        <v>118</v>
      </c>
      <c r="AV2" t="s">
        <v>119</v>
      </c>
      <c r="AW2" t="s">
        <v>121</v>
      </c>
      <c r="AX2" t="s">
        <v>122</v>
      </c>
      <c r="AY2" t="s">
        <v>123</v>
      </c>
      <c r="AZ2" t="s">
        <v>124</v>
      </c>
      <c r="BA2" t="s">
        <v>125</v>
      </c>
      <c r="BB2" t="s">
        <v>126</v>
      </c>
      <c r="BC2" t="s">
        <v>127</v>
      </c>
    </row>
    <row r="3" spans="1:55" x14ac:dyDescent="0.25">
      <c r="A3" t="s">
        <v>29</v>
      </c>
      <c r="B3" t="s">
        <v>34</v>
      </c>
      <c r="C3">
        <v>3</v>
      </c>
      <c r="D3">
        <v>6</v>
      </c>
      <c r="E3">
        <v>1</v>
      </c>
      <c r="I3" s="12">
        <v>7.35</v>
      </c>
      <c r="J3">
        <v>6</v>
      </c>
      <c r="L3">
        <v>2</v>
      </c>
      <c r="T3">
        <f>SUM(O3:S3)</f>
        <v>0</v>
      </c>
      <c r="U3" s="8"/>
      <c r="V3" s="8"/>
      <c r="W3" s="8"/>
      <c r="X3" s="8"/>
      <c r="Y3" s="12">
        <v>7.25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8">
        <v>3000.3</v>
      </c>
      <c r="AU3" s="8">
        <v>295</v>
      </c>
      <c r="AV3" s="4">
        <f t="shared" ref="AV3" si="0">AT3/(AT3-AU3)</f>
        <v>1.109045207555539</v>
      </c>
      <c r="AW3" s="8">
        <v>3000</v>
      </c>
      <c r="AX3" s="8">
        <v>281.60000000000002</v>
      </c>
      <c r="AY3" s="4">
        <f t="shared" ref="AY3" si="1">AW3/(AW3-AX3)</f>
        <v>1.1035903472630959</v>
      </c>
      <c r="AZ3" s="8">
        <v>3000</v>
      </c>
      <c r="BA3" s="9">
        <v>268.2</v>
      </c>
      <c r="BB3" s="4">
        <f t="shared" ref="BB3" si="2">AZ3/(AZ3-BA3)</f>
        <v>1.0981770261366131</v>
      </c>
      <c r="BC3" s="4">
        <f t="shared" ref="BC3" si="3">(AV3+AY3+BB3)/3</f>
        <v>1.1036041936517493</v>
      </c>
    </row>
    <row r="4" spans="1:55" x14ac:dyDescent="0.25">
      <c r="E4">
        <v>2</v>
      </c>
      <c r="I4" s="12">
        <v>5.95</v>
      </c>
      <c r="J4">
        <v>0</v>
      </c>
      <c r="L4">
        <v>3</v>
      </c>
      <c r="T4">
        <f t="shared" ref="T4:T64" si="4">SUM(O4:S4)</f>
        <v>0</v>
      </c>
      <c r="U4" s="8"/>
      <c r="V4" s="8"/>
      <c r="W4" s="8"/>
      <c r="X4" s="8"/>
      <c r="Y4" s="12">
        <v>5.8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55" x14ac:dyDescent="0.25">
      <c r="E5">
        <v>3</v>
      </c>
      <c r="I5" s="12">
        <v>10.25</v>
      </c>
      <c r="J5">
        <v>0</v>
      </c>
      <c r="L5">
        <v>0</v>
      </c>
      <c r="T5">
        <f t="shared" si="4"/>
        <v>0</v>
      </c>
      <c r="U5" s="8"/>
      <c r="V5" s="8"/>
      <c r="W5" s="8"/>
      <c r="X5" s="8"/>
      <c r="Y5" s="12">
        <v>10.1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55" x14ac:dyDescent="0.25">
      <c r="E6">
        <v>4</v>
      </c>
      <c r="F6">
        <v>53</v>
      </c>
      <c r="G6">
        <v>80</v>
      </c>
      <c r="H6">
        <v>19</v>
      </c>
      <c r="I6" s="12">
        <v>5</v>
      </c>
      <c r="J6">
        <v>0</v>
      </c>
      <c r="K6">
        <v>9</v>
      </c>
      <c r="L6">
        <v>7</v>
      </c>
      <c r="M6">
        <v>0</v>
      </c>
      <c r="N6">
        <v>9</v>
      </c>
      <c r="O6">
        <v>2</v>
      </c>
      <c r="P6">
        <v>3</v>
      </c>
      <c r="Q6">
        <v>3</v>
      </c>
      <c r="R6">
        <v>0</v>
      </c>
      <c r="S6">
        <v>1</v>
      </c>
      <c r="T6">
        <f t="shared" si="4"/>
        <v>9</v>
      </c>
      <c r="U6" s="8">
        <v>33</v>
      </c>
      <c r="V6" s="8">
        <v>10.199999999999999</v>
      </c>
      <c r="W6" s="8">
        <v>14</v>
      </c>
      <c r="X6" s="8">
        <v>4.8</v>
      </c>
      <c r="Y6" s="12">
        <v>4.7</v>
      </c>
      <c r="Z6">
        <v>10</v>
      </c>
      <c r="AA6">
        <v>10</v>
      </c>
      <c r="AB6" s="3">
        <v>10.0145</v>
      </c>
      <c r="AC6" s="3">
        <v>3.7871999999999999</v>
      </c>
      <c r="AD6" s="3">
        <f>100-(100*(AB6-AC6)/AB6)</f>
        <v>37.817165110589642</v>
      </c>
      <c r="AE6" s="3">
        <v>10.001200000000001</v>
      </c>
      <c r="AF6" s="3">
        <v>3.4658000000000002</v>
      </c>
      <c r="AG6" s="3">
        <f>100-(100*(AE6-AF6)/AE6)</f>
        <v>34.653841539015318</v>
      </c>
      <c r="AH6" s="3">
        <v>10.0068</v>
      </c>
      <c r="AI6" s="3">
        <v>3.2646999999999999</v>
      </c>
      <c r="AJ6" s="3">
        <f>100-(100*(AH6-AI6)/AH6)</f>
        <v>32.624815125714505</v>
      </c>
      <c r="AK6" s="3">
        <v>10.0586</v>
      </c>
      <c r="AL6" s="3">
        <v>3.0619999999999998</v>
      </c>
      <c r="AM6" s="3">
        <f>100-(100*(AK6-AL6)/AK6)</f>
        <v>30.441612152784671</v>
      </c>
      <c r="AN6" s="3">
        <v>10.0708</v>
      </c>
      <c r="AO6" s="3">
        <v>3.5752000000000002</v>
      </c>
      <c r="AP6" s="3">
        <f>100-(100*(AN6-AO6)/AN6)</f>
        <v>35.500655360050843</v>
      </c>
      <c r="AQ6" s="3">
        <v>10.0801</v>
      </c>
      <c r="AR6" s="3">
        <v>3.5083000000000002</v>
      </c>
      <c r="AS6" s="3">
        <f>100-(100*(AQ6-AR6)/AQ6)</f>
        <v>34.804218212120915</v>
      </c>
    </row>
    <row r="7" spans="1:55" x14ac:dyDescent="0.25">
      <c r="E7">
        <v>5</v>
      </c>
      <c r="I7" s="12">
        <v>4</v>
      </c>
      <c r="J7">
        <v>0</v>
      </c>
      <c r="L7">
        <v>4</v>
      </c>
      <c r="T7">
        <f t="shared" si="4"/>
        <v>0</v>
      </c>
      <c r="U7" s="8"/>
      <c r="V7" s="8"/>
      <c r="W7" s="8"/>
      <c r="X7" s="8"/>
      <c r="Y7" s="12">
        <v>3.95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55" x14ac:dyDescent="0.25">
      <c r="E8">
        <v>6</v>
      </c>
      <c r="F8">
        <v>90</v>
      </c>
      <c r="G8">
        <v>91</v>
      </c>
      <c r="H8">
        <v>23</v>
      </c>
      <c r="I8" s="12">
        <v>11.1</v>
      </c>
      <c r="J8">
        <v>3</v>
      </c>
      <c r="K8">
        <v>23</v>
      </c>
      <c r="L8">
        <v>0</v>
      </c>
      <c r="M8">
        <v>0</v>
      </c>
      <c r="N8">
        <v>21</v>
      </c>
      <c r="O8">
        <v>1</v>
      </c>
      <c r="P8">
        <v>5</v>
      </c>
      <c r="Q8">
        <v>10</v>
      </c>
      <c r="R8">
        <v>5</v>
      </c>
      <c r="S8">
        <v>0</v>
      </c>
      <c r="T8">
        <f t="shared" si="4"/>
        <v>21</v>
      </c>
      <c r="U8" s="8">
        <v>39</v>
      </c>
      <c r="V8" s="8">
        <v>4.5999999999999996</v>
      </c>
      <c r="W8" s="8">
        <v>9</v>
      </c>
      <c r="X8" s="8">
        <v>4.8</v>
      </c>
      <c r="Y8" s="12">
        <v>10.8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55" x14ac:dyDescent="0.25">
      <c r="E9">
        <v>7</v>
      </c>
      <c r="F9">
        <v>69</v>
      </c>
      <c r="G9">
        <v>50</v>
      </c>
      <c r="H9">
        <v>12</v>
      </c>
      <c r="I9" s="12">
        <v>3.05</v>
      </c>
      <c r="J9">
        <v>0</v>
      </c>
      <c r="K9" s="10">
        <v>7</v>
      </c>
      <c r="L9" s="10">
        <v>8</v>
      </c>
      <c r="M9" s="10">
        <v>0</v>
      </c>
      <c r="N9" s="10">
        <v>7</v>
      </c>
      <c r="O9" s="10">
        <v>1</v>
      </c>
      <c r="P9" s="10">
        <v>3</v>
      </c>
      <c r="Q9" s="10">
        <v>0</v>
      </c>
      <c r="R9" s="10">
        <v>2</v>
      </c>
      <c r="S9" s="10">
        <v>1</v>
      </c>
      <c r="T9" s="10">
        <f t="shared" si="4"/>
        <v>7</v>
      </c>
      <c r="U9" s="8">
        <v>30</v>
      </c>
      <c r="V9" s="8">
        <v>8.6</v>
      </c>
      <c r="W9" s="8">
        <v>13</v>
      </c>
      <c r="X9" s="8">
        <v>6.6</v>
      </c>
      <c r="Y9" s="12">
        <v>2.8</v>
      </c>
      <c r="Z9">
        <v>20</v>
      </c>
      <c r="AA9">
        <v>20</v>
      </c>
      <c r="AB9" s="3">
        <v>10.039999999999999</v>
      </c>
      <c r="AC9" s="3">
        <v>3.6303999999999998</v>
      </c>
      <c r="AD9" s="3">
        <f>100-(100*(AB9-AC9)/AB9)</f>
        <v>36.159362549800797</v>
      </c>
      <c r="AE9" s="3">
        <v>10.036300000000001</v>
      </c>
      <c r="AF9" s="3">
        <v>3.1978</v>
      </c>
      <c r="AG9" s="3">
        <f>100-(100*(AE9-AF9)/AE9)</f>
        <v>31.862339706864091</v>
      </c>
      <c r="AH9" s="3">
        <v>10.0776</v>
      </c>
      <c r="AI9" s="3">
        <v>2.7846000000000002</v>
      </c>
      <c r="AJ9" s="3">
        <f>100-(100*(AH9-AI9)/AH9)</f>
        <v>27.631578947368411</v>
      </c>
      <c r="AK9" s="3">
        <v>10.1082</v>
      </c>
      <c r="AL9" s="3">
        <v>3.6743000000000001</v>
      </c>
      <c r="AM9" s="3">
        <f>100-(100*(AK9-AL9)/AK9)</f>
        <v>36.349696286183494</v>
      </c>
      <c r="AN9" s="3">
        <v>10.0604</v>
      </c>
      <c r="AO9" s="3">
        <v>3.0666000000000002</v>
      </c>
      <c r="AP9" s="3">
        <f>100-(100*(AN9-AO9)/AN9)</f>
        <v>30.481889388095908</v>
      </c>
      <c r="AQ9" s="3">
        <v>10.0541</v>
      </c>
      <c r="AR9" s="3">
        <v>2.8544</v>
      </c>
      <c r="AS9" s="3">
        <f>100-(100*(AQ9-AR9)/AQ9)</f>
        <v>28.390407893297265</v>
      </c>
    </row>
    <row r="10" spans="1:55" x14ac:dyDescent="0.25">
      <c r="E10">
        <v>8</v>
      </c>
      <c r="F10">
        <v>80</v>
      </c>
      <c r="G10">
        <v>100</v>
      </c>
      <c r="H10">
        <v>22</v>
      </c>
      <c r="I10" s="12">
        <v>11.875</v>
      </c>
      <c r="J10">
        <v>4</v>
      </c>
      <c r="K10" s="10">
        <v>15</v>
      </c>
      <c r="L10" s="10">
        <v>0</v>
      </c>
      <c r="M10" s="10">
        <v>0</v>
      </c>
      <c r="N10" s="10">
        <v>14</v>
      </c>
      <c r="O10" s="10">
        <v>4</v>
      </c>
      <c r="P10" s="10">
        <v>6</v>
      </c>
      <c r="Q10" s="10">
        <v>1</v>
      </c>
      <c r="R10" s="10">
        <v>3</v>
      </c>
      <c r="S10" s="10">
        <v>0</v>
      </c>
      <c r="T10" s="10">
        <f t="shared" si="4"/>
        <v>14</v>
      </c>
      <c r="U10" s="8">
        <v>53</v>
      </c>
      <c r="V10" s="8">
        <v>9.5</v>
      </c>
      <c r="W10" s="8">
        <v>10</v>
      </c>
      <c r="X10" s="8">
        <v>4.2</v>
      </c>
      <c r="Y10" s="12">
        <v>11.7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55" x14ac:dyDescent="0.25">
      <c r="E11">
        <v>9</v>
      </c>
      <c r="I11" s="12">
        <v>6.6</v>
      </c>
      <c r="J11">
        <v>0</v>
      </c>
      <c r="L11">
        <v>0</v>
      </c>
      <c r="T11">
        <f t="shared" si="4"/>
        <v>0</v>
      </c>
      <c r="U11" s="8"/>
      <c r="V11" s="8"/>
      <c r="W11" s="8"/>
      <c r="X11" s="8"/>
      <c r="Y11" s="12">
        <v>6.6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55" x14ac:dyDescent="0.25">
      <c r="E12">
        <v>10</v>
      </c>
      <c r="F12">
        <v>75</v>
      </c>
      <c r="G12">
        <v>83</v>
      </c>
      <c r="H12">
        <v>17</v>
      </c>
      <c r="I12" s="12">
        <v>10.6</v>
      </c>
      <c r="J12">
        <v>3</v>
      </c>
      <c r="K12">
        <v>12</v>
      </c>
      <c r="L12">
        <v>1</v>
      </c>
      <c r="M12">
        <v>0</v>
      </c>
      <c r="N12">
        <v>12</v>
      </c>
      <c r="O12">
        <v>2</v>
      </c>
      <c r="P12">
        <v>6</v>
      </c>
      <c r="Q12">
        <v>1</v>
      </c>
      <c r="R12">
        <v>3</v>
      </c>
      <c r="S12">
        <v>0</v>
      </c>
      <c r="T12">
        <f t="shared" si="4"/>
        <v>12</v>
      </c>
      <c r="U12" s="8">
        <v>39</v>
      </c>
      <c r="V12" s="8">
        <v>7.7</v>
      </c>
      <c r="W12" s="8">
        <v>14</v>
      </c>
      <c r="X12" s="8">
        <v>7.5</v>
      </c>
      <c r="Y12" s="12">
        <v>10.6</v>
      </c>
      <c r="Z12">
        <v>10</v>
      </c>
      <c r="AA12">
        <v>10</v>
      </c>
      <c r="AB12" s="3">
        <v>10.094099999999999</v>
      </c>
      <c r="AC12" s="3">
        <v>3.6238999999999999</v>
      </c>
      <c r="AD12" s="3">
        <f>100-(100*(AB12-AC12)/AB12)</f>
        <v>35.901169990390429</v>
      </c>
      <c r="AE12" s="3">
        <v>10.0985</v>
      </c>
      <c r="AF12" s="3">
        <v>3.6575000000000002</v>
      </c>
      <c r="AG12" s="3">
        <f>100-(100*(AE12-AF12)/AE12)</f>
        <v>36.218250235183447</v>
      </c>
      <c r="AH12" s="3">
        <v>10.0564</v>
      </c>
      <c r="AI12" s="3">
        <v>3.0851000000000002</v>
      </c>
      <c r="AJ12" s="3">
        <f>100-(100*(AH12-AI12)/AH12)</f>
        <v>30.677976214152196</v>
      </c>
      <c r="AK12" s="3">
        <v>10.105700000000001</v>
      </c>
      <c r="AL12" s="3">
        <v>3.9931000000000001</v>
      </c>
      <c r="AM12" s="3">
        <f>100-(100*(AK12-AL12)/AK12)</f>
        <v>39.513343954401975</v>
      </c>
      <c r="AN12" s="3">
        <v>10.654500000000001</v>
      </c>
      <c r="AO12" s="3">
        <v>4.0556999999999999</v>
      </c>
      <c r="AP12" s="3">
        <f>100-(100*(AN12-AO12)/AN12)</f>
        <v>38.065606081937204</v>
      </c>
      <c r="AQ12" s="3">
        <v>10.168100000000001</v>
      </c>
      <c r="AR12" s="3">
        <v>3.6654</v>
      </c>
      <c r="AS12" s="3">
        <f>100-(100*(AQ12-AR12)/AQ12)</f>
        <v>36.048032572456997</v>
      </c>
    </row>
    <row r="13" spans="1:55" x14ac:dyDescent="0.25">
      <c r="E13">
        <v>11</v>
      </c>
      <c r="F13">
        <v>79</v>
      </c>
      <c r="G13">
        <v>93</v>
      </c>
      <c r="H13">
        <v>17</v>
      </c>
      <c r="I13" s="12">
        <v>9.4</v>
      </c>
      <c r="J13">
        <v>3</v>
      </c>
      <c r="K13">
        <v>13</v>
      </c>
      <c r="L13">
        <v>0</v>
      </c>
      <c r="M13">
        <v>0</v>
      </c>
      <c r="N13">
        <v>13</v>
      </c>
      <c r="O13">
        <v>2</v>
      </c>
      <c r="P13">
        <v>5</v>
      </c>
      <c r="Q13">
        <v>3</v>
      </c>
      <c r="R13">
        <v>3</v>
      </c>
      <c r="S13">
        <v>0</v>
      </c>
      <c r="T13">
        <f t="shared" si="4"/>
        <v>13</v>
      </c>
      <c r="U13" s="8">
        <v>39</v>
      </c>
      <c r="V13" s="8">
        <v>4.5</v>
      </c>
      <c r="W13" s="8">
        <v>12</v>
      </c>
      <c r="X13" s="8">
        <v>4.9000000000000004</v>
      </c>
      <c r="Y13" s="12">
        <v>9.1999999999999993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55" x14ac:dyDescent="0.25">
      <c r="E14">
        <v>12</v>
      </c>
      <c r="F14">
        <v>78</v>
      </c>
      <c r="G14">
        <v>80</v>
      </c>
      <c r="H14">
        <v>14</v>
      </c>
      <c r="I14" s="12">
        <v>5.2750000000000004</v>
      </c>
      <c r="J14">
        <v>1</v>
      </c>
      <c r="K14">
        <v>12</v>
      </c>
      <c r="L14">
        <v>1</v>
      </c>
      <c r="M14">
        <v>0</v>
      </c>
      <c r="N14">
        <v>12</v>
      </c>
      <c r="O14">
        <v>4</v>
      </c>
      <c r="P14">
        <v>6</v>
      </c>
      <c r="Q14">
        <v>0</v>
      </c>
      <c r="R14">
        <v>1</v>
      </c>
      <c r="S14">
        <v>1</v>
      </c>
      <c r="T14">
        <f t="shared" si="4"/>
        <v>12</v>
      </c>
      <c r="U14" s="8">
        <v>40</v>
      </c>
      <c r="V14" s="8">
        <v>6.3</v>
      </c>
      <c r="W14" s="8">
        <v>11</v>
      </c>
      <c r="X14" s="8">
        <v>5.0999999999999996</v>
      </c>
      <c r="Y14" s="12">
        <v>5.0999999999999996</v>
      </c>
      <c r="Z14">
        <v>10</v>
      </c>
      <c r="AA14">
        <v>20</v>
      </c>
      <c r="AB14" s="3">
        <v>10.117000000000001</v>
      </c>
      <c r="AC14" s="3">
        <v>3.4306999999999999</v>
      </c>
      <c r="AD14" s="3">
        <f>100-(100*(AB14-AC14)/AB14)</f>
        <v>33.910250074132648</v>
      </c>
      <c r="AE14" s="3">
        <v>10.057399999999999</v>
      </c>
      <c r="AF14" s="3">
        <v>2.1724999999999999</v>
      </c>
      <c r="AG14" s="3">
        <f>100-(100*(AE14-AF14)/AE14)</f>
        <v>21.601010201443714</v>
      </c>
      <c r="AH14" s="3">
        <v>10.0924</v>
      </c>
      <c r="AI14" s="3">
        <v>1.9152</v>
      </c>
      <c r="AJ14" s="3">
        <f>100-(100*(AH14-AI14)/AH14)</f>
        <v>18.976655701319814</v>
      </c>
      <c r="AK14" s="3">
        <v>10.0976</v>
      </c>
      <c r="AL14" s="3">
        <v>4.1585999999999999</v>
      </c>
      <c r="AM14" s="3">
        <f>100-(100*(AK14-AL14)/AK14)</f>
        <v>41.184043733164316</v>
      </c>
      <c r="AN14" s="3">
        <v>10.003500000000001</v>
      </c>
      <c r="AO14" s="3">
        <v>3.7867999999999999</v>
      </c>
      <c r="AP14" s="3">
        <f>100-(100*(AN14-AO14)/AN14)</f>
        <v>37.854750837206971</v>
      </c>
      <c r="AQ14" s="3">
        <v>10.0886</v>
      </c>
      <c r="AR14" s="3">
        <v>3.8285</v>
      </c>
      <c r="AS14" s="3">
        <f>100-(100*(AQ14-AR14)/AQ14)</f>
        <v>37.948773863568782</v>
      </c>
    </row>
    <row r="15" spans="1:55" x14ac:dyDescent="0.25">
      <c r="E15">
        <v>13</v>
      </c>
      <c r="I15" s="12">
        <v>11.75</v>
      </c>
      <c r="J15">
        <v>2</v>
      </c>
      <c r="L15">
        <v>4</v>
      </c>
      <c r="T15">
        <f t="shared" si="4"/>
        <v>0</v>
      </c>
      <c r="U15" s="8"/>
      <c r="V15" s="8"/>
      <c r="W15" s="8"/>
      <c r="X15" s="8"/>
      <c r="Y15" s="12">
        <v>11.55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55" x14ac:dyDescent="0.25">
      <c r="E16">
        <v>14</v>
      </c>
      <c r="F16">
        <v>70</v>
      </c>
      <c r="G16">
        <v>66</v>
      </c>
      <c r="H16">
        <v>17</v>
      </c>
      <c r="I16" s="12">
        <v>4.5750000000000002</v>
      </c>
      <c r="J16">
        <v>2</v>
      </c>
      <c r="K16">
        <v>7</v>
      </c>
      <c r="L16">
        <v>8</v>
      </c>
      <c r="M16">
        <v>0</v>
      </c>
      <c r="N16">
        <v>7</v>
      </c>
      <c r="O16">
        <v>3</v>
      </c>
      <c r="P16">
        <v>0</v>
      </c>
      <c r="Q16">
        <v>1</v>
      </c>
      <c r="R16">
        <v>3</v>
      </c>
      <c r="S16">
        <v>0</v>
      </c>
      <c r="T16">
        <f t="shared" si="4"/>
        <v>7</v>
      </c>
      <c r="U16" s="8">
        <v>37</v>
      </c>
      <c r="V16" s="8">
        <v>7.6</v>
      </c>
      <c r="W16" s="8">
        <v>10</v>
      </c>
      <c r="X16" s="8">
        <v>3.9</v>
      </c>
      <c r="Y16" s="12">
        <v>4.3499999999999996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55" x14ac:dyDescent="0.25">
      <c r="E17">
        <v>15</v>
      </c>
      <c r="I17" s="12">
        <v>5.3</v>
      </c>
      <c r="J17">
        <v>0</v>
      </c>
      <c r="L17">
        <v>7</v>
      </c>
      <c r="T17">
        <f t="shared" si="4"/>
        <v>0</v>
      </c>
      <c r="U17" s="8"/>
      <c r="V17" s="8"/>
      <c r="W17" s="8"/>
      <c r="X17" s="8"/>
      <c r="Y17" s="12">
        <v>5.25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55" x14ac:dyDescent="0.25">
      <c r="E18">
        <v>16</v>
      </c>
      <c r="F18">
        <v>68</v>
      </c>
      <c r="G18">
        <v>68</v>
      </c>
      <c r="H18">
        <v>20</v>
      </c>
      <c r="I18" s="12">
        <v>4.75</v>
      </c>
      <c r="J18">
        <v>0</v>
      </c>
      <c r="K18">
        <v>12</v>
      </c>
      <c r="L18">
        <v>4</v>
      </c>
      <c r="M18">
        <v>1</v>
      </c>
      <c r="N18">
        <v>12</v>
      </c>
      <c r="O18">
        <v>4</v>
      </c>
      <c r="P18">
        <v>2</v>
      </c>
      <c r="Q18">
        <v>3</v>
      </c>
      <c r="R18">
        <v>2</v>
      </c>
      <c r="S18">
        <v>1</v>
      </c>
      <c r="T18">
        <f t="shared" si="4"/>
        <v>12</v>
      </c>
      <c r="U18" s="8">
        <v>32</v>
      </c>
      <c r="V18" s="8">
        <v>8.3000000000000007</v>
      </c>
      <c r="W18" s="8">
        <v>9</v>
      </c>
      <c r="X18" s="8">
        <v>3.5</v>
      </c>
      <c r="Y18" s="12">
        <v>4.6500000000000004</v>
      </c>
      <c r="Z18">
        <v>10</v>
      </c>
      <c r="AA18">
        <v>10</v>
      </c>
      <c r="AB18" s="3">
        <v>10.0878</v>
      </c>
      <c r="AC18" s="3">
        <v>3.5872000000000002</v>
      </c>
      <c r="AD18" s="3">
        <f>100-(100*(AB18-AC18)/AB18)</f>
        <v>35.559785086936699</v>
      </c>
      <c r="AE18" s="3">
        <v>10.011900000000001</v>
      </c>
      <c r="AF18" s="3">
        <v>3.4112</v>
      </c>
      <c r="AG18" s="3">
        <f>100-(100*(AE18-AF18)/AE18)</f>
        <v>34.071454968587375</v>
      </c>
      <c r="AH18" s="3">
        <v>10.065</v>
      </c>
      <c r="AI18" s="3">
        <v>3.1389999999999998</v>
      </c>
      <c r="AJ18" s="3">
        <f>100-(100*(AH18-AI18)/AH18)</f>
        <v>31.187282662692496</v>
      </c>
      <c r="AK18" s="3">
        <v>10.162000000000001</v>
      </c>
      <c r="AL18" s="3">
        <v>3.5356999999999998</v>
      </c>
      <c r="AM18" s="3">
        <f>100-(100*(AK18-AL18)/AK18)</f>
        <v>34.79334776618775</v>
      </c>
      <c r="AN18" s="3">
        <v>10.1129</v>
      </c>
      <c r="AO18" s="3">
        <v>4.7896999999999998</v>
      </c>
      <c r="AP18" s="3">
        <f>100-(100*(AN18-AO18)/AN18)</f>
        <v>47.362279860376354</v>
      </c>
      <c r="AQ18" s="3">
        <v>10.094200000000001</v>
      </c>
      <c r="AR18" s="3">
        <v>3.2841999999999998</v>
      </c>
      <c r="AS18" s="3">
        <f>100-(100*(AQ18-AR18)/AQ18)</f>
        <v>32.535515444512697</v>
      </c>
    </row>
    <row r="19" spans="1:55" x14ac:dyDescent="0.25">
      <c r="E19">
        <v>17</v>
      </c>
      <c r="F19">
        <v>65</v>
      </c>
      <c r="G19">
        <v>70</v>
      </c>
      <c r="H19">
        <v>15</v>
      </c>
      <c r="I19" s="12">
        <v>4.25</v>
      </c>
      <c r="J19">
        <v>0</v>
      </c>
      <c r="K19">
        <v>9</v>
      </c>
      <c r="L19">
        <v>0</v>
      </c>
      <c r="M19">
        <v>2</v>
      </c>
      <c r="N19">
        <v>9</v>
      </c>
      <c r="O19">
        <v>3</v>
      </c>
      <c r="P19">
        <v>0</v>
      </c>
      <c r="Q19">
        <v>3</v>
      </c>
      <c r="R19">
        <v>2</v>
      </c>
      <c r="S19">
        <v>1</v>
      </c>
      <c r="T19">
        <f t="shared" si="4"/>
        <v>9</v>
      </c>
      <c r="U19" s="8">
        <v>39</v>
      </c>
      <c r="V19" s="8">
        <v>7.6</v>
      </c>
      <c r="W19" s="8">
        <v>14</v>
      </c>
      <c r="X19" s="8">
        <v>4.0999999999999996</v>
      </c>
      <c r="Y19" s="12">
        <v>4.1500000000000004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55" x14ac:dyDescent="0.25">
      <c r="E20">
        <v>18</v>
      </c>
      <c r="I20" s="12">
        <v>1.35</v>
      </c>
      <c r="J20">
        <v>0</v>
      </c>
      <c r="L20">
        <v>0</v>
      </c>
      <c r="T20">
        <f t="shared" si="4"/>
        <v>0</v>
      </c>
      <c r="U20" s="8"/>
      <c r="V20" s="8"/>
      <c r="W20" s="8"/>
      <c r="X20" s="8"/>
      <c r="Y20" s="12">
        <v>1.3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55" x14ac:dyDescent="0.25">
      <c r="E21">
        <v>19</v>
      </c>
      <c r="I21" s="12">
        <v>5.9</v>
      </c>
      <c r="J21">
        <v>1</v>
      </c>
      <c r="L21">
        <v>0</v>
      </c>
      <c r="T21">
        <f t="shared" si="4"/>
        <v>0</v>
      </c>
      <c r="U21" s="8"/>
      <c r="V21" s="8"/>
      <c r="W21" s="8"/>
      <c r="X21" s="8"/>
      <c r="Y21" s="12">
        <v>5.75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55" x14ac:dyDescent="0.25">
      <c r="E22">
        <v>20</v>
      </c>
      <c r="I22" s="12">
        <v>4.25</v>
      </c>
      <c r="J22">
        <v>0</v>
      </c>
      <c r="L22">
        <v>4</v>
      </c>
      <c r="T22">
        <f t="shared" si="4"/>
        <v>0</v>
      </c>
      <c r="U22" s="8"/>
      <c r="V22" s="8"/>
      <c r="W22" s="8"/>
      <c r="X22" s="8"/>
      <c r="Y22" s="12">
        <v>4.25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55" x14ac:dyDescent="0.25">
      <c r="A23" s="1">
        <v>42950</v>
      </c>
      <c r="B23" t="s">
        <v>37</v>
      </c>
      <c r="C23">
        <v>3</v>
      </c>
      <c r="D23">
        <v>6</v>
      </c>
      <c r="E23">
        <v>1</v>
      </c>
      <c r="I23" s="12"/>
      <c r="T23">
        <f t="shared" si="4"/>
        <v>0</v>
      </c>
      <c r="U23" s="8"/>
      <c r="V23" s="8"/>
      <c r="W23" s="8"/>
      <c r="X23" s="8"/>
      <c r="Y23" s="1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>
        <v>3000.2</v>
      </c>
      <c r="AU23">
        <v>354.7</v>
      </c>
      <c r="AV23" s="4">
        <f t="shared" ref="AV23" si="5">AT23/(AT23-AU23)</f>
        <v>1.1340767340767339</v>
      </c>
      <c r="AW23">
        <v>2999.8</v>
      </c>
      <c r="AX23">
        <v>305.89999999999998</v>
      </c>
      <c r="AY23" s="4">
        <f t="shared" ref="AY23" si="6">AW23/(AW23-AX23)</f>
        <v>1.1135528416051079</v>
      </c>
      <c r="AZ23">
        <v>2999.6</v>
      </c>
      <c r="BA23">
        <v>329.6</v>
      </c>
      <c r="BB23" s="4">
        <f t="shared" ref="BB23" si="7">AZ23/(AZ23-BA23)</f>
        <v>1.1234456928838952</v>
      </c>
      <c r="BC23" s="4">
        <f t="shared" ref="BC23" si="8">(AV23+AY23+BB23)/3</f>
        <v>1.1236917561885791</v>
      </c>
    </row>
    <row r="24" spans="1:55" x14ac:dyDescent="0.25">
      <c r="E24">
        <v>2</v>
      </c>
      <c r="I24" s="12"/>
      <c r="T24">
        <f t="shared" si="4"/>
        <v>0</v>
      </c>
      <c r="U24" s="8"/>
      <c r="V24" s="8"/>
      <c r="W24" s="8"/>
      <c r="X24" s="8"/>
      <c r="Y24" s="1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55" x14ac:dyDescent="0.25">
      <c r="E25">
        <v>3</v>
      </c>
      <c r="I25" s="12"/>
      <c r="T25">
        <f t="shared" si="4"/>
        <v>0</v>
      </c>
      <c r="U25" s="8"/>
      <c r="V25" s="8"/>
      <c r="W25" s="8"/>
      <c r="X25" s="8"/>
      <c r="Y25" s="1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55" x14ac:dyDescent="0.25">
      <c r="E26">
        <v>4</v>
      </c>
      <c r="F26">
        <v>60</v>
      </c>
      <c r="G26">
        <v>55</v>
      </c>
      <c r="H26">
        <v>13</v>
      </c>
      <c r="I26" s="12">
        <v>3</v>
      </c>
      <c r="J26">
        <v>0</v>
      </c>
      <c r="K26">
        <v>3</v>
      </c>
      <c r="L26">
        <v>1</v>
      </c>
      <c r="M26">
        <v>0</v>
      </c>
      <c r="N26">
        <v>4</v>
      </c>
      <c r="O26">
        <v>0</v>
      </c>
      <c r="P26">
        <v>1</v>
      </c>
      <c r="Q26">
        <v>0</v>
      </c>
      <c r="R26">
        <v>2</v>
      </c>
      <c r="S26">
        <v>1</v>
      </c>
      <c r="T26">
        <f t="shared" si="4"/>
        <v>4</v>
      </c>
      <c r="U26" s="8">
        <v>46</v>
      </c>
      <c r="V26" s="8">
        <v>7.8</v>
      </c>
      <c r="W26" s="8">
        <v>17</v>
      </c>
      <c r="X26" s="8">
        <v>4.7</v>
      </c>
      <c r="Y26" s="12">
        <v>2.9249999999999998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55" x14ac:dyDescent="0.25">
      <c r="A27" s="1"/>
      <c r="E27">
        <v>5</v>
      </c>
      <c r="I27" s="12"/>
      <c r="T27">
        <f t="shared" si="4"/>
        <v>0</v>
      </c>
      <c r="U27" s="8"/>
      <c r="V27" s="8"/>
      <c r="W27" s="8"/>
      <c r="X27" s="8"/>
      <c r="Y27" s="1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55" x14ac:dyDescent="0.25">
      <c r="E28">
        <v>6</v>
      </c>
      <c r="F28">
        <v>90</v>
      </c>
      <c r="G28">
        <v>80</v>
      </c>
      <c r="H28">
        <v>20</v>
      </c>
      <c r="I28" s="12">
        <v>3.7</v>
      </c>
      <c r="J28">
        <v>0</v>
      </c>
      <c r="K28">
        <v>8</v>
      </c>
      <c r="L28">
        <v>0</v>
      </c>
      <c r="M28">
        <v>0</v>
      </c>
      <c r="N28">
        <v>7</v>
      </c>
      <c r="O28">
        <v>1</v>
      </c>
      <c r="P28">
        <v>0</v>
      </c>
      <c r="Q28">
        <v>0</v>
      </c>
      <c r="R28">
        <v>5</v>
      </c>
      <c r="S28">
        <v>1</v>
      </c>
      <c r="T28">
        <f t="shared" si="4"/>
        <v>7</v>
      </c>
      <c r="U28" s="8">
        <v>48</v>
      </c>
      <c r="V28" s="8">
        <v>7.8</v>
      </c>
      <c r="W28" s="8">
        <v>23</v>
      </c>
      <c r="X28" s="8">
        <v>4.3</v>
      </c>
      <c r="Y28" s="12">
        <v>3.8</v>
      </c>
      <c r="Z28">
        <v>5</v>
      </c>
      <c r="AA28">
        <v>5</v>
      </c>
      <c r="AB28" s="4">
        <v>10.5</v>
      </c>
      <c r="AC28" s="4">
        <v>4.5</v>
      </c>
      <c r="AD28" s="3">
        <f>100-(100*(AB28-AC28)/AB28)</f>
        <v>42.857142857142854</v>
      </c>
      <c r="AE28" s="4">
        <v>10.7</v>
      </c>
      <c r="AF28" s="4">
        <v>4.2</v>
      </c>
      <c r="AG28" s="3">
        <f>100-(100*(AE28-AF28)/AE28)</f>
        <v>39.252336448598136</v>
      </c>
      <c r="AH28" s="4">
        <v>10.4</v>
      </c>
      <c r="AI28" s="4">
        <v>4</v>
      </c>
      <c r="AJ28" s="3">
        <f>100-(100*(AH28-AI28)/AH28)</f>
        <v>38.461538461538467</v>
      </c>
      <c r="AK28" s="4">
        <v>10</v>
      </c>
      <c r="AL28" s="4">
        <v>2.7</v>
      </c>
      <c r="AM28" s="3">
        <f>100-(100*(AK28-AL28)/AK28)</f>
        <v>27</v>
      </c>
      <c r="AN28" s="4">
        <v>10.199999999999999</v>
      </c>
      <c r="AO28" s="4">
        <v>2.2000000000000002</v>
      </c>
      <c r="AP28" s="3">
        <f>100-(100*(AN28-AO28)/AN28)</f>
        <v>21.568627450980401</v>
      </c>
      <c r="AQ28" s="4">
        <v>10.5</v>
      </c>
      <c r="AR28" s="4">
        <v>1</v>
      </c>
      <c r="AS28" s="3">
        <f>100-(100*(AQ28-AR28)/AQ28)</f>
        <v>9.5238095238095184</v>
      </c>
    </row>
    <row r="29" spans="1:55" x14ac:dyDescent="0.25">
      <c r="E29">
        <v>7</v>
      </c>
      <c r="F29">
        <v>30</v>
      </c>
      <c r="G29">
        <v>70</v>
      </c>
      <c r="H29">
        <v>12</v>
      </c>
      <c r="I29" s="12">
        <v>1.75</v>
      </c>
      <c r="J29">
        <v>0</v>
      </c>
      <c r="K29">
        <v>6</v>
      </c>
      <c r="L29">
        <v>1</v>
      </c>
      <c r="M29">
        <v>1</v>
      </c>
      <c r="N29">
        <v>5</v>
      </c>
      <c r="O29">
        <v>0</v>
      </c>
      <c r="P29">
        <v>0</v>
      </c>
      <c r="Q29">
        <v>3</v>
      </c>
      <c r="R29">
        <v>1</v>
      </c>
      <c r="S29">
        <v>1</v>
      </c>
      <c r="T29">
        <f t="shared" si="4"/>
        <v>5</v>
      </c>
      <c r="U29" s="8">
        <v>37</v>
      </c>
      <c r="V29" s="8">
        <v>6.2</v>
      </c>
      <c r="W29" s="8">
        <v>11</v>
      </c>
      <c r="X29" s="8">
        <v>5.0999999999999996</v>
      </c>
      <c r="Y29" s="12">
        <v>1.5249999999999999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55" x14ac:dyDescent="0.25">
      <c r="E30">
        <v>8</v>
      </c>
      <c r="F30">
        <v>79</v>
      </c>
      <c r="G30">
        <v>65</v>
      </c>
      <c r="H30">
        <v>13</v>
      </c>
      <c r="I30" s="12">
        <v>4.05</v>
      </c>
      <c r="J30">
        <v>0</v>
      </c>
      <c r="K30">
        <v>6</v>
      </c>
      <c r="L30">
        <v>0</v>
      </c>
      <c r="M30">
        <v>0</v>
      </c>
      <c r="N30">
        <v>6</v>
      </c>
      <c r="O30">
        <v>1</v>
      </c>
      <c r="P30">
        <v>0</v>
      </c>
      <c r="Q30">
        <v>2</v>
      </c>
      <c r="R30">
        <v>1</v>
      </c>
      <c r="S30">
        <v>2</v>
      </c>
      <c r="T30">
        <f t="shared" si="4"/>
        <v>6</v>
      </c>
      <c r="U30" s="8">
        <v>33</v>
      </c>
      <c r="V30" s="8">
        <v>5.5</v>
      </c>
      <c r="W30" s="8">
        <v>21</v>
      </c>
      <c r="X30" s="8">
        <v>5.4</v>
      </c>
      <c r="Y30" s="12">
        <v>4.05</v>
      </c>
      <c r="Z30">
        <v>5</v>
      </c>
      <c r="AA30">
        <v>10</v>
      </c>
      <c r="AB30" s="4">
        <v>10.1</v>
      </c>
      <c r="AC30" s="4">
        <v>3.4</v>
      </c>
      <c r="AD30" s="3">
        <f>100-(100*(AB30-AC30)/AB30)</f>
        <v>33.663366336633672</v>
      </c>
      <c r="AE30" s="4">
        <v>10.1</v>
      </c>
      <c r="AF30" s="4">
        <v>3.5</v>
      </c>
      <c r="AG30" s="3">
        <f>100-(100*(AE30-AF30)/AE30)</f>
        <v>34.653465346534645</v>
      </c>
      <c r="AH30" s="4">
        <v>10.4</v>
      </c>
      <c r="AI30" s="4">
        <v>3.8</v>
      </c>
      <c r="AJ30" s="3">
        <f>100-(100*(AH30-AI30)/AH30)</f>
        <v>36.53846153846154</v>
      </c>
      <c r="AK30" s="4">
        <v>10.1</v>
      </c>
      <c r="AL30" s="4">
        <v>3.3</v>
      </c>
      <c r="AM30" s="3">
        <f>100-(100*(AK30-AL30)/AK30)</f>
        <v>32.67326732673267</v>
      </c>
      <c r="AN30" s="4">
        <v>10</v>
      </c>
      <c r="AO30" s="4">
        <v>3</v>
      </c>
      <c r="AP30" s="3">
        <f>100-(100*(AN30-AO30)/AN30)</f>
        <v>30</v>
      </c>
      <c r="AQ30" s="4">
        <v>10.199999999999999</v>
      </c>
      <c r="AR30" s="4">
        <v>3.5</v>
      </c>
      <c r="AS30" s="3">
        <f>100-(100*(AQ30-AR30)/AQ30)</f>
        <v>34.313725490196092</v>
      </c>
    </row>
    <row r="31" spans="1:55" x14ac:dyDescent="0.25">
      <c r="E31">
        <v>9</v>
      </c>
      <c r="I31" s="12"/>
      <c r="K31" s="10"/>
      <c r="L31" s="10"/>
      <c r="T31">
        <f t="shared" si="4"/>
        <v>0</v>
      </c>
      <c r="U31" s="8"/>
      <c r="V31" s="8"/>
      <c r="W31" s="8"/>
      <c r="X31" s="8"/>
      <c r="Y31" s="1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55" x14ac:dyDescent="0.25">
      <c r="E32">
        <v>10</v>
      </c>
      <c r="F32">
        <v>50</v>
      </c>
      <c r="G32">
        <v>70</v>
      </c>
      <c r="H32">
        <v>15</v>
      </c>
      <c r="I32" s="12">
        <v>2.8</v>
      </c>
      <c r="J32">
        <v>0</v>
      </c>
      <c r="K32" s="10">
        <v>4</v>
      </c>
      <c r="L32" s="10">
        <v>5</v>
      </c>
      <c r="M32">
        <v>1</v>
      </c>
      <c r="N32">
        <v>4</v>
      </c>
      <c r="O32">
        <v>0</v>
      </c>
      <c r="P32">
        <v>0</v>
      </c>
      <c r="Q32">
        <v>4</v>
      </c>
      <c r="R32">
        <v>0</v>
      </c>
      <c r="S32">
        <v>0</v>
      </c>
      <c r="T32">
        <f t="shared" si="4"/>
        <v>4</v>
      </c>
      <c r="U32" s="8">
        <v>43</v>
      </c>
      <c r="V32" s="8">
        <v>8</v>
      </c>
      <c r="W32" s="8">
        <v>8</v>
      </c>
      <c r="X32" s="8">
        <v>5.2</v>
      </c>
      <c r="Y32" s="12">
        <v>2.6749999999999998</v>
      </c>
      <c r="Z32">
        <v>50</v>
      </c>
      <c r="AA32">
        <v>20</v>
      </c>
      <c r="AB32" s="4">
        <v>10.7</v>
      </c>
      <c r="AC32" s="4">
        <v>5</v>
      </c>
      <c r="AD32" s="3">
        <f>100-(100*(AB32-AC32)/AB32)</f>
        <v>46.728971962616832</v>
      </c>
      <c r="AE32" s="4">
        <v>10.199999999999999</v>
      </c>
      <c r="AF32" s="4">
        <v>4.2</v>
      </c>
      <c r="AG32" s="3">
        <f>100-(100*(AE32-AF32)/AE32)</f>
        <v>41.176470588235304</v>
      </c>
      <c r="AH32" s="4">
        <v>10.3</v>
      </c>
      <c r="AI32" s="4">
        <v>4.2</v>
      </c>
      <c r="AJ32" s="3">
        <f>100-(100*(AH32-AI32)/AH32)</f>
        <v>40.77669902912622</v>
      </c>
      <c r="AK32" s="4">
        <v>10.199999999999999</v>
      </c>
      <c r="AL32" s="4">
        <v>4.5999999999999996</v>
      </c>
      <c r="AM32" s="3">
        <f>100-(100*(AK32-AL32)/AK32)</f>
        <v>45.098039215686271</v>
      </c>
      <c r="AN32" s="4">
        <v>10.8</v>
      </c>
      <c r="AO32" s="4">
        <v>4.8</v>
      </c>
      <c r="AP32" s="3">
        <f>100-(100*(AN32-AO32)/AN32)</f>
        <v>44.444444444444436</v>
      </c>
      <c r="AQ32" s="4">
        <v>10.4</v>
      </c>
      <c r="AR32" s="4">
        <v>4.8</v>
      </c>
      <c r="AS32" s="3">
        <f>100-(100*(AQ32-AR32)/AQ32)</f>
        <v>46.153846153846153</v>
      </c>
    </row>
    <row r="33" spans="1:55" x14ac:dyDescent="0.25">
      <c r="E33">
        <v>11</v>
      </c>
      <c r="F33">
        <v>100</v>
      </c>
      <c r="G33">
        <v>106</v>
      </c>
      <c r="H33">
        <v>40</v>
      </c>
      <c r="I33" s="12">
        <f>8.675+8.175+7.025</f>
        <v>23.875</v>
      </c>
      <c r="J33">
        <v>0</v>
      </c>
      <c r="K33" s="10">
        <v>15</v>
      </c>
      <c r="L33" s="10">
        <v>0</v>
      </c>
      <c r="M33">
        <v>0</v>
      </c>
      <c r="N33">
        <v>15</v>
      </c>
      <c r="O33">
        <v>0</v>
      </c>
      <c r="P33">
        <v>3</v>
      </c>
      <c r="Q33">
        <v>2</v>
      </c>
      <c r="R33">
        <v>9</v>
      </c>
      <c r="S33">
        <v>1</v>
      </c>
      <c r="T33">
        <f t="shared" si="4"/>
        <v>15</v>
      </c>
      <c r="U33" s="8">
        <v>59</v>
      </c>
      <c r="V33" s="8">
        <v>9.4</v>
      </c>
      <c r="W33" s="8">
        <v>30</v>
      </c>
      <c r="X33" s="8">
        <v>5.3</v>
      </c>
      <c r="Y33" s="12">
        <f>8.675+8.175+7.025</f>
        <v>23.875</v>
      </c>
      <c r="Z33">
        <v>10</v>
      </c>
      <c r="AA33">
        <v>10</v>
      </c>
      <c r="AB33" s="4">
        <v>10.5</v>
      </c>
      <c r="AC33" s="4">
        <v>4.5</v>
      </c>
      <c r="AD33" s="3">
        <f>100-(100*(AB33-AC33)/AB33)</f>
        <v>42.857142857142854</v>
      </c>
      <c r="AE33" s="4">
        <v>10</v>
      </c>
      <c r="AF33" s="4">
        <v>3.9</v>
      </c>
      <c r="AG33" s="3">
        <f>100-(100*(AE33-AF33)/AE33)</f>
        <v>39</v>
      </c>
      <c r="AH33" s="4">
        <v>10</v>
      </c>
      <c r="AI33" s="4">
        <v>3.7</v>
      </c>
      <c r="AJ33" s="3">
        <f>100-(100*(AH33-AI33)/AH33)</f>
        <v>37</v>
      </c>
      <c r="AK33" s="4">
        <v>10</v>
      </c>
      <c r="AL33" s="4">
        <v>3.3</v>
      </c>
      <c r="AM33" s="3">
        <f>100-(100*(AK33-AL33)/AK33)</f>
        <v>33</v>
      </c>
      <c r="AN33" s="4">
        <v>10.199999999999999</v>
      </c>
      <c r="AO33" s="4">
        <v>3.4</v>
      </c>
      <c r="AP33" s="3">
        <f>100-(100*(AN33-AO33)/AN33)</f>
        <v>33.333333333333343</v>
      </c>
      <c r="AQ33" s="4">
        <v>10.3</v>
      </c>
      <c r="AR33" s="4">
        <v>2.9</v>
      </c>
      <c r="AS33" s="3">
        <f>100-(100*(AQ33-AR33)/AQ33)</f>
        <v>28.15533980582525</v>
      </c>
    </row>
    <row r="34" spans="1:55" x14ac:dyDescent="0.25">
      <c r="E34">
        <v>12</v>
      </c>
      <c r="F34">
        <v>80</v>
      </c>
      <c r="G34">
        <v>75</v>
      </c>
      <c r="H34">
        <v>16</v>
      </c>
      <c r="I34" s="12">
        <v>5.6749999999999998</v>
      </c>
      <c r="J34">
        <v>4</v>
      </c>
      <c r="K34" s="10">
        <v>11</v>
      </c>
      <c r="L34" s="10">
        <v>0</v>
      </c>
      <c r="M34">
        <v>0</v>
      </c>
      <c r="N34">
        <v>11</v>
      </c>
      <c r="O34">
        <v>1</v>
      </c>
      <c r="P34">
        <v>2</v>
      </c>
      <c r="Q34">
        <v>1</v>
      </c>
      <c r="R34">
        <v>5</v>
      </c>
      <c r="S34">
        <v>2</v>
      </c>
      <c r="T34">
        <f t="shared" si="4"/>
        <v>11</v>
      </c>
      <c r="U34" s="8">
        <v>42</v>
      </c>
      <c r="V34" s="8">
        <v>5.8</v>
      </c>
      <c r="W34" s="8">
        <v>16</v>
      </c>
      <c r="X34" s="8">
        <v>5.6</v>
      </c>
      <c r="Y34" s="12">
        <v>5.5750000000000002</v>
      </c>
      <c r="Z34">
        <v>5</v>
      </c>
      <c r="AA34">
        <v>20</v>
      </c>
      <c r="AB34" s="4">
        <v>10.199999999999999</v>
      </c>
      <c r="AC34" s="4">
        <v>4.7</v>
      </c>
      <c r="AD34" s="3">
        <f>100-(100*(AB34-AC34)/AB34)</f>
        <v>46.078431372549026</v>
      </c>
      <c r="AE34" s="4">
        <v>10.3</v>
      </c>
      <c r="AF34" s="4">
        <v>4.5</v>
      </c>
      <c r="AG34" s="3">
        <f>100-(100*(AE34-AF34)/AE34)</f>
        <v>43.689320388349508</v>
      </c>
      <c r="AH34" s="4">
        <v>10.199999999999999</v>
      </c>
      <c r="AI34" s="4">
        <v>4.5999999999999996</v>
      </c>
      <c r="AJ34" s="3">
        <f>100-(100*(AH34-AI34)/AH34)</f>
        <v>45.098039215686271</v>
      </c>
      <c r="AK34" s="4">
        <v>10.5</v>
      </c>
      <c r="AL34" s="4">
        <v>4.7</v>
      </c>
      <c r="AM34" s="3">
        <f>100-(100*(AK34-AL34)/AK34)</f>
        <v>44.761904761904759</v>
      </c>
      <c r="AN34" s="4">
        <v>10.7</v>
      </c>
      <c r="AO34" s="4">
        <v>4.7</v>
      </c>
      <c r="AP34" s="3">
        <f>100-(100*(AN34-AO34)/AN34)</f>
        <v>43.925233644859823</v>
      </c>
      <c r="AQ34" s="4">
        <v>10.3</v>
      </c>
      <c r="AR34" s="4">
        <v>4.4000000000000004</v>
      </c>
      <c r="AS34" s="3">
        <f>100-(100*(AQ34-AR34)/AQ34)</f>
        <v>42.71844660194175</v>
      </c>
    </row>
    <row r="35" spans="1:55" x14ac:dyDescent="0.25">
      <c r="E35">
        <v>13</v>
      </c>
      <c r="I35" s="12"/>
      <c r="K35" s="10"/>
      <c r="L35" s="10"/>
      <c r="T35">
        <f t="shared" si="4"/>
        <v>0</v>
      </c>
      <c r="U35" s="8"/>
      <c r="V35" s="8"/>
      <c r="W35" s="8"/>
      <c r="X35" s="8"/>
      <c r="Y35" s="1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55" x14ac:dyDescent="0.25">
      <c r="E36">
        <v>14</v>
      </c>
      <c r="F36">
        <v>80</v>
      </c>
      <c r="G36">
        <v>125</v>
      </c>
      <c r="H36">
        <v>25</v>
      </c>
      <c r="I36" s="12">
        <v>9.3249999999999993</v>
      </c>
      <c r="J36">
        <v>0</v>
      </c>
      <c r="K36" s="10">
        <v>17</v>
      </c>
      <c r="L36" s="10">
        <v>0</v>
      </c>
      <c r="M36">
        <v>0</v>
      </c>
      <c r="N36">
        <v>17</v>
      </c>
      <c r="O36">
        <v>1</v>
      </c>
      <c r="P36">
        <v>2</v>
      </c>
      <c r="Q36">
        <v>0</v>
      </c>
      <c r="R36">
        <v>8</v>
      </c>
      <c r="S36">
        <v>6</v>
      </c>
      <c r="T36">
        <f t="shared" si="4"/>
        <v>17</v>
      </c>
      <c r="U36" s="8">
        <v>40</v>
      </c>
      <c r="V36" s="8">
        <v>9.1999999999999993</v>
      </c>
      <c r="W36" s="8">
        <v>8</v>
      </c>
      <c r="X36" s="8">
        <v>4.3</v>
      </c>
      <c r="Y36" s="12">
        <f>5.05+4.35</f>
        <v>9.3999999999999986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55" x14ac:dyDescent="0.25">
      <c r="E37">
        <v>15</v>
      </c>
      <c r="I37" s="12"/>
      <c r="K37" s="10"/>
      <c r="L37" s="10"/>
      <c r="T37">
        <f t="shared" si="4"/>
        <v>0</v>
      </c>
      <c r="U37" s="8"/>
      <c r="V37" s="8"/>
      <c r="W37" s="8"/>
      <c r="X37" s="8"/>
      <c r="Y37" s="1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55" x14ac:dyDescent="0.25">
      <c r="E38">
        <v>16</v>
      </c>
      <c r="F38">
        <v>40</v>
      </c>
      <c r="G38">
        <v>70</v>
      </c>
      <c r="H38">
        <v>12</v>
      </c>
      <c r="I38" s="12">
        <v>1.55</v>
      </c>
      <c r="J38">
        <v>0</v>
      </c>
      <c r="K38" s="10">
        <v>4</v>
      </c>
      <c r="L38" s="10">
        <v>0</v>
      </c>
      <c r="M38">
        <v>0</v>
      </c>
      <c r="N38">
        <v>4</v>
      </c>
      <c r="O38">
        <v>1</v>
      </c>
      <c r="P38">
        <v>2</v>
      </c>
      <c r="Q38">
        <v>0</v>
      </c>
      <c r="R38">
        <v>0</v>
      </c>
      <c r="S38">
        <v>1</v>
      </c>
      <c r="T38">
        <f t="shared" si="4"/>
        <v>4</v>
      </c>
      <c r="U38" s="8">
        <v>17</v>
      </c>
      <c r="V38" s="8">
        <v>5.7</v>
      </c>
      <c r="W38" s="8">
        <v>0</v>
      </c>
      <c r="X38" s="8">
        <v>0</v>
      </c>
      <c r="Y38" s="12">
        <v>1.45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55" x14ac:dyDescent="0.25">
      <c r="E39">
        <v>17</v>
      </c>
      <c r="F39">
        <v>60</v>
      </c>
      <c r="G39">
        <v>50</v>
      </c>
      <c r="H39">
        <v>14</v>
      </c>
      <c r="I39" s="12">
        <v>1.55</v>
      </c>
      <c r="J39">
        <v>0</v>
      </c>
      <c r="K39" s="10">
        <v>7</v>
      </c>
      <c r="L39" s="10">
        <v>0</v>
      </c>
      <c r="M39">
        <v>0</v>
      </c>
      <c r="N39">
        <v>7</v>
      </c>
      <c r="O39">
        <v>0</v>
      </c>
      <c r="P39">
        <v>1</v>
      </c>
      <c r="Q39">
        <v>0</v>
      </c>
      <c r="R39">
        <v>3</v>
      </c>
      <c r="S39">
        <v>3</v>
      </c>
      <c r="T39">
        <f t="shared" si="4"/>
        <v>7</v>
      </c>
      <c r="U39" s="8">
        <v>13</v>
      </c>
      <c r="V39" s="8">
        <v>5.8</v>
      </c>
      <c r="W39" s="8">
        <v>13</v>
      </c>
      <c r="X39" s="8">
        <v>3.9</v>
      </c>
      <c r="Y39" s="12">
        <v>1.55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55" x14ac:dyDescent="0.25">
      <c r="E40">
        <v>18</v>
      </c>
      <c r="I40" s="12"/>
      <c r="K40" s="10"/>
      <c r="L40" s="10"/>
      <c r="T40">
        <f t="shared" si="4"/>
        <v>0</v>
      </c>
      <c r="U40" s="8"/>
      <c r="V40" s="8"/>
      <c r="W40" s="8"/>
      <c r="X40" s="8"/>
      <c r="Y40" s="1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55" x14ac:dyDescent="0.25">
      <c r="E41">
        <v>19</v>
      </c>
      <c r="I41" s="12"/>
      <c r="T41">
        <f t="shared" si="4"/>
        <v>0</v>
      </c>
      <c r="U41" s="8"/>
      <c r="V41" s="8"/>
      <c r="W41" s="8"/>
      <c r="X41" s="8"/>
      <c r="Y41" s="1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55" x14ac:dyDescent="0.25">
      <c r="E42">
        <v>20</v>
      </c>
      <c r="I42" s="12"/>
      <c r="T42">
        <f t="shared" si="4"/>
        <v>0</v>
      </c>
      <c r="U42" s="8"/>
      <c r="V42" s="8"/>
      <c r="W42" s="8"/>
      <c r="X42" s="8"/>
      <c r="Y42" s="1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55" x14ac:dyDescent="0.25">
      <c r="A43" t="s">
        <v>29</v>
      </c>
      <c r="B43" t="s">
        <v>35</v>
      </c>
      <c r="C43">
        <v>2</v>
      </c>
      <c r="D43">
        <v>4</v>
      </c>
      <c r="E43">
        <v>1</v>
      </c>
      <c r="I43" s="12">
        <v>0</v>
      </c>
      <c r="L43">
        <v>7</v>
      </c>
      <c r="T43">
        <f t="shared" si="4"/>
        <v>0</v>
      </c>
      <c r="U43" s="8"/>
      <c r="V43" s="8"/>
      <c r="W43" s="8"/>
      <c r="X43" s="8"/>
      <c r="Y43" s="12">
        <v>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8">
        <v>3000.3</v>
      </c>
      <c r="AU43" s="8">
        <v>232.9</v>
      </c>
      <c r="AV43" s="4">
        <f t="shared" ref="AV43" si="9">AT43/(AT43-AU43)</f>
        <v>1.0841584158415842</v>
      </c>
      <c r="AW43" s="8">
        <v>3000</v>
      </c>
      <c r="AX43" s="8">
        <v>255.9</v>
      </c>
      <c r="AY43" s="4">
        <f t="shared" ref="AY43" si="10">AW43/(AW43-AX43)</f>
        <v>1.0932546190007653</v>
      </c>
      <c r="AZ43" s="8">
        <v>3000</v>
      </c>
      <c r="BA43" s="8">
        <v>229.8</v>
      </c>
      <c r="BB43" s="4">
        <f t="shared" ref="BB43" si="11">AZ43/(AZ43-BA43)</f>
        <v>1.0829542993285683</v>
      </c>
      <c r="BC43" s="4">
        <f t="shared" ref="BC43" si="12">(AV43+AY43+BB43)/3</f>
        <v>1.0867891113903061</v>
      </c>
    </row>
    <row r="44" spans="1:55" x14ac:dyDescent="0.25">
      <c r="E44">
        <v>2</v>
      </c>
      <c r="F44">
        <v>47</v>
      </c>
      <c r="G44">
        <v>97</v>
      </c>
      <c r="H44">
        <v>17</v>
      </c>
      <c r="I44" s="12">
        <v>3.1</v>
      </c>
      <c r="J44">
        <v>0</v>
      </c>
      <c r="K44">
        <v>8</v>
      </c>
      <c r="L44">
        <v>3</v>
      </c>
      <c r="M44">
        <v>0</v>
      </c>
      <c r="N44">
        <v>8</v>
      </c>
      <c r="O44">
        <v>2</v>
      </c>
      <c r="P44">
        <v>4</v>
      </c>
      <c r="Q44">
        <v>1</v>
      </c>
      <c r="R44">
        <v>0</v>
      </c>
      <c r="S44">
        <v>1</v>
      </c>
      <c r="T44">
        <f t="shared" si="4"/>
        <v>8</v>
      </c>
      <c r="U44" s="8">
        <v>35</v>
      </c>
      <c r="V44" s="8">
        <v>4.9000000000000004</v>
      </c>
      <c r="W44" s="8">
        <v>10</v>
      </c>
      <c r="X44" s="8">
        <v>7.6</v>
      </c>
      <c r="Y44" s="12">
        <v>3</v>
      </c>
      <c r="Z44">
        <v>30</v>
      </c>
      <c r="AA44">
        <v>100</v>
      </c>
      <c r="AB44" s="4">
        <v>10.0182</v>
      </c>
      <c r="AC44" s="4">
        <v>4.2028999999999996</v>
      </c>
      <c r="AD44" s="3">
        <f>100-(100*(AB44-AC44)/AB44)</f>
        <v>41.952646183945212</v>
      </c>
      <c r="AE44" s="4">
        <v>10.0686</v>
      </c>
      <c r="AF44" s="4">
        <v>4.1148999999999996</v>
      </c>
      <c r="AG44" s="3">
        <f>100-(100*(AE44-AF44)/AE44)</f>
        <v>40.868641121903742</v>
      </c>
      <c r="AH44" s="4">
        <v>10.0114</v>
      </c>
      <c r="AI44" s="4">
        <v>3.6728000000000001</v>
      </c>
      <c r="AJ44" s="3">
        <f>100-(100*(AH44-AI44)/AH44)</f>
        <v>36.686177757356624</v>
      </c>
      <c r="AK44" s="4">
        <v>10.014099999999999</v>
      </c>
      <c r="AL44" s="4">
        <v>3.7989000000000002</v>
      </c>
      <c r="AM44" s="3">
        <f>100-(100*(AK44-AL44)/AK44)</f>
        <v>37.935510929589277</v>
      </c>
      <c r="AN44" s="4">
        <v>10.016400000000001</v>
      </c>
      <c r="AO44" s="4">
        <v>3.4047999999999998</v>
      </c>
      <c r="AP44" s="3">
        <f>100-(100*(AN44-AO44)/AN44)</f>
        <v>33.992252705562876</v>
      </c>
      <c r="AQ44" s="4">
        <v>10.0785</v>
      </c>
      <c r="AR44" s="4">
        <v>4.0765000000000002</v>
      </c>
      <c r="AS44" s="3">
        <f>100-(100*(AQ44-AR44)/AQ44)</f>
        <v>40.447487225281549</v>
      </c>
    </row>
    <row r="45" spans="1:55" x14ac:dyDescent="0.25">
      <c r="E45">
        <v>3</v>
      </c>
      <c r="F45">
        <v>25</v>
      </c>
      <c r="G45">
        <v>50</v>
      </c>
      <c r="H45">
        <v>12</v>
      </c>
      <c r="I45" s="12">
        <v>0.875</v>
      </c>
      <c r="J45">
        <v>0</v>
      </c>
      <c r="K45">
        <v>4</v>
      </c>
      <c r="L45">
        <v>0</v>
      </c>
      <c r="M45">
        <v>0</v>
      </c>
      <c r="N45">
        <v>4</v>
      </c>
      <c r="O45">
        <v>1</v>
      </c>
      <c r="P45">
        <v>0</v>
      </c>
      <c r="Q45">
        <v>1</v>
      </c>
      <c r="R45">
        <v>2</v>
      </c>
      <c r="S45">
        <v>0</v>
      </c>
      <c r="T45">
        <f t="shared" si="4"/>
        <v>4</v>
      </c>
      <c r="U45" s="8">
        <v>20</v>
      </c>
      <c r="V45" s="8">
        <v>4.2</v>
      </c>
      <c r="W45" s="8">
        <v>9</v>
      </c>
      <c r="X45" s="8">
        <v>5.3</v>
      </c>
      <c r="Y45" s="12">
        <v>0.75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55" x14ac:dyDescent="0.25">
      <c r="E46">
        <v>4</v>
      </c>
      <c r="I46" s="12">
        <v>0.1</v>
      </c>
      <c r="J46">
        <v>0</v>
      </c>
      <c r="L46">
        <v>2</v>
      </c>
      <c r="T46">
        <f t="shared" si="4"/>
        <v>0</v>
      </c>
      <c r="U46" s="8"/>
      <c r="V46" s="8"/>
      <c r="W46" s="8"/>
      <c r="X46" s="8"/>
      <c r="Y46" s="12">
        <v>0.05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55" x14ac:dyDescent="0.25">
      <c r="E47">
        <v>5</v>
      </c>
      <c r="F47">
        <v>64</v>
      </c>
      <c r="G47">
        <v>63</v>
      </c>
      <c r="H47">
        <v>15</v>
      </c>
      <c r="I47" s="12">
        <v>3.3</v>
      </c>
      <c r="J47">
        <v>1</v>
      </c>
      <c r="K47">
        <v>13</v>
      </c>
      <c r="L47">
        <v>1</v>
      </c>
      <c r="M47">
        <v>0</v>
      </c>
      <c r="N47">
        <v>11</v>
      </c>
      <c r="O47">
        <v>3</v>
      </c>
      <c r="P47">
        <v>1</v>
      </c>
      <c r="Q47">
        <v>2</v>
      </c>
      <c r="R47">
        <v>2</v>
      </c>
      <c r="S47">
        <v>3</v>
      </c>
      <c r="T47">
        <f t="shared" si="4"/>
        <v>11</v>
      </c>
      <c r="U47" s="8">
        <v>32</v>
      </c>
      <c r="V47" s="8">
        <v>6.9</v>
      </c>
      <c r="W47" s="8">
        <v>8</v>
      </c>
      <c r="X47" s="8">
        <v>4.3</v>
      </c>
      <c r="Y47" s="12">
        <v>3.2</v>
      </c>
      <c r="Z47">
        <v>50</v>
      </c>
      <c r="AA47">
        <v>100</v>
      </c>
      <c r="AB47" s="4">
        <v>10.0174</v>
      </c>
      <c r="AC47" s="4">
        <v>3.6093000000000002</v>
      </c>
      <c r="AD47" s="3">
        <f>100-(100*(AB47-AC47)/AB47)</f>
        <v>36.030307265358275</v>
      </c>
      <c r="AE47" s="4">
        <v>10.062799999999999</v>
      </c>
      <c r="AF47" s="4">
        <v>3.4939</v>
      </c>
      <c r="AG47" s="3">
        <f>100-(100*(AE47-AF47)/AE47)</f>
        <v>34.720952418809887</v>
      </c>
      <c r="AH47" s="4">
        <v>10.0349</v>
      </c>
      <c r="AI47" s="4">
        <v>1.8401000000000001</v>
      </c>
      <c r="AJ47" s="3">
        <f>100-(100*(AH47-AI47)/AH47)</f>
        <v>18.337003856540676</v>
      </c>
      <c r="AK47" s="4">
        <v>10.065899999999999</v>
      </c>
      <c r="AL47" s="4">
        <v>4.1430999999999996</v>
      </c>
      <c r="AM47" s="3">
        <f>100-(100*(AK47-AL47)/AK47)</f>
        <v>41.159757200051658</v>
      </c>
      <c r="AN47" s="4">
        <v>10.0175</v>
      </c>
      <c r="AO47" s="4">
        <v>3.7454000000000001</v>
      </c>
      <c r="AP47" s="3">
        <f>100-(100*(AN47-AO47)/AN47)</f>
        <v>37.388570002495626</v>
      </c>
      <c r="AQ47" s="4">
        <v>10.0891</v>
      </c>
      <c r="AR47" s="4">
        <v>4.0579000000000001</v>
      </c>
      <c r="AS47" s="3">
        <f>100-(100*(AQ47-AR47)/AQ47)</f>
        <v>40.220634149725946</v>
      </c>
    </row>
    <row r="48" spans="1:55" x14ac:dyDescent="0.25">
      <c r="E48">
        <v>6</v>
      </c>
      <c r="F48">
        <v>50</v>
      </c>
      <c r="G48">
        <v>70</v>
      </c>
      <c r="H48">
        <v>15</v>
      </c>
      <c r="I48" s="12">
        <v>1.55</v>
      </c>
      <c r="J48">
        <v>0</v>
      </c>
      <c r="K48">
        <v>8</v>
      </c>
      <c r="L48">
        <v>0</v>
      </c>
      <c r="M48">
        <v>0</v>
      </c>
      <c r="N48">
        <v>8</v>
      </c>
      <c r="O48">
        <v>3</v>
      </c>
      <c r="P48">
        <v>1</v>
      </c>
      <c r="Q48">
        <v>2</v>
      </c>
      <c r="R48">
        <v>1</v>
      </c>
      <c r="S48">
        <v>1</v>
      </c>
      <c r="T48">
        <f t="shared" si="4"/>
        <v>8</v>
      </c>
      <c r="U48" s="8">
        <v>22</v>
      </c>
      <c r="V48" s="8">
        <v>5.0999999999999996</v>
      </c>
      <c r="W48" s="8">
        <v>7</v>
      </c>
      <c r="X48" s="8">
        <v>2.8</v>
      </c>
      <c r="Y48" s="12">
        <v>1.35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55" x14ac:dyDescent="0.25">
      <c r="E49">
        <v>7</v>
      </c>
      <c r="F49">
        <v>75</v>
      </c>
      <c r="G49">
        <v>56</v>
      </c>
      <c r="H49">
        <v>20</v>
      </c>
      <c r="I49" s="12">
        <v>4.6749999999999998</v>
      </c>
      <c r="J49">
        <v>0</v>
      </c>
      <c r="K49">
        <v>8</v>
      </c>
      <c r="L49">
        <v>3</v>
      </c>
      <c r="M49">
        <v>0</v>
      </c>
      <c r="N49">
        <v>8</v>
      </c>
      <c r="O49">
        <v>2</v>
      </c>
      <c r="P49">
        <v>4</v>
      </c>
      <c r="Q49">
        <v>0</v>
      </c>
      <c r="R49">
        <v>1</v>
      </c>
      <c r="S49">
        <v>1</v>
      </c>
      <c r="T49">
        <f t="shared" si="4"/>
        <v>8</v>
      </c>
      <c r="U49" s="8">
        <v>37</v>
      </c>
      <c r="V49" s="8">
        <v>6.4</v>
      </c>
      <c r="W49" s="8">
        <v>11</v>
      </c>
      <c r="X49" s="8">
        <v>5.3</v>
      </c>
      <c r="Y49" s="12">
        <v>4.0999999999999996</v>
      </c>
      <c r="Z49">
        <v>30</v>
      </c>
      <c r="AA49">
        <v>10</v>
      </c>
      <c r="AB49" s="4">
        <v>10.013500000000001</v>
      </c>
      <c r="AC49" s="4">
        <v>3.8807999999999998</v>
      </c>
      <c r="AD49" s="3">
        <f>100-(100*(AB49-AC49)/AB49)</f>
        <v>38.755679832226491</v>
      </c>
      <c r="AE49" s="4">
        <v>10.0435</v>
      </c>
      <c r="AF49" s="4">
        <v>3.4670999999999998</v>
      </c>
      <c r="AG49" s="3">
        <f>100-(100*(AE49-AF49)/AE49)</f>
        <v>34.520834370488373</v>
      </c>
      <c r="AH49" s="4">
        <v>10.026</v>
      </c>
      <c r="AI49" s="4">
        <v>2.7856000000000001</v>
      </c>
      <c r="AJ49" s="3">
        <f>100-(100*(AH49-AI49)/AH49)</f>
        <v>27.783762218232596</v>
      </c>
      <c r="AK49" s="4">
        <v>10.010199999999999</v>
      </c>
      <c r="AL49" s="4">
        <v>4.2217000000000002</v>
      </c>
      <c r="AM49" s="3">
        <f>100-(100*(AK49-AL49)/AK49)</f>
        <v>42.17398253781144</v>
      </c>
      <c r="AN49" s="4">
        <v>10.128399999999999</v>
      </c>
      <c r="AO49" s="4">
        <v>3.5640999999999998</v>
      </c>
      <c r="AP49" s="3">
        <f>100-(100*(AN49-AO49)/AN49)</f>
        <v>35.189171043797643</v>
      </c>
      <c r="AQ49" s="4">
        <v>10.0145</v>
      </c>
      <c r="AR49" s="4">
        <v>3.6808000000000001</v>
      </c>
      <c r="AS49" s="3">
        <f>100-(100*(AQ49-AR49)/AQ49)</f>
        <v>36.754705676768687</v>
      </c>
    </row>
    <row r="50" spans="1:55" x14ac:dyDescent="0.25">
      <c r="E50">
        <v>8</v>
      </c>
      <c r="I50" s="12">
        <v>1.4</v>
      </c>
      <c r="J50">
        <v>0</v>
      </c>
      <c r="L50">
        <v>1</v>
      </c>
      <c r="T50">
        <f t="shared" si="4"/>
        <v>0</v>
      </c>
      <c r="U50" s="8"/>
      <c r="V50" s="8"/>
      <c r="W50" s="8"/>
      <c r="X50" s="8"/>
      <c r="Y50" s="12">
        <v>1.35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55" x14ac:dyDescent="0.25">
      <c r="E51">
        <v>9</v>
      </c>
      <c r="I51" s="12">
        <v>1.8</v>
      </c>
      <c r="J51">
        <v>0</v>
      </c>
      <c r="L51">
        <v>0</v>
      </c>
      <c r="T51">
        <f t="shared" si="4"/>
        <v>0</v>
      </c>
      <c r="U51" s="8"/>
      <c r="V51" s="8"/>
      <c r="W51" s="8"/>
      <c r="X51" s="8"/>
      <c r="Y51" s="12">
        <v>1.75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55" x14ac:dyDescent="0.25">
      <c r="E52">
        <v>10</v>
      </c>
      <c r="I52" s="12">
        <v>1.95</v>
      </c>
      <c r="J52">
        <v>0</v>
      </c>
      <c r="L52">
        <v>1</v>
      </c>
      <c r="T52">
        <f t="shared" si="4"/>
        <v>0</v>
      </c>
      <c r="U52" s="8"/>
      <c r="V52" s="8"/>
      <c r="W52" s="8"/>
      <c r="X52" s="8"/>
      <c r="Y52" s="12">
        <v>1.8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55" x14ac:dyDescent="0.25">
      <c r="E53">
        <v>11</v>
      </c>
      <c r="I53" s="12">
        <v>1.1499999999999999</v>
      </c>
      <c r="J53">
        <v>0</v>
      </c>
      <c r="L53">
        <v>2</v>
      </c>
      <c r="T53">
        <f t="shared" si="4"/>
        <v>0</v>
      </c>
      <c r="U53" s="8"/>
      <c r="V53" s="8"/>
      <c r="W53" s="8"/>
      <c r="X53" s="8"/>
      <c r="Y53" s="12">
        <v>1.1000000000000001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55" x14ac:dyDescent="0.25">
      <c r="E54">
        <v>12</v>
      </c>
      <c r="I54" s="12">
        <v>1</v>
      </c>
      <c r="J54">
        <v>0</v>
      </c>
      <c r="L54">
        <v>0</v>
      </c>
      <c r="T54">
        <f t="shared" si="4"/>
        <v>0</v>
      </c>
      <c r="U54" s="8"/>
      <c r="V54" s="8"/>
      <c r="W54" s="8"/>
      <c r="X54" s="8"/>
      <c r="Y54" s="12">
        <v>0.95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55" x14ac:dyDescent="0.25">
      <c r="E55">
        <v>13</v>
      </c>
      <c r="F55">
        <v>30</v>
      </c>
      <c r="G55">
        <v>60</v>
      </c>
      <c r="H55">
        <v>10</v>
      </c>
      <c r="I55" s="12">
        <v>0.7</v>
      </c>
      <c r="J55">
        <v>0</v>
      </c>
      <c r="K55">
        <v>4</v>
      </c>
      <c r="L55">
        <v>1</v>
      </c>
      <c r="M55">
        <v>0</v>
      </c>
      <c r="N55">
        <v>4</v>
      </c>
      <c r="O55">
        <v>1</v>
      </c>
      <c r="P55">
        <v>1</v>
      </c>
      <c r="Q55">
        <v>1</v>
      </c>
      <c r="R55">
        <v>0</v>
      </c>
      <c r="S55">
        <v>1</v>
      </c>
      <c r="T55">
        <f t="shared" si="4"/>
        <v>4</v>
      </c>
      <c r="U55" s="8">
        <v>19</v>
      </c>
      <c r="V55" s="8">
        <v>3.1</v>
      </c>
      <c r="W55" s="8">
        <v>10</v>
      </c>
      <c r="X55" s="8">
        <v>4.3</v>
      </c>
      <c r="Y55" s="12">
        <v>0.5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55" x14ac:dyDescent="0.25">
      <c r="E56">
        <v>14</v>
      </c>
      <c r="F56">
        <v>37</v>
      </c>
      <c r="G56">
        <v>60</v>
      </c>
      <c r="H56">
        <v>10</v>
      </c>
      <c r="I56" s="12">
        <v>0.52500000000000002</v>
      </c>
      <c r="J56">
        <v>0</v>
      </c>
      <c r="K56">
        <v>5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5</v>
      </c>
      <c r="S56">
        <v>0</v>
      </c>
      <c r="T56">
        <f t="shared" si="4"/>
        <v>5</v>
      </c>
      <c r="U56" s="8">
        <v>26</v>
      </c>
      <c r="V56" s="8">
        <v>2.2999999999999998</v>
      </c>
      <c r="W56" s="8">
        <v>0</v>
      </c>
      <c r="X56" s="8">
        <v>0</v>
      </c>
      <c r="Y56" s="12">
        <v>0.35</v>
      </c>
      <c r="Z56">
        <v>100</v>
      </c>
      <c r="AA56">
        <v>100</v>
      </c>
      <c r="AB56" s="4">
        <v>10.103</v>
      </c>
      <c r="AC56" s="4">
        <v>4.1593</v>
      </c>
      <c r="AD56" s="3">
        <f>100-(100*(AB56-AC56)/AB56)</f>
        <v>41.168959714936157</v>
      </c>
      <c r="AE56" s="4">
        <v>10.028</v>
      </c>
      <c r="AF56" s="4">
        <v>4.3146000000000004</v>
      </c>
      <c r="AG56" s="3">
        <f>100-(100*(AE56-AF56)/AE56)</f>
        <v>43.025528520143595</v>
      </c>
      <c r="AH56" s="4">
        <v>10.044700000000001</v>
      </c>
      <c r="AI56" s="4">
        <v>4.4465000000000003</v>
      </c>
      <c r="AJ56" s="3">
        <f>100-(100*(AH56-AI56)/AH56)</f>
        <v>44.267125947016837</v>
      </c>
      <c r="AK56" s="4">
        <v>10.005599999999999</v>
      </c>
      <c r="AL56" s="4">
        <v>4.3876999999999997</v>
      </c>
      <c r="AM56" s="3">
        <f>100-(100*(AK56-AL56)/AK56)</f>
        <v>43.852442632126007</v>
      </c>
      <c r="AN56" s="4">
        <v>10.015700000000001</v>
      </c>
      <c r="AO56" s="4">
        <v>4.4367999999999999</v>
      </c>
      <c r="AP56" s="3">
        <f>100-(100*(AN56-AO56)/AN56)</f>
        <v>44.298451431252929</v>
      </c>
      <c r="AQ56" s="4">
        <v>10.022</v>
      </c>
      <c r="AR56" s="4">
        <v>4.4984000000000002</v>
      </c>
      <c r="AS56" s="3">
        <f>100-(100*(AQ56-AR56)/AQ56)</f>
        <v>44.885252444621834</v>
      </c>
    </row>
    <row r="57" spans="1:55" x14ac:dyDescent="0.25">
      <c r="E57">
        <v>15</v>
      </c>
      <c r="F57">
        <v>57</v>
      </c>
      <c r="G57">
        <v>110</v>
      </c>
      <c r="H57">
        <v>10</v>
      </c>
      <c r="I57" s="12">
        <v>5.15</v>
      </c>
      <c r="J57">
        <v>0</v>
      </c>
      <c r="K57">
        <v>11</v>
      </c>
      <c r="L57">
        <v>1</v>
      </c>
      <c r="M57">
        <v>1</v>
      </c>
      <c r="N57">
        <v>11</v>
      </c>
      <c r="O57">
        <v>3</v>
      </c>
      <c r="P57">
        <v>6</v>
      </c>
      <c r="Q57">
        <v>0</v>
      </c>
      <c r="R57">
        <v>1</v>
      </c>
      <c r="S57">
        <v>1</v>
      </c>
      <c r="T57">
        <f t="shared" si="4"/>
        <v>11</v>
      </c>
      <c r="U57" s="8">
        <v>42</v>
      </c>
      <c r="V57" s="8">
        <v>7.3</v>
      </c>
      <c r="W57" s="8">
        <v>8</v>
      </c>
      <c r="X57" s="8">
        <v>4.2</v>
      </c>
      <c r="Y57" s="12">
        <v>4.75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55" x14ac:dyDescent="0.25">
      <c r="E58">
        <v>16</v>
      </c>
      <c r="I58" s="12">
        <v>2.2000000000000002</v>
      </c>
      <c r="J58">
        <v>0</v>
      </c>
      <c r="L58">
        <v>0</v>
      </c>
      <c r="T58">
        <f t="shared" si="4"/>
        <v>0</v>
      </c>
      <c r="U58" s="8"/>
      <c r="V58" s="8"/>
      <c r="W58" s="8"/>
      <c r="X58" s="8"/>
      <c r="Y58" s="12">
        <v>2.1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55" x14ac:dyDescent="0.25">
      <c r="E59">
        <v>17</v>
      </c>
      <c r="F59">
        <v>64</v>
      </c>
      <c r="G59">
        <v>86</v>
      </c>
      <c r="H59">
        <v>12</v>
      </c>
      <c r="I59" s="12">
        <v>1.25</v>
      </c>
      <c r="J59">
        <v>0</v>
      </c>
      <c r="K59">
        <v>6</v>
      </c>
      <c r="L59">
        <v>4</v>
      </c>
      <c r="M59">
        <v>0</v>
      </c>
      <c r="N59">
        <v>6</v>
      </c>
      <c r="O59">
        <v>2</v>
      </c>
      <c r="P59">
        <v>2</v>
      </c>
      <c r="Q59">
        <v>0</v>
      </c>
      <c r="R59">
        <v>2</v>
      </c>
      <c r="S59">
        <v>0</v>
      </c>
      <c r="T59">
        <f t="shared" si="4"/>
        <v>6</v>
      </c>
      <c r="U59" s="8">
        <v>38</v>
      </c>
      <c r="V59" s="8">
        <v>4.5999999999999996</v>
      </c>
      <c r="W59" s="8">
        <v>8</v>
      </c>
      <c r="X59" s="8">
        <v>4.0999999999999996</v>
      </c>
      <c r="Y59" s="12">
        <v>1</v>
      </c>
      <c r="Z59">
        <v>20</v>
      </c>
      <c r="AA59">
        <v>50</v>
      </c>
      <c r="AB59" s="4">
        <v>10.0456</v>
      </c>
      <c r="AC59" s="4">
        <v>1.8602000000000001</v>
      </c>
      <c r="AD59" s="3">
        <f>100-(100*(AB59-AC59)/AB59)</f>
        <v>18.517559926734094</v>
      </c>
      <c r="AE59" s="4">
        <v>10.1191</v>
      </c>
      <c r="AF59" s="4">
        <v>3.3079000000000001</v>
      </c>
      <c r="AG59" s="3">
        <f>100-(100*(AE59-AF59)/AE59)</f>
        <v>32.689666077022665</v>
      </c>
      <c r="AH59" s="4">
        <v>10.009499999999999</v>
      </c>
      <c r="AI59" s="4">
        <v>3.4716999999999998</v>
      </c>
      <c r="AJ59" s="3">
        <f>100-(100*(AH59-AI59)/AH59)</f>
        <v>34.684050152355269</v>
      </c>
      <c r="AK59" s="4">
        <v>10.012499999999999</v>
      </c>
      <c r="AL59" s="4">
        <v>4.1760999999999999</v>
      </c>
      <c r="AM59" s="3">
        <f>100-(100*(AK59-AL59)/AK59)</f>
        <v>41.708863920099873</v>
      </c>
      <c r="AN59" s="4">
        <v>10.002800000000001</v>
      </c>
      <c r="AO59" s="4">
        <v>3.9104999999999999</v>
      </c>
      <c r="AP59" s="3">
        <f>100-(100*(AN59-AO59)/AN59)</f>
        <v>39.094053664973806</v>
      </c>
      <c r="AQ59" s="4">
        <v>9.5986999999999991</v>
      </c>
      <c r="AR59" s="4">
        <v>3.8632</v>
      </c>
      <c r="AS59" s="3">
        <f>100-(100*(AQ59-AR59)/AQ59)</f>
        <v>40.247116797066269</v>
      </c>
    </row>
    <row r="60" spans="1:55" x14ac:dyDescent="0.25">
      <c r="E60">
        <v>18</v>
      </c>
      <c r="I60" s="12">
        <v>2</v>
      </c>
      <c r="J60">
        <v>0</v>
      </c>
      <c r="L60">
        <v>1</v>
      </c>
      <c r="T60">
        <f t="shared" si="4"/>
        <v>0</v>
      </c>
      <c r="U60" s="8"/>
      <c r="V60" s="8"/>
      <c r="W60" s="8"/>
      <c r="X60" s="8"/>
      <c r="Y60" s="12">
        <v>2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55" x14ac:dyDescent="0.25">
      <c r="E61">
        <v>19</v>
      </c>
      <c r="I61" s="12">
        <v>1.1499999999999999</v>
      </c>
      <c r="J61">
        <v>0</v>
      </c>
      <c r="L61">
        <v>3</v>
      </c>
      <c r="T61">
        <f t="shared" si="4"/>
        <v>0</v>
      </c>
      <c r="U61" s="8"/>
      <c r="V61" s="8"/>
      <c r="W61" s="8"/>
      <c r="X61" s="8"/>
      <c r="Y61" s="12">
        <v>0.95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55" x14ac:dyDescent="0.25">
      <c r="E62">
        <v>20</v>
      </c>
      <c r="F62">
        <v>36</v>
      </c>
      <c r="G62">
        <v>56</v>
      </c>
      <c r="H62">
        <v>12</v>
      </c>
      <c r="I62" s="12">
        <v>1.325</v>
      </c>
      <c r="J62">
        <v>2</v>
      </c>
      <c r="K62">
        <v>7</v>
      </c>
      <c r="L62">
        <v>1</v>
      </c>
      <c r="M62">
        <v>0</v>
      </c>
      <c r="N62">
        <v>7</v>
      </c>
      <c r="O62">
        <v>4</v>
      </c>
      <c r="P62">
        <v>0</v>
      </c>
      <c r="Q62">
        <v>1</v>
      </c>
      <c r="R62">
        <v>1</v>
      </c>
      <c r="S62">
        <v>1</v>
      </c>
      <c r="T62">
        <f t="shared" si="4"/>
        <v>7</v>
      </c>
      <c r="U62" s="8">
        <v>12</v>
      </c>
      <c r="V62" s="8">
        <v>6</v>
      </c>
      <c r="W62" s="8">
        <v>7</v>
      </c>
      <c r="X62" s="8">
        <v>3.8</v>
      </c>
      <c r="Y62" s="12">
        <v>1.1499999999999999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55" x14ac:dyDescent="0.25">
      <c r="A63" s="1">
        <v>42950</v>
      </c>
      <c r="B63" t="s">
        <v>41</v>
      </c>
      <c r="C63">
        <v>2</v>
      </c>
      <c r="D63">
        <v>4</v>
      </c>
      <c r="E63">
        <v>1</v>
      </c>
      <c r="F63">
        <v>100</v>
      </c>
      <c r="G63">
        <v>130</v>
      </c>
      <c r="H63">
        <v>15</v>
      </c>
      <c r="I63" s="12">
        <v>2.1749999999999998</v>
      </c>
      <c r="J63">
        <v>0</v>
      </c>
      <c r="K63" s="10">
        <v>9</v>
      </c>
      <c r="L63">
        <v>0</v>
      </c>
      <c r="M63">
        <v>0</v>
      </c>
      <c r="N63">
        <v>8</v>
      </c>
      <c r="O63">
        <v>0</v>
      </c>
      <c r="P63">
        <v>0</v>
      </c>
      <c r="Q63">
        <v>2</v>
      </c>
      <c r="R63">
        <v>1</v>
      </c>
      <c r="S63">
        <v>5</v>
      </c>
      <c r="T63">
        <f t="shared" si="4"/>
        <v>8</v>
      </c>
      <c r="U63" s="8">
        <v>17</v>
      </c>
      <c r="V63" s="8">
        <v>5.5</v>
      </c>
      <c r="W63" s="8">
        <v>14</v>
      </c>
      <c r="X63" s="8">
        <v>3.6</v>
      </c>
      <c r="Y63" s="12">
        <v>2.0750000000000002</v>
      </c>
      <c r="Z63">
        <v>5</v>
      </c>
      <c r="AA63">
        <v>20</v>
      </c>
      <c r="AB63" s="4">
        <v>10.4</v>
      </c>
      <c r="AC63" s="4">
        <v>4.2</v>
      </c>
      <c r="AD63" s="3">
        <f>100-(100*(AB63-AC63)/AB63)</f>
        <v>40.384615384615387</v>
      </c>
      <c r="AE63" s="4">
        <v>10</v>
      </c>
      <c r="AF63" s="4">
        <v>3.6</v>
      </c>
      <c r="AG63" s="3">
        <f>100-(100*(AE63-AF63)/AE63)</f>
        <v>36</v>
      </c>
      <c r="AH63" s="4">
        <v>10.3</v>
      </c>
      <c r="AI63" s="4">
        <v>3.7</v>
      </c>
      <c r="AJ63" s="3">
        <f>100-(100*(AH63-AI63)/AH63)</f>
        <v>35.922330097087382</v>
      </c>
      <c r="AK63" s="4">
        <v>10</v>
      </c>
      <c r="AL63" s="4">
        <v>3.5</v>
      </c>
      <c r="AM63" s="3">
        <f>100-(100*(AK63-AL63)/AK63)</f>
        <v>35</v>
      </c>
      <c r="AN63" s="4">
        <v>10</v>
      </c>
      <c r="AO63" s="4">
        <v>3.8</v>
      </c>
      <c r="AP63" s="3">
        <f>100-(100*(AN63-AO63)/AN63)</f>
        <v>38</v>
      </c>
      <c r="AQ63" s="4">
        <v>10.5</v>
      </c>
      <c r="AR63" s="4">
        <v>3.6</v>
      </c>
      <c r="AS63" s="3">
        <f>100-(100*(AQ63-AR63)/AQ63)</f>
        <v>34.285714285714292</v>
      </c>
      <c r="AT63">
        <v>2999.7</v>
      </c>
      <c r="AU63">
        <v>283.7</v>
      </c>
      <c r="AV63" s="4">
        <f t="shared" ref="AV63" si="13">AT63/(AT63-AU63)</f>
        <v>1.1044550810014726</v>
      </c>
      <c r="AW63">
        <v>3000.4</v>
      </c>
      <c r="AX63">
        <v>255.1</v>
      </c>
      <c r="AY63" s="4">
        <f t="shared" ref="AY63" si="14">AW63/(AW63-AX63)</f>
        <v>1.092922449276946</v>
      </c>
      <c r="BC63">
        <f>(AV63+AY63)/2</f>
        <v>1.0986887651392094</v>
      </c>
    </row>
    <row r="64" spans="1:55" x14ac:dyDescent="0.25">
      <c r="A64" s="1"/>
      <c r="E64">
        <v>2</v>
      </c>
      <c r="I64" s="12"/>
      <c r="K64" s="10"/>
      <c r="T64">
        <f t="shared" si="4"/>
        <v>0</v>
      </c>
      <c r="U64" s="8"/>
      <c r="V64" s="8"/>
      <c r="W64" s="8"/>
      <c r="X64" s="8"/>
      <c r="Y64" s="1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56" x14ac:dyDescent="0.25">
      <c r="A65" s="1"/>
      <c r="E65">
        <v>3</v>
      </c>
      <c r="I65" s="12"/>
      <c r="K65" s="10"/>
      <c r="T65">
        <f t="shared" ref="T65:T125" si="15">SUM(O65:S65)</f>
        <v>0</v>
      </c>
      <c r="U65" s="8"/>
      <c r="V65" s="8"/>
      <c r="W65" s="8"/>
      <c r="X65" s="8"/>
      <c r="Y65" s="1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56" x14ac:dyDescent="0.25">
      <c r="E66">
        <v>4</v>
      </c>
      <c r="F66">
        <v>85</v>
      </c>
      <c r="G66">
        <v>140</v>
      </c>
      <c r="H66">
        <v>21</v>
      </c>
      <c r="I66" s="12">
        <v>2.9</v>
      </c>
      <c r="J66">
        <v>2</v>
      </c>
      <c r="K66" s="10">
        <v>14</v>
      </c>
      <c r="L66">
        <v>2</v>
      </c>
      <c r="M66">
        <v>0</v>
      </c>
      <c r="N66">
        <v>12</v>
      </c>
      <c r="O66">
        <v>0</v>
      </c>
      <c r="P66">
        <v>0</v>
      </c>
      <c r="Q66">
        <v>3</v>
      </c>
      <c r="R66">
        <v>2</v>
      </c>
      <c r="S66">
        <v>7</v>
      </c>
      <c r="T66">
        <f t="shared" si="15"/>
        <v>12</v>
      </c>
      <c r="U66" s="8">
        <v>38</v>
      </c>
      <c r="V66" s="8">
        <v>5.9</v>
      </c>
      <c r="W66" s="8">
        <v>10</v>
      </c>
      <c r="X66" s="8">
        <v>4.8</v>
      </c>
      <c r="Y66" s="12">
        <v>2.625</v>
      </c>
      <c r="Z66">
        <v>15</v>
      </c>
      <c r="AA66">
        <v>50</v>
      </c>
      <c r="AB66" s="4">
        <v>10.4</v>
      </c>
      <c r="AC66" s="4">
        <v>4.2</v>
      </c>
      <c r="AD66" s="3">
        <f>100-(100*(AB66-AC66)/AB66)</f>
        <v>40.384615384615387</v>
      </c>
      <c r="AE66" s="4">
        <v>10.5</v>
      </c>
      <c r="AF66" s="4">
        <v>4</v>
      </c>
      <c r="AG66" s="3">
        <f>100-(100*(AE66-AF66)/AE66)</f>
        <v>38.095238095238095</v>
      </c>
      <c r="AH66" s="4">
        <v>10.5</v>
      </c>
      <c r="AI66" s="4">
        <v>3.6</v>
      </c>
      <c r="AJ66" s="3">
        <f>100-(100*(AH66-AI66)/AH66)</f>
        <v>34.285714285714292</v>
      </c>
      <c r="AK66" s="4">
        <v>10.1</v>
      </c>
      <c r="AL66" s="4">
        <v>4.2</v>
      </c>
      <c r="AM66" s="3">
        <f>100-(100*(AK66-AL66)/AK66)</f>
        <v>41.584158415841586</v>
      </c>
      <c r="AN66" s="4">
        <v>10.4</v>
      </c>
      <c r="AO66" s="4">
        <v>4.0999999999999996</v>
      </c>
      <c r="AP66" s="3">
        <f>100-(100*(AN66-AO66)/AN66)</f>
        <v>39.423076923076913</v>
      </c>
      <c r="AQ66" s="4">
        <v>10.3</v>
      </c>
      <c r="AR66" s="4">
        <v>4.0999999999999996</v>
      </c>
      <c r="AS66" s="3">
        <f>100-(100*(AQ66-AR66)/AQ66)</f>
        <v>39.805825242718441</v>
      </c>
    </row>
    <row r="67" spans="1:56" x14ac:dyDescent="0.25">
      <c r="E67">
        <v>5</v>
      </c>
      <c r="F67">
        <v>30</v>
      </c>
      <c r="G67">
        <v>70</v>
      </c>
      <c r="H67">
        <v>22</v>
      </c>
      <c r="I67" s="12">
        <v>0.1</v>
      </c>
      <c r="J67">
        <v>0</v>
      </c>
      <c r="K67" s="10">
        <v>3</v>
      </c>
      <c r="L67">
        <v>0</v>
      </c>
      <c r="M67">
        <v>0</v>
      </c>
      <c r="T67">
        <f t="shared" si="15"/>
        <v>0</v>
      </c>
      <c r="U67" s="8"/>
      <c r="V67" s="8"/>
      <c r="W67" s="8"/>
      <c r="X67" s="8"/>
      <c r="Y67" s="1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BD67" t="s">
        <v>72</v>
      </c>
    </row>
    <row r="68" spans="1:56" x14ac:dyDescent="0.25">
      <c r="E68">
        <v>6</v>
      </c>
      <c r="I68" s="12"/>
      <c r="K68" s="10"/>
      <c r="T68">
        <f t="shared" si="15"/>
        <v>0</v>
      </c>
      <c r="U68" s="8"/>
      <c r="V68" s="8"/>
      <c r="W68" s="8"/>
      <c r="X68" s="8"/>
      <c r="Y68" s="1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56" x14ac:dyDescent="0.25">
      <c r="E69">
        <v>7</v>
      </c>
      <c r="I69" s="12"/>
      <c r="K69" s="10"/>
      <c r="T69">
        <f t="shared" si="15"/>
        <v>0</v>
      </c>
      <c r="U69" s="8"/>
      <c r="V69" s="8"/>
      <c r="W69" s="8"/>
      <c r="X69" s="8"/>
      <c r="Y69" s="1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56" x14ac:dyDescent="0.25">
      <c r="E70">
        <v>8</v>
      </c>
      <c r="F70">
        <v>80</v>
      </c>
      <c r="G70">
        <v>70</v>
      </c>
      <c r="H70">
        <v>20</v>
      </c>
      <c r="I70" s="12">
        <v>2.35</v>
      </c>
      <c r="J70">
        <v>0</v>
      </c>
      <c r="K70" s="10">
        <v>7</v>
      </c>
      <c r="L70">
        <v>2</v>
      </c>
      <c r="M70">
        <v>0</v>
      </c>
      <c r="N70">
        <v>7</v>
      </c>
      <c r="O70">
        <v>0</v>
      </c>
      <c r="P70">
        <v>0</v>
      </c>
      <c r="Q70">
        <v>2</v>
      </c>
      <c r="R70">
        <v>1</v>
      </c>
      <c r="S70">
        <v>4</v>
      </c>
      <c r="T70">
        <f t="shared" si="15"/>
        <v>7</v>
      </c>
      <c r="U70" s="8">
        <v>21</v>
      </c>
      <c r="V70" s="8">
        <v>7.3</v>
      </c>
      <c r="W70" s="8">
        <v>6</v>
      </c>
      <c r="X70" s="8">
        <v>4.3</v>
      </c>
      <c r="Y70" s="12">
        <v>2.2000000000000002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56" x14ac:dyDescent="0.25">
      <c r="E71">
        <v>9</v>
      </c>
      <c r="F71">
        <v>60</v>
      </c>
      <c r="G71">
        <v>90</v>
      </c>
      <c r="H71">
        <v>13</v>
      </c>
      <c r="I71" s="12">
        <v>1.6</v>
      </c>
      <c r="J71">
        <v>0</v>
      </c>
      <c r="K71" s="10">
        <v>3</v>
      </c>
      <c r="L71">
        <v>3</v>
      </c>
      <c r="M71">
        <v>0</v>
      </c>
      <c r="N71">
        <v>3</v>
      </c>
      <c r="O71">
        <v>0</v>
      </c>
      <c r="P71">
        <v>0</v>
      </c>
      <c r="Q71">
        <v>0</v>
      </c>
      <c r="R71">
        <v>2</v>
      </c>
      <c r="S71">
        <v>1</v>
      </c>
      <c r="T71">
        <f t="shared" si="15"/>
        <v>3</v>
      </c>
      <c r="U71" s="8">
        <v>30</v>
      </c>
      <c r="V71" s="8">
        <v>4.0999999999999996</v>
      </c>
      <c r="W71" s="8">
        <v>12</v>
      </c>
      <c r="X71" s="8">
        <v>3</v>
      </c>
      <c r="Y71" s="12">
        <v>1.55</v>
      </c>
      <c r="Z71">
        <v>50</v>
      </c>
      <c r="AA71">
        <v>100</v>
      </c>
      <c r="AB71" s="4">
        <v>10.199999999999999</v>
      </c>
      <c r="AC71" s="4">
        <v>3.4</v>
      </c>
      <c r="AD71" s="3">
        <f>100-(100*(AB71-AC71)/AB71)</f>
        <v>33.333333333333343</v>
      </c>
      <c r="AE71" s="4">
        <v>10.5</v>
      </c>
      <c r="AF71" s="4">
        <v>4</v>
      </c>
      <c r="AG71" s="3">
        <f>100-(100*(AE71-AF71)/AE71)</f>
        <v>38.095238095238095</v>
      </c>
      <c r="AH71" s="4">
        <v>10.6</v>
      </c>
      <c r="AI71" s="4">
        <v>4.5999999999999996</v>
      </c>
      <c r="AJ71" s="3">
        <f>100-(100*(AH71-AI71)/AH71)</f>
        <v>43.39622641509434</v>
      </c>
      <c r="AK71" s="4">
        <v>10.3</v>
      </c>
      <c r="AL71" s="4">
        <v>4.3</v>
      </c>
      <c r="AM71" s="3">
        <f>100-(100*(AK71-AL71)/AK71)</f>
        <v>41.747572815533971</v>
      </c>
      <c r="AN71" s="4">
        <v>10</v>
      </c>
      <c r="AO71" s="4">
        <v>4.0999999999999996</v>
      </c>
      <c r="AP71" s="3">
        <f>100-(100*(AN71-AO71)/AN71)</f>
        <v>41</v>
      </c>
      <c r="AQ71" s="4">
        <v>10.5</v>
      </c>
      <c r="AR71" s="4">
        <v>4.4000000000000004</v>
      </c>
      <c r="AS71" s="3">
        <f>100-(100*(AQ71-AR71)/AQ71)</f>
        <v>41.904761904761905</v>
      </c>
    </row>
    <row r="72" spans="1:56" x14ac:dyDescent="0.25">
      <c r="E72">
        <v>10</v>
      </c>
      <c r="I72" s="12"/>
      <c r="K72" s="10"/>
      <c r="T72">
        <f t="shared" si="15"/>
        <v>0</v>
      </c>
      <c r="U72" s="8"/>
      <c r="V72" s="8"/>
      <c r="W72" s="8"/>
      <c r="X72" s="8"/>
      <c r="Y72" s="1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56" x14ac:dyDescent="0.25">
      <c r="E73">
        <v>11</v>
      </c>
      <c r="I73" s="12"/>
      <c r="K73" s="10"/>
      <c r="T73">
        <f t="shared" si="15"/>
        <v>0</v>
      </c>
      <c r="U73" s="8"/>
      <c r="V73" s="8"/>
      <c r="W73" s="8"/>
      <c r="X73" s="8"/>
      <c r="Y73" s="1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56" x14ac:dyDescent="0.25">
      <c r="E74">
        <v>12</v>
      </c>
      <c r="F74">
        <v>80</v>
      </c>
      <c r="G74">
        <v>110</v>
      </c>
      <c r="H74">
        <v>20</v>
      </c>
      <c r="I74" s="12">
        <v>1.4750000000000001</v>
      </c>
      <c r="J74">
        <v>0</v>
      </c>
      <c r="K74" s="10">
        <v>3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1</v>
      </c>
      <c r="S74">
        <v>2</v>
      </c>
      <c r="T74">
        <f t="shared" si="15"/>
        <v>3</v>
      </c>
      <c r="U74" s="8">
        <v>35</v>
      </c>
      <c r="V74" s="8">
        <v>5.5</v>
      </c>
      <c r="W74" s="8">
        <v>0</v>
      </c>
      <c r="X74" s="8">
        <v>0</v>
      </c>
      <c r="Y74" s="12">
        <v>1.325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56" x14ac:dyDescent="0.25">
      <c r="E75">
        <v>13</v>
      </c>
      <c r="F75">
        <v>40</v>
      </c>
      <c r="G75">
        <v>80</v>
      </c>
      <c r="H75">
        <v>15</v>
      </c>
      <c r="I75" s="12">
        <v>0.85</v>
      </c>
      <c r="J75">
        <v>0</v>
      </c>
      <c r="K75" s="10">
        <v>4</v>
      </c>
      <c r="L75">
        <v>2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3</v>
      </c>
      <c r="T75">
        <f t="shared" si="15"/>
        <v>3</v>
      </c>
      <c r="U75" s="8">
        <v>21</v>
      </c>
      <c r="V75" s="8">
        <v>5</v>
      </c>
      <c r="W75" s="8">
        <v>0</v>
      </c>
      <c r="X75" s="8">
        <v>0</v>
      </c>
      <c r="Y75" s="12">
        <v>0.65</v>
      </c>
      <c r="Z75">
        <v>50</v>
      </c>
      <c r="AB75" s="4">
        <v>10.199999999999999</v>
      </c>
      <c r="AC75" s="4">
        <v>4.2</v>
      </c>
      <c r="AD75" s="3">
        <f>100-(100*(AB75-AC75)/AB75)</f>
        <v>41.176470588235304</v>
      </c>
      <c r="AE75" s="4">
        <v>10.1</v>
      </c>
      <c r="AF75" s="4">
        <v>4.0999999999999996</v>
      </c>
      <c r="AG75" s="3">
        <f>100-(100*(AE75-AF75)/AE75)</f>
        <v>40.594059405940591</v>
      </c>
      <c r="AH75" s="4">
        <v>10.199999999999999</v>
      </c>
      <c r="AI75" s="4">
        <v>4.0999999999999996</v>
      </c>
      <c r="AJ75" s="3">
        <f>100-(100*(AH75-AI75)/AH75)</f>
        <v>40.196078431372548</v>
      </c>
      <c r="AK75" s="4"/>
      <c r="AL75" s="4"/>
      <c r="AM75" s="3"/>
      <c r="AN75" s="4"/>
      <c r="AO75" s="4"/>
      <c r="AP75" s="3"/>
      <c r="AQ75" s="4"/>
      <c r="AR75" s="4"/>
      <c r="AS75" s="3"/>
    </row>
    <row r="76" spans="1:56" x14ac:dyDescent="0.25">
      <c r="E76">
        <v>14</v>
      </c>
      <c r="F76">
        <v>90</v>
      </c>
      <c r="G76">
        <v>100</v>
      </c>
      <c r="H76">
        <v>20</v>
      </c>
      <c r="I76" s="12">
        <v>0.67500000000000004</v>
      </c>
      <c r="J76">
        <v>0</v>
      </c>
      <c r="K76">
        <v>6</v>
      </c>
      <c r="L76">
        <v>2</v>
      </c>
      <c r="M76">
        <v>0</v>
      </c>
      <c r="N76">
        <v>3</v>
      </c>
      <c r="O76">
        <v>0</v>
      </c>
      <c r="P76">
        <v>0</v>
      </c>
      <c r="Q76">
        <v>0</v>
      </c>
      <c r="R76">
        <v>2</v>
      </c>
      <c r="S76">
        <v>1</v>
      </c>
      <c r="T76">
        <f t="shared" si="15"/>
        <v>3</v>
      </c>
      <c r="U76" s="8">
        <v>12</v>
      </c>
      <c r="V76" s="8">
        <v>3.9</v>
      </c>
      <c r="W76" s="8">
        <v>0</v>
      </c>
      <c r="X76" s="8">
        <v>0</v>
      </c>
      <c r="Y76" s="12">
        <v>0.6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56" x14ac:dyDescent="0.25">
      <c r="E77">
        <v>15</v>
      </c>
      <c r="F77">
        <v>30</v>
      </c>
      <c r="G77">
        <v>60</v>
      </c>
      <c r="H77">
        <v>13</v>
      </c>
      <c r="I77" s="12">
        <v>0.35</v>
      </c>
      <c r="J77">
        <v>0</v>
      </c>
      <c r="K77">
        <v>4</v>
      </c>
      <c r="L77">
        <v>3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2</v>
      </c>
      <c r="T77">
        <f t="shared" si="15"/>
        <v>2</v>
      </c>
      <c r="U77" s="8">
        <v>16</v>
      </c>
      <c r="V77" s="8">
        <v>5.0999999999999996</v>
      </c>
      <c r="W77" s="8">
        <v>0</v>
      </c>
      <c r="X77" s="8">
        <v>0</v>
      </c>
      <c r="Y77" s="12">
        <v>0.27500000000000002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56" x14ac:dyDescent="0.25">
      <c r="E78">
        <v>16</v>
      </c>
      <c r="I78" s="12"/>
      <c r="T78">
        <f t="shared" si="15"/>
        <v>0</v>
      </c>
      <c r="U78" s="8"/>
      <c r="V78" s="8"/>
      <c r="W78" s="8"/>
      <c r="X78" s="8"/>
      <c r="Y78" s="1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56" x14ac:dyDescent="0.25">
      <c r="E79">
        <v>17</v>
      </c>
      <c r="I79" s="12"/>
      <c r="T79">
        <f t="shared" si="15"/>
        <v>0</v>
      </c>
      <c r="U79" s="8"/>
      <c r="V79" s="8"/>
      <c r="W79" s="8"/>
      <c r="X79" s="8"/>
      <c r="Y79" s="1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56" x14ac:dyDescent="0.25">
      <c r="E80">
        <v>18</v>
      </c>
      <c r="I80" s="12"/>
      <c r="T80">
        <f t="shared" si="15"/>
        <v>0</v>
      </c>
      <c r="U80" s="8"/>
      <c r="V80" s="8"/>
      <c r="W80" s="8"/>
      <c r="X80" s="8"/>
      <c r="Y80" s="1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55" x14ac:dyDescent="0.25">
      <c r="E81">
        <v>19</v>
      </c>
      <c r="I81" s="12"/>
      <c r="T81">
        <f t="shared" si="15"/>
        <v>0</v>
      </c>
      <c r="U81" s="8"/>
      <c r="V81" s="8"/>
      <c r="W81" s="8"/>
      <c r="X81" s="8"/>
      <c r="Y81" s="1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55" x14ac:dyDescent="0.25">
      <c r="E82">
        <v>20</v>
      </c>
      <c r="F82">
        <v>90</v>
      </c>
      <c r="G82">
        <v>70</v>
      </c>
      <c r="H82">
        <v>13</v>
      </c>
      <c r="I82" s="12">
        <v>0.97499999999999998</v>
      </c>
      <c r="J82">
        <v>0</v>
      </c>
      <c r="K82">
        <v>4</v>
      </c>
      <c r="L82">
        <v>0</v>
      </c>
      <c r="M82">
        <v>0</v>
      </c>
      <c r="N82">
        <v>4</v>
      </c>
      <c r="O82">
        <v>1</v>
      </c>
      <c r="P82">
        <v>0</v>
      </c>
      <c r="Q82">
        <v>0</v>
      </c>
      <c r="R82">
        <v>1</v>
      </c>
      <c r="S82">
        <v>2</v>
      </c>
      <c r="T82">
        <f t="shared" si="15"/>
        <v>4</v>
      </c>
      <c r="U82" s="8">
        <v>15</v>
      </c>
      <c r="V82" s="8">
        <v>5</v>
      </c>
      <c r="W82" s="8">
        <v>11</v>
      </c>
      <c r="X82" s="8">
        <v>6</v>
      </c>
      <c r="Y82" s="12">
        <v>0.85</v>
      </c>
      <c r="Z82">
        <v>100</v>
      </c>
      <c r="AA82">
        <v>100</v>
      </c>
      <c r="AB82" s="4">
        <v>10.1</v>
      </c>
      <c r="AC82" s="4">
        <v>3.7</v>
      </c>
      <c r="AD82" s="3">
        <f>100-(100*(AB82-AC82)/AB82)</f>
        <v>36.633663366336634</v>
      </c>
      <c r="AE82" s="4">
        <v>10</v>
      </c>
      <c r="AF82" s="4">
        <v>3.6</v>
      </c>
      <c r="AG82" s="3">
        <f>100-(100*(AE82-AF82)/AE82)</f>
        <v>36</v>
      </c>
      <c r="AH82" s="4">
        <v>10.199999999999999</v>
      </c>
      <c r="AI82" s="4">
        <v>3.8</v>
      </c>
      <c r="AJ82" s="3">
        <f>100-(100*(AH82-AI82)/AH82)</f>
        <v>37.254901960784309</v>
      </c>
      <c r="AK82" s="4">
        <v>10.199999999999999</v>
      </c>
      <c r="AL82" s="4">
        <v>4</v>
      </c>
      <c r="AM82" s="3">
        <f>100-(100*(AK82-AL82)/AK82)</f>
        <v>39.215686274509814</v>
      </c>
      <c r="AN82" s="4">
        <v>10</v>
      </c>
      <c r="AO82" s="4">
        <v>3.8</v>
      </c>
      <c r="AP82" s="3">
        <f>100-(100*(AN82-AO82)/AN82)</f>
        <v>38</v>
      </c>
      <c r="AQ82" s="4">
        <v>10.5</v>
      </c>
      <c r="AR82" s="4">
        <v>4.3</v>
      </c>
      <c r="AS82" s="3">
        <f>100-(100*(AQ82-AR82)/AQ82)</f>
        <v>40.952380952380949</v>
      </c>
    </row>
    <row r="83" spans="1:55" x14ac:dyDescent="0.25">
      <c r="A83" t="s">
        <v>29</v>
      </c>
      <c r="B83" t="s">
        <v>32</v>
      </c>
      <c r="C83">
        <v>1</v>
      </c>
      <c r="D83">
        <v>6</v>
      </c>
      <c r="E83">
        <v>1</v>
      </c>
      <c r="F83">
        <v>124</v>
      </c>
      <c r="G83">
        <v>97</v>
      </c>
      <c r="H83">
        <v>20</v>
      </c>
      <c r="I83" s="12">
        <v>8.875</v>
      </c>
      <c r="J83">
        <v>0</v>
      </c>
      <c r="K83">
        <v>13</v>
      </c>
      <c r="L83">
        <v>0</v>
      </c>
      <c r="M83">
        <v>0</v>
      </c>
      <c r="N83">
        <v>13</v>
      </c>
      <c r="O83">
        <v>6</v>
      </c>
      <c r="P83">
        <v>4</v>
      </c>
      <c r="Q83">
        <v>2</v>
      </c>
      <c r="R83">
        <v>0</v>
      </c>
      <c r="S83">
        <v>1</v>
      </c>
      <c r="T83">
        <f t="shared" si="15"/>
        <v>13</v>
      </c>
      <c r="U83" s="8">
        <v>61</v>
      </c>
      <c r="V83" s="8">
        <v>9.1999999999999993</v>
      </c>
      <c r="W83" s="8">
        <v>10</v>
      </c>
      <c r="X83" s="8">
        <v>4.7</v>
      </c>
      <c r="Y83" s="12">
        <v>8.8000000000000007</v>
      </c>
      <c r="Z83">
        <v>100</v>
      </c>
      <c r="AA83">
        <v>100</v>
      </c>
      <c r="AB83" s="4">
        <v>10.058999999999999</v>
      </c>
      <c r="AC83" s="4">
        <v>3.9998</v>
      </c>
      <c r="AD83" s="3">
        <f>100-(100*(AB83-AC83)/AB83)</f>
        <v>39.763395963813508</v>
      </c>
      <c r="AE83" s="4">
        <v>10.021599999999999</v>
      </c>
      <c r="AF83" s="4">
        <v>2.9550999999999998</v>
      </c>
      <c r="AG83" s="3">
        <f>100-(100*(AE83-AF83)/AE83)</f>
        <v>29.487307415981476</v>
      </c>
      <c r="AH83" s="4">
        <v>10.0616</v>
      </c>
      <c r="AI83" s="4">
        <v>3.4386000000000001</v>
      </c>
      <c r="AJ83" s="3">
        <f>100-(100*(AH83-AI83)/AH83)</f>
        <v>34.175479049057799</v>
      </c>
      <c r="AK83" s="4">
        <v>10.0047</v>
      </c>
      <c r="AL83" s="4">
        <v>4.3471000000000002</v>
      </c>
      <c r="AM83" s="3">
        <f>100-(100*(AK83-AL83)/AK83)</f>
        <v>43.450578228232729</v>
      </c>
      <c r="AN83" s="4">
        <v>10.046200000000001</v>
      </c>
      <c r="AO83" s="4">
        <v>4.3356000000000003</v>
      </c>
      <c r="AP83" s="3">
        <f>100-(100*(AN83-AO83)/AN83)</f>
        <v>43.156616432083773</v>
      </c>
      <c r="AQ83" s="4">
        <v>10.029999999999999</v>
      </c>
      <c r="AR83" s="4">
        <v>4.4745999999999997</v>
      </c>
      <c r="AS83" s="3">
        <f>100-(100*(AQ83-AR83)/AQ83)</f>
        <v>44.612163509471586</v>
      </c>
      <c r="AT83" s="8">
        <v>3000.2</v>
      </c>
      <c r="AU83" s="8">
        <v>261.7</v>
      </c>
      <c r="AV83" s="4">
        <f t="shared" ref="AV83" si="16">AT83/(AT83-AU83)</f>
        <v>1.095563264560891</v>
      </c>
      <c r="AW83" s="8">
        <v>3000</v>
      </c>
      <c r="AX83" s="8">
        <v>282.3</v>
      </c>
      <c r="AY83" s="4">
        <f t="shared" ref="AY83" si="17">AW83/(AW83-AX83)</f>
        <v>1.1038745998454575</v>
      </c>
      <c r="AZ83" s="8">
        <v>3000.2</v>
      </c>
      <c r="BA83" s="8">
        <v>306.5</v>
      </c>
      <c r="BB83" s="4">
        <f t="shared" ref="BB83" si="18">AZ83/(AZ83-BA83)</f>
        <v>1.1137840145524742</v>
      </c>
      <c r="BC83" s="4">
        <f t="shared" ref="BC83" si="19">(AV83+AY83+BB83)/3</f>
        <v>1.1044072929862743</v>
      </c>
    </row>
    <row r="84" spans="1:55" x14ac:dyDescent="0.25">
      <c r="E84">
        <v>2</v>
      </c>
      <c r="I84" s="12">
        <v>2.5</v>
      </c>
      <c r="J84">
        <v>0</v>
      </c>
      <c r="L84">
        <v>1</v>
      </c>
      <c r="T84">
        <f t="shared" si="15"/>
        <v>0</v>
      </c>
      <c r="U84" s="8"/>
      <c r="V84" s="8"/>
      <c r="W84" s="8"/>
      <c r="X84" s="8"/>
      <c r="Y84" s="12">
        <v>2.4500000000000002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55" x14ac:dyDescent="0.25">
      <c r="E85">
        <v>3</v>
      </c>
      <c r="F85">
        <v>75</v>
      </c>
      <c r="G85">
        <v>87</v>
      </c>
      <c r="H85">
        <v>13</v>
      </c>
      <c r="I85" s="12">
        <v>5.875</v>
      </c>
      <c r="J85">
        <v>0</v>
      </c>
      <c r="K85">
        <v>7</v>
      </c>
      <c r="L85">
        <v>2</v>
      </c>
      <c r="M85">
        <v>0</v>
      </c>
      <c r="N85">
        <v>7</v>
      </c>
      <c r="O85">
        <v>5</v>
      </c>
      <c r="P85">
        <v>1</v>
      </c>
      <c r="Q85">
        <v>1</v>
      </c>
      <c r="R85">
        <v>0</v>
      </c>
      <c r="S85">
        <v>0</v>
      </c>
      <c r="T85">
        <f t="shared" si="15"/>
        <v>7</v>
      </c>
      <c r="U85" s="8">
        <v>50</v>
      </c>
      <c r="V85" s="8">
        <v>10.8</v>
      </c>
      <c r="W85" s="8">
        <v>12</v>
      </c>
      <c r="X85" s="8">
        <v>3.9</v>
      </c>
      <c r="Y85" s="12">
        <v>5.55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55" x14ac:dyDescent="0.25">
      <c r="E86">
        <v>4</v>
      </c>
      <c r="I86" s="12">
        <v>0.1</v>
      </c>
      <c r="J86">
        <v>0</v>
      </c>
      <c r="L86">
        <v>6</v>
      </c>
      <c r="T86">
        <f t="shared" si="15"/>
        <v>0</v>
      </c>
      <c r="U86" s="8"/>
      <c r="V86" s="8"/>
      <c r="W86" s="8"/>
      <c r="X86" s="8"/>
      <c r="Y86" s="12">
        <v>0.1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55" x14ac:dyDescent="0.25">
      <c r="E87">
        <v>5</v>
      </c>
      <c r="F87">
        <v>60</v>
      </c>
      <c r="G87">
        <v>47</v>
      </c>
      <c r="H87">
        <v>10</v>
      </c>
      <c r="I87" s="12">
        <v>1</v>
      </c>
      <c r="J87">
        <v>0</v>
      </c>
      <c r="K87">
        <v>4</v>
      </c>
      <c r="L87">
        <v>9</v>
      </c>
      <c r="M87">
        <v>0</v>
      </c>
      <c r="N87">
        <v>4</v>
      </c>
      <c r="O87">
        <v>0</v>
      </c>
      <c r="P87">
        <v>0</v>
      </c>
      <c r="Q87">
        <v>0</v>
      </c>
      <c r="R87">
        <v>0</v>
      </c>
      <c r="S87">
        <v>4</v>
      </c>
      <c r="T87">
        <f t="shared" si="15"/>
        <v>4</v>
      </c>
      <c r="U87" s="8">
        <v>36</v>
      </c>
      <c r="V87" s="8">
        <v>3.4</v>
      </c>
      <c r="W87" s="8">
        <v>8</v>
      </c>
      <c r="X87" s="8">
        <v>4.5999999999999996</v>
      </c>
      <c r="Y87" s="12">
        <v>0.85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55" x14ac:dyDescent="0.25">
      <c r="E88">
        <v>6</v>
      </c>
      <c r="I88" s="12">
        <v>4.2</v>
      </c>
      <c r="J88">
        <v>0</v>
      </c>
      <c r="L88">
        <v>0</v>
      </c>
      <c r="T88">
        <f t="shared" si="15"/>
        <v>0</v>
      </c>
      <c r="U88" s="8"/>
      <c r="V88" s="8"/>
      <c r="W88" s="8"/>
      <c r="X88" s="8"/>
      <c r="Y88" s="12">
        <v>4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55" x14ac:dyDescent="0.25">
      <c r="E89">
        <v>7</v>
      </c>
      <c r="F89">
        <v>91</v>
      </c>
      <c r="G89">
        <v>87</v>
      </c>
      <c r="H89">
        <v>23</v>
      </c>
      <c r="I89" s="12">
        <v>4.45</v>
      </c>
      <c r="J89">
        <v>0</v>
      </c>
      <c r="K89">
        <v>10</v>
      </c>
      <c r="L89">
        <v>0</v>
      </c>
      <c r="M89">
        <v>0</v>
      </c>
      <c r="N89">
        <v>10</v>
      </c>
      <c r="O89">
        <v>6</v>
      </c>
      <c r="P89">
        <v>1</v>
      </c>
      <c r="Q89">
        <v>3</v>
      </c>
      <c r="R89">
        <v>0</v>
      </c>
      <c r="S89">
        <v>0</v>
      </c>
      <c r="T89">
        <f t="shared" si="15"/>
        <v>10</v>
      </c>
      <c r="U89" s="8">
        <v>36</v>
      </c>
      <c r="V89" s="8">
        <v>7.6</v>
      </c>
      <c r="W89" s="8">
        <v>7</v>
      </c>
      <c r="X89" s="8">
        <v>4.5</v>
      </c>
      <c r="Y89" s="12">
        <v>4.25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55" x14ac:dyDescent="0.25">
      <c r="E90">
        <v>8</v>
      </c>
      <c r="I90" s="12">
        <v>6.8</v>
      </c>
      <c r="J90">
        <v>0</v>
      </c>
      <c r="L90">
        <v>0</v>
      </c>
      <c r="T90">
        <f t="shared" si="15"/>
        <v>0</v>
      </c>
      <c r="U90" s="8"/>
      <c r="V90" s="8"/>
      <c r="W90" s="8"/>
      <c r="X90" s="8"/>
      <c r="Y90" s="12">
        <v>6.75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55" x14ac:dyDescent="0.25">
      <c r="E91">
        <v>9</v>
      </c>
      <c r="F91">
        <v>63</v>
      </c>
      <c r="G91">
        <v>73</v>
      </c>
      <c r="H91">
        <v>18</v>
      </c>
      <c r="I91" s="12">
        <v>4.4000000000000004</v>
      </c>
      <c r="J91">
        <v>0</v>
      </c>
      <c r="K91">
        <v>9</v>
      </c>
      <c r="L91">
        <v>3</v>
      </c>
      <c r="M91">
        <v>0</v>
      </c>
      <c r="N91">
        <v>9</v>
      </c>
      <c r="O91">
        <v>9</v>
      </c>
      <c r="P91">
        <v>0</v>
      </c>
      <c r="Q91">
        <v>0</v>
      </c>
      <c r="R91">
        <v>0</v>
      </c>
      <c r="S91">
        <v>0</v>
      </c>
      <c r="T91">
        <f t="shared" si="15"/>
        <v>9</v>
      </c>
      <c r="U91" s="8">
        <v>31</v>
      </c>
      <c r="V91" s="8">
        <v>8.3000000000000007</v>
      </c>
      <c r="W91" s="8">
        <v>9</v>
      </c>
      <c r="X91" s="8">
        <v>4.7</v>
      </c>
      <c r="Y91" s="12">
        <v>4.3</v>
      </c>
      <c r="Z91">
        <v>30</v>
      </c>
      <c r="AA91">
        <v>20</v>
      </c>
      <c r="AB91" s="4">
        <v>10.193300000000001</v>
      </c>
      <c r="AC91" s="4">
        <v>3.8376999999999999</v>
      </c>
      <c r="AD91" s="3">
        <f>100-(100*(AB91-AC91)/AB91)</f>
        <v>37.649240187181775</v>
      </c>
      <c r="AE91" s="4">
        <v>10.0274</v>
      </c>
      <c r="AF91" s="4">
        <v>3.7008999999999999</v>
      </c>
      <c r="AG91" s="3">
        <f>100-(100*(AE91-AF91)/AE91)</f>
        <v>36.907872429543055</v>
      </c>
      <c r="AH91" s="4">
        <v>10.099</v>
      </c>
      <c r="AI91" s="4">
        <v>3.4882</v>
      </c>
      <c r="AJ91" s="3">
        <f>100-(100*(AH91-AI91)/AH91)</f>
        <v>34.540053470640657</v>
      </c>
      <c r="AK91" s="4">
        <v>10.053800000000001</v>
      </c>
      <c r="AL91" s="4">
        <v>4.3960999999999997</v>
      </c>
      <c r="AM91" s="3">
        <f>100-(100*(AK91-AL91)/AK91)</f>
        <v>43.72575543575563</v>
      </c>
      <c r="AN91" s="4">
        <v>10.07</v>
      </c>
      <c r="AO91" s="4">
        <v>3.4373999999999998</v>
      </c>
      <c r="AP91" s="3">
        <f>100-(100*(AN91-AO91)/AN91)</f>
        <v>34.135054617676275</v>
      </c>
      <c r="AQ91" s="4">
        <v>10.003500000000001</v>
      </c>
      <c r="AR91" s="4">
        <v>4.3945999999999996</v>
      </c>
      <c r="AS91" s="3">
        <f>100-(100*(AQ91-AR91)/AQ91)</f>
        <v>43.930624281501466</v>
      </c>
    </row>
    <row r="92" spans="1:55" x14ac:dyDescent="0.25">
      <c r="E92">
        <v>10</v>
      </c>
      <c r="F92">
        <v>61</v>
      </c>
      <c r="G92">
        <v>53</v>
      </c>
      <c r="H92">
        <v>21</v>
      </c>
      <c r="I92" s="12">
        <v>4.25</v>
      </c>
      <c r="J92">
        <v>0</v>
      </c>
      <c r="K92">
        <v>8</v>
      </c>
      <c r="L92">
        <v>4</v>
      </c>
      <c r="M92">
        <v>0</v>
      </c>
      <c r="N92">
        <v>8</v>
      </c>
      <c r="O92">
        <v>5</v>
      </c>
      <c r="P92">
        <v>0</v>
      </c>
      <c r="Q92">
        <v>2</v>
      </c>
      <c r="R92">
        <v>0</v>
      </c>
      <c r="S92">
        <v>1</v>
      </c>
      <c r="T92">
        <f t="shared" si="15"/>
        <v>8</v>
      </c>
      <c r="U92" s="8">
        <v>26</v>
      </c>
      <c r="V92" s="8">
        <v>7.9</v>
      </c>
      <c r="W92" s="8">
        <v>11</v>
      </c>
      <c r="X92" s="8">
        <v>6.5</v>
      </c>
      <c r="Y92" s="12">
        <v>4.1500000000000004</v>
      </c>
      <c r="Z92">
        <v>20</v>
      </c>
      <c r="AA92">
        <v>20</v>
      </c>
      <c r="AB92" s="4">
        <v>10.109500000000001</v>
      </c>
      <c r="AC92" s="4">
        <v>3.9276</v>
      </c>
      <c r="AD92" s="3">
        <f>100-(100*(AB92-AC92)/AB92)</f>
        <v>38.85058608239774</v>
      </c>
      <c r="AE92" s="4">
        <v>10.048999999999999</v>
      </c>
      <c r="AF92" s="4">
        <v>3.8519999999999999</v>
      </c>
      <c r="AG92" s="3">
        <f>100-(100*(AE92-AF92)/AE92)</f>
        <v>38.332172355458255</v>
      </c>
      <c r="AH92" s="4">
        <v>10.0373</v>
      </c>
      <c r="AI92" s="4">
        <v>3.7153</v>
      </c>
      <c r="AJ92" s="3">
        <f>100-(100*(AH92-AI92)/AH92)</f>
        <v>37.01493429507935</v>
      </c>
      <c r="AK92" s="4">
        <v>10.0092</v>
      </c>
      <c r="AL92" s="4">
        <v>2.0301</v>
      </c>
      <c r="AM92" s="3">
        <f>100-(100*(AK92-AL92)/AK92)</f>
        <v>20.282340246972794</v>
      </c>
      <c r="AN92" s="4">
        <v>10.0341</v>
      </c>
      <c r="AO92" s="4">
        <v>3.0969000000000002</v>
      </c>
      <c r="AP92" s="3">
        <f>100-(100*(AN92-AO92)/AN92)</f>
        <v>30.863754596824833</v>
      </c>
      <c r="AQ92" s="4">
        <v>10.0863</v>
      </c>
      <c r="AR92" s="4">
        <v>3.6905999999999999</v>
      </c>
      <c r="AS92" s="3">
        <f>100-(100*(AQ92-AR92)/AQ92)</f>
        <v>36.590226346628597</v>
      </c>
    </row>
    <row r="93" spans="1:55" x14ac:dyDescent="0.25">
      <c r="E93">
        <v>11</v>
      </c>
      <c r="F93">
        <v>57</v>
      </c>
      <c r="G93">
        <v>87</v>
      </c>
      <c r="H93">
        <v>20</v>
      </c>
      <c r="I93" s="12">
        <v>9.625</v>
      </c>
      <c r="J93">
        <v>0</v>
      </c>
      <c r="K93">
        <v>14</v>
      </c>
      <c r="L93">
        <v>0</v>
      </c>
      <c r="M93">
        <v>0</v>
      </c>
      <c r="N93">
        <v>14</v>
      </c>
      <c r="O93">
        <v>10</v>
      </c>
      <c r="P93">
        <v>1</v>
      </c>
      <c r="Q93">
        <v>2</v>
      </c>
      <c r="R93">
        <v>0</v>
      </c>
      <c r="S93">
        <v>1</v>
      </c>
      <c r="T93">
        <f t="shared" si="15"/>
        <v>14</v>
      </c>
      <c r="U93" s="8">
        <v>35</v>
      </c>
      <c r="V93" s="8">
        <v>7.8</v>
      </c>
      <c r="W93" s="8">
        <v>13</v>
      </c>
      <c r="X93" s="8">
        <v>8</v>
      </c>
      <c r="Y93" s="12">
        <v>9.5500000000000007</v>
      </c>
      <c r="Z93">
        <v>50</v>
      </c>
      <c r="AA93">
        <v>30</v>
      </c>
      <c r="AB93" s="4">
        <v>10.0014</v>
      </c>
      <c r="AC93" s="4">
        <v>4.1295000000000002</v>
      </c>
      <c r="AD93" s="3">
        <f>100-(100*(AB93-AC93)/AB93)</f>
        <v>41.289219509268698</v>
      </c>
      <c r="AE93" s="4">
        <v>10.6518</v>
      </c>
      <c r="AF93" s="4">
        <v>3.8965999999999998</v>
      </c>
      <c r="AG93" s="3">
        <f>100-(100*(AE93-AF93)/AE93)</f>
        <v>36.581610619801346</v>
      </c>
      <c r="AH93" s="4">
        <v>10.001099999999999</v>
      </c>
      <c r="AI93" s="4">
        <v>3.5306000000000002</v>
      </c>
      <c r="AJ93" s="3">
        <f>100-(100*(AH93-AI93)/AH93)</f>
        <v>35.30211676715561</v>
      </c>
      <c r="AK93" s="4">
        <v>10.0281</v>
      </c>
      <c r="AL93" s="4">
        <v>4.1741999999999999</v>
      </c>
      <c r="AM93" s="3">
        <f>100-(100*(AK93-AL93)/AK93)</f>
        <v>41.625033655428247</v>
      </c>
      <c r="AN93" s="4">
        <v>10.0357</v>
      </c>
      <c r="AO93" s="4">
        <v>4.0875000000000004</v>
      </c>
      <c r="AP93" s="3">
        <f>100-(100*(AN93-AO93)/AN93)</f>
        <v>40.729595344619717</v>
      </c>
      <c r="AQ93" s="4">
        <v>10.0374</v>
      </c>
      <c r="AR93" s="4">
        <v>4.1969000000000003</v>
      </c>
      <c r="AS93" s="3">
        <f>100-(100*(AQ93-AR93)/AQ93)</f>
        <v>41.812620798214681</v>
      </c>
    </row>
    <row r="94" spans="1:55" x14ac:dyDescent="0.25">
      <c r="E94">
        <v>12</v>
      </c>
      <c r="I94" s="12">
        <v>6.4</v>
      </c>
      <c r="J94">
        <v>0</v>
      </c>
      <c r="L94">
        <v>1</v>
      </c>
      <c r="T94">
        <f t="shared" si="15"/>
        <v>0</v>
      </c>
      <c r="U94" s="8"/>
      <c r="V94" s="8"/>
      <c r="W94" s="8"/>
      <c r="X94" s="8"/>
      <c r="Y94" s="12">
        <v>6.2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55" x14ac:dyDescent="0.25">
      <c r="E95">
        <v>13</v>
      </c>
      <c r="F95">
        <v>67</v>
      </c>
      <c r="G95">
        <v>60</v>
      </c>
      <c r="H95">
        <v>27</v>
      </c>
      <c r="I95" s="12">
        <v>6.2</v>
      </c>
      <c r="J95">
        <v>0</v>
      </c>
      <c r="K95">
        <v>17</v>
      </c>
      <c r="L95">
        <v>0</v>
      </c>
      <c r="M95">
        <v>0</v>
      </c>
      <c r="N95">
        <v>17</v>
      </c>
      <c r="O95">
        <v>15</v>
      </c>
      <c r="P95">
        <v>0</v>
      </c>
      <c r="Q95">
        <v>2</v>
      </c>
      <c r="R95">
        <v>0</v>
      </c>
      <c r="S95">
        <v>0</v>
      </c>
      <c r="T95">
        <f t="shared" si="15"/>
        <v>17</v>
      </c>
      <c r="U95" s="8">
        <v>26</v>
      </c>
      <c r="V95" s="8">
        <v>5.4</v>
      </c>
      <c r="W95" s="8">
        <v>8</v>
      </c>
      <c r="X95" s="8">
        <v>4.5999999999999996</v>
      </c>
      <c r="Y95" s="12">
        <v>6.15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55" x14ac:dyDescent="0.25">
      <c r="E96">
        <v>14</v>
      </c>
      <c r="I96" s="12">
        <v>4.3499999999999996</v>
      </c>
      <c r="J96">
        <v>0</v>
      </c>
      <c r="L96">
        <v>3</v>
      </c>
      <c r="T96">
        <f t="shared" si="15"/>
        <v>0</v>
      </c>
      <c r="U96" s="8"/>
      <c r="V96" s="8"/>
      <c r="W96" s="8"/>
      <c r="X96" s="8"/>
      <c r="Y96" s="12">
        <v>4.25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55" x14ac:dyDescent="0.25">
      <c r="E97">
        <v>15</v>
      </c>
      <c r="F97">
        <v>79</v>
      </c>
      <c r="G97">
        <v>78</v>
      </c>
      <c r="H97">
        <v>20</v>
      </c>
      <c r="I97" s="12">
        <v>7.9</v>
      </c>
      <c r="J97">
        <v>0</v>
      </c>
      <c r="K97">
        <v>17</v>
      </c>
      <c r="L97">
        <v>1</v>
      </c>
      <c r="M97">
        <v>0</v>
      </c>
      <c r="N97">
        <v>15</v>
      </c>
      <c r="O97">
        <v>11</v>
      </c>
      <c r="P97">
        <v>0</v>
      </c>
      <c r="Q97">
        <v>4</v>
      </c>
      <c r="R97">
        <v>0</v>
      </c>
      <c r="S97">
        <v>0</v>
      </c>
      <c r="T97">
        <f t="shared" si="15"/>
        <v>15</v>
      </c>
      <c r="U97" s="8">
        <v>34</v>
      </c>
      <c r="V97" s="8">
        <v>8.3000000000000007</v>
      </c>
      <c r="W97" s="8">
        <v>7</v>
      </c>
      <c r="X97" s="8">
        <v>3.9</v>
      </c>
      <c r="Y97" s="12">
        <v>7.7</v>
      </c>
      <c r="Z97">
        <v>30</v>
      </c>
      <c r="AA97">
        <v>50</v>
      </c>
      <c r="AB97" s="4">
        <v>10.0184</v>
      </c>
      <c r="AC97" s="4">
        <v>3.8904999999999998</v>
      </c>
      <c r="AD97" s="3">
        <f>100-(100*(AB97-AC97)/AB97)</f>
        <v>38.833546274854257</v>
      </c>
      <c r="AE97" s="4">
        <v>10.021100000000001</v>
      </c>
      <c r="AF97" s="4">
        <v>3.5756000000000001</v>
      </c>
      <c r="AG97" s="3">
        <f>100-(100*(AE97-AF97)/AE97)</f>
        <v>35.680713694105435</v>
      </c>
      <c r="AH97" s="4">
        <v>10.0647</v>
      </c>
      <c r="AI97" s="4">
        <v>3.6526000000000001</v>
      </c>
      <c r="AJ97" s="3">
        <f>100-(100*(AH97-AI97)/AH97)</f>
        <v>36.291195962125052</v>
      </c>
      <c r="AK97" s="4">
        <v>10.010199999999999</v>
      </c>
      <c r="AL97" s="4">
        <v>4.0457999999999998</v>
      </c>
      <c r="AM97" s="3">
        <f>100-(100*(AK97-AL97)/AK97)</f>
        <v>40.416774889612597</v>
      </c>
      <c r="AN97" s="4">
        <v>10.074400000000001</v>
      </c>
      <c r="AO97" s="4">
        <v>3.7719</v>
      </c>
      <c r="AP97" s="3">
        <f>100-(100*(AN97-AO97)/AN97)</f>
        <v>37.440443103311367</v>
      </c>
      <c r="AQ97" s="4">
        <v>9.9768000000000008</v>
      </c>
      <c r="AR97" s="4">
        <v>3.7136</v>
      </c>
      <c r="AS97" s="3">
        <f>100-(100*(AQ97-AR97)/AQ97)</f>
        <v>37.222355865608201</v>
      </c>
    </row>
    <row r="98" spans="1:55" x14ac:dyDescent="0.25">
      <c r="E98">
        <v>16</v>
      </c>
      <c r="I98" s="12">
        <v>7</v>
      </c>
      <c r="J98">
        <v>0</v>
      </c>
      <c r="L98">
        <v>0</v>
      </c>
      <c r="T98">
        <f t="shared" si="15"/>
        <v>0</v>
      </c>
      <c r="U98" s="8"/>
      <c r="V98" s="8"/>
      <c r="W98" s="8"/>
      <c r="X98" s="8"/>
      <c r="Y98" s="12">
        <v>6.75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55" x14ac:dyDescent="0.25">
      <c r="E99">
        <v>17</v>
      </c>
      <c r="I99" s="12">
        <v>6.45</v>
      </c>
      <c r="J99">
        <v>0</v>
      </c>
      <c r="L99">
        <v>0</v>
      </c>
      <c r="T99">
        <f t="shared" si="15"/>
        <v>0</v>
      </c>
      <c r="U99" s="8"/>
      <c r="V99" s="8"/>
      <c r="W99" s="8"/>
      <c r="X99" s="8"/>
      <c r="Y99" s="12">
        <v>6.05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55" x14ac:dyDescent="0.25">
      <c r="E100">
        <v>18</v>
      </c>
      <c r="F100">
        <v>96</v>
      </c>
      <c r="G100">
        <v>90</v>
      </c>
      <c r="H100">
        <v>10</v>
      </c>
      <c r="I100" s="12">
        <v>10.475</v>
      </c>
      <c r="J100">
        <v>0</v>
      </c>
      <c r="K100">
        <v>12</v>
      </c>
      <c r="L100">
        <v>1</v>
      </c>
      <c r="M100">
        <v>0</v>
      </c>
      <c r="N100">
        <v>11</v>
      </c>
      <c r="O100">
        <v>9</v>
      </c>
      <c r="P100">
        <v>0</v>
      </c>
      <c r="Q100">
        <v>2</v>
      </c>
      <c r="R100">
        <v>0</v>
      </c>
      <c r="S100">
        <v>0</v>
      </c>
      <c r="T100">
        <f t="shared" si="15"/>
        <v>11</v>
      </c>
      <c r="U100" s="8">
        <v>52</v>
      </c>
      <c r="V100" s="8">
        <v>9.6999999999999993</v>
      </c>
      <c r="W100" s="8">
        <v>8</v>
      </c>
      <c r="X100" s="8">
        <v>5.4</v>
      </c>
      <c r="Y100" s="12">
        <v>9.8000000000000007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55" x14ac:dyDescent="0.25">
      <c r="E101">
        <v>19</v>
      </c>
      <c r="I101" s="12">
        <v>4.8499999999999996</v>
      </c>
      <c r="J101">
        <v>0</v>
      </c>
      <c r="L101">
        <v>4</v>
      </c>
      <c r="T101">
        <f t="shared" si="15"/>
        <v>0</v>
      </c>
      <c r="U101" s="8"/>
      <c r="V101" s="8"/>
      <c r="W101" s="8"/>
      <c r="X101" s="8"/>
      <c r="Y101" s="12">
        <v>4.8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55" x14ac:dyDescent="0.25">
      <c r="E102">
        <v>20</v>
      </c>
      <c r="I102" s="12">
        <v>5.2</v>
      </c>
      <c r="J102">
        <v>0</v>
      </c>
      <c r="L102">
        <v>0</v>
      </c>
      <c r="T102">
        <f t="shared" si="15"/>
        <v>0</v>
      </c>
      <c r="U102" s="8"/>
      <c r="V102" s="8"/>
      <c r="W102" s="8"/>
      <c r="X102" s="8"/>
      <c r="Y102" s="12">
        <v>5.05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55" x14ac:dyDescent="0.25">
      <c r="A103" s="1">
        <v>42950</v>
      </c>
      <c r="B103" t="s">
        <v>33</v>
      </c>
      <c r="C103">
        <v>1</v>
      </c>
      <c r="D103">
        <v>6</v>
      </c>
      <c r="E103">
        <v>1</v>
      </c>
      <c r="F103">
        <v>40</v>
      </c>
      <c r="G103">
        <v>110</v>
      </c>
      <c r="H103">
        <v>20</v>
      </c>
      <c r="I103" s="12">
        <v>0.57499999999999996</v>
      </c>
      <c r="J103">
        <v>0</v>
      </c>
      <c r="K103" s="10">
        <v>2</v>
      </c>
      <c r="L103" s="10">
        <v>8</v>
      </c>
      <c r="M103" s="10">
        <v>0</v>
      </c>
      <c r="N103" s="10">
        <v>2</v>
      </c>
      <c r="O103" s="10">
        <v>0</v>
      </c>
      <c r="P103" s="10">
        <v>0</v>
      </c>
      <c r="Q103" s="10">
        <v>2</v>
      </c>
      <c r="R103" s="10">
        <v>0</v>
      </c>
      <c r="S103" s="10">
        <v>0</v>
      </c>
      <c r="T103" s="10">
        <f t="shared" si="15"/>
        <v>2</v>
      </c>
      <c r="U103" s="8">
        <v>6.4</v>
      </c>
      <c r="V103" s="8">
        <v>10</v>
      </c>
      <c r="W103" s="8">
        <v>6.3</v>
      </c>
      <c r="X103" s="8">
        <v>0.5</v>
      </c>
      <c r="Y103" s="12"/>
      <c r="Z103">
        <v>0</v>
      </c>
      <c r="AA103">
        <v>10</v>
      </c>
      <c r="AB103" s="4">
        <v>10</v>
      </c>
      <c r="AC103" s="4">
        <v>4.3</v>
      </c>
      <c r="AD103" s="3">
        <f>100-(100*(AB103-AC103)/AB103)</f>
        <v>43</v>
      </c>
      <c r="AE103" s="4">
        <v>10</v>
      </c>
      <c r="AF103" s="4">
        <v>4</v>
      </c>
      <c r="AG103" s="3">
        <f>100-(100*(AE103-AF103)/AE103)</f>
        <v>40</v>
      </c>
      <c r="AH103" s="4">
        <v>10</v>
      </c>
      <c r="AI103" s="4">
        <v>4.2</v>
      </c>
      <c r="AJ103" s="3">
        <f>100-(100*(AH103-AI103)/AH103)</f>
        <v>42</v>
      </c>
      <c r="AK103" s="4">
        <v>10</v>
      </c>
      <c r="AL103" s="4">
        <v>4.2</v>
      </c>
      <c r="AM103" s="3">
        <f>100-(100*(AK103-AL103)/AK103)</f>
        <v>42</v>
      </c>
      <c r="AN103" s="4">
        <v>10</v>
      </c>
      <c r="AO103" s="4">
        <v>3.8</v>
      </c>
      <c r="AP103" s="3">
        <f>100-(100*(AN103-AO103)/AN103)</f>
        <v>38</v>
      </c>
      <c r="AQ103" s="4">
        <v>10</v>
      </c>
      <c r="AR103" s="4">
        <v>3.9</v>
      </c>
      <c r="AS103" s="3">
        <f>100-(100*(AQ103-AR103)/AQ103)</f>
        <v>39</v>
      </c>
      <c r="AT103">
        <v>3000.1</v>
      </c>
      <c r="AU103">
        <v>273.60000000000002</v>
      </c>
      <c r="AV103" s="4">
        <f t="shared" ref="AV103" si="20">AT103/(AT103-AU103)</f>
        <v>1.1003484320557491</v>
      </c>
      <c r="AW103">
        <v>3000.3</v>
      </c>
      <c r="AX103">
        <v>285.10000000000002</v>
      </c>
      <c r="AY103" s="4">
        <f t="shared" ref="AY103" si="21">AW103/(AW103-AX103)</f>
        <v>1.1050014731879787</v>
      </c>
      <c r="BC103">
        <f>(AV103+AY103)/2</f>
        <v>1.102674952621864</v>
      </c>
    </row>
    <row r="104" spans="1:55" x14ac:dyDescent="0.25">
      <c r="A104" s="1"/>
      <c r="E104">
        <v>2</v>
      </c>
      <c r="I104" s="12"/>
      <c r="K104" s="10"/>
      <c r="L104" s="10"/>
      <c r="M104" s="10"/>
      <c r="N104" s="10"/>
      <c r="O104" s="10"/>
      <c r="P104" s="10"/>
      <c r="Q104" s="10"/>
      <c r="R104" s="10"/>
      <c r="S104" s="10"/>
      <c r="T104" s="10">
        <f t="shared" si="15"/>
        <v>0</v>
      </c>
      <c r="U104" s="8"/>
      <c r="V104" s="8"/>
      <c r="W104" s="8"/>
      <c r="X104" s="8"/>
      <c r="Y104" s="1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55" x14ac:dyDescent="0.25">
      <c r="E105">
        <v>3</v>
      </c>
      <c r="F105">
        <v>75</v>
      </c>
      <c r="G105">
        <v>60</v>
      </c>
      <c r="H105">
        <v>30</v>
      </c>
      <c r="I105" s="12">
        <v>1</v>
      </c>
      <c r="J105">
        <v>0</v>
      </c>
      <c r="K105" s="10">
        <v>2</v>
      </c>
      <c r="L105" s="10">
        <v>2</v>
      </c>
      <c r="M105" s="10">
        <v>0</v>
      </c>
      <c r="N105" s="10">
        <v>2</v>
      </c>
      <c r="O105" s="10">
        <v>0</v>
      </c>
      <c r="P105" s="10">
        <v>0</v>
      </c>
      <c r="Q105" s="10">
        <v>0</v>
      </c>
      <c r="R105" s="10">
        <v>1</v>
      </c>
      <c r="S105" s="10">
        <v>1</v>
      </c>
      <c r="T105" s="10">
        <f t="shared" si="15"/>
        <v>2</v>
      </c>
      <c r="U105" s="8">
        <v>37</v>
      </c>
      <c r="V105" s="8">
        <v>5.4</v>
      </c>
      <c r="W105" s="8">
        <v>0</v>
      </c>
      <c r="X105" s="8">
        <v>0</v>
      </c>
      <c r="Y105" s="12">
        <v>0.85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55" x14ac:dyDescent="0.25">
      <c r="E106">
        <v>4</v>
      </c>
      <c r="I106" s="12"/>
      <c r="K106" s="10"/>
      <c r="L106" s="10"/>
      <c r="M106" s="10"/>
      <c r="N106" s="10"/>
      <c r="O106" s="10"/>
      <c r="P106" s="10"/>
      <c r="Q106" s="10"/>
      <c r="R106" s="10"/>
      <c r="S106" s="10"/>
      <c r="T106" s="10">
        <f t="shared" si="15"/>
        <v>0</v>
      </c>
      <c r="U106" s="8"/>
      <c r="V106" s="8"/>
      <c r="W106" s="8"/>
      <c r="X106" s="8"/>
      <c r="Y106" s="1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55" x14ac:dyDescent="0.25">
      <c r="E107">
        <v>5</v>
      </c>
      <c r="F107">
        <v>50</v>
      </c>
      <c r="G107">
        <v>60</v>
      </c>
      <c r="H107">
        <v>30</v>
      </c>
      <c r="I107" s="12">
        <v>0.375</v>
      </c>
      <c r="J107">
        <v>0</v>
      </c>
      <c r="K107" s="10">
        <v>5</v>
      </c>
      <c r="L107" s="10">
        <v>5</v>
      </c>
      <c r="M107" s="10">
        <v>0</v>
      </c>
      <c r="N107" s="10">
        <v>4</v>
      </c>
      <c r="O107" s="10">
        <v>0</v>
      </c>
      <c r="P107" s="10">
        <v>0</v>
      </c>
      <c r="Q107" s="10">
        <v>2</v>
      </c>
      <c r="R107" s="10">
        <v>0</v>
      </c>
      <c r="S107" s="10">
        <v>2</v>
      </c>
      <c r="T107" s="10">
        <f t="shared" si="15"/>
        <v>4</v>
      </c>
      <c r="U107" s="8">
        <v>13</v>
      </c>
      <c r="V107" s="8">
        <v>3.1</v>
      </c>
      <c r="W107" s="8">
        <v>7</v>
      </c>
      <c r="X107" s="8">
        <v>3.9</v>
      </c>
      <c r="Y107" s="12">
        <v>0.27500000000000002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55" x14ac:dyDescent="0.25">
      <c r="E108">
        <v>6</v>
      </c>
      <c r="I108" s="12"/>
      <c r="K108" s="10"/>
      <c r="L108" s="10"/>
      <c r="M108" s="10"/>
      <c r="N108" s="10"/>
      <c r="O108" s="10"/>
      <c r="P108" s="10"/>
      <c r="Q108" s="10"/>
      <c r="R108" s="10"/>
      <c r="S108" s="10"/>
      <c r="T108" s="10">
        <f t="shared" si="15"/>
        <v>0</v>
      </c>
      <c r="U108" s="8"/>
      <c r="V108" s="8"/>
      <c r="W108" s="8"/>
      <c r="X108" s="8"/>
      <c r="Y108" s="12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55" x14ac:dyDescent="0.25">
      <c r="E109">
        <v>7</v>
      </c>
      <c r="F109">
        <v>70</v>
      </c>
      <c r="G109">
        <v>73</v>
      </c>
      <c r="H109">
        <v>20</v>
      </c>
      <c r="I109" s="12">
        <v>1.5249999999999999</v>
      </c>
      <c r="J109">
        <v>0</v>
      </c>
      <c r="K109" s="10">
        <v>5</v>
      </c>
      <c r="L109" s="10">
        <v>2</v>
      </c>
      <c r="M109" s="10">
        <v>0</v>
      </c>
      <c r="N109" s="10">
        <v>5</v>
      </c>
      <c r="O109" s="10">
        <v>1</v>
      </c>
      <c r="P109" s="10">
        <v>0</v>
      </c>
      <c r="Q109" s="10">
        <v>1</v>
      </c>
      <c r="R109" s="10">
        <v>2</v>
      </c>
      <c r="S109" s="10">
        <v>1</v>
      </c>
      <c r="T109" s="10">
        <f t="shared" si="15"/>
        <v>5</v>
      </c>
      <c r="U109" s="8">
        <v>24</v>
      </c>
      <c r="V109" s="8">
        <v>8.1999999999999993</v>
      </c>
      <c r="W109" s="8">
        <v>10</v>
      </c>
      <c r="X109" s="8">
        <v>5.3</v>
      </c>
      <c r="Y109" s="12">
        <v>1.35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55" x14ac:dyDescent="0.25">
      <c r="E110">
        <v>8</v>
      </c>
      <c r="I110" s="12"/>
      <c r="K110" s="10"/>
      <c r="L110" s="10"/>
      <c r="M110" s="10"/>
      <c r="N110" s="10"/>
      <c r="O110" s="10"/>
      <c r="P110" s="10"/>
      <c r="Q110" s="10"/>
      <c r="R110" s="10"/>
      <c r="S110" s="10"/>
      <c r="T110" s="10">
        <f t="shared" si="15"/>
        <v>0</v>
      </c>
      <c r="U110" s="8"/>
      <c r="V110" s="8"/>
      <c r="W110" s="8"/>
      <c r="X110" s="8"/>
      <c r="Y110" s="12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55" x14ac:dyDescent="0.25">
      <c r="E111">
        <v>9</v>
      </c>
      <c r="F111">
        <v>70</v>
      </c>
      <c r="G111">
        <v>60</v>
      </c>
      <c r="H111">
        <v>16</v>
      </c>
      <c r="I111" s="12">
        <v>1.2250000000000001</v>
      </c>
      <c r="J111">
        <v>0</v>
      </c>
      <c r="K111" s="10">
        <v>4</v>
      </c>
      <c r="L111" s="10">
        <v>3</v>
      </c>
      <c r="M111" s="10">
        <v>0</v>
      </c>
      <c r="N111" s="10">
        <v>4</v>
      </c>
      <c r="O111" s="10">
        <v>1</v>
      </c>
      <c r="P111" s="10">
        <v>0</v>
      </c>
      <c r="Q111" s="10">
        <v>2</v>
      </c>
      <c r="R111" s="10">
        <v>1</v>
      </c>
      <c r="S111" s="10">
        <v>0</v>
      </c>
      <c r="T111" s="10">
        <f t="shared" si="15"/>
        <v>4</v>
      </c>
      <c r="U111" s="8">
        <v>17</v>
      </c>
      <c r="V111" s="8">
        <v>8.1999999999999993</v>
      </c>
      <c r="W111" s="8">
        <v>7</v>
      </c>
      <c r="X111" s="8">
        <v>4.7</v>
      </c>
      <c r="Y111" s="12">
        <v>1.1000000000000001</v>
      </c>
      <c r="Z111">
        <v>5</v>
      </c>
      <c r="AA111">
        <v>5</v>
      </c>
      <c r="AB111" s="4">
        <v>10</v>
      </c>
      <c r="AC111" s="4">
        <v>4</v>
      </c>
      <c r="AD111" s="3">
        <f>100-(100*(AB111-AC111)/AB111)</f>
        <v>40</v>
      </c>
      <c r="AE111" s="4">
        <v>10</v>
      </c>
      <c r="AF111" s="4">
        <v>3.8</v>
      </c>
      <c r="AG111" s="3">
        <f>100-(100*(AE111-AF111)/AE111)</f>
        <v>38</v>
      </c>
      <c r="AH111" s="4">
        <v>10</v>
      </c>
      <c r="AI111" s="4">
        <v>3.6</v>
      </c>
      <c r="AJ111" s="3">
        <f>100-(100*(AH111-AI111)/AH111)</f>
        <v>36</v>
      </c>
      <c r="AK111" s="4">
        <v>10</v>
      </c>
      <c r="AL111" s="4">
        <v>4.0999999999999996</v>
      </c>
      <c r="AM111" s="3">
        <f>100-(100*(AK111-AL111)/AK111)</f>
        <v>41</v>
      </c>
      <c r="AN111" s="4">
        <v>10</v>
      </c>
      <c r="AO111" s="4">
        <v>4.0999999999999996</v>
      </c>
      <c r="AP111" s="3">
        <f>100-(100*(AN111-AO111)/AN111)</f>
        <v>41</v>
      </c>
      <c r="AQ111" s="4">
        <v>10</v>
      </c>
      <c r="AR111" s="4">
        <v>4.0999999999999996</v>
      </c>
      <c r="AS111" s="3">
        <f>100-(100*(AQ111-AR111)/AQ111)</f>
        <v>41</v>
      </c>
    </row>
    <row r="112" spans="1:55" x14ac:dyDescent="0.25">
      <c r="E112">
        <v>10</v>
      </c>
      <c r="F112">
        <v>110</v>
      </c>
      <c r="G112">
        <v>120</v>
      </c>
      <c r="H112">
        <v>20</v>
      </c>
      <c r="I112" s="12">
        <v>1.575</v>
      </c>
      <c r="J112">
        <v>0</v>
      </c>
      <c r="K112" s="10">
        <v>3</v>
      </c>
      <c r="L112" s="10">
        <v>4</v>
      </c>
      <c r="M112" s="10">
        <v>0</v>
      </c>
      <c r="N112" s="10">
        <v>3</v>
      </c>
      <c r="O112" s="10">
        <v>0</v>
      </c>
      <c r="P112" s="10">
        <v>0</v>
      </c>
      <c r="Q112" s="10">
        <v>0</v>
      </c>
      <c r="R112" s="10">
        <v>0</v>
      </c>
      <c r="S112" s="10">
        <v>3</v>
      </c>
      <c r="T112" s="10">
        <f t="shared" si="15"/>
        <v>3</v>
      </c>
      <c r="U112" s="8">
        <v>0</v>
      </c>
      <c r="V112" s="8">
        <v>0</v>
      </c>
      <c r="W112" s="8">
        <v>0</v>
      </c>
      <c r="X112" s="8">
        <v>0</v>
      </c>
      <c r="Y112" s="12">
        <v>1.4750000000000001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56" x14ac:dyDescent="0.25">
      <c r="E113">
        <v>11</v>
      </c>
      <c r="F113">
        <v>80</v>
      </c>
      <c r="G113">
        <v>50</v>
      </c>
      <c r="H113">
        <v>22</v>
      </c>
      <c r="I113" s="12">
        <v>1.625</v>
      </c>
      <c r="J113">
        <v>0</v>
      </c>
      <c r="K113" s="10">
        <v>7</v>
      </c>
      <c r="L113" s="10">
        <v>4</v>
      </c>
      <c r="M113" s="10">
        <v>0</v>
      </c>
      <c r="N113" s="10">
        <v>7</v>
      </c>
      <c r="O113" s="10">
        <v>2</v>
      </c>
      <c r="P113" s="10">
        <v>0</v>
      </c>
      <c r="Q113" s="10">
        <v>0</v>
      </c>
      <c r="R113" s="10">
        <v>0</v>
      </c>
      <c r="S113" s="10">
        <v>5</v>
      </c>
      <c r="T113" s="10">
        <f t="shared" si="15"/>
        <v>7</v>
      </c>
      <c r="U113" s="8">
        <v>20</v>
      </c>
      <c r="V113" s="8">
        <v>6.8</v>
      </c>
      <c r="W113" s="8">
        <v>0</v>
      </c>
      <c r="X113" s="8">
        <v>0</v>
      </c>
      <c r="Y113" s="12">
        <v>1.55</v>
      </c>
      <c r="Z113">
        <v>5</v>
      </c>
      <c r="AB113" s="4">
        <v>10</v>
      </c>
      <c r="AC113" s="4">
        <v>3.6</v>
      </c>
      <c r="AD113" s="3">
        <f>100-(100*(AB113-AC113)/AB113)</f>
        <v>36</v>
      </c>
      <c r="AE113" s="4">
        <v>10</v>
      </c>
      <c r="AF113" s="4">
        <v>3.6</v>
      </c>
      <c r="AG113" s="3">
        <f>100-(100*(AE113-AF113)/AE113)</f>
        <v>36</v>
      </c>
      <c r="AH113" s="4">
        <v>10</v>
      </c>
      <c r="AI113" s="4">
        <v>3.5</v>
      </c>
      <c r="AJ113" s="3">
        <f>100-(100*(AH113-AI113)/AH113)</f>
        <v>35</v>
      </c>
      <c r="AK113" s="4"/>
      <c r="AL113" s="4"/>
      <c r="AM113" s="3"/>
      <c r="AN113" s="4"/>
      <c r="AO113" s="4"/>
      <c r="AP113" s="3"/>
      <c r="AQ113" s="4"/>
      <c r="AR113" s="4"/>
      <c r="AS113" s="3"/>
    </row>
    <row r="114" spans="1:56" x14ac:dyDescent="0.25">
      <c r="E114">
        <v>12</v>
      </c>
      <c r="I114" s="12"/>
      <c r="K114" s="10"/>
      <c r="L114" s="10"/>
      <c r="M114" s="10"/>
      <c r="N114" s="10"/>
      <c r="O114" s="10"/>
      <c r="P114" s="10"/>
      <c r="Q114" s="10"/>
      <c r="R114" s="10"/>
      <c r="S114" s="10"/>
      <c r="T114" s="10">
        <f t="shared" si="15"/>
        <v>0</v>
      </c>
      <c r="U114" s="8"/>
      <c r="V114" s="8"/>
      <c r="W114" s="8"/>
      <c r="X114" s="8"/>
      <c r="Y114" s="12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56" x14ac:dyDescent="0.25">
      <c r="E115">
        <v>13</v>
      </c>
      <c r="F115">
        <v>80</v>
      </c>
      <c r="G115">
        <v>55</v>
      </c>
      <c r="H115">
        <v>20</v>
      </c>
      <c r="I115" s="12">
        <v>1.825</v>
      </c>
      <c r="J115">
        <v>0</v>
      </c>
      <c r="K115">
        <v>6</v>
      </c>
      <c r="L115">
        <v>5</v>
      </c>
      <c r="M115">
        <v>0</v>
      </c>
      <c r="N115">
        <v>5</v>
      </c>
      <c r="O115">
        <v>0</v>
      </c>
      <c r="P115">
        <v>0</v>
      </c>
      <c r="Q115">
        <v>0</v>
      </c>
      <c r="R115">
        <v>1</v>
      </c>
      <c r="S115">
        <v>4</v>
      </c>
      <c r="T115">
        <f t="shared" si="15"/>
        <v>5</v>
      </c>
      <c r="U115" s="8">
        <v>18</v>
      </c>
      <c r="V115" s="8">
        <v>5.5</v>
      </c>
      <c r="W115" s="8">
        <v>14</v>
      </c>
      <c r="X115" s="8">
        <v>3.8</v>
      </c>
      <c r="Y115" s="12">
        <v>1.7749999999999999</v>
      </c>
      <c r="Z115">
        <v>5</v>
      </c>
      <c r="AA115">
        <v>5</v>
      </c>
      <c r="AB115" s="4">
        <v>10</v>
      </c>
      <c r="AC115" s="4">
        <v>4.0999999999999996</v>
      </c>
      <c r="AD115" s="3">
        <f>100-(100*(AB115-AC115)/AB115)</f>
        <v>41</v>
      </c>
      <c r="AE115" s="4">
        <v>10</v>
      </c>
      <c r="AF115" s="4">
        <v>4.0999999999999996</v>
      </c>
      <c r="AG115" s="3">
        <f>100-(100*(AE115-AF115)/AE115)</f>
        <v>41</v>
      </c>
      <c r="AH115" s="4">
        <v>10</v>
      </c>
      <c r="AI115" s="4">
        <v>4.0999999999999996</v>
      </c>
      <c r="AJ115" s="3">
        <f>100-(100*(AH115-AI115)/AH115)</f>
        <v>41</v>
      </c>
      <c r="AK115" s="4">
        <v>10</v>
      </c>
      <c r="AL115" s="4">
        <v>3.6</v>
      </c>
      <c r="AM115" s="3">
        <f>100-(100*(AK115-AL115)/AK115)</f>
        <v>36</v>
      </c>
      <c r="AN115" s="4">
        <v>10</v>
      </c>
      <c r="AO115" s="4">
        <v>3.6</v>
      </c>
      <c r="AP115" s="3">
        <f>100-(100*(AN115-AO115)/AN115)</f>
        <v>36</v>
      </c>
      <c r="AQ115" s="4">
        <v>9.9</v>
      </c>
      <c r="AR115" s="4">
        <v>3.5</v>
      </c>
      <c r="AS115" s="3">
        <f>100-(100*(AQ115-AR115)/AQ115)</f>
        <v>35.353535353535349</v>
      </c>
    </row>
    <row r="116" spans="1:56" x14ac:dyDescent="0.25">
      <c r="E116">
        <v>14</v>
      </c>
      <c r="I116" s="12"/>
      <c r="T116">
        <f t="shared" si="15"/>
        <v>0</v>
      </c>
      <c r="U116" s="8"/>
      <c r="V116" s="8"/>
      <c r="W116" s="8"/>
      <c r="X116" s="8"/>
      <c r="Y116" s="12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56" x14ac:dyDescent="0.25">
      <c r="E117">
        <v>15</v>
      </c>
      <c r="F117">
        <v>70</v>
      </c>
      <c r="G117">
        <v>80</v>
      </c>
      <c r="H117">
        <v>12</v>
      </c>
      <c r="I117" s="12">
        <v>0.47499999999999998</v>
      </c>
      <c r="J117">
        <v>0</v>
      </c>
      <c r="K117">
        <v>2</v>
      </c>
      <c r="L117">
        <v>7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1</v>
      </c>
      <c r="T117">
        <f t="shared" si="15"/>
        <v>1</v>
      </c>
      <c r="U117" s="8">
        <v>0</v>
      </c>
      <c r="V117" s="8">
        <v>0</v>
      </c>
      <c r="W117" s="8">
        <v>0</v>
      </c>
      <c r="X117" s="8">
        <v>0</v>
      </c>
      <c r="Y117" s="12">
        <v>0.3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56" x14ac:dyDescent="0.25">
      <c r="E118">
        <v>16</v>
      </c>
      <c r="I118" s="12"/>
      <c r="T118">
        <f t="shared" si="15"/>
        <v>0</v>
      </c>
      <c r="U118" s="8"/>
      <c r="V118" s="8"/>
      <c r="W118" s="8"/>
      <c r="X118" s="8"/>
      <c r="Y118" s="12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56" x14ac:dyDescent="0.25">
      <c r="E119">
        <v>17</v>
      </c>
      <c r="I119" s="12"/>
      <c r="T119">
        <f t="shared" si="15"/>
        <v>0</v>
      </c>
      <c r="U119" s="8"/>
      <c r="V119" s="8"/>
      <c r="W119" s="8"/>
      <c r="X119" s="8"/>
      <c r="Y119" s="12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56" x14ac:dyDescent="0.25">
      <c r="E120">
        <v>18</v>
      </c>
      <c r="F120">
        <v>110</v>
      </c>
      <c r="G120">
        <v>50</v>
      </c>
      <c r="H120">
        <v>22</v>
      </c>
      <c r="I120" s="12">
        <v>1.4750000000000001</v>
      </c>
      <c r="J120">
        <v>0</v>
      </c>
      <c r="K120">
        <v>7</v>
      </c>
      <c r="L120">
        <v>4</v>
      </c>
      <c r="M120">
        <v>0</v>
      </c>
      <c r="N120">
        <v>6</v>
      </c>
      <c r="O120">
        <v>1</v>
      </c>
      <c r="P120">
        <v>2</v>
      </c>
      <c r="Q120">
        <v>1</v>
      </c>
      <c r="R120">
        <v>2</v>
      </c>
      <c r="S120">
        <v>0</v>
      </c>
      <c r="T120">
        <f t="shared" si="15"/>
        <v>6</v>
      </c>
      <c r="U120" s="8">
        <v>23</v>
      </c>
      <c r="V120" s="8">
        <v>5.4</v>
      </c>
      <c r="W120" s="8">
        <v>18</v>
      </c>
      <c r="X120" s="8">
        <v>4.4000000000000004</v>
      </c>
      <c r="Y120" s="12">
        <v>1.4750000000000001</v>
      </c>
      <c r="Z120">
        <v>10</v>
      </c>
      <c r="AA120">
        <v>100</v>
      </c>
      <c r="AB120" s="4">
        <v>10.1</v>
      </c>
      <c r="AC120" s="4">
        <v>3.8</v>
      </c>
      <c r="AD120" s="3">
        <f>100-(100*(AB120-AC120)/AB120)</f>
        <v>37.623762376237622</v>
      </c>
      <c r="AE120" s="4">
        <v>10.1</v>
      </c>
      <c r="AF120" s="4">
        <v>3.8</v>
      </c>
      <c r="AG120" s="3">
        <f>100-(100*(AE120-AF120)/AE120)</f>
        <v>37.623762376237622</v>
      </c>
      <c r="AH120" s="4">
        <v>10.1</v>
      </c>
      <c r="AI120" s="4">
        <v>4</v>
      </c>
      <c r="AJ120" s="3">
        <f>100-(100*(AH120-AI120)/AH120)</f>
        <v>39.603960396039604</v>
      </c>
      <c r="AK120" s="4">
        <v>10.5</v>
      </c>
      <c r="AL120" s="4">
        <v>4.2</v>
      </c>
      <c r="AM120" s="3">
        <f>100-(100*(AK120-AL120)/AK120)</f>
        <v>40</v>
      </c>
      <c r="AN120" s="4">
        <v>10.199999999999999</v>
      </c>
      <c r="AO120" s="4">
        <v>4.0999999999999996</v>
      </c>
      <c r="AP120" s="3">
        <f>100-(100*(AN120-AO120)/AN120)</f>
        <v>40.196078431372548</v>
      </c>
      <c r="AQ120" s="4">
        <v>10.199999999999999</v>
      </c>
      <c r="AR120" s="4">
        <v>4</v>
      </c>
      <c r="AS120" s="3">
        <f>100-(100*(AQ120-AR120)/AQ120)</f>
        <v>39.215686274509814</v>
      </c>
    </row>
    <row r="121" spans="1:56" x14ac:dyDescent="0.25">
      <c r="E121">
        <v>19</v>
      </c>
      <c r="I121" s="12"/>
      <c r="T121">
        <f t="shared" si="15"/>
        <v>0</v>
      </c>
      <c r="U121" s="8"/>
      <c r="V121" s="8"/>
      <c r="W121" s="8"/>
      <c r="X121" s="8"/>
      <c r="Y121" s="12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56" x14ac:dyDescent="0.25">
      <c r="E122">
        <v>20</v>
      </c>
      <c r="I122" s="12"/>
      <c r="T122">
        <f t="shared" si="15"/>
        <v>0</v>
      </c>
      <c r="U122" s="8"/>
      <c r="V122" s="8"/>
      <c r="W122" s="8"/>
      <c r="X122" s="8"/>
      <c r="Y122" s="12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56" x14ac:dyDescent="0.25">
      <c r="A123" t="s">
        <v>29</v>
      </c>
      <c r="B123" t="s">
        <v>36</v>
      </c>
      <c r="C123">
        <v>5</v>
      </c>
      <c r="D123">
        <v>4</v>
      </c>
      <c r="E123">
        <v>1</v>
      </c>
      <c r="F123">
        <v>50</v>
      </c>
      <c r="G123">
        <v>50</v>
      </c>
      <c r="H123">
        <v>16</v>
      </c>
      <c r="I123" s="12">
        <v>1.875</v>
      </c>
      <c r="J123">
        <v>0</v>
      </c>
      <c r="K123">
        <v>4</v>
      </c>
      <c r="L123">
        <v>0</v>
      </c>
      <c r="M123">
        <v>0</v>
      </c>
      <c r="N123">
        <v>4</v>
      </c>
      <c r="O123">
        <v>0</v>
      </c>
      <c r="P123">
        <v>4</v>
      </c>
      <c r="Q123">
        <v>0</v>
      </c>
      <c r="R123">
        <v>0</v>
      </c>
      <c r="S123">
        <v>0</v>
      </c>
      <c r="T123">
        <f t="shared" si="15"/>
        <v>4</v>
      </c>
      <c r="U123" s="8">
        <v>41</v>
      </c>
      <c r="V123" s="8">
        <v>6</v>
      </c>
      <c r="W123" s="8">
        <v>9</v>
      </c>
      <c r="X123" s="8">
        <v>4.5999999999999996</v>
      </c>
      <c r="Y123" s="12">
        <v>1.65</v>
      </c>
      <c r="Z123">
        <v>50</v>
      </c>
      <c r="AA123">
        <v>50</v>
      </c>
      <c r="AB123" s="6">
        <v>10.123699999999999</v>
      </c>
      <c r="AC123" s="6">
        <v>3.3588</v>
      </c>
      <c r="AD123" s="3">
        <f>100-(100*(AB123-AC123)/AB123)</f>
        <v>33.177593172456724</v>
      </c>
      <c r="AE123" s="6">
        <v>10.0412</v>
      </c>
      <c r="AF123" s="6">
        <v>3.1747999999999998</v>
      </c>
      <c r="AG123" s="3">
        <f>100-(100*(AE123-AF123)/AE123)</f>
        <v>31.617734932079827</v>
      </c>
      <c r="AH123" s="6">
        <v>10.6732</v>
      </c>
      <c r="AI123" s="6">
        <v>3.3561000000000001</v>
      </c>
      <c r="AJ123" s="3">
        <f>100-(100*(AH123-AI123)/AH123)</f>
        <v>31.44417794101112</v>
      </c>
      <c r="AK123" s="6">
        <v>10.017200000000001</v>
      </c>
      <c r="AL123" s="6">
        <v>3.8077000000000001</v>
      </c>
      <c r="AM123" s="3">
        <f>100-(100*(AK123-AL123)/AK123)</f>
        <v>38.011620013576646</v>
      </c>
      <c r="AN123" s="6">
        <v>10.0275</v>
      </c>
      <c r="AO123" s="6">
        <v>3.9641000000000002</v>
      </c>
      <c r="AP123" s="3">
        <f>100-(100*(AN123-AO123)/AN123)</f>
        <v>39.532286212914492</v>
      </c>
      <c r="AQ123" s="6">
        <v>10.013500000000001</v>
      </c>
      <c r="AR123" s="6">
        <v>3.528</v>
      </c>
      <c r="AS123" s="3">
        <f>100-(100*(AQ123-AR123)/AQ123)</f>
        <v>35.232436211115001</v>
      </c>
      <c r="AT123" s="8">
        <v>3000.3</v>
      </c>
      <c r="AU123" s="8">
        <v>242.3</v>
      </c>
      <c r="AV123" s="4">
        <f t="shared" ref="AV123" si="22">AT123/(AT123-AU123)</f>
        <v>1.0878535170413344</v>
      </c>
      <c r="AW123" s="8">
        <v>3000.2</v>
      </c>
      <c r="AX123" s="8">
        <v>251.5</v>
      </c>
      <c r="AY123" s="4">
        <f t="shared" ref="AY123" si="23">AW123/(AW123-AX123)</f>
        <v>1.091497798959508</v>
      </c>
      <c r="AZ123" s="8">
        <v>3000.1</v>
      </c>
      <c r="BA123" s="8">
        <v>270.8</v>
      </c>
      <c r="BB123" s="4">
        <f t="shared" ref="BB123" si="24">AZ123/(AZ123-BA123)</f>
        <v>1.0992195801121167</v>
      </c>
      <c r="BC123" s="4">
        <f t="shared" ref="BC123" si="25">(AV123+AY123+BB123)/3</f>
        <v>1.0928569653709863</v>
      </c>
    </row>
    <row r="124" spans="1:56" x14ac:dyDescent="0.25">
      <c r="E124">
        <v>2</v>
      </c>
      <c r="I124" s="12">
        <v>0</v>
      </c>
      <c r="T124">
        <f t="shared" si="15"/>
        <v>0</v>
      </c>
      <c r="U124" s="8"/>
      <c r="V124" s="8"/>
      <c r="W124" s="8"/>
      <c r="X124" s="8"/>
      <c r="Y124" s="12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BD124" t="s">
        <v>19</v>
      </c>
    </row>
    <row r="125" spans="1:56" x14ac:dyDescent="0.25">
      <c r="E125">
        <v>3</v>
      </c>
      <c r="F125">
        <v>42</v>
      </c>
      <c r="G125">
        <v>67</v>
      </c>
      <c r="H125">
        <v>10</v>
      </c>
      <c r="I125" s="12">
        <v>1</v>
      </c>
      <c r="J125">
        <v>0</v>
      </c>
      <c r="K125">
        <v>2</v>
      </c>
      <c r="L125">
        <v>3</v>
      </c>
      <c r="M125">
        <v>0</v>
      </c>
      <c r="N125">
        <v>2</v>
      </c>
      <c r="O125">
        <v>1</v>
      </c>
      <c r="P125">
        <v>0</v>
      </c>
      <c r="Q125">
        <v>1</v>
      </c>
      <c r="R125">
        <v>0</v>
      </c>
      <c r="S125">
        <v>0</v>
      </c>
      <c r="T125">
        <f t="shared" si="15"/>
        <v>2</v>
      </c>
      <c r="U125" s="8">
        <v>3.8</v>
      </c>
      <c r="V125" s="8">
        <v>7.5</v>
      </c>
      <c r="W125" s="8">
        <v>7</v>
      </c>
      <c r="X125" s="8">
        <v>4.0999999999999996</v>
      </c>
      <c r="Y125" s="12">
        <v>0.7</v>
      </c>
      <c r="Z125">
        <v>30</v>
      </c>
      <c r="AA125">
        <v>30</v>
      </c>
      <c r="AB125" s="6">
        <v>10.9404</v>
      </c>
      <c r="AC125" s="6">
        <v>3.915</v>
      </c>
      <c r="AD125" s="3">
        <f>100-(100*(AB125-AC125)/AB125)</f>
        <v>35.784797630799602</v>
      </c>
      <c r="AE125" s="6">
        <v>10.1511</v>
      </c>
      <c r="AF125" s="6">
        <v>3.7555999999999998</v>
      </c>
      <c r="AG125" s="3">
        <f>100-(100*(AE125-AF125)/AE125)</f>
        <v>36.996975697215071</v>
      </c>
      <c r="AH125" s="6">
        <v>10.073</v>
      </c>
      <c r="AI125" s="6">
        <v>3.5891999999999999</v>
      </c>
      <c r="AJ125" s="3">
        <f>100-(100*(AH125-AI125)/AH125)</f>
        <v>35.631887223270127</v>
      </c>
      <c r="AK125" s="6">
        <v>10.042</v>
      </c>
      <c r="AL125" s="6">
        <v>4.3491999999999997</v>
      </c>
      <c r="AM125" s="3">
        <f>100-(100*(AK125-AL125)/AK125)</f>
        <v>43.310097590121494</v>
      </c>
      <c r="AN125" s="6">
        <v>10.165699999999999</v>
      </c>
      <c r="AO125" s="6">
        <v>4.4080000000000004</v>
      </c>
      <c r="AP125" s="3">
        <f>100-(100*(AN125-AO125)/AN125)</f>
        <v>43.361499945896504</v>
      </c>
      <c r="AQ125" s="6">
        <v>10.1431</v>
      </c>
      <c r="AR125" s="6">
        <v>4.4080000000000004</v>
      </c>
      <c r="AS125" s="3">
        <f>100-(100*(AQ125-AR125)/AQ125)</f>
        <v>43.458114383176742</v>
      </c>
    </row>
    <row r="126" spans="1:56" x14ac:dyDescent="0.25">
      <c r="E126">
        <v>4</v>
      </c>
      <c r="I126" s="12">
        <v>1.05</v>
      </c>
      <c r="J126">
        <v>0</v>
      </c>
      <c r="L126">
        <v>6</v>
      </c>
      <c r="T126">
        <f t="shared" ref="T126:T186" si="26">SUM(O126:S126)</f>
        <v>0</v>
      </c>
      <c r="U126" s="8"/>
      <c r="V126" s="8"/>
      <c r="W126" s="8"/>
      <c r="X126" s="8"/>
      <c r="Y126" s="12">
        <v>1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56" x14ac:dyDescent="0.25">
      <c r="E127">
        <v>5</v>
      </c>
      <c r="I127" s="12">
        <v>1</v>
      </c>
      <c r="J127">
        <v>0</v>
      </c>
      <c r="L127">
        <v>3</v>
      </c>
      <c r="T127">
        <f t="shared" si="26"/>
        <v>0</v>
      </c>
      <c r="U127" s="8"/>
      <c r="V127" s="8"/>
      <c r="W127" s="8"/>
      <c r="X127" s="8"/>
      <c r="Y127" s="12">
        <v>1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56" x14ac:dyDescent="0.25">
      <c r="E128">
        <v>6</v>
      </c>
      <c r="F128">
        <v>60</v>
      </c>
      <c r="G128">
        <v>60</v>
      </c>
      <c r="H128">
        <v>10</v>
      </c>
      <c r="I128" s="12">
        <v>4.8499999999999996</v>
      </c>
      <c r="J128">
        <v>0</v>
      </c>
      <c r="K128">
        <v>13</v>
      </c>
      <c r="L128">
        <v>0</v>
      </c>
      <c r="M128">
        <v>0</v>
      </c>
      <c r="N128">
        <v>12</v>
      </c>
      <c r="O128">
        <v>1</v>
      </c>
      <c r="P128">
        <v>4</v>
      </c>
      <c r="Q128">
        <v>4</v>
      </c>
      <c r="R128">
        <v>1</v>
      </c>
      <c r="S128">
        <v>2</v>
      </c>
      <c r="T128">
        <f t="shared" si="26"/>
        <v>12</v>
      </c>
      <c r="U128" s="8">
        <v>29</v>
      </c>
      <c r="V128" s="8">
        <v>5.8</v>
      </c>
      <c r="W128" s="8">
        <v>14</v>
      </c>
      <c r="X128" s="8">
        <v>5.6</v>
      </c>
      <c r="Y128" s="12">
        <v>4.6500000000000004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56" x14ac:dyDescent="0.25">
      <c r="E129">
        <v>7</v>
      </c>
      <c r="I129" s="12">
        <v>0.7</v>
      </c>
      <c r="J129">
        <v>0</v>
      </c>
      <c r="L129">
        <v>0</v>
      </c>
      <c r="T129">
        <f t="shared" si="26"/>
        <v>0</v>
      </c>
      <c r="U129" s="8"/>
      <c r="V129" s="8"/>
      <c r="W129" s="8"/>
      <c r="X129" s="8"/>
      <c r="Y129" s="12">
        <v>0.65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56" x14ac:dyDescent="0.25">
      <c r="E130">
        <v>8</v>
      </c>
      <c r="I130" s="12">
        <v>2.75</v>
      </c>
      <c r="J130">
        <v>0</v>
      </c>
      <c r="L130">
        <v>2</v>
      </c>
      <c r="T130">
        <f t="shared" si="26"/>
        <v>0</v>
      </c>
      <c r="U130" s="8"/>
      <c r="V130" s="8"/>
      <c r="W130" s="8"/>
      <c r="X130" s="8"/>
      <c r="Y130" s="12">
        <v>2.65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56" x14ac:dyDescent="0.25">
      <c r="E131">
        <v>9</v>
      </c>
      <c r="F131">
        <v>87</v>
      </c>
      <c r="G131">
        <v>42</v>
      </c>
      <c r="H131">
        <v>14</v>
      </c>
      <c r="I131" s="12">
        <v>2.65</v>
      </c>
      <c r="J131">
        <v>0</v>
      </c>
      <c r="K131">
        <v>6</v>
      </c>
      <c r="L131">
        <v>3</v>
      </c>
      <c r="M131">
        <v>0</v>
      </c>
      <c r="N131">
        <v>6</v>
      </c>
      <c r="O131">
        <v>2</v>
      </c>
      <c r="P131">
        <v>2</v>
      </c>
      <c r="Q131">
        <v>1</v>
      </c>
      <c r="R131">
        <v>1</v>
      </c>
      <c r="S131">
        <v>0</v>
      </c>
      <c r="T131">
        <f t="shared" si="26"/>
        <v>6</v>
      </c>
      <c r="U131" s="8">
        <v>32</v>
      </c>
      <c r="V131" s="8">
        <v>8.3000000000000007</v>
      </c>
      <c r="W131" s="8">
        <v>7</v>
      </c>
      <c r="X131" s="8">
        <v>4.0999999999999996</v>
      </c>
      <c r="Y131" s="12">
        <v>2.4500000000000002</v>
      </c>
      <c r="Z131">
        <v>100</v>
      </c>
      <c r="AA131">
        <v>100</v>
      </c>
      <c r="AB131" s="6">
        <v>10.6225</v>
      </c>
      <c r="AC131" s="6">
        <v>3.7601</v>
      </c>
      <c r="AD131" s="3">
        <f>100-(100*(AB131-AC131)/AB131)</f>
        <v>35.397505295363601</v>
      </c>
      <c r="AE131" s="6">
        <v>10.0204</v>
      </c>
      <c r="AF131" s="6">
        <v>3.9070999999999998</v>
      </c>
      <c r="AG131" s="3">
        <f>100-(100*(AE131-AF131)/AE131)</f>
        <v>38.991457426849223</v>
      </c>
      <c r="AH131" s="6">
        <v>10.017899999999999</v>
      </c>
      <c r="AI131" s="6">
        <v>4.0156999999999998</v>
      </c>
      <c r="AJ131" s="3">
        <f>100-(100*(AH131-AI131)/AH131)</f>
        <v>40.085247407141217</v>
      </c>
      <c r="AK131" s="6">
        <v>10.1363</v>
      </c>
      <c r="AL131" s="6">
        <v>4.3159000000000001</v>
      </c>
      <c r="AM131" s="3">
        <f>100-(100*(AK131-AL131)/AK131)</f>
        <v>42.578652960153107</v>
      </c>
      <c r="AN131" s="6">
        <v>10.001099999999999</v>
      </c>
      <c r="AO131" s="6">
        <v>4.1702000000000004</v>
      </c>
      <c r="AP131" s="3">
        <f>100-(100*(AN131-AO131)/AN131)</f>
        <v>41.697413284538705</v>
      </c>
      <c r="AQ131" s="6">
        <v>10.1211</v>
      </c>
      <c r="AR131" s="6">
        <v>4.4260999999999999</v>
      </c>
      <c r="AS131" s="3">
        <f>100-(100*(AQ131-AR131)/AQ131)</f>
        <v>43.731412593492806</v>
      </c>
    </row>
    <row r="132" spans="1:56" x14ac:dyDescent="0.25">
      <c r="E132">
        <v>10</v>
      </c>
      <c r="F132">
        <v>60</v>
      </c>
      <c r="G132">
        <v>73</v>
      </c>
      <c r="H132">
        <v>16</v>
      </c>
      <c r="I132" s="12">
        <v>5</v>
      </c>
      <c r="J132">
        <v>0</v>
      </c>
      <c r="K132">
        <v>9</v>
      </c>
      <c r="L132">
        <v>0</v>
      </c>
      <c r="M132">
        <v>0</v>
      </c>
      <c r="N132">
        <v>9</v>
      </c>
      <c r="O132">
        <v>2</v>
      </c>
      <c r="P132">
        <v>4</v>
      </c>
      <c r="Q132">
        <v>2</v>
      </c>
      <c r="R132">
        <v>0</v>
      </c>
      <c r="S132">
        <v>1</v>
      </c>
      <c r="T132">
        <f t="shared" si="26"/>
        <v>9</v>
      </c>
      <c r="U132" s="8">
        <v>35</v>
      </c>
      <c r="V132" s="8">
        <v>8.4</v>
      </c>
      <c r="W132" s="8">
        <v>12</v>
      </c>
      <c r="X132" s="8">
        <v>3.3</v>
      </c>
      <c r="Y132" s="12">
        <v>4.9000000000000004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56" x14ac:dyDescent="0.25">
      <c r="E133">
        <v>11</v>
      </c>
      <c r="I133" s="12">
        <v>0</v>
      </c>
      <c r="T133">
        <f t="shared" si="26"/>
        <v>0</v>
      </c>
      <c r="U133" s="8"/>
      <c r="V133" s="8"/>
      <c r="W133" s="8"/>
      <c r="X133" s="8"/>
      <c r="Y133" s="12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BD133" t="s">
        <v>19</v>
      </c>
    </row>
    <row r="134" spans="1:56" x14ac:dyDescent="0.25">
      <c r="E134">
        <v>12</v>
      </c>
      <c r="I134" s="12">
        <v>2.8</v>
      </c>
      <c r="J134">
        <v>0</v>
      </c>
      <c r="L134">
        <v>0</v>
      </c>
      <c r="T134">
        <f t="shared" si="26"/>
        <v>0</v>
      </c>
      <c r="U134" s="8"/>
      <c r="V134" s="8"/>
      <c r="W134" s="8"/>
      <c r="X134" s="8"/>
      <c r="Y134" s="12">
        <v>2.75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56" x14ac:dyDescent="0.25">
      <c r="E135">
        <v>13</v>
      </c>
      <c r="I135" s="12">
        <v>0</v>
      </c>
      <c r="T135">
        <f t="shared" si="26"/>
        <v>0</v>
      </c>
      <c r="U135" s="8"/>
      <c r="V135" s="8"/>
      <c r="W135" s="8"/>
      <c r="X135" s="8"/>
      <c r="Y135" s="12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BD135" t="s">
        <v>19</v>
      </c>
    </row>
    <row r="136" spans="1:56" x14ac:dyDescent="0.25">
      <c r="E136">
        <v>14</v>
      </c>
      <c r="F136">
        <v>52</v>
      </c>
      <c r="G136">
        <v>84</v>
      </c>
      <c r="H136">
        <v>12</v>
      </c>
      <c r="I136" s="12">
        <v>2.25</v>
      </c>
      <c r="J136">
        <v>0</v>
      </c>
      <c r="K136">
        <v>4</v>
      </c>
      <c r="L136">
        <v>6</v>
      </c>
      <c r="M136">
        <v>0</v>
      </c>
      <c r="N136">
        <v>4</v>
      </c>
      <c r="O136">
        <v>2</v>
      </c>
      <c r="P136">
        <v>1</v>
      </c>
      <c r="Q136">
        <v>0</v>
      </c>
      <c r="R136">
        <v>1</v>
      </c>
      <c r="S136">
        <v>0</v>
      </c>
      <c r="T136">
        <f t="shared" si="26"/>
        <v>4</v>
      </c>
      <c r="U136" s="8">
        <v>36</v>
      </c>
      <c r="V136" s="8">
        <v>6.5</v>
      </c>
      <c r="W136" s="8">
        <v>14</v>
      </c>
      <c r="X136" s="8">
        <v>5.7</v>
      </c>
      <c r="Y136" s="12">
        <v>1.1499999999999999</v>
      </c>
      <c r="Z136">
        <v>50</v>
      </c>
      <c r="AA136">
        <v>50</v>
      </c>
      <c r="AB136" s="6">
        <v>10.0433</v>
      </c>
      <c r="AC136" s="6">
        <v>4.2378</v>
      </c>
      <c r="AD136" s="3">
        <f>100-(100*(AB136-AC136)/AB136)</f>
        <v>42.195294375354706</v>
      </c>
      <c r="AE136" s="6">
        <v>10.021699999999999</v>
      </c>
      <c r="AF136" s="6">
        <v>3.7498</v>
      </c>
      <c r="AG136" s="3">
        <f>100-(100*(AE136-AF136)/AE136)</f>
        <v>37.416805531995578</v>
      </c>
      <c r="AH136" s="6">
        <v>10.101100000000001</v>
      </c>
      <c r="AI136" s="6">
        <v>3.5499000000000001</v>
      </c>
      <c r="AJ136" s="3">
        <f>100-(100*(AH136-AI136)/AH136)</f>
        <v>35.14369722109474</v>
      </c>
      <c r="AK136" s="6">
        <v>10.071300000000001</v>
      </c>
      <c r="AL136" s="6">
        <v>4.3810000000000002</v>
      </c>
      <c r="AM136" s="3">
        <f>100-(100*(AK136-AL136)/AK136)</f>
        <v>43.499846097326063</v>
      </c>
      <c r="AN136" s="6">
        <v>10.045199999999999</v>
      </c>
      <c r="AO136" s="6">
        <v>4.3493000000000004</v>
      </c>
      <c r="AP136" s="3">
        <f>100-(100*(AN136-AO136)/AN136)</f>
        <v>43.297296221080721</v>
      </c>
      <c r="AQ136" s="6">
        <v>10.0816</v>
      </c>
      <c r="AR136" s="6">
        <v>4.2595999999999998</v>
      </c>
      <c r="AS136" s="3">
        <f>100-(100*(AQ136-AR136)/AQ136)</f>
        <v>42.251229963497849</v>
      </c>
    </row>
    <row r="137" spans="1:56" x14ac:dyDescent="0.25">
      <c r="E137">
        <v>15</v>
      </c>
      <c r="F137">
        <v>56</v>
      </c>
      <c r="G137">
        <v>70</v>
      </c>
      <c r="H137">
        <v>13</v>
      </c>
      <c r="I137" s="12">
        <v>3.35</v>
      </c>
      <c r="J137">
        <v>1</v>
      </c>
      <c r="K137">
        <v>8</v>
      </c>
      <c r="L137">
        <v>0</v>
      </c>
      <c r="M137">
        <v>0</v>
      </c>
      <c r="N137">
        <v>8</v>
      </c>
      <c r="O137">
        <v>3</v>
      </c>
      <c r="P137">
        <v>5</v>
      </c>
      <c r="Q137">
        <v>0</v>
      </c>
      <c r="R137">
        <v>0</v>
      </c>
      <c r="S137">
        <v>0</v>
      </c>
      <c r="T137">
        <f t="shared" si="26"/>
        <v>8</v>
      </c>
      <c r="U137" s="8">
        <v>36</v>
      </c>
      <c r="V137" s="8">
        <v>8.6999999999999993</v>
      </c>
      <c r="W137" s="8">
        <v>15</v>
      </c>
      <c r="X137" s="8">
        <v>4.3</v>
      </c>
      <c r="Y137" s="12">
        <v>3.15</v>
      </c>
      <c r="Z137">
        <v>30</v>
      </c>
      <c r="AA137">
        <v>20</v>
      </c>
      <c r="AB137" s="6">
        <v>10.056100000000001</v>
      </c>
      <c r="AC137" s="6">
        <v>3.8620000000000001</v>
      </c>
      <c r="AD137" s="3">
        <f>100-(100*(AB137-AC137)/AB137)</f>
        <v>38.4045504718529</v>
      </c>
      <c r="AE137" s="6">
        <v>10.0791</v>
      </c>
      <c r="AF137" s="6">
        <v>3.7604000000000002</v>
      </c>
      <c r="AG137" s="3">
        <f>100-(100*(AE137-AF137)/AE137)</f>
        <v>37.308886706154318</v>
      </c>
      <c r="AH137" s="6">
        <v>10.007999999999999</v>
      </c>
      <c r="AI137" s="6">
        <v>2.5813999999999999</v>
      </c>
      <c r="AJ137" s="3">
        <f>100-(100*(AH137-AI137)/AH137)</f>
        <v>25.793365307753803</v>
      </c>
      <c r="AK137" s="6">
        <v>10.1622</v>
      </c>
      <c r="AL137" s="6">
        <v>2.5842000000000001</v>
      </c>
      <c r="AM137" s="3">
        <f>100-(100*(AK137-AL137)/AK137)</f>
        <v>25.429532975143175</v>
      </c>
      <c r="AN137" s="6">
        <v>10.0131</v>
      </c>
      <c r="AO137" s="6">
        <v>3.5825</v>
      </c>
      <c r="AP137" s="3">
        <f>100-(100*(AN137-AO137)/AN137)</f>
        <v>35.778130648849995</v>
      </c>
      <c r="AQ137" s="6">
        <v>10.0305</v>
      </c>
      <c r="AR137" s="6">
        <v>3.6734</v>
      </c>
      <c r="AS137" s="3">
        <f>100-(100*(AQ137-AR137)/AQ137)</f>
        <v>36.622301978964153</v>
      </c>
    </row>
    <row r="138" spans="1:56" x14ac:dyDescent="0.25">
      <c r="E138">
        <v>16</v>
      </c>
      <c r="I138" s="12">
        <v>1.8</v>
      </c>
      <c r="J138">
        <v>0</v>
      </c>
      <c r="L138">
        <v>5</v>
      </c>
      <c r="T138">
        <f t="shared" si="26"/>
        <v>0</v>
      </c>
      <c r="U138" s="8"/>
      <c r="V138" s="8"/>
      <c r="W138" s="8"/>
      <c r="X138" s="8"/>
      <c r="Y138" s="12">
        <v>1.75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56" x14ac:dyDescent="0.25">
      <c r="E139">
        <v>17</v>
      </c>
      <c r="F139">
        <v>40</v>
      </c>
      <c r="G139">
        <v>33</v>
      </c>
      <c r="H139">
        <v>9</v>
      </c>
      <c r="I139" s="12">
        <v>0.875</v>
      </c>
      <c r="J139">
        <v>0</v>
      </c>
      <c r="K139">
        <v>5</v>
      </c>
      <c r="L139">
        <v>0</v>
      </c>
      <c r="M139">
        <v>0</v>
      </c>
      <c r="N139">
        <v>4</v>
      </c>
      <c r="O139">
        <v>1</v>
      </c>
      <c r="P139">
        <v>0</v>
      </c>
      <c r="Q139">
        <v>1</v>
      </c>
      <c r="R139">
        <v>1</v>
      </c>
      <c r="S139">
        <v>1</v>
      </c>
      <c r="T139">
        <f t="shared" si="26"/>
        <v>4</v>
      </c>
      <c r="U139" s="8">
        <v>16</v>
      </c>
      <c r="V139" s="8">
        <v>6.8</v>
      </c>
      <c r="W139" s="8">
        <v>9</v>
      </c>
      <c r="X139" s="8">
        <v>4.8</v>
      </c>
      <c r="Y139" s="12">
        <v>0.6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56" x14ac:dyDescent="0.25">
      <c r="E140">
        <v>18</v>
      </c>
      <c r="I140" s="12">
        <v>0.8</v>
      </c>
      <c r="J140">
        <v>0</v>
      </c>
      <c r="L140">
        <v>3</v>
      </c>
      <c r="T140">
        <f t="shared" si="26"/>
        <v>0</v>
      </c>
      <c r="U140" s="8"/>
      <c r="V140" s="8"/>
      <c r="W140" s="8"/>
      <c r="X140" s="8"/>
      <c r="Y140" s="12">
        <v>0.7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56" x14ac:dyDescent="0.25">
      <c r="E141">
        <v>19</v>
      </c>
      <c r="I141" s="12">
        <v>2</v>
      </c>
      <c r="J141">
        <v>0</v>
      </c>
      <c r="L141">
        <v>3</v>
      </c>
      <c r="T141">
        <f t="shared" si="26"/>
        <v>0</v>
      </c>
      <c r="U141" s="8"/>
      <c r="V141" s="8"/>
      <c r="W141" s="8"/>
      <c r="X141" s="8"/>
      <c r="Y141" s="12">
        <v>1.95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56" x14ac:dyDescent="0.25">
      <c r="E142">
        <v>20</v>
      </c>
      <c r="I142" s="12">
        <v>1.17</v>
      </c>
      <c r="J142">
        <v>0</v>
      </c>
      <c r="L142">
        <v>2</v>
      </c>
      <c r="T142">
        <f t="shared" si="26"/>
        <v>0</v>
      </c>
      <c r="U142" s="8"/>
      <c r="V142" s="8"/>
      <c r="W142" s="8"/>
      <c r="X142" s="8"/>
      <c r="Y142" s="12">
        <v>1.6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56" x14ac:dyDescent="0.25">
      <c r="A143" s="1">
        <v>42950</v>
      </c>
      <c r="B143" t="s">
        <v>40</v>
      </c>
      <c r="C143">
        <v>5</v>
      </c>
      <c r="D143">
        <v>4</v>
      </c>
      <c r="E143">
        <v>1</v>
      </c>
      <c r="I143" s="12"/>
      <c r="T143">
        <f t="shared" si="26"/>
        <v>0</v>
      </c>
      <c r="U143" s="8"/>
      <c r="V143" s="8"/>
      <c r="W143" s="8"/>
      <c r="X143" s="8"/>
      <c r="Y143" s="12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>
        <v>3000.2</v>
      </c>
      <c r="AU143">
        <v>271.7</v>
      </c>
      <c r="AV143" s="4">
        <f t="shared" ref="AV143" si="27">AT143/(AT143-AU143)</f>
        <v>1.0995785229979842</v>
      </c>
      <c r="AW143">
        <v>3000.3</v>
      </c>
      <c r="AX143">
        <v>238.1</v>
      </c>
      <c r="AY143" s="4">
        <f t="shared" ref="AY143" si="28">AW143/(AW143-AX143)</f>
        <v>1.0861994062703642</v>
      </c>
      <c r="AZ143">
        <v>3000</v>
      </c>
      <c r="BA143">
        <v>156.19999999999999</v>
      </c>
      <c r="BB143" s="4">
        <f t="shared" ref="BB143" si="29">AZ143/(AZ143-BA143)</f>
        <v>1.0549265067866938</v>
      </c>
      <c r="BC143" s="4">
        <f t="shared" ref="BC143" si="30">(AV143+AY143+BB143)/3</f>
        <v>1.0802348120183474</v>
      </c>
    </row>
    <row r="144" spans="1:56" x14ac:dyDescent="0.25">
      <c r="E144">
        <v>2</v>
      </c>
      <c r="I144" s="12"/>
      <c r="T144">
        <f t="shared" si="26"/>
        <v>0</v>
      </c>
      <c r="U144" s="8"/>
      <c r="V144" s="8"/>
      <c r="W144" s="8"/>
      <c r="X144" s="8"/>
      <c r="Y144" s="12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5:45" x14ac:dyDescent="0.25">
      <c r="E145">
        <v>3</v>
      </c>
      <c r="F145">
        <v>150</v>
      </c>
      <c r="G145">
        <v>147</v>
      </c>
      <c r="H145">
        <v>17</v>
      </c>
      <c r="I145" s="12">
        <v>6.7</v>
      </c>
      <c r="J145">
        <v>0</v>
      </c>
      <c r="K145">
        <v>12</v>
      </c>
      <c r="L145">
        <v>0</v>
      </c>
      <c r="M145">
        <v>0</v>
      </c>
      <c r="N145">
        <v>12</v>
      </c>
      <c r="O145">
        <v>2</v>
      </c>
      <c r="P145">
        <v>0</v>
      </c>
      <c r="Q145">
        <v>1</v>
      </c>
      <c r="R145">
        <v>2</v>
      </c>
      <c r="S145">
        <v>7</v>
      </c>
      <c r="T145">
        <f t="shared" si="26"/>
        <v>12</v>
      </c>
      <c r="U145" s="8">
        <v>49</v>
      </c>
      <c r="V145" s="8">
        <v>9.3000000000000007</v>
      </c>
      <c r="W145" s="8">
        <v>14</v>
      </c>
      <c r="X145" s="8">
        <v>4.5999999999999996</v>
      </c>
      <c r="Y145" s="12">
        <v>6.375</v>
      </c>
      <c r="Z145">
        <v>50</v>
      </c>
      <c r="AA145">
        <v>100</v>
      </c>
      <c r="AB145" s="4">
        <v>10.199999999999999</v>
      </c>
      <c r="AC145" s="4">
        <v>4.0999999999999996</v>
      </c>
      <c r="AD145" s="3">
        <f>100-(100*(AB145-AC145)/AB145)</f>
        <v>40.196078431372548</v>
      </c>
      <c r="AE145" s="4">
        <v>10.7</v>
      </c>
      <c r="AF145" s="4">
        <v>4.4000000000000004</v>
      </c>
      <c r="AG145" s="3">
        <f>100-(100*(AE145-AF145)/AE145)</f>
        <v>41.121495327102814</v>
      </c>
      <c r="AH145" s="4">
        <v>10.5</v>
      </c>
      <c r="AI145" s="4">
        <v>4.0999999999999996</v>
      </c>
      <c r="AJ145" s="3">
        <f>100-(100*(AH145-AI145)/AH145)</f>
        <v>39.047619047619051</v>
      </c>
      <c r="AK145" s="4">
        <v>10.8</v>
      </c>
      <c r="AL145" s="4">
        <v>4.5999999999999996</v>
      </c>
      <c r="AM145" s="3">
        <f>100-(100*(AK145-AL145)/AK145)</f>
        <v>42.592592592592588</v>
      </c>
      <c r="AN145" s="4">
        <v>10.4</v>
      </c>
      <c r="AO145" s="4">
        <v>4.4000000000000004</v>
      </c>
      <c r="AP145" s="3">
        <f>100-(100*(AN145-AO145)/AN145)</f>
        <v>42.307692307692307</v>
      </c>
      <c r="AQ145" s="4">
        <v>10</v>
      </c>
      <c r="AR145" s="4">
        <v>4.2</v>
      </c>
      <c r="AS145" s="3">
        <f>100-(100*(AQ145-AR145)/AQ145)</f>
        <v>42</v>
      </c>
    </row>
    <row r="146" spans="5:45" x14ac:dyDescent="0.25">
      <c r="E146">
        <v>4</v>
      </c>
      <c r="F146">
        <v>710</v>
      </c>
      <c r="G146">
        <v>90</v>
      </c>
      <c r="H146">
        <v>20</v>
      </c>
      <c r="I146" s="12">
        <v>3.2</v>
      </c>
      <c r="J146">
        <v>0</v>
      </c>
      <c r="K146">
        <v>6</v>
      </c>
      <c r="L146">
        <v>0</v>
      </c>
      <c r="M146">
        <v>0</v>
      </c>
      <c r="N146">
        <v>5</v>
      </c>
      <c r="O146">
        <v>0</v>
      </c>
      <c r="P146">
        <v>1</v>
      </c>
      <c r="Q146">
        <v>0</v>
      </c>
      <c r="R146">
        <v>3</v>
      </c>
      <c r="S146">
        <v>1</v>
      </c>
      <c r="T146">
        <f t="shared" si="26"/>
        <v>5</v>
      </c>
      <c r="U146" s="8">
        <v>34</v>
      </c>
      <c r="V146" s="8">
        <v>7.1</v>
      </c>
      <c r="W146" s="8">
        <v>11</v>
      </c>
      <c r="X146" s="8">
        <v>4.7</v>
      </c>
      <c r="Y146" s="12">
        <v>2.9249999999999998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5:45" x14ac:dyDescent="0.25">
      <c r="E147">
        <v>5</v>
      </c>
      <c r="F147">
        <v>35</v>
      </c>
      <c r="G147">
        <v>110</v>
      </c>
      <c r="H147">
        <v>16</v>
      </c>
      <c r="I147" s="12">
        <v>1.3</v>
      </c>
      <c r="J147">
        <v>0</v>
      </c>
      <c r="K147">
        <v>4</v>
      </c>
      <c r="L147">
        <v>5</v>
      </c>
      <c r="M147">
        <v>0</v>
      </c>
      <c r="N147">
        <v>3</v>
      </c>
      <c r="O147">
        <v>0</v>
      </c>
      <c r="P147">
        <v>0</v>
      </c>
      <c r="Q147">
        <v>1</v>
      </c>
      <c r="R147">
        <v>1</v>
      </c>
      <c r="S147">
        <v>1</v>
      </c>
      <c r="T147">
        <f t="shared" si="26"/>
        <v>3</v>
      </c>
      <c r="U147" s="8">
        <v>20</v>
      </c>
      <c r="V147" s="8">
        <v>3.6</v>
      </c>
      <c r="W147" s="8">
        <v>14</v>
      </c>
      <c r="X147" s="8">
        <v>8.9</v>
      </c>
      <c r="Y147" s="12">
        <v>0.92500000000000004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5:45" x14ac:dyDescent="0.25">
      <c r="E148">
        <v>6</v>
      </c>
      <c r="I148" s="12"/>
      <c r="T148">
        <f t="shared" si="26"/>
        <v>0</v>
      </c>
      <c r="U148" s="8"/>
      <c r="V148" s="8"/>
      <c r="W148" s="8"/>
      <c r="X148" s="8"/>
      <c r="Y148" s="12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5:45" x14ac:dyDescent="0.25">
      <c r="E149">
        <v>7</v>
      </c>
      <c r="F149">
        <v>110</v>
      </c>
      <c r="G149">
        <v>60</v>
      </c>
      <c r="H149">
        <v>20</v>
      </c>
      <c r="I149" s="12">
        <v>4.2</v>
      </c>
      <c r="J149">
        <v>0</v>
      </c>
      <c r="K149" s="10">
        <v>11</v>
      </c>
      <c r="L149">
        <v>0</v>
      </c>
      <c r="M149">
        <v>0</v>
      </c>
      <c r="N149">
        <v>8</v>
      </c>
      <c r="O149">
        <v>0</v>
      </c>
      <c r="P149">
        <v>2</v>
      </c>
      <c r="Q149">
        <v>1</v>
      </c>
      <c r="R149">
        <v>1</v>
      </c>
      <c r="S149">
        <v>4</v>
      </c>
      <c r="T149">
        <f t="shared" si="26"/>
        <v>8</v>
      </c>
      <c r="U149" s="8">
        <v>49</v>
      </c>
      <c r="V149" s="8">
        <v>6.1</v>
      </c>
      <c r="W149" s="8">
        <v>10</v>
      </c>
      <c r="X149" s="8">
        <v>4.7</v>
      </c>
      <c r="Y149" s="12">
        <v>13.9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5:45" x14ac:dyDescent="0.25">
      <c r="E150">
        <v>8</v>
      </c>
      <c r="F150">
        <v>95</v>
      </c>
      <c r="G150">
        <v>90</v>
      </c>
      <c r="H150">
        <v>20</v>
      </c>
      <c r="I150" s="12">
        <v>5</v>
      </c>
      <c r="J150">
        <v>1</v>
      </c>
      <c r="K150" s="10">
        <v>12</v>
      </c>
      <c r="L150">
        <v>1</v>
      </c>
      <c r="M150">
        <v>0</v>
      </c>
      <c r="N150">
        <v>12</v>
      </c>
      <c r="O150">
        <v>1</v>
      </c>
      <c r="P150">
        <v>7</v>
      </c>
      <c r="Q150">
        <v>0</v>
      </c>
      <c r="R150">
        <v>0</v>
      </c>
      <c r="S150">
        <v>4</v>
      </c>
      <c r="T150">
        <f t="shared" si="26"/>
        <v>12</v>
      </c>
      <c r="U150" s="8">
        <v>26</v>
      </c>
      <c r="V150" s="8">
        <v>5.5</v>
      </c>
      <c r="W150" s="8">
        <v>18</v>
      </c>
      <c r="X150" s="8">
        <v>4.5</v>
      </c>
      <c r="Y150" s="12">
        <v>4.75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5:45" x14ac:dyDescent="0.25">
      <c r="E151">
        <v>9</v>
      </c>
      <c r="I151" s="12"/>
      <c r="K151" s="10"/>
      <c r="T151">
        <f t="shared" si="26"/>
        <v>0</v>
      </c>
      <c r="U151" s="8"/>
      <c r="V151" s="8"/>
      <c r="W151" s="8"/>
      <c r="X151" s="8"/>
      <c r="Y151" s="12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5:45" x14ac:dyDescent="0.25">
      <c r="E152">
        <v>10</v>
      </c>
      <c r="F152">
        <v>70</v>
      </c>
      <c r="G152">
        <v>120</v>
      </c>
      <c r="H152">
        <v>20</v>
      </c>
      <c r="I152" s="12">
        <v>7.15</v>
      </c>
      <c r="J152">
        <v>0</v>
      </c>
      <c r="K152" s="10">
        <v>11</v>
      </c>
      <c r="L152">
        <v>1</v>
      </c>
      <c r="M152">
        <v>0</v>
      </c>
      <c r="N152">
        <v>11</v>
      </c>
      <c r="O152">
        <v>2</v>
      </c>
      <c r="P152">
        <v>4</v>
      </c>
      <c r="Q152">
        <v>1</v>
      </c>
      <c r="R152">
        <v>1</v>
      </c>
      <c r="S152">
        <v>3</v>
      </c>
      <c r="T152">
        <f t="shared" si="26"/>
        <v>11</v>
      </c>
      <c r="U152" s="8">
        <v>41</v>
      </c>
      <c r="V152" s="8">
        <v>9.1</v>
      </c>
      <c r="W152" s="8">
        <v>10</v>
      </c>
      <c r="X152" s="8">
        <v>5.3</v>
      </c>
      <c r="Y152" s="12">
        <v>7.05</v>
      </c>
      <c r="Z152">
        <v>50</v>
      </c>
      <c r="AA152">
        <v>50</v>
      </c>
      <c r="AB152" s="4">
        <v>10.6</v>
      </c>
      <c r="AC152" s="4">
        <v>4.3</v>
      </c>
      <c r="AD152" s="3">
        <f>100-(100*(AB152-AC152)/AB152)</f>
        <v>40.566037735849058</v>
      </c>
      <c r="AE152" s="4">
        <v>10.5</v>
      </c>
      <c r="AF152" s="4">
        <v>3.8</v>
      </c>
      <c r="AG152" s="3">
        <f>100-(100*(AE152-AF152)/AE152)</f>
        <v>36.19047619047619</v>
      </c>
      <c r="AH152" s="4">
        <v>10</v>
      </c>
      <c r="AI152" s="4">
        <v>3.3</v>
      </c>
      <c r="AJ152" s="3">
        <f>100-(100*(AH152-AI152)/AH152)</f>
        <v>33</v>
      </c>
      <c r="AK152" s="4">
        <v>10.3</v>
      </c>
      <c r="AL152" s="4">
        <v>4.5</v>
      </c>
      <c r="AM152" s="3">
        <f>100-(100*(AK152-AL152)/AK152)</f>
        <v>43.689320388349508</v>
      </c>
      <c r="AN152" s="4">
        <v>10.9</v>
      </c>
      <c r="AO152" s="4">
        <v>4.7</v>
      </c>
      <c r="AP152" s="3">
        <f>100-(100*(AN152-AO152)/AN152)</f>
        <v>43.119266055045877</v>
      </c>
      <c r="AQ152" s="4">
        <v>10.1</v>
      </c>
      <c r="AR152" s="4">
        <v>4.5</v>
      </c>
      <c r="AS152" s="3">
        <f>100-(100*(AQ152-AR152)/AQ152)</f>
        <v>44.554455445544555</v>
      </c>
    </row>
    <row r="153" spans="5:45" x14ac:dyDescent="0.25">
      <c r="E153">
        <v>11</v>
      </c>
      <c r="I153" s="12"/>
      <c r="K153" s="10"/>
      <c r="T153">
        <f t="shared" si="26"/>
        <v>0</v>
      </c>
      <c r="U153" s="8"/>
      <c r="V153" s="8"/>
      <c r="W153" s="8"/>
      <c r="X153" s="8"/>
      <c r="Y153" s="12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5:45" x14ac:dyDescent="0.25">
      <c r="E154">
        <v>12</v>
      </c>
      <c r="F154">
        <v>90</v>
      </c>
      <c r="G154">
        <v>70</v>
      </c>
      <c r="H154">
        <v>20</v>
      </c>
      <c r="I154" s="12">
        <v>5.35</v>
      </c>
      <c r="J154">
        <v>0</v>
      </c>
      <c r="K154" s="10">
        <v>8</v>
      </c>
      <c r="L154">
        <v>1</v>
      </c>
      <c r="M154">
        <v>0</v>
      </c>
      <c r="N154">
        <v>8</v>
      </c>
      <c r="O154">
        <v>1</v>
      </c>
      <c r="P154">
        <v>1</v>
      </c>
      <c r="Q154">
        <v>2</v>
      </c>
      <c r="R154">
        <v>0</v>
      </c>
      <c r="S154">
        <v>4</v>
      </c>
      <c r="T154">
        <f t="shared" si="26"/>
        <v>8</v>
      </c>
      <c r="U154" s="8">
        <v>33</v>
      </c>
      <c r="V154" s="8">
        <v>8.1</v>
      </c>
      <c r="W154" s="8">
        <v>13</v>
      </c>
      <c r="X154" s="8">
        <v>4.4000000000000004</v>
      </c>
      <c r="Y154" s="12">
        <v>5.0750000000000002</v>
      </c>
      <c r="Z154">
        <v>10</v>
      </c>
      <c r="AA154">
        <v>50</v>
      </c>
      <c r="AB154" s="4">
        <v>10.7</v>
      </c>
      <c r="AC154" s="4">
        <v>4.3</v>
      </c>
      <c r="AD154" s="3">
        <f>100-(100*(AB154-AC154)/AB154)</f>
        <v>40.186915887850461</v>
      </c>
      <c r="AE154" s="4">
        <v>10.199999999999999</v>
      </c>
      <c r="AF154" s="4">
        <v>3.8</v>
      </c>
      <c r="AG154" s="3">
        <f>100-(100*(AE154-AF154)/AE154)</f>
        <v>37.254901960784309</v>
      </c>
      <c r="AH154" s="4">
        <v>10.8</v>
      </c>
      <c r="AI154" s="4">
        <v>3.9</v>
      </c>
      <c r="AJ154" s="3">
        <f>100-(100*(AH154-AI154)/AH154)</f>
        <v>36.111111111111114</v>
      </c>
      <c r="AK154" s="4">
        <v>10.4</v>
      </c>
      <c r="AL154" s="4">
        <v>4.0999999999999996</v>
      </c>
      <c r="AM154" s="3">
        <f>100-(100*(AK154-AL154)/AK154)</f>
        <v>39.423076923076913</v>
      </c>
      <c r="AN154" s="4">
        <v>10</v>
      </c>
      <c r="AO154" s="4">
        <v>3.9</v>
      </c>
      <c r="AP154" s="3">
        <f>100-(100*(AN154-AO154)/AN154)</f>
        <v>39</v>
      </c>
      <c r="AQ154" s="4">
        <v>10.3</v>
      </c>
      <c r="AR154" s="4">
        <v>4.3</v>
      </c>
      <c r="AS154" s="3">
        <f>100-(100*(AQ154-AR154)/AQ154)</f>
        <v>41.747572815533971</v>
      </c>
    </row>
    <row r="155" spans="5:45" x14ac:dyDescent="0.25">
      <c r="E155">
        <v>13</v>
      </c>
      <c r="I155" s="12"/>
      <c r="K155" s="10"/>
      <c r="T155">
        <f t="shared" si="26"/>
        <v>0</v>
      </c>
      <c r="U155" s="8"/>
      <c r="V155" s="8"/>
      <c r="W155" s="8"/>
      <c r="X155" s="8"/>
      <c r="Y155" s="12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5:45" x14ac:dyDescent="0.25">
      <c r="E156">
        <v>14</v>
      </c>
      <c r="F156">
        <v>90</v>
      </c>
      <c r="G156">
        <v>85</v>
      </c>
      <c r="H156">
        <v>16</v>
      </c>
      <c r="I156" s="12">
        <v>3.5</v>
      </c>
      <c r="J156">
        <v>0</v>
      </c>
      <c r="K156" s="10">
        <v>5</v>
      </c>
      <c r="L156">
        <v>1</v>
      </c>
      <c r="M156">
        <v>0</v>
      </c>
      <c r="N156">
        <v>5</v>
      </c>
      <c r="O156">
        <v>0</v>
      </c>
      <c r="P156">
        <v>1</v>
      </c>
      <c r="Q156">
        <v>1</v>
      </c>
      <c r="R156">
        <v>1</v>
      </c>
      <c r="S156">
        <v>2</v>
      </c>
      <c r="T156">
        <f t="shared" si="26"/>
        <v>5</v>
      </c>
      <c r="U156" s="8">
        <v>52</v>
      </c>
      <c r="V156" s="8">
        <v>8.9</v>
      </c>
      <c r="W156" s="8">
        <v>8</v>
      </c>
      <c r="X156" s="8">
        <v>5.0999999999999996</v>
      </c>
      <c r="Y156" s="12">
        <v>3.2250000000000001</v>
      </c>
      <c r="Z156">
        <v>30</v>
      </c>
      <c r="AA156">
        <v>50</v>
      </c>
      <c r="AB156" s="4">
        <v>10.7</v>
      </c>
      <c r="AC156" s="4">
        <v>4</v>
      </c>
      <c r="AD156" s="3">
        <f>100-(100*(AB156-AC156)/AB156)</f>
        <v>37.383177570093466</v>
      </c>
      <c r="AE156" s="4">
        <v>10.6</v>
      </c>
      <c r="AF156" s="4">
        <v>2.9</v>
      </c>
      <c r="AG156" s="3">
        <f>100-(100*(AE156-AF156)/AE156)</f>
        <v>27.358490566037744</v>
      </c>
      <c r="AH156" s="4">
        <v>10.4</v>
      </c>
      <c r="AI156" s="4">
        <v>3.3</v>
      </c>
      <c r="AJ156" s="3">
        <f>100-(100*(AH156-AI156)/AH156)</f>
        <v>31.730769230769226</v>
      </c>
      <c r="AK156" s="4">
        <v>10</v>
      </c>
      <c r="AL156" s="4">
        <v>3.6</v>
      </c>
      <c r="AM156" s="3">
        <f>100-(100*(AK156-AL156)/AK156)</f>
        <v>36</v>
      </c>
      <c r="AN156" s="4">
        <v>10.5</v>
      </c>
      <c r="AO156" s="4">
        <v>3.8</v>
      </c>
      <c r="AP156" s="3">
        <f>100-(100*(AN156-AO156)/AN156)</f>
        <v>36.19047619047619</v>
      </c>
      <c r="AQ156" s="4">
        <v>10.9</v>
      </c>
      <c r="AR156" s="4">
        <v>4</v>
      </c>
      <c r="AS156" s="3">
        <f>100-(100*(AQ156-AR156)/AQ156)</f>
        <v>36.697247706422019</v>
      </c>
    </row>
    <row r="157" spans="5:45" x14ac:dyDescent="0.25">
      <c r="E157">
        <v>15</v>
      </c>
      <c r="F157">
        <v>80</v>
      </c>
      <c r="G157">
        <v>90</v>
      </c>
      <c r="H157">
        <v>20</v>
      </c>
      <c r="I157" s="12">
        <v>7.85</v>
      </c>
      <c r="J157">
        <v>0</v>
      </c>
      <c r="K157" s="10">
        <v>8</v>
      </c>
      <c r="L157">
        <v>3</v>
      </c>
      <c r="M157">
        <v>0</v>
      </c>
      <c r="N157">
        <v>8</v>
      </c>
      <c r="O157">
        <v>2</v>
      </c>
      <c r="P157">
        <v>1</v>
      </c>
      <c r="Q157">
        <v>3</v>
      </c>
      <c r="R157">
        <v>1</v>
      </c>
      <c r="S157">
        <v>1</v>
      </c>
      <c r="T157">
        <f t="shared" si="26"/>
        <v>8</v>
      </c>
      <c r="U157" s="8">
        <v>31</v>
      </c>
      <c r="V157" s="8">
        <v>9.1</v>
      </c>
      <c r="W157" s="8">
        <v>10</v>
      </c>
      <c r="X157" s="8">
        <v>4.2</v>
      </c>
      <c r="Y157" s="12">
        <v>7.65</v>
      </c>
      <c r="Z157">
        <v>30</v>
      </c>
      <c r="AA157">
        <v>0</v>
      </c>
      <c r="AB157" s="4">
        <v>10.5</v>
      </c>
      <c r="AC157" s="4">
        <v>4.4000000000000004</v>
      </c>
      <c r="AD157" s="3">
        <f>100-(100*(AB157-AC157)/AB157)</f>
        <v>41.904761904761905</v>
      </c>
      <c r="AE157" s="4">
        <v>10.8</v>
      </c>
      <c r="AF157" s="4">
        <v>3.2</v>
      </c>
      <c r="AG157" s="3">
        <f>100-(100*(AE157-AF157)/AE157)</f>
        <v>29.629629629629633</v>
      </c>
      <c r="AH157" s="4">
        <v>10.3</v>
      </c>
      <c r="AI157" s="4">
        <v>2.9</v>
      </c>
      <c r="AJ157" s="3">
        <f>100-(100*(AH157-AI157)/AH157)</f>
        <v>28.15533980582525</v>
      </c>
      <c r="AK157" s="4">
        <v>10.4</v>
      </c>
      <c r="AL157" s="4">
        <v>2.5</v>
      </c>
      <c r="AM157" s="3">
        <f>100-(100*(AK157-AL157)/AK157)</f>
        <v>24.038461538461547</v>
      </c>
      <c r="AN157" s="4">
        <v>10.1</v>
      </c>
      <c r="AO157" s="4">
        <v>2.7</v>
      </c>
      <c r="AP157" s="3">
        <f>100-(100*(AN157-AO157)/AN157)</f>
        <v>26.732673267326732</v>
      </c>
      <c r="AQ157" s="4">
        <v>10.3</v>
      </c>
      <c r="AR157" s="4">
        <v>2.8</v>
      </c>
      <c r="AS157" s="3">
        <f>100-(100*(AQ157-AR157)/AQ157)</f>
        <v>27.184466019417471</v>
      </c>
    </row>
    <row r="158" spans="5:45" x14ac:dyDescent="0.25">
      <c r="E158">
        <v>16</v>
      </c>
      <c r="I158" s="12"/>
      <c r="K158" s="10"/>
      <c r="T158">
        <f t="shared" si="26"/>
        <v>0</v>
      </c>
      <c r="U158" s="8"/>
      <c r="V158" s="8"/>
      <c r="W158" s="8"/>
      <c r="X158" s="8"/>
      <c r="Y158" s="12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5:45" x14ac:dyDescent="0.25">
      <c r="E159">
        <v>17</v>
      </c>
      <c r="F159">
        <v>70</v>
      </c>
      <c r="G159">
        <v>140</v>
      </c>
      <c r="H159">
        <v>25</v>
      </c>
      <c r="I159" s="12">
        <v>1.85</v>
      </c>
      <c r="J159">
        <v>0</v>
      </c>
      <c r="K159" s="10">
        <v>5</v>
      </c>
      <c r="L159">
        <v>1</v>
      </c>
      <c r="M159">
        <v>0</v>
      </c>
      <c r="N159">
        <v>4</v>
      </c>
      <c r="O159">
        <v>0</v>
      </c>
      <c r="P159">
        <v>0</v>
      </c>
      <c r="Q159">
        <v>0</v>
      </c>
      <c r="R159">
        <v>2</v>
      </c>
      <c r="S159">
        <v>2</v>
      </c>
      <c r="T159">
        <f t="shared" si="26"/>
        <v>4</v>
      </c>
      <c r="U159" s="8">
        <v>23</v>
      </c>
      <c r="V159" s="8">
        <v>5.8</v>
      </c>
      <c r="W159" s="8">
        <v>21</v>
      </c>
      <c r="X159" s="8">
        <v>4.7</v>
      </c>
      <c r="Y159" s="12">
        <v>1.6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5:45" x14ac:dyDescent="0.25">
      <c r="E160">
        <v>18</v>
      </c>
      <c r="I160" s="12"/>
      <c r="K160" s="10"/>
      <c r="T160">
        <f t="shared" si="26"/>
        <v>0</v>
      </c>
      <c r="U160" s="8"/>
      <c r="V160" s="8"/>
      <c r="W160" s="8"/>
      <c r="X160" s="8"/>
      <c r="Y160" s="12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55" x14ac:dyDescent="0.25">
      <c r="E161">
        <v>19</v>
      </c>
      <c r="I161" s="12"/>
      <c r="T161">
        <f t="shared" si="26"/>
        <v>0</v>
      </c>
      <c r="U161" s="8"/>
      <c r="V161" s="8"/>
      <c r="W161" s="8"/>
      <c r="X161" s="8"/>
      <c r="Y161" s="12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55" x14ac:dyDescent="0.25">
      <c r="E162">
        <v>20</v>
      </c>
      <c r="I162" s="12"/>
      <c r="T162">
        <f t="shared" si="26"/>
        <v>0</v>
      </c>
      <c r="U162" s="8"/>
      <c r="V162" s="8"/>
      <c r="W162" s="8"/>
      <c r="X162" s="8"/>
      <c r="Y162" s="12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55" x14ac:dyDescent="0.25">
      <c r="A163" t="s">
        <v>29</v>
      </c>
      <c r="B163" t="s">
        <v>56</v>
      </c>
      <c r="C163">
        <v>2</v>
      </c>
      <c r="D163">
        <v>5</v>
      </c>
      <c r="E163">
        <v>1</v>
      </c>
      <c r="F163">
        <v>50</v>
      </c>
      <c r="G163">
        <v>80</v>
      </c>
      <c r="H163">
        <v>20</v>
      </c>
      <c r="I163" s="12">
        <v>1.675</v>
      </c>
      <c r="J163">
        <v>0</v>
      </c>
      <c r="K163">
        <v>5</v>
      </c>
      <c r="L163">
        <v>2</v>
      </c>
      <c r="M163">
        <v>0</v>
      </c>
      <c r="N163">
        <v>5</v>
      </c>
      <c r="O163">
        <v>3</v>
      </c>
      <c r="P163">
        <v>2</v>
      </c>
      <c r="Q163">
        <v>0</v>
      </c>
      <c r="R163">
        <v>0</v>
      </c>
      <c r="S163">
        <v>0</v>
      </c>
      <c r="T163">
        <f t="shared" si="26"/>
        <v>5</v>
      </c>
      <c r="U163" s="8">
        <v>31</v>
      </c>
      <c r="V163" s="8">
        <v>5.4</v>
      </c>
      <c r="W163" s="8">
        <v>7</v>
      </c>
      <c r="X163" s="8">
        <v>4.2</v>
      </c>
      <c r="Y163" s="12">
        <v>1.5</v>
      </c>
      <c r="Z163">
        <v>10</v>
      </c>
      <c r="AA163">
        <v>20</v>
      </c>
      <c r="AB163" s="5">
        <v>10.029299999999999</v>
      </c>
      <c r="AC163" s="5">
        <v>3.0078999999999998</v>
      </c>
      <c r="AD163" s="3">
        <f>100-(100*(AB163-AC163)/AB163)</f>
        <v>29.991126000817601</v>
      </c>
      <c r="AE163" s="5">
        <v>10.065300000000001</v>
      </c>
      <c r="AF163" s="5">
        <v>3.0448</v>
      </c>
      <c r="AG163" s="3">
        <f>100-(100*(AE163-AF163)/AE163)</f>
        <v>30.250464467030284</v>
      </c>
      <c r="AH163" s="5">
        <v>10.005599999999999</v>
      </c>
      <c r="AI163" s="5">
        <v>3.2940999999999998</v>
      </c>
      <c r="AJ163" s="3">
        <f>100-(100*(AH163-AI163)/AH163)</f>
        <v>32.922563364515881</v>
      </c>
      <c r="AK163" s="5">
        <v>10.0281</v>
      </c>
      <c r="AL163" s="5">
        <v>3.8298000000000001</v>
      </c>
      <c r="AM163" s="3">
        <f>100-(100*(AK163-AL163)/AK163)</f>
        <v>38.190684177461343</v>
      </c>
      <c r="AN163" s="5">
        <v>10.1073</v>
      </c>
      <c r="AO163" s="5">
        <v>3.4799000000000002</v>
      </c>
      <c r="AP163" s="3">
        <f>100-(100*(AN163-AO163)/AN163)</f>
        <v>34.429570706321172</v>
      </c>
      <c r="AQ163" s="5">
        <v>10.0975</v>
      </c>
      <c r="AR163" s="5">
        <v>3.6398999999999999</v>
      </c>
      <c r="AS163" s="3">
        <f>100-(100*(AQ163-AR163)/AQ163)</f>
        <v>36.047536518940333</v>
      </c>
      <c r="AT163" s="8">
        <v>3000</v>
      </c>
      <c r="AU163" s="8">
        <v>244.3</v>
      </c>
      <c r="AV163" s="4">
        <f t="shared" ref="AV163" si="31">AT163/(AT163-AU163)</f>
        <v>1.0886526109518453</v>
      </c>
      <c r="AW163" s="8">
        <v>3000</v>
      </c>
      <c r="AX163" s="8">
        <v>267.2</v>
      </c>
      <c r="AY163" s="4">
        <f t="shared" ref="AY163" si="32">AW163/(AW163-AX163)</f>
        <v>1.0977751756440279</v>
      </c>
      <c r="AZ163" s="8">
        <v>3000.3</v>
      </c>
      <c r="BA163" s="8">
        <v>250.3</v>
      </c>
      <c r="BB163" s="4">
        <f t="shared" ref="BB163" si="33">AZ163/(AZ163-BA163)</f>
        <v>1.0910181818181819</v>
      </c>
      <c r="BC163" s="4">
        <f t="shared" ref="BC163" si="34">(AV163+AY163+BB163)/3</f>
        <v>1.0924819894713516</v>
      </c>
    </row>
    <row r="164" spans="1:55" x14ac:dyDescent="0.25">
      <c r="E164">
        <v>2</v>
      </c>
      <c r="I164" s="12">
        <v>1.3</v>
      </c>
      <c r="J164">
        <v>0</v>
      </c>
      <c r="L164">
        <v>3</v>
      </c>
      <c r="T164">
        <f t="shared" si="26"/>
        <v>0</v>
      </c>
      <c r="U164" s="8"/>
      <c r="V164" s="8"/>
      <c r="W164" s="8"/>
      <c r="X164" s="8"/>
      <c r="Y164" s="12">
        <v>1.25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55" x14ac:dyDescent="0.25">
      <c r="E165">
        <v>3</v>
      </c>
      <c r="I165" s="12">
        <v>8</v>
      </c>
      <c r="J165">
        <v>0</v>
      </c>
      <c r="L165">
        <v>5</v>
      </c>
      <c r="T165">
        <f t="shared" si="26"/>
        <v>0</v>
      </c>
      <c r="U165" s="8"/>
      <c r="V165" s="8"/>
      <c r="W165" s="8"/>
      <c r="X165" s="8"/>
      <c r="Y165" s="12">
        <v>7.35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55" x14ac:dyDescent="0.25">
      <c r="E166">
        <v>4</v>
      </c>
      <c r="F166">
        <v>47</v>
      </c>
      <c r="G166">
        <v>60</v>
      </c>
      <c r="H166">
        <v>10</v>
      </c>
      <c r="I166" s="12">
        <v>2.2999999999999998</v>
      </c>
      <c r="J166">
        <v>0</v>
      </c>
      <c r="K166">
        <v>5</v>
      </c>
      <c r="L166">
        <v>8</v>
      </c>
      <c r="M166">
        <v>0</v>
      </c>
      <c r="N166">
        <v>5</v>
      </c>
      <c r="O166">
        <v>2</v>
      </c>
      <c r="P166">
        <v>2</v>
      </c>
      <c r="Q166">
        <v>0</v>
      </c>
      <c r="R166">
        <v>0</v>
      </c>
      <c r="S166">
        <v>1</v>
      </c>
      <c r="T166">
        <f t="shared" si="26"/>
        <v>5</v>
      </c>
      <c r="U166" s="8">
        <v>24</v>
      </c>
      <c r="V166" s="8">
        <v>8.1999999999999993</v>
      </c>
      <c r="W166" s="8">
        <v>9</v>
      </c>
      <c r="X166" s="8">
        <v>5.7</v>
      </c>
      <c r="Y166" s="12">
        <v>2.15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55" x14ac:dyDescent="0.25">
      <c r="E167">
        <v>5</v>
      </c>
      <c r="F167">
        <v>50</v>
      </c>
      <c r="G167">
        <v>55</v>
      </c>
      <c r="H167">
        <v>19</v>
      </c>
      <c r="I167" s="12">
        <v>1.2749999999999999</v>
      </c>
      <c r="J167">
        <v>0</v>
      </c>
      <c r="K167">
        <v>6</v>
      </c>
      <c r="L167">
        <v>11</v>
      </c>
      <c r="M167">
        <v>0</v>
      </c>
      <c r="N167">
        <v>6</v>
      </c>
      <c r="O167">
        <v>1</v>
      </c>
      <c r="P167">
        <v>1</v>
      </c>
      <c r="Q167">
        <v>3</v>
      </c>
      <c r="R167">
        <v>0</v>
      </c>
      <c r="S167">
        <v>1</v>
      </c>
      <c r="T167">
        <f t="shared" si="26"/>
        <v>6</v>
      </c>
      <c r="U167" s="8">
        <v>23</v>
      </c>
      <c r="V167" s="8">
        <v>7.4</v>
      </c>
      <c r="W167" s="8">
        <v>7</v>
      </c>
      <c r="X167" s="8">
        <v>4.5999999999999996</v>
      </c>
      <c r="Y167" s="12">
        <v>1.6</v>
      </c>
      <c r="Z167">
        <v>20</v>
      </c>
      <c r="AA167">
        <v>20</v>
      </c>
      <c r="AB167" s="5">
        <v>10.075100000000001</v>
      </c>
      <c r="AC167" s="5">
        <v>3.3942000000000001</v>
      </c>
      <c r="AD167" s="3">
        <f>100-(100*(AB167-AC167)/AB167)</f>
        <v>33.688995642723143</v>
      </c>
      <c r="AE167" s="5">
        <v>10.009399999999999</v>
      </c>
      <c r="AF167" s="5">
        <v>3.4752999999999998</v>
      </c>
      <c r="AG167" s="3">
        <f>100-(100*(AE167-AF167)/AE167)</f>
        <v>34.720362858912623</v>
      </c>
      <c r="AH167" s="5">
        <v>10.016999999999999</v>
      </c>
      <c r="AI167" s="5">
        <v>3.6549999999999998</v>
      </c>
      <c r="AJ167" s="3">
        <f>100-(100*(AH167-AI167)/AH167)</f>
        <v>36.487970450234592</v>
      </c>
      <c r="AK167" s="5">
        <v>10.0579</v>
      </c>
      <c r="AL167" s="5">
        <v>3.7122000000000002</v>
      </c>
      <c r="AM167" s="3">
        <f>100-(100*(AK167-AL167)/AK167)</f>
        <v>36.908300937571468</v>
      </c>
      <c r="AN167" s="5">
        <v>10.02</v>
      </c>
      <c r="AO167" s="5">
        <v>3.6705999999999999</v>
      </c>
      <c r="AP167" s="3">
        <f>100-(100*(AN167-AO167)/AN167)</f>
        <v>36.63273453093813</v>
      </c>
      <c r="AQ167" s="5">
        <v>10.016500000000001</v>
      </c>
      <c r="AR167" s="5">
        <v>3.8895</v>
      </c>
      <c r="AS167" s="3">
        <f>100-(100*(AQ167-AR167)/AQ167)</f>
        <v>38.830928967204116</v>
      </c>
    </row>
    <row r="168" spans="1:55" x14ac:dyDescent="0.25">
      <c r="E168">
        <v>6</v>
      </c>
      <c r="I168" s="12">
        <v>7.5</v>
      </c>
      <c r="J168">
        <v>0</v>
      </c>
      <c r="L168">
        <v>0</v>
      </c>
      <c r="T168">
        <f t="shared" si="26"/>
        <v>0</v>
      </c>
      <c r="U168" s="8"/>
      <c r="V168" s="8"/>
      <c r="W168" s="8"/>
      <c r="X168" s="8"/>
      <c r="Y168" s="12">
        <v>7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55" x14ac:dyDescent="0.25">
      <c r="E169">
        <v>7</v>
      </c>
      <c r="F169">
        <v>105</v>
      </c>
      <c r="G169">
        <v>79</v>
      </c>
      <c r="H169">
        <v>20</v>
      </c>
      <c r="I169" s="12">
        <v>7.4</v>
      </c>
      <c r="J169">
        <v>0</v>
      </c>
      <c r="K169">
        <v>10</v>
      </c>
      <c r="L169">
        <v>0</v>
      </c>
      <c r="M169">
        <v>0</v>
      </c>
      <c r="N169">
        <v>10</v>
      </c>
      <c r="O169">
        <v>1</v>
      </c>
      <c r="P169">
        <v>6</v>
      </c>
      <c r="Q169">
        <v>3</v>
      </c>
      <c r="R169">
        <v>0</v>
      </c>
      <c r="S169">
        <v>0</v>
      </c>
      <c r="T169">
        <f t="shared" si="26"/>
        <v>10</v>
      </c>
      <c r="U169" s="8">
        <v>34</v>
      </c>
      <c r="V169" s="8">
        <v>7.6</v>
      </c>
      <c r="W169" s="8">
        <v>9</v>
      </c>
      <c r="X169" s="8">
        <v>5.9</v>
      </c>
      <c r="Y169" s="12">
        <v>7.3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55" x14ac:dyDescent="0.25">
      <c r="E170">
        <v>8</v>
      </c>
      <c r="I170" s="12">
        <v>7.2</v>
      </c>
      <c r="J170">
        <v>0</v>
      </c>
      <c r="L170">
        <v>0</v>
      </c>
      <c r="T170">
        <f t="shared" si="26"/>
        <v>0</v>
      </c>
      <c r="U170" s="8"/>
      <c r="V170" s="8"/>
      <c r="W170" s="8"/>
      <c r="X170" s="8"/>
      <c r="Y170" s="12">
        <v>7.15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55" x14ac:dyDescent="0.25">
      <c r="E171">
        <v>9</v>
      </c>
      <c r="F171">
        <v>67</v>
      </c>
      <c r="G171">
        <v>60</v>
      </c>
      <c r="H171">
        <v>17</v>
      </c>
      <c r="I171" s="12">
        <v>3.15</v>
      </c>
      <c r="J171">
        <v>0</v>
      </c>
      <c r="K171">
        <v>10</v>
      </c>
      <c r="L171">
        <v>0</v>
      </c>
      <c r="M171">
        <v>0</v>
      </c>
      <c r="N171">
        <v>10</v>
      </c>
      <c r="O171">
        <v>2</v>
      </c>
      <c r="P171">
        <v>2</v>
      </c>
      <c r="Q171">
        <v>2</v>
      </c>
      <c r="R171">
        <v>2</v>
      </c>
      <c r="S171">
        <v>2</v>
      </c>
      <c r="T171">
        <f t="shared" si="26"/>
        <v>10</v>
      </c>
      <c r="U171" s="8">
        <v>24</v>
      </c>
      <c r="V171" s="8">
        <v>7.3</v>
      </c>
      <c r="W171" s="8">
        <v>10</v>
      </c>
      <c r="X171" s="8">
        <v>4.5999999999999996</v>
      </c>
      <c r="Y171" s="12">
        <v>3.05</v>
      </c>
      <c r="Z171">
        <v>30</v>
      </c>
      <c r="AA171">
        <v>10</v>
      </c>
      <c r="AB171" s="5">
        <v>10.0154</v>
      </c>
      <c r="AC171" s="5">
        <v>3.6964999999999999</v>
      </c>
      <c r="AD171" s="3">
        <f>100-(100*(AB171-AC171)/AB171)</f>
        <v>36.908161431395662</v>
      </c>
      <c r="AE171" s="5">
        <v>10.041600000000001</v>
      </c>
      <c r="AF171" s="5">
        <v>3.4043000000000001</v>
      </c>
      <c r="AG171" s="3">
        <f>100-(100*(AE171-AF171)/AE171)</f>
        <v>33.901967813894203</v>
      </c>
      <c r="AH171" s="5">
        <v>10.0474</v>
      </c>
      <c r="AI171" s="5">
        <v>3.4605000000000001</v>
      </c>
      <c r="AJ171" s="3">
        <f>100-(100*(AH171-AI171)/AH171)</f>
        <v>34.441746123375196</v>
      </c>
      <c r="AK171" s="5">
        <v>10.0351</v>
      </c>
      <c r="AL171" s="5">
        <v>3.5133999999999999</v>
      </c>
      <c r="AM171" s="3">
        <f>100-(100*(AK171-AL171)/AK171)</f>
        <v>35.011111000388638</v>
      </c>
      <c r="AN171" s="5">
        <v>10.0641</v>
      </c>
      <c r="AO171" s="5">
        <v>3.0606</v>
      </c>
      <c r="AP171" s="3">
        <f>100-(100*(AN171-AO171)/AN171)</f>
        <v>30.41106507288282</v>
      </c>
      <c r="AQ171" s="5">
        <v>10.401999999999999</v>
      </c>
      <c r="AR171" s="5">
        <v>2.7322000000000002</v>
      </c>
      <c r="AS171" s="3">
        <f>100-(100*(AQ171-AR171)/AQ171)</f>
        <v>26.26610267256298</v>
      </c>
    </row>
    <row r="172" spans="1:55" x14ac:dyDescent="0.25">
      <c r="E172">
        <v>10</v>
      </c>
      <c r="I172" s="12">
        <v>7.3</v>
      </c>
      <c r="J172">
        <v>0</v>
      </c>
      <c r="L172">
        <v>1</v>
      </c>
      <c r="T172">
        <f t="shared" si="26"/>
        <v>0</v>
      </c>
      <c r="U172" s="8"/>
      <c r="V172" s="8"/>
      <c r="W172" s="8"/>
      <c r="X172" s="8"/>
      <c r="Y172" s="12">
        <v>6.8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55" x14ac:dyDescent="0.25">
      <c r="E173">
        <v>11</v>
      </c>
      <c r="F173">
        <v>75</v>
      </c>
      <c r="G173">
        <v>86</v>
      </c>
      <c r="H173">
        <v>23</v>
      </c>
      <c r="I173" s="12">
        <v>6.85</v>
      </c>
      <c r="J173">
        <v>2</v>
      </c>
      <c r="K173">
        <v>17</v>
      </c>
      <c r="L173">
        <v>2</v>
      </c>
      <c r="M173">
        <v>0</v>
      </c>
      <c r="N173">
        <v>17</v>
      </c>
      <c r="O173">
        <v>4</v>
      </c>
      <c r="P173">
        <v>7</v>
      </c>
      <c r="Q173">
        <v>3</v>
      </c>
      <c r="R173">
        <v>3</v>
      </c>
      <c r="S173">
        <v>0</v>
      </c>
      <c r="T173">
        <f t="shared" si="26"/>
        <v>17</v>
      </c>
      <c r="U173" s="8">
        <v>36</v>
      </c>
      <c r="V173" s="8">
        <v>4.5999999999999996</v>
      </c>
      <c r="W173" s="8">
        <v>9</v>
      </c>
      <c r="X173" s="8">
        <v>4.4000000000000004</v>
      </c>
      <c r="Y173" s="12">
        <v>6.75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55" x14ac:dyDescent="0.25">
      <c r="E174">
        <v>12</v>
      </c>
      <c r="I174" s="12">
        <v>3</v>
      </c>
      <c r="J174">
        <v>0</v>
      </c>
      <c r="L174">
        <v>1</v>
      </c>
      <c r="T174">
        <f t="shared" si="26"/>
        <v>0</v>
      </c>
      <c r="U174" s="8"/>
      <c r="V174" s="8"/>
      <c r="W174" s="8"/>
      <c r="X174" s="8"/>
      <c r="Y174" s="12">
        <v>1.85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55" x14ac:dyDescent="0.25">
      <c r="E175">
        <v>13</v>
      </c>
      <c r="F175">
        <v>63</v>
      </c>
      <c r="G175">
        <v>73</v>
      </c>
      <c r="H175">
        <v>13</v>
      </c>
      <c r="I175" s="12">
        <v>3.2749999999999999</v>
      </c>
      <c r="J175">
        <v>1</v>
      </c>
      <c r="K175">
        <v>9</v>
      </c>
      <c r="L175">
        <v>2</v>
      </c>
      <c r="M175">
        <v>0</v>
      </c>
      <c r="N175">
        <v>9</v>
      </c>
      <c r="O175">
        <v>4</v>
      </c>
      <c r="P175">
        <v>4</v>
      </c>
      <c r="Q175">
        <v>0</v>
      </c>
      <c r="R175">
        <v>0</v>
      </c>
      <c r="S175">
        <v>1</v>
      </c>
      <c r="T175">
        <f t="shared" si="26"/>
        <v>9</v>
      </c>
      <c r="U175" s="8">
        <v>29</v>
      </c>
      <c r="V175" s="8">
        <v>5.4</v>
      </c>
      <c r="W175" s="8">
        <v>10</v>
      </c>
      <c r="X175" s="8">
        <v>6.9</v>
      </c>
      <c r="Y175" s="12">
        <v>3.05</v>
      </c>
      <c r="Z175">
        <v>10</v>
      </c>
      <c r="AA175">
        <v>50</v>
      </c>
      <c r="AB175" s="5">
        <v>10.0764</v>
      </c>
      <c r="AC175" s="5">
        <v>3.2341000000000002</v>
      </c>
      <c r="AD175" s="3">
        <f>100-(100*(AB175-AC175)/AB175)</f>
        <v>32.095788178317648</v>
      </c>
      <c r="AE175" s="5">
        <v>10.0671</v>
      </c>
      <c r="AF175" s="5">
        <v>3.2250999999999999</v>
      </c>
      <c r="AG175" s="3">
        <f>100-(100*(AE175-AF175)/AE175)</f>
        <v>32.036038183786786</v>
      </c>
      <c r="AH175" s="5">
        <v>10.061999999999999</v>
      </c>
      <c r="AI175" s="5">
        <v>3.3281999999999998</v>
      </c>
      <c r="AJ175" s="3">
        <f>100-(100*(AH175-AI175)/AH175)</f>
        <v>33.07692307692308</v>
      </c>
      <c r="AK175" s="5">
        <v>10.096399999999999</v>
      </c>
      <c r="AL175" s="5">
        <v>3.9289000000000001</v>
      </c>
      <c r="AM175" s="3">
        <f>100-(100*(AK175-AL175)/AK175)</f>
        <v>38.913870290400546</v>
      </c>
      <c r="AN175" s="5">
        <v>10.032400000000001</v>
      </c>
      <c r="AO175" s="5">
        <v>3.7023000000000001</v>
      </c>
      <c r="AP175" s="3">
        <f>100-(100*(AN175-AO175)/AN175)</f>
        <v>36.903432877476966</v>
      </c>
      <c r="AQ175" s="5">
        <v>10.063700000000001</v>
      </c>
      <c r="AR175" s="5">
        <v>3.9559000000000002</v>
      </c>
      <c r="AS175" s="3">
        <f>100-(100*(AQ175-AR175)/AQ175)</f>
        <v>39.308604191301406</v>
      </c>
    </row>
    <row r="176" spans="1:55" x14ac:dyDescent="0.25">
      <c r="E176">
        <v>14</v>
      </c>
      <c r="I176" s="12">
        <v>3.25</v>
      </c>
      <c r="J176">
        <v>0</v>
      </c>
      <c r="L176">
        <v>2</v>
      </c>
      <c r="T176">
        <f t="shared" si="26"/>
        <v>0</v>
      </c>
      <c r="U176" s="8"/>
      <c r="V176" s="8"/>
      <c r="W176" s="8"/>
      <c r="X176" s="8"/>
      <c r="Y176" s="12">
        <v>3.15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56" x14ac:dyDescent="0.25">
      <c r="E177">
        <v>15</v>
      </c>
      <c r="F177">
        <v>60</v>
      </c>
      <c r="G177">
        <v>90</v>
      </c>
      <c r="H177">
        <v>18</v>
      </c>
      <c r="I177" s="12">
        <v>2.9750000000000001</v>
      </c>
      <c r="J177">
        <v>0</v>
      </c>
      <c r="K177">
        <v>7</v>
      </c>
      <c r="L177">
        <v>0</v>
      </c>
      <c r="M177">
        <v>0</v>
      </c>
      <c r="N177">
        <v>7</v>
      </c>
      <c r="O177">
        <v>4</v>
      </c>
      <c r="P177">
        <v>1</v>
      </c>
      <c r="Q177">
        <v>2</v>
      </c>
      <c r="R177">
        <v>0</v>
      </c>
      <c r="S177">
        <v>0</v>
      </c>
      <c r="T177">
        <f t="shared" si="26"/>
        <v>7</v>
      </c>
      <c r="U177" s="8">
        <v>29</v>
      </c>
      <c r="V177" s="8">
        <v>8.1</v>
      </c>
      <c r="W177" s="8">
        <v>6</v>
      </c>
      <c r="X177" s="8">
        <v>4.0999999999999996</v>
      </c>
      <c r="Y177" s="12">
        <v>2.7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56" x14ac:dyDescent="0.25">
      <c r="E178">
        <v>16</v>
      </c>
      <c r="F178">
        <v>95</v>
      </c>
      <c r="G178">
        <v>70</v>
      </c>
      <c r="H178">
        <v>16</v>
      </c>
      <c r="I178" s="12">
        <v>4.0999999999999996</v>
      </c>
      <c r="J178">
        <v>0</v>
      </c>
      <c r="K178">
        <v>10</v>
      </c>
      <c r="L178">
        <v>9</v>
      </c>
      <c r="M178">
        <v>0</v>
      </c>
      <c r="N178">
        <v>10</v>
      </c>
      <c r="O178">
        <v>5</v>
      </c>
      <c r="P178">
        <v>2</v>
      </c>
      <c r="Q178">
        <v>1</v>
      </c>
      <c r="R178">
        <v>2</v>
      </c>
      <c r="S178">
        <v>0</v>
      </c>
      <c r="T178">
        <f t="shared" si="26"/>
        <v>10</v>
      </c>
      <c r="U178" s="8">
        <v>39</v>
      </c>
      <c r="V178" s="8">
        <v>6.9</v>
      </c>
      <c r="W178" s="8">
        <v>7</v>
      </c>
      <c r="X178" s="8">
        <v>4.3</v>
      </c>
      <c r="Y178" s="12">
        <v>3.95</v>
      </c>
      <c r="Z178">
        <v>20</v>
      </c>
      <c r="AA178">
        <v>50</v>
      </c>
      <c r="AB178" s="5">
        <v>10.035399999999999</v>
      </c>
      <c r="AC178" s="5">
        <v>3.2549000000000001</v>
      </c>
      <c r="AD178" s="3">
        <f>100-(100*(AB178-AC178)/AB178)</f>
        <v>32.434182992207582</v>
      </c>
      <c r="AE178" s="5">
        <v>10.068</v>
      </c>
      <c r="AF178" s="5">
        <v>3.3649</v>
      </c>
      <c r="AG178" s="3">
        <f>100-(100*(AE178-AF178)/AE178)</f>
        <v>33.421732220897894</v>
      </c>
      <c r="AH178" s="5">
        <v>10.099299999999999</v>
      </c>
      <c r="AI178" s="5">
        <v>2.0213999999999999</v>
      </c>
      <c r="AJ178" s="3">
        <f>100-(100*(AH178-AI178)/AH178)</f>
        <v>20.015248581584856</v>
      </c>
      <c r="AK178" s="5">
        <v>10.0969</v>
      </c>
      <c r="AL178" s="5">
        <v>3.9628000000000001</v>
      </c>
      <c r="AM178" s="3">
        <f>100-(100*(AK178-AL178)/AK178)</f>
        <v>39.247689885014211</v>
      </c>
      <c r="AN178" s="5">
        <v>10.0221</v>
      </c>
      <c r="AO178" s="5">
        <v>3.7618999999999998</v>
      </c>
      <c r="AP178" s="3">
        <f>100-(100*(AN178-AO178)/AN178)</f>
        <v>37.536045339799045</v>
      </c>
      <c r="AQ178" s="5">
        <v>10.0435</v>
      </c>
      <c r="AR178" s="5">
        <v>3.6476000000000002</v>
      </c>
      <c r="AS178" s="3">
        <f>100-(100*(AQ178-AR178)/AQ178)</f>
        <v>36.318016627669643</v>
      </c>
    </row>
    <row r="179" spans="1:56" x14ac:dyDescent="0.25">
      <c r="E179">
        <v>17</v>
      </c>
      <c r="I179" s="12">
        <v>3.3</v>
      </c>
      <c r="J179">
        <v>0</v>
      </c>
      <c r="L179">
        <v>1</v>
      </c>
      <c r="T179">
        <f t="shared" si="26"/>
        <v>0</v>
      </c>
      <c r="U179" s="8"/>
      <c r="V179" s="8"/>
      <c r="W179" s="8"/>
      <c r="X179" s="8"/>
      <c r="Y179" s="12">
        <v>2.9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56" x14ac:dyDescent="0.25">
      <c r="E180">
        <v>18</v>
      </c>
      <c r="F180">
        <v>60</v>
      </c>
      <c r="G180">
        <v>55</v>
      </c>
      <c r="H180">
        <v>9</v>
      </c>
      <c r="I180" s="12">
        <v>2.7749999999999999</v>
      </c>
      <c r="J180">
        <v>0</v>
      </c>
      <c r="K180">
        <v>7</v>
      </c>
      <c r="L180">
        <v>7</v>
      </c>
      <c r="M180">
        <v>0</v>
      </c>
      <c r="N180">
        <v>6</v>
      </c>
      <c r="O180">
        <v>2</v>
      </c>
      <c r="P180">
        <v>2</v>
      </c>
      <c r="Q180">
        <v>1</v>
      </c>
      <c r="R180">
        <v>0</v>
      </c>
      <c r="S180">
        <v>1</v>
      </c>
      <c r="T180">
        <f t="shared" si="26"/>
        <v>6</v>
      </c>
      <c r="U180" s="8">
        <v>29</v>
      </c>
      <c r="V180" s="8">
        <v>7.8</v>
      </c>
      <c r="W180" s="8">
        <v>9</v>
      </c>
      <c r="X180" s="8">
        <v>4.7</v>
      </c>
      <c r="Y180" s="12">
        <v>2.4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56" x14ac:dyDescent="0.25">
      <c r="E181">
        <v>19</v>
      </c>
      <c r="I181" s="12">
        <v>0</v>
      </c>
      <c r="T181">
        <f t="shared" si="26"/>
        <v>0</v>
      </c>
      <c r="U181" s="8"/>
      <c r="V181" s="8"/>
      <c r="W181" s="8"/>
      <c r="X181" s="8"/>
      <c r="Y181" s="12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BD181" t="s">
        <v>19</v>
      </c>
    </row>
    <row r="182" spans="1:56" x14ac:dyDescent="0.25">
      <c r="E182">
        <v>20</v>
      </c>
      <c r="I182" s="12">
        <v>4.05</v>
      </c>
      <c r="J182">
        <v>0</v>
      </c>
      <c r="L182">
        <v>2</v>
      </c>
      <c r="T182">
        <f t="shared" si="26"/>
        <v>0</v>
      </c>
      <c r="U182" s="8"/>
      <c r="V182" s="8"/>
      <c r="W182" s="8"/>
      <c r="X182" s="8"/>
      <c r="Y182" s="12">
        <v>3.9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56" x14ac:dyDescent="0.25">
      <c r="A183" s="1">
        <v>42950</v>
      </c>
      <c r="B183" t="s">
        <v>38</v>
      </c>
      <c r="C183">
        <v>2</v>
      </c>
      <c r="D183">
        <v>5</v>
      </c>
      <c r="E183">
        <v>1</v>
      </c>
      <c r="F183">
        <v>90</v>
      </c>
      <c r="G183">
        <v>70</v>
      </c>
      <c r="H183">
        <v>13</v>
      </c>
      <c r="I183" s="12">
        <v>1.65</v>
      </c>
      <c r="J183">
        <v>0</v>
      </c>
      <c r="K183">
        <v>3</v>
      </c>
      <c r="L183">
        <v>3</v>
      </c>
      <c r="M183">
        <v>0</v>
      </c>
      <c r="N183">
        <v>3</v>
      </c>
      <c r="O183">
        <v>0</v>
      </c>
      <c r="P183">
        <v>0</v>
      </c>
      <c r="Q183">
        <v>1</v>
      </c>
      <c r="R183">
        <v>1</v>
      </c>
      <c r="S183">
        <v>1</v>
      </c>
      <c r="T183">
        <f t="shared" si="26"/>
        <v>3</v>
      </c>
      <c r="U183" s="8">
        <v>37</v>
      </c>
      <c r="V183" s="8">
        <v>6.2</v>
      </c>
      <c r="W183" s="8">
        <v>4</v>
      </c>
      <c r="X183" s="8">
        <v>4.5999999999999996</v>
      </c>
      <c r="Y183" s="12">
        <v>1.325</v>
      </c>
      <c r="Z183">
        <v>30</v>
      </c>
      <c r="AA183">
        <v>5</v>
      </c>
      <c r="AB183" s="4">
        <v>10</v>
      </c>
      <c r="AC183" s="4">
        <v>3.8</v>
      </c>
      <c r="AD183" s="3">
        <f>100-(100*(AB183-AC183)/AB183)</f>
        <v>38</v>
      </c>
      <c r="AE183" s="4">
        <v>10.4</v>
      </c>
      <c r="AF183" s="4">
        <v>3.7</v>
      </c>
      <c r="AG183" s="3">
        <f>100-(100*(AE183-AF183)/AE183)</f>
        <v>35.57692307692308</v>
      </c>
      <c r="AH183" s="4">
        <v>10</v>
      </c>
      <c r="AI183" s="4">
        <v>3.9</v>
      </c>
      <c r="AJ183" s="3">
        <f>100-(100*(AH183-AI183)/AH183)</f>
        <v>39</v>
      </c>
      <c r="AK183" s="4">
        <v>10.1</v>
      </c>
      <c r="AL183" s="4">
        <v>4.7</v>
      </c>
      <c r="AM183" s="3">
        <f>100-(100*(AK183-AL183)/AK183)</f>
        <v>46.53465346534653</v>
      </c>
      <c r="AN183" s="4">
        <v>10.5</v>
      </c>
      <c r="AO183" s="4">
        <v>4.7</v>
      </c>
      <c r="AP183" s="3">
        <f>100-(100*(AN183-AO183)/AN183)</f>
        <v>44.761904761904759</v>
      </c>
      <c r="AQ183" s="4">
        <v>8.9</v>
      </c>
      <c r="AR183" s="4">
        <v>3.9</v>
      </c>
      <c r="AS183" s="3">
        <f>100-(100*(AQ183-AR183)/AQ183)</f>
        <v>43.820224719101127</v>
      </c>
      <c r="AT183">
        <v>2999.7</v>
      </c>
      <c r="AU183">
        <v>252.32</v>
      </c>
      <c r="AV183" s="4">
        <f t="shared" ref="AV183" si="35">AT183/(AT183-AU183)</f>
        <v>1.0918402259607336</v>
      </c>
      <c r="AW183">
        <v>3000.1</v>
      </c>
      <c r="AX183">
        <v>253.4</v>
      </c>
      <c r="AY183" s="4">
        <f t="shared" ref="AY183" si="36">AW183/(AW183-AX183)</f>
        <v>1.0922561619397824</v>
      </c>
      <c r="AZ183">
        <v>3000.1</v>
      </c>
      <c r="BA183">
        <v>258.3</v>
      </c>
      <c r="BB183" s="4">
        <f t="shared" ref="BB183" si="37">AZ183/(AZ183-BA183)</f>
        <v>1.094208184404406</v>
      </c>
      <c r="BC183" s="4">
        <f t="shared" ref="BC183" si="38">(AV183+AY183+BB183)/3</f>
        <v>1.0927681907683073</v>
      </c>
    </row>
    <row r="184" spans="1:56" x14ac:dyDescent="0.25">
      <c r="A184" s="1"/>
      <c r="E184">
        <v>2</v>
      </c>
      <c r="I184" s="12"/>
      <c r="T184">
        <f t="shared" si="26"/>
        <v>0</v>
      </c>
      <c r="U184" s="8"/>
      <c r="V184" s="8"/>
      <c r="W184" s="8"/>
      <c r="X184" s="8"/>
      <c r="Y184" s="12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56" x14ac:dyDescent="0.25">
      <c r="A185" s="1"/>
      <c r="E185">
        <v>3</v>
      </c>
      <c r="I185" s="12"/>
      <c r="T185">
        <f t="shared" si="26"/>
        <v>0</v>
      </c>
      <c r="U185" s="8"/>
      <c r="V185" s="8"/>
      <c r="W185" s="8"/>
      <c r="X185" s="8"/>
      <c r="Y185" s="12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56" x14ac:dyDescent="0.25">
      <c r="E186">
        <v>4</v>
      </c>
      <c r="F186">
        <v>100</v>
      </c>
      <c r="G186">
        <v>130</v>
      </c>
      <c r="H186">
        <v>20</v>
      </c>
      <c r="I186" s="12">
        <v>4.1500000000000004</v>
      </c>
      <c r="J186">
        <v>0</v>
      </c>
      <c r="K186">
        <v>7</v>
      </c>
      <c r="L186">
        <v>2</v>
      </c>
      <c r="M186">
        <v>0</v>
      </c>
      <c r="N186">
        <v>7</v>
      </c>
      <c r="O186">
        <v>0</v>
      </c>
      <c r="P186">
        <v>0</v>
      </c>
      <c r="Q186">
        <v>1</v>
      </c>
      <c r="R186">
        <v>1</v>
      </c>
      <c r="S186">
        <v>5</v>
      </c>
      <c r="T186">
        <f t="shared" si="26"/>
        <v>7</v>
      </c>
      <c r="U186" s="8">
        <v>31</v>
      </c>
      <c r="V186" s="8">
        <v>8.3000000000000007</v>
      </c>
      <c r="W186" s="8">
        <v>14</v>
      </c>
      <c r="X186" s="8">
        <v>6.9</v>
      </c>
      <c r="Y186" s="12">
        <v>4.05</v>
      </c>
      <c r="Z186">
        <v>20</v>
      </c>
      <c r="AA186">
        <v>50</v>
      </c>
      <c r="AB186" s="4">
        <v>10.6</v>
      </c>
      <c r="AC186" s="4">
        <v>4</v>
      </c>
      <c r="AD186" s="3">
        <f>100-(100*(AB186-AC186)/AB186)</f>
        <v>37.735849056603769</v>
      </c>
      <c r="AE186" s="4">
        <v>10.199999999999999</v>
      </c>
      <c r="AF186" s="4">
        <v>4.0999999999999996</v>
      </c>
      <c r="AG186" s="3">
        <f>100-(100*(AE186-AF186)/AE186)</f>
        <v>40.196078431372548</v>
      </c>
      <c r="AH186" s="4">
        <v>10</v>
      </c>
      <c r="AI186" s="4">
        <v>3.8</v>
      </c>
      <c r="AJ186" s="3">
        <f>100-(100*(AH186-AI186)/AH186)</f>
        <v>38</v>
      </c>
      <c r="AK186" s="4">
        <v>10.3</v>
      </c>
      <c r="AL186" s="4">
        <v>4.3</v>
      </c>
      <c r="AM186" s="3">
        <f>100-(100*(AK186-AL186)/AK186)</f>
        <v>41.747572815533971</v>
      </c>
      <c r="AN186" s="4">
        <v>10.4</v>
      </c>
      <c r="AO186" s="4">
        <v>4.2</v>
      </c>
      <c r="AP186" s="3">
        <f>100-(100*(AN186-AO186)/AN186)</f>
        <v>40.384615384615387</v>
      </c>
      <c r="AQ186" s="4">
        <v>10.1</v>
      </c>
      <c r="AR186" s="4">
        <v>4</v>
      </c>
      <c r="AS186" s="3">
        <f>100-(100*(AQ186-AR186)/AQ186)</f>
        <v>39.603960396039604</v>
      </c>
    </row>
    <row r="187" spans="1:56" x14ac:dyDescent="0.25">
      <c r="E187">
        <v>5</v>
      </c>
      <c r="F187">
        <v>50</v>
      </c>
      <c r="G187">
        <v>100</v>
      </c>
      <c r="H187">
        <v>20</v>
      </c>
      <c r="I187" s="12">
        <v>1.6</v>
      </c>
      <c r="J187">
        <v>0</v>
      </c>
      <c r="K187">
        <v>4</v>
      </c>
      <c r="L187">
        <v>5</v>
      </c>
      <c r="M187">
        <v>0</v>
      </c>
      <c r="N187">
        <v>3</v>
      </c>
      <c r="O187">
        <v>1</v>
      </c>
      <c r="P187">
        <v>0</v>
      </c>
      <c r="Q187">
        <v>1</v>
      </c>
      <c r="R187">
        <v>0</v>
      </c>
      <c r="S187">
        <v>1</v>
      </c>
      <c r="T187">
        <f t="shared" ref="T187:T202" si="39">SUM(O187:S187)</f>
        <v>3</v>
      </c>
      <c r="U187" s="8">
        <v>28</v>
      </c>
      <c r="V187" s="8">
        <v>8.9</v>
      </c>
      <c r="W187" s="8">
        <v>12</v>
      </c>
      <c r="X187" s="8">
        <v>4</v>
      </c>
      <c r="Y187" s="12">
        <v>1.4750000000000001</v>
      </c>
      <c r="Z187">
        <v>0</v>
      </c>
      <c r="AA187">
        <v>10</v>
      </c>
      <c r="AB187" s="4">
        <v>10</v>
      </c>
      <c r="AC187" s="4">
        <v>3.7</v>
      </c>
      <c r="AD187" s="3">
        <f>100-(100*(AB187-AC187)/AB187)</f>
        <v>37</v>
      </c>
      <c r="AE187" s="4">
        <v>10.199999999999999</v>
      </c>
      <c r="AF187" s="4">
        <v>3.4</v>
      </c>
      <c r="AG187" s="3">
        <f>100-(100*(AE187-AF187)/AE187)</f>
        <v>33.333333333333343</v>
      </c>
      <c r="AH187" s="4">
        <v>10.1</v>
      </c>
      <c r="AI187" s="4">
        <v>3.5</v>
      </c>
      <c r="AJ187" s="3">
        <f>100-(100*(AH187-AI187)/AH187)</f>
        <v>34.653465346534645</v>
      </c>
      <c r="AK187" s="4">
        <v>10.6</v>
      </c>
      <c r="AL187" s="4">
        <v>4.5</v>
      </c>
      <c r="AM187" s="3">
        <f>100-(100*(AK187-AL187)/AK187)</f>
        <v>42.452830188679243</v>
      </c>
      <c r="AN187" s="4">
        <v>10.199999999999999</v>
      </c>
      <c r="AO187" s="4">
        <v>4.0999999999999996</v>
      </c>
      <c r="AP187" s="3">
        <f>100-(100*(AN187-AO187)/AN187)</f>
        <v>40.196078431372548</v>
      </c>
      <c r="AQ187" s="4">
        <v>10.199999999999999</v>
      </c>
      <c r="AR187" s="4">
        <v>4.0999999999999996</v>
      </c>
      <c r="AS187" s="3">
        <f>100-(100*(AQ187-AR187)/AQ187)</f>
        <v>40.196078431372548</v>
      </c>
    </row>
    <row r="188" spans="1:56" x14ac:dyDescent="0.25">
      <c r="E188">
        <v>6</v>
      </c>
      <c r="I188" s="12"/>
      <c r="T188">
        <f t="shared" si="39"/>
        <v>0</v>
      </c>
      <c r="U188" s="8"/>
      <c r="V188" s="8"/>
      <c r="W188" s="8"/>
      <c r="X188" s="8"/>
      <c r="Y188" s="12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56" x14ac:dyDescent="0.25">
      <c r="E189">
        <v>7</v>
      </c>
      <c r="F189">
        <v>75</v>
      </c>
      <c r="G189">
        <v>90</v>
      </c>
      <c r="H189">
        <v>20</v>
      </c>
      <c r="I189" s="12">
        <v>1.85</v>
      </c>
      <c r="J189">
        <v>0</v>
      </c>
      <c r="K189">
        <v>5</v>
      </c>
      <c r="L189">
        <v>6</v>
      </c>
      <c r="M189">
        <v>0</v>
      </c>
      <c r="N189">
        <v>5</v>
      </c>
      <c r="O189">
        <v>1</v>
      </c>
      <c r="P189">
        <v>2</v>
      </c>
      <c r="Q189">
        <v>0</v>
      </c>
      <c r="R189">
        <v>0</v>
      </c>
      <c r="S189">
        <v>2</v>
      </c>
      <c r="T189">
        <f t="shared" si="39"/>
        <v>5</v>
      </c>
      <c r="U189" s="8">
        <v>23</v>
      </c>
      <c r="V189" s="8">
        <v>6.8</v>
      </c>
      <c r="W189" s="8">
        <v>24</v>
      </c>
      <c r="X189" s="8">
        <v>6.2</v>
      </c>
      <c r="Y189" s="12">
        <v>1.85</v>
      </c>
      <c r="Z189">
        <v>5</v>
      </c>
      <c r="AA189">
        <v>5</v>
      </c>
      <c r="AB189" s="4">
        <v>10.199999999999999</v>
      </c>
      <c r="AC189" s="4">
        <v>4</v>
      </c>
      <c r="AD189" s="3">
        <f>100-(100*(AB189-AC189)/AB189)</f>
        <v>39.215686274509814</v>
      </c>
      <c r="AE189" s="4">
        <v>10.3</v>
      </c>
      <c r="AF189" s="4">
        <v>4</v>
      </c>
      <c r="AG189" s="3">
        <f>100-(100*(AE189-AF189)/AE189)</f>
        <v>38.834951456310669</v>
      </c>
      <c r="AH189" s="4">
        <v>10.3</v>
      </c>
      <c r="AI189" s="4">
        <v>3.9</v>
      </c>
      <c r="AJ189" s="3">
        <f>100-(100*(AH189-AI189)/AH189)</f>
        <v>37.864077669902919</v>
      </c>
      <c r="AK189" s="4">
        <v>10</v>
      </c>
      <c r="AL189" s="4">
        <v>3.8</v>
      </c>
      <c r="AM189" s="3">
        <f>100-(100*(AK189-AL189)/AK189)</f>
        <v>38</v>
      </c>
      <c r="AN189" s="4">
        <v>10.1</v>
      </c>
      <c r="AO189" s="4">
        <v>3.6</v>
      </c>
      <c r="AP189" s="3">
        <f>100-(100*(AN189-AO189)/AN189)</f>
        <v>35.643564356435647</v>
      </c>
      <c r="AQ189" s="4">
        <v>10.199999999999999</v>
      </c>
      <c r="AR189" s="4">
        <v>3.7</v>
      </c>
      <c r="AS189" s="3">
        <f>100-(100*(AQ189-AR189)/AQ189)</f>
        <v>36.274509803921575</v>
      </c>
    </row>
    <row r="190" spans="1:56" x14ac:dyDescent="0.25">
      <c r="E190">
        <v>8</v>
      </c>
      <c r="I190" s="12"/>
      <c r="T190">
        <f t="shared" si="39"/>
        <v>0</v>
      </c>
      <c r="U190" s="8"/>
      <c r="V190" s="8"/>
      <c r="W190" s="8"/>
      <c r="X190" s="8"/>
      <c r="Y190" s="12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6" x14ac:dyDescent="0.25">
      <c r="E191">
        <v>9</v>
      </c>
      <c r="F191">
        <v>50</v>
      </c>
      <c r="G191">
        <v>90</v>
      </c>
      <c r="H191">
        <v>14</v>
      </c>
      <c r="I191" s="12">
        <v>3.25</v>
      </c>
      <c r="J191">
        <v>2</v>
      </c>
      <c r="K191">
        <v>3</v>
      </c>
      <c r="L191">
        <v>4</v>
      </c>
      <c r="M191">
        <v>0</v>
      </c>
      <c r="N191">
        <v>3</v>
      </c>
      <c r="O191">
        <v>0</v>
      </c>
      <c r="P191">
        <v>0</v>
      </c>
      <c r="Q191">
        <v>0</v>
      </c>
      <c r="R191">
        <v>2</v>
      </c>
      <c r="S191">
        <v>1</v>
      </c>
      <c r="T191">
        <f t="shared" si="39"/>
        <v>3</v>
      </c>
      <c r="U191" s="8">
        <v>40</v>
      </c>
      <c r="V191" s="8">
        <v>6.9</v>
      </c>
      <c r="W191" s="8">
        <v>27</v>
      </c>
      <c r="X191" s="8">
        <v>4.5</v>
      </c>
      <c r="Y191" s="12">
        <v>3.2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56" x14ac:dyDescent="0.25">
      <c r="E192">
        <v>10</v>
      </c>
      <c r="I192" s="12"/>
      <c r="T192">
        <f t="shared" si="39"/>
        <v>0</v>
      </c>
      <c r="U192" s="8"/>
      <c r="V192" s="8"/>
      <c r="W192" s="8"/>
      <c r="X192" s="8"/>
      <c r="Y192" s="12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5:56" x14ac:dyDescent="0.25">
      <c r="E193">
        <v>11</v>
      </c>
      <c r="F193">
        <v>140</v>
      </c>
      <c r="G193">
        <v>70</v>
      </c>
      <c r="H193">
        <v>20</v>
      </c>
      <c r="I193" s="12">
        <v>4.5</v>
      </c>
      <c r="J193">
        <v>0</v>
      </c>
      <c r="K193">
        <v>18</v>
      </c>
      <c r="L193">
        <v>1</v>
      </c>
      <c r="M193">
        <v>0</v>
      </c>
      <c r="N193">
        <v>13</v>
      </c>
      <c r="O193">
        <v>3</v>
      </c>
      <c r="P193">
        <v>0</v>
      </c>
      <c r="Q193">
        <v>2</v>
      </c>
      <c r="R193">
        <v>3</v>
      </c>
      <c r="S193">
        <v>5</v>
      </c>
      <c r="T193">
        <f t="shared" si="39"/>
        <v>13</v>
      </c>
      <c r="U193" s="8">
        <v>42</v>
      </c>
      <c r="V193" s="8">
        <v>7.2</v>
      </c>
      <c r="W193" s="8">
        <v>12</v>
      </c>
      <c r="X193" s="8">
        <v>4.0999999999999996</v>
      </c>
      <c r="Y193" s="12">
        <v>4.25</v>
      </c>
      <c r="Z193">
        <v>5</v>
      </c>
      <c r="AA193">
        <v>5</v>
      </c>
      <c r="AB193" s="4">
        <v>10.4</v>
      </c>
      <c r="AC193" s="4">
        <v>4</v>
      </c>
      <c r="AD193" s="3">
        <f>100-(100*(AB193-AC193)/AB193)</f>
        <v>38.461538461538467</v>
      </c>
      <c r="AE193" s="4">
        <v>10.6</v>
      </c>
      <c r="AF193" s="4">
        <v>4.2</v>
      </c>
      <c r="AG193" s="3">
        <f>100-(100*(AE193-AF193)/AE193)</f>
        <v>39.622641509433961</v>
      </c>
      <c r="AH193" s="4">
        <v>10.3</v>
      </c>
      <c r="AI193" s="4">
        <v>4.2</v>
      </c>
      <c r="AJ193" s="3">
        <f>100-(100*(AH193-AI193)/AH193)</f>
        <v>40.77669902912622</v>
      </c>
      <c r="AK193" s="4">
        <v>10.1</v>
      </c>
      <c r="AL193" s="4">
        <v>4.5</v>
      </c>
      <c r="AM193" s="3">
        <f>100-(100*(AK193-AL193)/AK193)</f>
        <v>44.554455445544555</v>
      </c>
      <c r="AN193" s="4">
        <v>10.3</v>
      </c>
      <c r="AO193" s="4">
        <v>4</v>
      </c>
      <c r="AP193" s="3">
        <f>100-(100*(AN193-AO193)/AN193)</f>
        <v>38.834951456310669</v>
      </c>
      <c r="AQ193" s="4">
        <v>10.4</v>
      </c>
      <c r="AR193" s="4">
        <v>4.4000000000000004</v>
      </c>
      <c r="AS193" s="3">
        <f>100-(100*(AQ193-AR193)/AQ193)</f>
        <v>42.307692307692307</v>
      </c>
    </row>
    <row r="194" spans="5:56" x14ac:dyDescent="0.25">
      <c r="E194">
        <v>12</v>
      </c>
      <c r="I194" s="12"/>
      <c r="T194">
        <f t="shared" si="39"/>
        <v>0</v>
      </c>
      <c r="U194" s="8"/>
      <c r="V194" s="8"/>
      <c r="W194" s="8"/>
      <c r="X194" s="8"/>
      <c r="Y194" s="12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5:56" x14ac:dyDescent="0.25">
      <c r="E195">
        <v>13</v>
      </c>
      <c r="F195">
        <v>80</v>
      </c>
      <c r="G195">
        <v>35</v>
      </c>
      <c r="H195">
        <v>15</v>
      </c>
      <c r="I195" s="12">
        <v>0.9</v>
      </c>
      <c r="J195">
        <v>0</v>
      </c>
      <c r="K195">
        <v>1</v>
      </c>
      <c r="L195">
        <v>5</v>
      </c>
      <c r="M195">
        <v>1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2</v>
      </c>
      <c r="T195">
        <f t="shared" si="39"/>
        <v>2</v>
      </c>
      <c r="U195" s="8">
        <v>26</v>
      </c>
      <c r="V195" s="8">
        <v>6.5</v>
      </c>
      <c r="W195" s="8">
        <v>0</v>
      </c>
      <c r="X195" s="8">
        <v>0</v>
      </c>
      <c r="Y195" s="12">
        <v>0.75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5:56" x14ac:dyDescent="0.25">
      <c r="E196">
        <v>14</v>
      </c>
      <c r="I196" s="12"/>
      <c r="T196">
        <f t="shared" si="39"/>
        <v>0</v>
      </c>
      <c r="U196" s="8"/>
      <c r="V196" s="8"/>
      <c r="W196" s="8"/>
      <c r="X196" s="8"/>
      <c r="Y196" s="12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5:56" x14ac:dyDescent="0.25">
      <c r="E197">
        <v>15</v>
      </c>
      <c r="F197">
        <v>80</v>
      </c>
      <c r="G197">
        <v>50</v>
      </c>
      <c r="H197">
        <v>20</v>
      </c>
      <c r="I197" s="12">
        <v>3.65</v>
      </c>
      <c r="J197">
        <v>0</v>
      </c>
      <c r="K197">
        <v>4</v>
      </c>
      <c r="L197">
        <v>5</v>
      </c>
      <c r="M197">
        <v>0</v>
      </c>
      <c r="N197">
        <v>2</v>
      </c>
      <c r="O197">
        <v>0</v>
      </c>
      <c r="P197">
        <v>0</v>
      </c>
      <c r="Q197">
        <v>0</v>
      </c>
      <c r="R197">
        <v>1</v>
      </c>
      <c r="S197">
        <v>1</v>
      </c>
      <c r="T197">
        <f t="shared" si="39"/>
        <v>2</v>
      </c>
      <c r="U197" s="8">
        <v>61</v>
      </c>
      <c r="V197" s="8">
        <v>10.1</v>
      </c>
      <c r="W197" s="8">
        <v>0</v>
      </c>
      <c r="X197" s="8">
        <v>0</v>
      </c>
      <c r="Y197" s="12">
        <v>3.6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5:56" x14ac:dyDescent="0.25">
      <c r="E198">
        <v>16</v>
      </c>
      <c r="I198" s="12"/>
      <c r="T198">
        <f t="shared" si="39"/>
        <v>0</v>
      </c>
      <c r="U198" s="8"/>
      <c r="V198" s="8"/>
      <c r="W198" s="8"/>
      <c r="X198" s="8"/>
      <c r="Y198" s="12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5:56" x14ac:dyDescent="0.25">
      <c r="E199">
        <v>17</v>
      </c>
      <c r="F199">
        <v>30</v>
      </c>
      <c r="G199">
        <v>76</v>
      </c>
      <c r="H199">
        <v>15</v>
      </c>
      <c r="I199" s="12">
        <v>0</v>
      </c>
      <c r="J199">
        <v>0</v>
      </c>
      <c r="K199">
        <v>1</v>
      </c>
      <c r="L199">
        <v>2</v>
      </c>
      <c r="M199">
        <v>1</v>
      </c>
      <c r="N199">
        <v>0</v>
      </c>
      <c r="T199">
        <f t="shared" si="39"/>
        <v>0</v>
      </c>
      <c r="U199" s="8"/>
      <c r="V199" s="8"/>
      <c r="W199" s="8"/>
      <c r="X199" s="8"/>
      <c r="Y199" s="12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BD199" t="s">
        <v>19</v>
      </c>
    </row>
    <row r="200" spans="5:56" x14ac:dyDescent="0.25">
      <c r="E200">
        <v>18</v>
      </c>
      <c r="F200">
        <v>45</v>
      </c>
      <c r="G200">
        <v>50</v>
      </c>
      <c r="H200">
        <v>12</v>
      </c>
      <c r="I200" s="12">
        <v>0</v>
      </c>
      <c r="J200">
        <v>0</v>
      </c>
      <c r="K200">
        <v>1</v>
      </c>
      <c r="L200">
        <v>4</v>
      </c>
      <c r="M200">
        <v>0</v>
      </c>
      <c r="N200">
        <v>0</v>
      </c>
      <c r="T200">
        <f t="shared" si="39"/>
        <v>0</v>
      </c>
      <c r="U200" s="8"/>
      <c r="V200" s="8"/>
      <c r="W200" s="8"/>
      <c r="X200" s="8"/>
      <c r="Y200" s="12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BD200" t="s">
        <v>19</v>
      </c>
    </row>
    <row r="201" spans="5:56" x14ac:dyDescent="0.25">
      <c r="E201">
        <v>19</v>
      </c>
      <c r="I201" s="12"/>
      <c r="T201">
        <f t="shared" si="39"/>
        <v>0</v>
      </c>
      <c r="U201" s="8"/>
      <c r="V201" s="8"/>
      <c r="W201" s="8"/>
      <c r="X201" s="8"/>
      <c r="Y201" s="12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5:56" x14ac:dyDescent="0.25">
      <c r="E202">
        <v>20</v>
      </c>
      <c r="I202" s="12"/>
      <c r="T202">
        <f t="shared" si="39"/>
        <v>0</v>
      </c>
      <c r="U202" s="8"/>
      <c r="V202" s="8"/>
      <c r="W202" s="8"/>
      <c r="X202" s="8"/>
      <c r="Y202" s="12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5:56" x14ac:dyDescent="0.25">
      <c r="O20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Toelichtingen</vt:lpstr>
      <vt:lpstr>O1 H1</vt:lpstr>
      <vt:lpstr>O1 H2</vt:lpstr>
      <vt:lpstr>O1 H3</vt:lpstr>
      <vt:lpstr>O2 H1 </vt:lpstr>
      <vt:lpstr>O2 H2</vt:lpstr>
      <vt:lpstr>O2 H3</vt:lpstr>
      <vt:lpstr>O3 H1</vt:lpstr>
      <vt:lpstr>O3 H2</vt:lpstr>
      <vt:lpstr>O3 H3</vt:lpstr>
    </vt:vector>
  </TitlesOfParts>
  <Company>AdeKUS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Callebaut</dc:creator>
  <cp:lastModifiedBy>Maria Callebaut</cp:lastModifiedBy>
  <dcterms:created xsi:type="dcterms:W3CDTF">2019-08-07T13:21:09Z</dcterms:created>
  <dcterms:modified xsi:type="dcterms:W3CDTF">2020-10-12T14:09:41Z</dcterms:modified>
</cp:coreProperties>
</file>